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yashw\Downloads\"/>
    </mc:Choice>
  </mc:AlternateContent>
  <xr:revisionPtr revIDLastSave="0" documentId="8_{13289491-CF45-4F48-A87F-69C8A8F04EEB}" xr6:coauthVersionLast="47" xr6:coauthVersionMax="47" xr10:uidLastSave="{00000000-0000-0000-0000-000000000000}"/>
  <bookViews>
    <workbookView xWindow="-108" yWindow="-108" windowWidth="23256" windowHeight="12456" activeTab="1" xr2:uid="{898BC839-F2CA-4348-948C-D75AD4BD2CFC}"/>
  </bookViews>
  <sheets>
    <sheet name="Pivot Tables" sheetId="2" r:id="rId1"/>
    <sheet name="Dashboard" sheetId="3" r:id="rId2"/>
    <sheet name="Data" sheetId="1" r:id="rId3"/>
  </sheets>
  <definedNames>
    <definedName name="_xlchart.v5.0" hidden="1">'Pivot Tables'!$Q$10:$Q$26</definedName>
    <definedName name="_xlchart.v5.1" hidden="1">'Pivot Tables'!$Q$9</definedName>
    <definedName name="_xlchart.v5.2" hidden="1">'Pivot Tables'!$R$10:$R$26</definedName>
    <definedName name="_xlchart.v5.3" hidden="1">'Pivot Tables'!$R$9</definedName>
    <definedName name="age">#REF!</definedName>
    <definedName name="count">#REF!</definedName>
    <definedName name="Slicer_Country">#N/A</definedName>
    <definedName name="Slicer_Product_Category">#N/A</definedName>
    <definedName name="Slicer_Quarter">#N/A</definedName>
    <definedName name="worth">#REF!</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R10" i="2" l="1"/>
  <c r="R11" i="2"/>
  <c r="R12" i="2"/>
  <c r="R13" i="2"/>
  <c r="R14" i="2"/>
  <c r="R15" i="2"/>
  <c r="R16" i="2"/>
  <c r="R17" i="2"/>
  <c r="R18" i="2"/>
  <c r="R19" i="2"/>
  <c r="R20" i="2"/>
  <c r="R21" i="2"/>
  <c r="R22" i="2"/>
  <c r="R23" i="2"/>
  <c r="R24" i="2"/>
  <c r="R25" i="2"/>
  <c r="R26" i="2"/>
  <c r="R9" i="2"/>
  <c r="Q10" i="2"/>
  <c r="Q11" i="2"/>
  <c r="Q12" i="2"/>
  <c r="Q13" i="2"/>
  <c r="Q14" i="2"/>
  <c r="Q15" i="2"/>
  <c r="Q16" i="2"/>
  <c r="Q17" i="2"/>
  <c r="Q18" i="2"/>
  <c r="Q19" i="2"/>
  <c r="Q20" i="2"/>
  <c r="Q21" i="2"/>
  <c r="Q22" i="2"/>
  <c r="Q23" i="2"/>
  <c r="Q24" i="2"/>
  <c r="Q25" i="2"/>
  <c r="Q26" i="2"/>
  <c r="Q9" i="2"/>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E4" i="2"/>
  <c r="R2708" i="1"/>
  <c r="Q2708" i="1"/>
  <c r="R2707" i="1"/>
  <c r="Q2707" i="1"/>
  <c r="S2707" i="1" s="1"/>
  <c r="T2707" i="1" s="1"/>
  <c r="R2706" i="1"/>
  <c r="Q2706" i="1"/>
  <c r="S2706" i="1" s="1"/>
  <c r="T2706" i="1" s="1"/>
  <c r="R2705" i="1"/>
  <c r="Q2705" i="1"/>
  <c r="S2705" i="1" s="1"/>
  <c r="T2705" i="1" s="1"/>
  <c r="R2704" i="1"/>
  <c r="Q2704" i="1"/>
  <c r="S2704" i="1" s="1"/>
  <c r="T2704" i="1" s="1"/>
  <c r="R2703" i="1"/>
  <c r="Q2703" i="1"/>
  <c r="S2703" i="1" s="1"/>
  <c r="T2703" i="1" s="1"/>
  <c r="R2702" i="1"/>
  <c r="Q2702" i="1"/>
  <c r="R2701" i="1"/>
  <c r="Q2701" i="1"/>
  <c r="S2701" i="1" s="1"/>
  <c r="T2701" i="1" s="1"/>
  <c r="R2700" i="1"/>
  <c r="Q2700" i="1"/>
  <c r="S2700" i="1" s="1"/>
  <c r="T2700" i="1" s="1"/>
  <c r="R2699" i="1"/>
  <c r="Q2699" i="1"/>
  <c r="S2699" i="1" s="1"/>
  <c r="T2699" i="1" s="1"/>
  <c r="R2698" i="1"/>
  <c r="Q2698" i="1"/>
  <c r="S2698" i="1" s="1"/>
  <c r="T2698" i="1" s="1"/>
  <c r="R2697" i="1"/>
  <c r="Q2697" i="1"/>
  <c r="S2697" i="1" s="1"/>
  <c r="T2697" i="1" s="1"/>
  <c r="R2696" i="1"/>
  <c r="Q2696" i="1"/>
  <c r="S2696" i="1" s="1"/>
  <c r="T2696" i="1" s="1"/>
  <c r="R2695" i="1"/>
  <c r="Q2695" i="1"/>
  <c r="S2695" i="1" s="1"/>
  <c r="T2695" i="1" s="1"/>
  <c r="R2694" i="1"/>
  <c r="Q2694" i="1"/>
  <c r="S2694" i="1" s="1"/>
  <c r="T2694" i="1" s="1"/>
  <c r="R2693" i="1"/>
  <c r="Q2693" i="1"/>
  <c r="S2693" i="1" s="1"/>
  <c r="T2693" i="1" s="1"/>
  <c r="R2692" i="1"/>
  <c r="Q2692" i="1"/>
  <c r="S2692" i="1" s="1"/>
  <c r="T2692" i="1" s="1"/>
  <c r="R2691" i="1"/>
  <c r="Q2691" i="1"/>
  <c r="S2691" i="1" s="1"/>
  <c r="T2691" i="1" s="1"/>
  <c r="R2690" i="1"/>
  <c r="Q2690" i="1"/>
  <c r="S2690" i="1" s="1"/>
  <c r="T2690" i="1" s="1"/>
  <c r="R2689" i="1"/>
  <c r="Q2689" i="1"/>
  <c r="S2689" i="1" s="1"/>
  <c r="T2689" i="1" s="1"/>
  <c r="R2688" i="1"/>
  <c r="Q2688" i="1"/>
  <c r="S2688" i="1" s="1"/>
  <c r="T2688" i="1" s="1"/>
  <c r="R2687" i="1"/>
  <c r="Q2687" i="1"/>
  <c r="S2687" i="1" s="1"/>
  <c r="T2687" i="1" s="1"/>
  <c r="R2686" i="1"/>
  <c r="Q2686" i="1"/>
  <c r="S2686" i="1" s="1"/>
  <c r="T2686" i="1" s="1"/>
  <c r="R2685" i="1"/>
  <c r="Q2685" i="1"/>
  <c r="S2685" i="1" s="1"/>
  <c r="T2685" i="1" s="1"/>
  <c r="R2684" i="1"/>
  <c r="Q2684" i="1"/>
  <c r="S2684" i="1" s="1"/>
  <c r="T2684" i="1" s="1"/>
  <c r="R2683" i="1"/>
  <c r="Q2683" i="1"/>
  <c r="S2683" i="1" s="1"/>
  <c r="T2683" i="1" s="1"/>
  <c r="R2682" i="1"/>
  <c r="Q2682" i="1"/>
  <c r="S2682" i="1" s="1"/>
  <c r="T2682" i="1" s="1"/>
  <c r="R2681" i="1"/>
  <c r="Q2681" i="1"/>
  <c r="S2681" i="1" s="1"/>
  <c r="T2681" i="1" s="1"/>
  <c r="R2680" i="1"/>
  <c r="Q2680" i="1"/>
  <c r="R2679" i="1"/>
  <c r="Q2679" i="1"/>
  <c r="S2679" i="1" s="1"/>
  <c r="T2679" i="1" s="1"/>
  <c r="R2678" i="1"/>
  <c r="Q2678" i="1"/>
  <c r="S2678" i="1" s="1"/>
  <c r="T2678" i="1" s="1"/>
  <c r="R2677" i="1"/>
  <c r="Q2677" i="1"/>
  <c r="S2677" i="1" s="1"/>
  <c r="T2677" i="1" s="1"/>
  <c r="R2676" i="1"/>
  <c r="Q2676" i="1"/>
  <c r="S2676" i="1" s="1"/>
  <c r="T2676" i="1" s="1"/>
  <c r="R2675" i="1"/>
  <c r="Q2675" i="1"/>
  <c r="S2675" i="1" s="1"/>
  <c r="T2675" i="1" s="1"/>
  <c r="R2674" i="1"/>
  <c r="Q2674" i="1"/>
  <c r="R2673" i="1"/>
  <c r="Q2673" i="1"/>
  <c r="S2673" i="1" s="1"/>
  <c r="T2673" i="1" s="1"/>
  <c r="R2672" i="1"/>
  <c r="Q2672" i="1"/>
  <c r="S2672" i="1" s="1"/>
  <c r="T2672" i="1" s="1"/>
  <c r="R2671" i="1"/>
  <c r="Q2671" i="1"/>
  <c r="S2671" i="1" s="1"/>
  <c r="T2671" i="1" s="1"/>
  <c r="R2670" i="1"/>
  <c r="Q2670" i="1"/>
  <c r="R2669" i="1"/>
  <c r="Q2669" i="1"/>
  <c r="S2669" i="1" s="1"/>
  <c r="T2669" i="1" s="1"/>
  <c r="R2668" i="1"/>
  <c r="Q2668" i="1"/>
  <c r="S2668" i="1" s="1"/>
  <c r="T2668" i="1" s="1"/>
  <c r="R2667" i="1"/>
  <c r="Q2667" i="1"/>
  <c r="S2667" i="1" s="1"/>
  <c r="T2667" i="1" s="1"/>
  <c r="R2666" i="1"/>
  <c r="Q2666" i="1"/>
  <c r="R2665" i="1"/>
  <c r="Q2665" i="1"/>
  <c r="S2665" i="1" s="1"/>
  <c r="T2665" i="1" s="1"/>
  <c r="R2664" i="1"/>
  <c r="Q2664" i="1"/>
  <c r="S2664" i="1" s="1"/>
  <c r="T2664" i="1" s="1"/>
  <c r="R2663" i="1"/>
  <c r="Q2663" i="1"/>
  <c r="S2663" i="1" s="1"/>
  <c r="T2663" i="1" s="1"/>
  <c r="R2662" i="1"/>
  <c r="Q2662" i="1"/>
  <c r="S2662" i="1" s="1"/>
  <c r="T2662" i="1" s="1"/>
  <c r="R2661" i="1"/>
  <c r="Q2661" i="1"/>
  <c r="S2661" i="1" s="1"/>
  <c r="T2661" i="1" s="1"/>
  <c r="R2660" i="1"/>
  <c r="Q2660" i="1"/>
  <c r="S2660" i="1" s="1"/>
  <c r="T2660" i="1" s="1"/>
  <c r="R2659" i="1"/>
  <c r="Q2659" i="1"/>
  <c r="S2659" i="1" s="1"/>
  <c r="T2659" i="1" s="1"/>
  <c r="R2658" i="1"/>
  <c r="Q2658" i="1"/>
  <c r="S2658" i="1" s="1"/>
  <c r="T2658" i="1" s="1"/>
  <c r="R2657" i="1"/>
  <c r="Q2657" i="1"/>
  <c r="S2657" i="1" s="1"/>
  <c r="T2657" i="1" s="1"/>
  <c r="R2656" i="1"/>
  <c r="Q2656" i="1"/>
  <c r="R2655" i="1"/>
  <c r="Q2655" i="1"/>
  <c r="S2655" i="1" s="1"/>
  <c r="T2655" i="1" s="1"/>
  <c r="R2654" i="1"/>
  <c r="Q2654" i="1"/>
  <c r="R2653" i="1"/>
  <c r="Q2653" i="1"/>
  <c r="S2653" i="1" s="1"/>
  <c r="T2653" i="1" s="1"/>
  <c r="R2652" i="1"/>
  <c r="Q2652" i="1"/>
  <c r="R2651" i="1"/>
  <c r="Q2651" i="1"/>
  <c r="S2651" i="1" s="1"/>
  <c r="T2651" i="1" s="1"/>
  <c r="R2650" i="1"/>
  <c r="Q2650" i="1"/>
  <c r="S2650" i="1" s="1"/>
  <c r="T2650" i="1" s="1"/>
  <c r="R2649" i="1"/>
  <c r="Q2649" i="1"/>
  <c r="S2649" i="1" s="1"/>
  <c r="T2649" i="1" s="1"/>
  <c r="R2648" i="1"/>
  <c r="Q2648" i="1"/>
  <c r="S2648" i="1" s="1"/>
  <c r="T2648" i="1" s="1"/>
  <c r="R2647" i="1"/>
  <c r="Q2647" i="1"/>
  <c r="R2646" i="1"/>
  <c r="Q2646" i="1"/>
  <c r="R2645" i="1"/>
  <c r="Q2645" i="1"/>
  <c r="R2644" i="1"/>
  <c r="Q2644" i="1"/>
  <c r="S2644" i="1" s="1"/>
  <c r="T2644" i="1" s="1"/>
  <c r="R2643" i="1"/>
  <c r="Q2643" i="1"/>
  <c r="S2643" i="1" s="1"/>
  <c r="T2643" i="1" s="1"/>
  <c r="R2642" i="1"/>
  <c r="Q2642" i="1"/>
  <c r="R2641" i="1"/>
  <c r="Q2641" i="1"/>
  <c r="S2641" i="1" s="1"/>
  <c r="T2641" i="1" s="1"/>
  <c r="R2640" i="1"/>
  <c r="Q2640" i="1"/>
  <c r="S2640" i="1" s="1"/>
  <c r="T2640" i="1" s="1"/>
  <c r="R2639" i="1"/>
  <c r="Q2639" i="1"/>
  <c r="S2639" i="1" s="1"/>
  <c r="T2639" i="1" s="1"/>
  <c r="R2638" i="1"/>
  <c r="Q2638" i="1"/>
  <c r="S2638" i="1" s="1"/>
  <c r="T2638" i="1" s="1"/>
  <c r="R2637" i="1"/>
  <c r="Q2637" i="1"/>
  <c r="S2637" i="1" s="1"/>
  <c r="T2637" i="1" s="1"/>
  <c r="R2636" i="1"/>
  <c r="Q2636" i="1"/>
  <c r="S2636" i="1" s="1"/>
  <c r="T2636" i="1" s="1"/>
  <c r="R2635" i="1"/>
  <c r="Q2635" i="1"/>
  <c r="R2634" i="1"/>
  <c r="Q2634" i="1"/>
  <c r="S2634" i="1" s="1"/>
  <c r="T2634" i="1" s="1"/>
  <c r="R2633" i="1"/>
  <c r="Q2633" i="1"/>
  <c r="S2633" i="1" s="1"/>
  <c r="T2633" i="1" s="1"/>
  <c r="R2632" i="1"/>
  <c r="Q2632" i="1"/>
  <c r="S2632" i="1" s="1"/>
  <c r="T2632" i="1" s="1"/>
  <c r="R2631" i="1"/>
  <c r="Q2631" i="1"/>
  <c r="S2631" i="1" s="1"/>
  <c r="T2631" i="1" s="1"/>
  <c r="R2630" i="1"/>
  <c r="Q2630" i="1"/>
  <c r="R2629" i="1"/>
  <c r="Q2629" i="1"/>
  <c r="S2629" i="1" s="1"/>
  <c r="T2629" i="1" s="1"/>
  <c r="R2628" i="1"/>
  <c r="Q2628" i="1"/>
  <c r="S2628" i="1" s="1"/>
  <c r="T2628" i="1" s="1"/>
  <c r="R2627" i="1"/>
  <c r="Q2627" i="1"/>
  <c r="S2627" i="1" s="1"/>
  <c r="T2627" i="1" s="1"/>
  <c r="R2626" i="1"/>
  <c r="Q2626" i="1"/>
  <c r="S2626" i="1" s="1"/>
  <c r="T2626" i="1" s="1"/>
  <c r="R2625" i="1"/>
  <c r="Q2625" i="1"/>
  <c r="S2625" i="1" s="1"/>
  <c r="T2625" i="1" s="1"/>
  <c r="R2624" i="1"/>
  <c r="Q2624" i="1"/>
  <c r="R2623" i="1"/>
  <c r="Q2623" i="1"/>
  <c r="S2623" i="1" s="1"/>
  <c r="T2623" i="1" s="1"/>
  <c r="R2622" i="1"/>
  <c r="Q2622" i="1"/>
  <c r="S2622" i="1" s="1"/>
  <c r="T2622" i="1" s="1"/>
  <c r="R2621" i="1"/>
  <c r="Q2621" i="1"/>
  <c r="R2620" i="1"/>
  <c r="Q2620" i="1"/>
  <c r="S2620" i="1" s="1"/>
  <c r="T2620" i="1" s="1"/>
  <c r="R2619" i="1"/>
  <c r="Q2619" i="1"/>
  <c r="S2619" i="1" s="1"/>
  <c r="T2619" i="1" s="1"/>
  <c r="R2618" i="1"/>
  <c r="Q2618" i="1"/>
  <c r="R2617" i="1"/>
  <c r="Q2617" i="1"/>
  <c r="S2617" i="1" s="1"/>
  <c r="T2617" i="1" s="1"/>
  <c r="R2616" i="1"/>
  <c r="Q2616" i="1"/>
  <c r="S2616" i="1" s="1"/>
  <c r="T2616" i="1" s="1"/>
  <c r="R2615" i="1"/>
  <c r="Q2615" i="1"/>
  <c r="S2615" i="1" s="1"/>
  <c r="T2615" i="1" s="1"/>
  <c r="R2614" i="1"/>
  <c r="Q2614" i="1"/>
  <c r="R2613" i="1"/>
  <c r="Q2613" i="1"/>
  <c r="S2613" i="1" s="1"/>
  <c r="T2613" i="1" s="1"/>
  <c r="R2612" i="1"/>
  <c r="Q2612" i="1"/>
  <c r="S2612" i="1" s="1"/>
  <c r="T2612" i="1" s="1"/>
  <c r="R2611" i="1"/>
  <c r="Q2611" i="1"/>
  <c r="S2611" i="1" s="1"/>
  <c r="T2611" i="1" s="1"/>
  <c r="R2610" i="1"/>
  <c r="Q2610" i="1"/>
  <c r="R2609" i="1"/>
  <c r="Q2609" i="1"/>
  <c r="S2609" i="1" s="1"/>
  <c r="T2609" i="1" s="1"/>
  <c r="R2608" i="1"/>
  <c r="Q2608" i="1"/>
  <c r="S2608" i="1" s="1"/>
  <c r="T2608" i="1" s="1"/>
  <c r="R2607" i="1"/>
  <c r="Q2607" i="1"/>
  <c r="S2607" i="1" s="1"/>
  <c r="T2607" i="1" s="1"/>
  <c r="R2606" i="1"/>
  <c r="Q2606" i="1"/>
  <c r="S2606" i="1" s="1"/>
  <c r="T2606" i="1" s="1"/>
  <c r="R2605" i="1"/>
  <c r="Q2605" i="1"/>
  <c r="S2605" i="1" s="1"/>
  <c r="T2605" i="1" s="1"/>
  <c r="R2604" i="1"/>
  <c r="Q2604" i="1"/>
  <c r="R2603" i="1"/>
  <c r="Q2603" i="1"/>
  <c r="R2602" i="1"/>
  <c r="Q2602" i="1"/>
  <c r="R2601" i="1"/>
  <c r="Q2601" i="1"/>
  <c r="S2601" i="1" s="1"/>
  <c r="T2601" i="1" s="1"/>
  <c r="R2600" i="1"/>
  <c r="Q2600" i="1"/>
  <c r="S2600" i="1" s="1"/>
  <c r="T2600" i="1" s="1"/>
  <c r="R2599" i="1"/>
  <c r="Q2599" i="1"/>
  <c r="S2599" i="1" s="1"/>
  <c r="T2599" i="1" s="1"/>
  <c r="R2598" i="1"/>
  <c r="Q2598" i="1"/>
  <c r="R2597" i="1"/>
  <c r="Q2597" i="1"/>
  <c r="R2596" i="1"/>
  <c r="Q2596" i="1"/>
  <c r="R2595" i="1"/>
  <c r="Q2595" i="1"/>
  <c r="S2595" i="1" s="1"/>
  <c r="T2595" i="1" s="1"/>
  <c r="R2594" i="1"/>
  <c r="Q2594" i="1"/>
  <c r="S2594" i="1" s="1"/>
  <c r="T2594" i="1" s="1"/>
  <c r="R2593" i="1"/>
  <c r="Q2593" i="1"/>
  <c r="S2593" i="1" s="1"/>
  <c r="T2593" i="1" s="1"/>
  <c r="R2592" i="1"/>
  <c r="Q2592" i="1"/>
  <c r="S2592" i="1" s="1"/>
  <c r="T2592" i="1" s="1"/>
  <c r="R2591" i="1"/>
  <c r="Q2591" i="1"/>
  <c r="R2590" i="1"/>
  <c r="Q2590" i="1"/>
  <c r="S2590" i="1" s="1"/>
  <c r="T2590" i="1" s="1"/>
  <c r="R2589" i="1"/>
  <c r="Q2589" i="1"/>
  <c r="S2589" i="1" s="1"/>
  <c r="T2589" i="1" s="1"/>
  <c r="R2588" i="1"/>
  <c r="Q2588" i="1"/>
  <c r="S2588" i="1" s="1"/>
  <c r="T2588" i="1" s="1"/>
  <c r="R2587" i="1"/>
  <c r="Q2587" i="1"/>
  <c r="S2587" i="1" s="1"/>
  <c r="T2587" i="1" s="1"/>
  <c r="R2586" i="1"/>
  <c r="Q2586" i="1"/>
  <c r="R2585" i="1"/>
  <c r="Q2585" i="1"/>
  <c r="S2585" i="1" s="1"/>
  <c r="T2585" i="1" s="1"/>
  <c r="R2584" i="1"/>
  <c r="Q2584" i="1"/>
  <c r="S2584" i="1" s="1"/>
  <c r="T2584" i="1" s="1"/>
  <c r="R2583" i="1"/>
  <c r="Q2583" i="1"/>
  <c r="S2583" i="1" s="1"/>
  <c r="T2583" i="1" s="1"/>
  <c r="R2582" i="1"/>
  <c r="Q2582" i="1"/>
  <c r="R2581" i="1"/>
  <c r="Q2581" i="1"/>
  <c r="R2580" i="1"/>
  <c r="Q2580" i="1"/>
  <c r="S2580" i="1" s="1"/>
  <c r="T2580" i="1" s="1"/>
  <c r="R2579" i="1"/>
  <c r="Q2579" i="1"/>
  <c r="R2578" i="1"/>
  <c r="Q2578" i="1"/>
  <c r="R2577" i="1"/>
  <c r="Q2577" i="1"/>
  <c r="S2577" i="1" s="1"/>
  <c r="T2577" i="1" s="1"/>
  <c r="R2576" i="1"/>
  <c r="Q2576" i="1"/>
  <c r="S2576" i="1" s="1"/>
  <c r="T2576" i="1" s="1"/>
  <c r="R2575" i="1"/>
  <c r="Q2575" i="1"/>
  <c r="S2575" i="1" s="1"/>
  <c r="T2575" i="1" s="1"/>
  <c r="R2574" i="1"/>
  <c r="Q2574" i="1"/>
  <c r="R2573" i="1"/>
  <c r="Q2573" i="1"/>
  <c r="S2573" i="1" s="1"/>
  <c r="T2573" i="1" s="1"/>
  <c r="R2572" i="1"/>
  <c r="Q2572" i="1"/>
  <c r="R2571" i="1"/>
  <c r="Q2571" i="1"/>
  <c r="R2570" i="1"/>
  <c r="Q2570" i="1"/>
  <c r="R2569" i="1"/>
  <c r="Q2569" i="1"/>
  <c r="S2569" i="1" s="1"/>
  <c r="T2569" i="1" s="1"/>
  <c r="R2568" i="1"/>
  <c r="Q2568" i="1"/>
  <c r="S2568" i="1" s="1"/>
  <c r="T2568" i="1" s="1"/>
  <c r="R2567" i="1"/>
  <c r="Q2567" i="1"/>
  <c r="S2567" i="1" s="1"/>
  <c r="T2567" i="1" s="1"/>
  <c r="R2566" i="1"/>
  <c r="Q2566" i="1"/>
  <c r="R2565" i="1"/>
  <c r="Q2565" i="1"/>
  <c r="S2565" i="1" s="1"/>
  <c r="T2565" i="1" s="1"/>
  <c r="R2564" i="1"/>
  <c r="Q2564" i="1"/>
  <c r="R2563" i="1"/>
  <c r="Q2563" i="1"/>
  <c r="R2562" i="1"/>
  <c r="Q2562" i="1"/>
  <c r="R2561" i="1"/>
  <c r="Q2561" i="1"/>
  <c r="R2560" i="1"/>
  <c r="Q2560" i="1"/>
  <c r="S2560" i="1" s="1"/>
  <c r="T2560" i="1" s="1"/>
  <c r="R2559" i="1"/>
  <c r="Q2559" i="1"/>
  <c r="S2559" i="1" s="1"/>
  <c r="T2559" i="1" s="1"/>
  <c r="R2558" i="1"/>
  <c r="Q2558" i="1"/>
  <c r="S2558" i="1" s="1"/>
  <c r="T2558" i="1" s="1"/>
  <c r="R2557" i="1"/>
  <c r="Q2557" i="1"/>
  <c r="S2557" i="1" s="1"/>
  <c r="T2557" i="1" s="1"/>
  <c r="R2556" i="1"/>
  <c r="Q2556" i="1"/>
  <c r="S2556" i="1" s="1"/>
  <c r="T2556" i="1" s="1"/>
  <c r="R2555" i="1"/>
  <c r="Q2555" i="1"/>
  <c r="R2554" i="1"/>
  <c r="Q2554" i="1"/>
  <c r="S2554" i="1" s="1"/>
  <c r="T2554" i="1" s="1"/>
  <c r="R2553" i="1"/>
  <c r="Q2553" i="1"/>
  <c r="S2553" i="1" s="1"/>
  <c r="T2553" i="1" s="1"/>
  <c r="R2552" i="1"/>
  <c r="Q2552" i="1"/>
  <c r="S2552" i="1" s="1"/>
  <c r="T2552" i="1" s="1"/>
  <c r="R2551" i="1"/>
  <c r="Q2551" i="1"/>
  <c r="S2551" i="1" s="1"/>
  <c r="T2551" i="1" s="1"/>
  <c r="R2550" i="1"/>
  <c r="Q2550" i="1"/>
  <c r="S2550" i="1" s="1"/>
  <c r="T2550" i="1" s="1"/>
  <c r="R2549" i="1"/>
  <c r="Q2549" i="1"/>
  <c r="R2548" i="1"/>
  <c r="Q2548" i="1"/>
  <c r="R2547" i="1"/>
  <c r="Q2547" i="1"/>
  <c r="R2546" i="1"/>
  <c r="Q2546" i="1"/>
  <c r="S2546" i="1" s="1"/>
  <c r="T2546" i="1" s="1"/>
  <c r="R2545" i="1"/>
  <c r="Q2545" i="1"/>
  <c r="R2544" i="1"/>
  <c r="Q2544" i="1"/>
  <c r="S2544" i="1" s="1"/>
  <c r="T2544" i="1" s="1"/>
  <c r="R2543" i="1"/>
  <c r="Q2543" i="1"/>
  <c r="R2542" i="1"/>
  <c r="Q2542" i="1"/>
  <c r="S2542" i="1" s="1"/>
  <c r="T2542" i="1" s="1"/>
  <c r="R2541" i="1"/>
  <c r="Q2541" i="1"/>
  <c r="R2540" i="1"/>
  <c r="Q2540" i="1"/>
  <c r="S2540" i="1" s="1"/>
  <c r="T2540" i="1" s="1"/>
  <c r="R2539" i="1"/>
  <c r="Q2539" i="1"/>
  <c r="S2539" i="1" s="1"/>
  <c r="T2539" i="1" s="1"/>
  <c r="R2538" i="1"/>
  <c r="Q2538" i="1"/>
  <c r="S2538" i="1" s="1"/>
  <c r="T2538" i="1" s="1"/>
  <c r="R2537" i="1"/>
  <c r="Q2537" i="1"/>
  <c r="S2537" i="1" s="1"/>
  <c r="T2537" i="1" s="1"/>
  <c r="R2536" i="1"/>
  <c r="Q2536" i="1"/>
  <c r="S2536" i="1" s="1"/>
  <c r="T2536" i="1" s="1"/>
  <c r="R2535" i="1"/>
  <c r="Q2535" i="1"/>
  <c r="R2534" i="1"/>
  <c r="Q2534" i="1"/>
  <c r="R2533" i="1"/>
  <c r="Q2533" i="1"/>
  <c r="R2532" i="1"/>
  <c r="Q2532" i="1"/>
  <c r="S2532" i="1" s="1"/>
  <c r="T2532" i="1" s="1"/>
  <c r="R2531" i="1"/>
  <c r="Q2531" i="1"/>
  <c r="R2530" i="1"/>
  <c r="Q2530" i="1"/>
  <c r="S2530" i="1" s="1"/>
  <c r="T2530" i="1" s="1"/>
  <c r="R2529" i="1"/>
  <c r="Q2529" i="1"/>
  <c r="S2529" i="1" s="1"/>
  <c r="T2529" i="1" s="1"/>
  <c r="R2528" i="1"/>
  <c r="Q2528" i="1"/>
  <c r="S2528" i="1" s="1"/>
  <c r="T2528" i="1" s="1"/>
  <c r="R2527" i="1"/>
  <c r="Q2527" i="1"/>
  <c r="S2527" i="1" s="1"/>
  <c r="T2527" i="1" s="1"/>
  <c r="R2526" i="1"/>
  <c r="Q2526" i="1"/>
  <c r="S2526" i="1" s="1"/>
  <c r="T2526" i="1" s="1"/>
  <c r="R2525" i="1"/>
  <c r="Q2525" i="1"/>
  <c r="S2525" i="1" s="1"/>
  <c r="T2525" i="1" s="1"/>
  <c r="R2524" i="1"/>
  <c r="Q2524" i="1"/>
  <c r="R2523" i="1"/>
  <c r="Q2523" i="1"/>
  <c r="R2522" i="1"/>
  <c r="Q2522" i="1"/>
  <c r="R2521" i="1"/>
  <c r="Q2521" i="1"/>
  <c r="S2521" i="1" s="1"/>
  <c r="T2521" i="1" s="1"/>
  <c r="R2520" i="1"/>
  <c r="Q2520" i="1"/>
  <c r="R2519" i="1"/>
  <c r="Q2519" i="1"/>
  <c r="R2518" i="1"/>
  <c r="Q2518" i="1"/>
  <c r="R2517" i="1"/>
  <c r="Q2517" i="1"/>
  <c r="S2517" i="1" s="1"/>
  <c r="T2517" i="1" s="1"/>
  <c r="R2516" i="1"/>
  <c r="Q2516" i="1"/>
  <c r="S2516" i="1" s="1"/>
  <c r="T2516" i="1" s="1"/>
  <c r="R2515" i="1"/>
  <c r="Q2515" i="1"/>
  <c r="R2514" i="1"/>
  <c r="Q2514" i="1"/>
  <c r="R2513" i="1"/>
  <c r="Q2513" i="1"/>
  <c r="S2513" i="1" s="1"/>
  <c r="T2513" i="1" s="1"/>
  <c r="R2512" i="1"/>
  <c r="Q2512" i="1"/>
  <c r="S2512" i="1" s="1"/>
  <c r="T2512" i="1" s="1"/>
  <c r="R2511" i="1"/>
  <c r="Q2511" i="1"/>
  <c r="R2510" i="1"/>
  <c r="Q2510" i="1"/>
  <c r="S2510" i="1" s="1"/>
  <c r="T2510" i="1" s="1"/>
  <c r="R2509" i="1"/>
  <c r="Q2509" i="1"/>
  <c r="S2509" i="1" s="1"/>
  <c r="T2509" i="1" s="1"/>
  <c r="R2508" i="1"/>
  <c r="Q2508" i="1"/>
  <c r="S2508" i="1" s="1"/>
  <c r="T2508" i="1" s="1"/>
  <c r="R2507" i="1"/>
  <c r="Q2507" i="1"/>
  <c r="R2506" i="1"/>
  <c r="Q2506" i="1"/>
  <c r="R2505" i="1"/>
  <c r="Q2505" i="1"/>
  <c r="S2505" i="1" s="1"/>
  <c r="T2505" i="1" s="1"/>
  <c r="R2504" i="1"/>
  <c r="Q2504" i="1"/>
  <c r="S2504" i="1" s="1"/>
  <c r="T2504" i="1" s="1"/>
  <c r="R2503" i="1"/>
  <c r="Q2503" i="1"/>
  <c r="S2503" i="1" s="1"/>
  <c r="T2503" i="1" s="1"/>
  <c r="R2502" i="1"/>
  <c r="Q2502" i="1"/>
  <c r="S2502" i="1" s="1"/>
  <c r="T2502" i="1" s="1"/>
  <c r="R2501" i="1"/>
  <c r="Q2501" i="1"/>
  <c r="S2501" i="1" s="1"/>
  <c r="T2501" i="1" s="1"/>
  <c r="R2500" i="1"/>
  <c r="Q2500" i="1"/>
  <c r="S2500" i="1" s="1"/>
  <c r="T2500" i="1" s="1"/>
  <c r="R2499" i="1"/>
  <c r="Q2499" i="1"/>
  <c r="S2499" i="1" s="1"/>
  <c r="T2499" i="1" s="1"/>
  <c r="R2498" i="1"/>
  <c r="Q2498" i="1"/>
  <c r="S2498" i="1" s="1"/>
  <c r="T2498" i="1" s="1"/>
  <c r="R2497" i="1"/>
  <c r="Q2497" i="1"/>
  <c r="S2497" i="1" s="1"/>
  <c r="T2497" i="1" s="1"/>
  <c r="R2496" i="1"/>
  <c r="Q2496" i="1"/>
  <c r="S2496" i="1" s="1"/>
  <c r="T2496" i="1" s="1"/>
  <c r="R2495" i="1"/>
  <c r="Q2495" i="1"/>
  <c r="S2495" i="1" s="1"/>
  <c r="T2495" i="1" s="1"/>
  <c r="R2494" i="1"/>
  <c r="Q2494" i="1"/>
  <c r="S2494" i="1" s="1"/>
  <c r="T2494" i="1" s="1"/>
  <c r="R2493" i="1"/>
  <c r="Q2493" i="1"/>
  <c r="S2493" i="1" s="1"/>
  <c r="T2493" i="1" s="1"/>
  <c r="R2492" i="1"/>
  <c r="Q2492" i="1"/>
  <c r="R2491" i="1"/>
  <c r="Q2491" i="1"/>
  <c r="R2490" i="1"/>
  <c r="Q2490" i="1"/>
  <c r="S2490" i="1" s="1"/>
  <c r="T2490" i="1" s="1"/>
  <c r="R2489" i="1"/>
  <c r="Q2489" i="1"/>
  <c r="R2488" i="1"/>
  <c r="Q2488" i="1"/>
  <c r="R2487" i="1"/>
  <c r="Q2487" i="1"/>
  <c r="S2487" i="1" s="1"/>
  <c r="T2487" i="1" s="1"/>
  <c r="R2486" i="1"/>
  <c r="Q2486" i="1"/>
  <c r="S2486" i="1" s="1"/>
  <c r="T2486" i="1" s="1"/>
  <c r="R2485" i="1"/>
  <c r="Q2485" i="1"/>
  <c r="R2484" i="1"/>
  <c r="Q2484" i="1"/>
  <c r="S2484" i="1" s="1"/>
  <c r="T2484" i="1" s="1"/>
  <c r="R2483" i="1"/>
  <c r="Q2483" i="1"/>
  <c r="R2482" i="1"/>
  <c r="Q2482" i="1"/>
  <c r="S2482" i="1" s="1"/>
  <c r="T2482" i="1" s="1"/>
  <c r="R2481" i="1"/>
  <c r="Q2481" i="1"/>
  <c r="R2480" i="1"/>
  <c r="Q2480" i="1"/>
  <c r="R2479" i="1"/>
  <c r="Q2479" i="1"/>
  <c r="S2479" i="1" s="1"/>
  <c r="T2479" i="1" s="1"/>
  <c r="R2478" i="1"/>
  <c r="Q2478" i="1"/>
  <c r="S2478" i="1" s="1"/>
  <c r="T2478" i="1" s="1"/>
  <c r="R2477" i="1"/>
  <c r="Q2477" i="1"/>
  <c r="R2476" i="1"/>
  <c r="Q2476" i="1"/>
  <c r="R2475" i="1"/>
  <c r="Q2475" i="1"/>
  <c r="S2475" i="1" s="1"/>
  <c r="T2475" i="1" s="1"/>
  <c r="R2474" i="1"/>
  <c r="Q2474" i="1"/>
  <c r="S2474" i="1" s="1"/>
  <c r="T2474" i="1" s="1"/>
  <c r="R2473" i="1"/>
  <c r="Q2473" i="1"/>
  <c r="S2473" i="1" s="1"/>
  <c r="T2473" i="1" s="1"/>
  <c r="R2472" i="1"/>
  <c r="Q2472" i="1"/>
  <c r="R2471" i="1"/>
  <c r="Q2471" i="1"/>
  <c r="S2471" i="1" s="1"/>
  <c r="T2471" i="1" s="1"/>
  <c r="R2470" i="1"/>
  <c r="Q2470" i="1"/>
  <c r="R2469" i="1"/>
  <c r="Q2469" i="1"/>
  <c r="S2469" i="1" s="1"/>
  <c r="T2469" i="1" s="1"/>
  <c r="R2468" i="1"/>
  <c r="Q2468" i="1"/>
  <c r="R2467" i="1"/>
  <c r="Q2467" i="1"/>
  <c r="S2467" i="1" s="1"/>
  <c r="T2467" i="1" s="1"/>
  <c r="R2466" i="1"/>
  <c r="Q2466" i="1"/>
  <c r="S2466" i="1" s="1"/>
  <c r="T2466" i="1" s="1"/>
  <c r="R2465" i="1"/>
  <c r="Q2465" i="1"/>
  <c r="R2464" i="1"/>
  <c r="Q2464" i="1"/>
  <c r="S2464" i="1" s="1"/>
  <c r="T2464" i="1" s="1"/>
  <c r="R2463" i="1"/>
  <c r="Q2463" i="1"/>
  <c r="R2462" i="1"/>
  <c r="Q2462" i="1"/>
  <c r="S2462" i="1" s="1"/>
  <c r="T2462" i="1" s="1"/>
  <c r="R2461" i="1"/>
  <c r="Q2461" i="1"/>
  <c r="S2461" i="1" s="1"/>
  <c r="T2461" i="1" s="1"/>
  <c r="R2460" i="1"/>
  <c r="Q2460" i="1"/>
  <c r="R2459" i="1"/>
  <c r="Q2459" i="1"/>
  <c r="S2459" i="1" s="1"/>
  <c r="T2459" i="1" s="1"/>
  <c r="R2458" i="1"/>
  <c r="Q2458" i="1"/>
  <c r="S2458" i="1" s="1"/>
  <c r="T2458" i="1" s="1"/>
  <c r="R2457" i="1"/>
  <c r="Q2457" i="1"/>
  <c r="S2457" i="1" s="1"/>
  <c r="T2457" i="1" s="1"/>
  <c r="R2456" i="1"/>
  <c r="Q2456" i="1"/>
  <c r="S2456" i="1" s="1"/>
  <c r="T2456" i="1" s="1"/>
  <c r="R2455" i="1"/>
  <c r="Q2455" i="1"/>
  <c r="R2454" i="1"/>
  <c r="Q2454" i="1"/>
  <c r="S2454" i="1" s="1"/>
  <c r="T2454" i="1" s="1"/>
  <c r="R2453" i="1"/>
  <c r="Q2453" i="1"/>
  <c r="S2453" i="1" s="1"/>
  <c r="T2453" i="1" s="1"/>
  <c r="R2452" i="1"/>
  <c r="Q2452" i="1"/>
  <c r="S2452" i="1" s="1"/>
  <c r="T2452" i="1" s="1"/>
  <c r="R2451" i="1"/>
  <c r="Q2451" i="1"/>
  <c r="S2451" i="1" s="1"/>
  <c r="T2451" i="1" s="1"/>
  <c r="R2450" i="1"/>
  <c r="Q2450" i="1"/>
  <c r="R2449" i="1"/>
  <c r="Q2449" i="1"/>
  <c r="R2448" i="1"/>
  <c r="Q2448" i="1"/>
  <c r="S2448" i="1" s="1"/>
  <c r="T2448" i="1" s="1"/>
  <c r="R2447" i="1"/>
  <c r="Q2447" i="1"/>
  <c r="S2447" i="1" s="1"/>
  <c r="T2447" i="1" s="1"/>
  <c r="R2446" i="1"/>
  <c r="Q2446" i="1"/>
  <c r="S2446" i="1" s="1"/>
  <c r="T2446" i="1" s="1"/>
  <c r="R2445" i="1"/>
  <c r="Q2445" i="1"/>
  <c r="S2445" i="1" s="1"/>
  <c r="T2445" i="1" s="1"/>
  <c r="R2444" i="1"/>
  <c r="Q2444" i="1"/>
  <c r="R2443" i="1"/>
  <c r="Q2443" i="1"/>
  <c r="S2443" i="1" s="1"/>
  <c r="T2443" i="1" s="1"/>
  <c r="R2442" i="1"/>
  <c r="Q2442" i="1"/>
  <c r="R2441" i="1"/>
  <c r="Q2441" i="1"/>
  <c r="R2440" i="1"/>
  <c r="Q2440" i="1"/>
  <c r="S2440" i="1" s="1"/>
  <c r="T2440" i="1" s="1"/>
  <c r="R2439" i="1"/>
  <c r="Q2439" i="1"/>
  <c r="R2438" i="1"/>
  <c r="Q2438" i="1"/>
  <c r="S2438" i="1" s="1"/>
  <c r="T2438" i="1" s="1"/>
  <c r="R2437" i="1"/>
  <c r="Q2437" i="1"/>
  <c r="R2436" i="1"/>
  <c r="Q2436" i="1"/>
  <c r="R2435" i="1"/>
  <c r="Q2435" i="1"/>
  <c r="S2435" i="1" s="1"/>
  <c r="T2435" i="1" s="1"/>
  <c r="R2434" i="1"/>
  <c r="Q2434" i="1"/>
  <c r="R2433" i="1"/>
  <c r="Q2433" i="1"/>
  <c r="R2432" i="1"/>
  <c r="Q2432" i="1"/>
  <c r="S2432" i="1" s="1"/>
  <c r="T2432" i="1" s="1"/>
  <c r="R2431" i="1"/>
  <c r="Q2431" i="1"/>
  <c r="S2431" i="1" s="1"/>
  <c r="T2431" i="1" s="1"/>
  <c r="R2430" i="1"/>
  <c r="Q2430" i="1"/>
  <c r="S2430" i="1" s="1"/>
  <c r="T2430" i="1" s="1"/>
  <c r="R2429" i="1"/>
  <c r="Q2429" i="1"/>
  <c r="S2429" i="1" s="1"/>
  <c r="T2429" i="1" s="1"/>
  <c r="R2428" i="1"/>
  <c r="Q2428" i="1"/>
  <c r="R2427" i="1"/>
  <c r="Q2427" i="1"/>
  <c r="S2427" i="1" s="1"/>
  <c r="T2427" i="1" s="1"/>
  <c r="R2426" i="1"/>
  <c r="Q2426" i="1"/>
  <c r="R2425" i="1"/>
  <c r="Q2425" i="1"/>
  <c r="R2424" i="1"/>
  <c r="Q2424" i="1"/>
  <c r="R2423" i="1"/>
  <c r="Q2423" i="1"/>
  <c r="R2422" i="1"/>
  <c r="Q2422" i="1"/>
  <c r="S2422" i="1" s="1"/>
  <c r="T2422" i="1" s="1"/>
  <c r="R2421" i="1"/>
  <c r="Q2421" i="1"/>
  <c r="S2421" i="1" s="1"/>
  <c r="T2421" i="1" s="1"/>
  <c r="R2420" i="1"/>
  <c r="Q2420" i="1"/>
  <c r="R2419" i="1"/>
  <c r="Q2419" i="1"/>
  <c r="S2419" i="1" s="1"/>
  <c r="T2419" i="1" s="1"/>
  <c r="R2418" i="1"/>
  <c r="Q2418" i="1"/>
  <c r="S2418" i="1" s="1"/>
  <c r="T2418" i="1" s="1"/>
  <c r="R2417" i="1"/>
  <c r="Q2417" i="1"/>
  <c r="S2417" i="1" s="1"/>
  <c r="T2417" i="1" s="1"/>
  <c r="R2416" i="1"/>
  <c r="Q2416" i="1"/>
  <c r="S2416" i="1" s="1"/>
  <c r="T2416" i="1" s="1"/>
  <c r="R2415" i="1"/>
  <c r="Q2415" i="1"/>
  <c r="R2414" i="1"/>
  <c r="Q2414" i="1"/>
  <c r="S2414" i="1" s="1"/>
  <c r="T2414" i="1" s="1"/>
  <c r="R2413" i="1"/>
  <c r="Q2413" i="1"/>
  <c r="S2413" i="1" s="1"/>
  <c r="T2413" i="1" s="1"/>
  <c r="R2412" i="1"/>
  <c r="Q2412" i="1"/>
  <c r="R2411" i="1"/>
  <c r="Q2411" i="1"/>
  <c r="S2411" i="1" s="1"/>
  <c r="T2411" i="1" s="1"/>
  <c r="R2410" i="1"/>
  <c r="Q2410" i="1"/>
  <c r="R2409" i="1"/>
  <c r="Q2409" i="1"/>
  <c r="R2408" i="1"/>
  <c r="Q2408" i="1"/>
  <c r="S2408" i="1" s="1"/>
  <c r="T2408" i="1" s="1"/>
  <c r="R2407" i="1"/>
  <c r="Q2407" i="1"/>
  <c r="S2407" i="1" s="1"/>
  <c r="T2407" i="1" s="1"/>
  <c r="R2406" i="1"/>
  <c r="Q2406" i="1"/>
  <c r="R2405" i="1"/>
  <c r="Q2405" i="1"/>
  <c r="R2404" i="1"/>
  <c r="Q2404" i="1"/>
  <c r="S2404" i="1" s="1"/>
  <c r="T2404" i="1" s="1"/>
  <c r="R2403" i="1"/>
  <c r="Q2403" i="1"/>
  <c r="S2403" i="1" s="1"/>
  <c r="T2403" i="1" s="1"/>
  <c r="R2402" i="1"/>
  <c r="Q2402" i="1"/>
  <c r="R2401" i="1"/>
  <c r="Q2401" i="1"/>
  <c r="S2401" i="1" s="1"/>
  <c r="T2401" i="1" s="1"/>
  <c r="R2400" i="1"/>
  <c r="Q2400" i="1"/>
  <c r="S2400" i="1" s="1"/>
  <c r="T2400" i="1" s="1"/>
  <c r="R2399" i="1"/>
  <c r="Q2399" i="1"/>
  <c r="R2398" i="1"/>
  <c r="Q2398" i="1"/>
  <c r="S2398" i="1" s="1"/>
  <c r="T2398" i="1" s="1"/>
  <c r="R2397" i="1"/>
  <c r="Q2397" i="1"/>
  <c r="S2397" i="1" s="1"/>
  <c r="T2397" i="1" s="1"/>
  <c r="R2396" i="1"/>
  <c r="Q2396" i="1"/>
  <c r="S2396" i="1" s="1"/>
  <c r="T2396" i="1" s="1"/>
  <c r="R2395" i="1"/>
  <c r="Q2395" i="1"/>
  <c r="S2395" i="1" s="1"/>
  <c r="T2395" i="1" s="1"/>
  <c r="R2394" i="1"/>
  <c r="Q2394" i="1"/>
  <c r="S2394" i="1" s="1"/>
  <c r="T2394" i="1" s="1"/>
  <c r="R2393" i="1"/>
  <c r="Q2393" i="1"/>
  <c r="R2392" i="1"/>
  <c r="Q2392" i="1"/>
  <c r="R2391" i="1"/>
  <c r="Q2391" i="1"/>
  <c r="S2391" i="1" s="1"/>
  <c r="T2391" i="1" s="1"/>
  <c r="R2390" i="1"/>
  <c r="Q2390" i="1"/>
  <c r="S2390" i="1" s="1"/>
  <c r="T2390" i="1" s="1"/>
  <c r="R2389" i="1"/>
  <c r="Q2389" i="1"/>
  <c r="S2389" i="1" s="1"/>
  <c r="T2389" i="1" s="1"/>
  <c r="R2388" i="1"/>
  <c r="Q2388" i="1"/>
  <c r="S2388" i="1" s="1"/>
  <c r="T2388" i="1" s="1"/>
  <c r="R2387" i="1"/>
  <c r="Q2387" i="1"/>
  <c r="S2387" i="1" s="1"/>
  <c r="T2387" i="1" s="1"/>
  <c r="R2386" i="1"/>
  <c r="Q2386" i="1"/>
  <c r="S2386" i="1" s="1"/>
  <c r="T2386" i="1" s="1"/>
  <c r="R2385" i="1"/>
  <c r="Q2385" i="1"/>
  <c r="R2384" i="1"/>
  <c r="Q2384" i="1"/>
  <c r="S2384" i="1" s="1"/>
  <c r="T2384" i="1" s="1"/>
  <c r="R2383" i="1"/>
  <c r="Q2383" i="1"/>
  <c r="S2383" i="1" s="1"/>
  <c r="T2383" i="1" s="1"/>
  <c r="R2382" i="1"/>
  <c r="Q2382" i="1"/>
  <c r="R2381" i="1"/>
  <c r="Q2381" i="1"/>
  <c r="R2380" i="1"/>
  <c r="Q2380" i="1"/>
  <c r="S2380" i="1" s="1"/>
  <c r="T2380" i="1" s="1"/>
  <c r="R2379" i="1"/>
  <c r="Q2379" i="1"/>
  <c r="S2379" i="1" s="1"/>
  <c r="T2379" i="1" s="1"/>
  <c r="R2378" i="1"/>
  <c r="Q2378" i="1"/>
  <c r="R2377" i="1"/>
  <c r="Q2377" i="1"/>
  <c r="S2377" i="1" s="1"/>
  <c r="T2377" i="1" s="1"/>
  <c r="R2376" i="1"/>
  <c r="Q2376" i="1"/>
  <c r="R2375" i="1"/>
  <c r="Q2375" i="1"/>
  <c r="R2374" i="1"/>
  <c r="Q2374" i="1"/>
  <c r="S2374" i="1" s="1"/>
  <c r="T2374" i="1" s="1"/>
  <c r="R2373" i="1"/>
  <c r="Q2373" i="1"/>
  <c r="S2373" i="1" s="1"/>
  <c r="T2373" i="1" s="1"/>
  <c r="R2372" i="1"/>
  <c r="Q2372" i="1"/>
  <c r="R2371" i="1"/>
  <c r="Q2371" i="1"/>
  <c r="S2371" i="1" s="1"/>
  <c r="T2371" i="1" s="1"/>
  <c r="R2370" i="1"/>
  <c r="Q2370" i="1"/>
  <c r="R2369" i="1"/>
  <c r="Q2369" i="1"/>
  <c r="S2369" i="1" s="1"/>
  <c r="T2369" i="1" s="1"/>
  <c r="R2368" i="1"/>
  <c r="Q2368" i="1"/>
  <c r="S2368" i="1" s="1"/>
  <c r="T2368" i="1" s="1"/>
  <c r="R2367" i="1"/>
  <c r="Q2367" i="1"/>
  <c r="S2367" i="1" s="1"/>
  <c r="T2367" i="1" s="1"/>
  <c r="R2366" i="1"/>
  <c r="Q2366" i="1"/>
  <c r="R2365" i="1"/>
  <c r="Q2365" i="1"/>
  <c r="S2365" i="1" s="1"/>
  <c r="T2365" i="1" s="1"/>
  <c r="R2364" i="1"/>
  <c r="Q2364" i="1"/>
  <c r="S2364" i="1" s="1"/>
  <c r="T2364" i="1" s="1"/>
  <c r="R2363" i="1"/>
  <c r="Q2363" i="1"/>
  <c r="S2363" i="1" s="1"/>
  <c r="T2363" i="1" s="1"/>
  <c r="R2362" i="1"/>
  <c r="Q2362" i="1"/>
  <c r="R2361" i="1"/>
  <c r="Q2361" i="1"/>
  <c r="S2361" i="1" s="1"/>
  <c r="T2361" i="1" s="1"/>
  <c r="R2360" i="1"/>
  <c r="Q2360" i="1"/>
  <c r="R2359" i="1"/>
  <c r="Q2359" i="1"/>
  <c r="R2358" i="1"/>
  <c r="Q2358" i="1"/>
  <c r="R2357" i="1"/>
  <c r="Q2357" i="1"/>
  <c r="S2357" i="1" s="1"/>
  <c r="T2357" i="1" s="1"/>
  <c r="R2356" i="1"/>
  <c r="Q2356" i="1"/>
  <c r="R2355" i="1"/>
  <c r="Q2355" i="1"/>
  <c r="S2355" i="1" s="1"/>
  <c r="T2355" i="1" s="1"/>
  <c r="R2354" i="1"/>
  <c r="Q2354" i="1"/>
  <c r="S2354" i="1" s="1"/>
  <c r="T2354" i="1" s="1"/>
  <c r="R2353" i="1"/>
  <c r="Q2353" i="1"/>
  <c r="R2352" i="1"/>
  <c r="Q2352" i="1"/>
  <c r="R2351" i="1"/>
  <c r="Q2351" i="1"/>
  <c r="S2351" i="1" s="1"/>
  <c r="T2351" i="1" s="1"/>
  <c r="R2350" i="1"/>
  <c r="Q2350" i="1"/>
  <c r="R2349" i="1"/>
  <c r="Q2349" i="1"/>
  <c r="R2348" i="1"/>
  <c r="Q2348" i="1"/>
  <c r="S2348" i="1" s="1"/>
  <c r="T2348" i="1" s="1"/>
  <c r="R2347" i="1"/>
  <c r="Q2347" i="1"/>
  <c r="S2347" i="1" s="1"/>
  <c r="T2347" i="1" s="1"/>
  <c r="R2346" i="1"/>
  <c r="Q2346" i="1"/>
  <c r="R2345" i="1"/>
  <c r="Q2345" i="1"/>
  <c r="R2344" i="1"/>
  <c r="Q2344" i="1"/>
  <c r="S2344" i="1" s="1"/>
  <c r="T2344" i="1" s="1"/>
  <c r="R2343" i="1"/>
  <c r="Q2343" i="1"/>
  <c r="R2342" i="1"/>
  <c r="Q2342" i="1"/>
  <c r="S2342" i="1" s="1"/>
  <c r="T2342" i="1" s="1"/>
  <c r="R2341" i="1"/>
  <c r="Q2341" i="1"/>
  <c r="S2341" i="1" s="1"/>
  <c r="T2341" i="1" s="1"/>
  <c r="R2340" i="1"/>
  <c r="Q2340" i="1"/>
  <c r="S2340" i="1" s="1"/>
  <c r="T2340" i="1" s="1"/>
  <c r="R2339" i="1"/>
  <c r="Q2339" i="1"/>
  <c r="R2338" i="1"/>
  <c r="Q2338" i="1"/>
  <c r="S2338" i="1" s="1"/>
  <c r="T2338" i="1" s="1"/>
  <c r="R2337" i="1"/>
  <c r="Q2337" i="1"/>
  <c r="S2337" i="1" s="1"/>
  <c r="T2337" i="1" s="1"/>
  <c r="R2336" i="1"/>
  <c r="Q2336" i="1"/>
  <c r="S2336" i="1" s="1"/>
  <c r="T2336" i="1" s="1"/>
  <c r="R2335" i="1"/>
  <c r="Q2335" i="1"/>
  <c r="S2335" i="1" s="1"/>
  <c r="T2335" i="1" s="1"/>
  <c r="R2334" i="1"/>
  <c r="Q2334" i="1"/>
  <c r="S2334" i="1" s="1"/>
  <c r="T2334" i="1" s="1"/>
  <c r="R2333" i="1"/>
  <c r="Q2333" i="1"/>
  <c r="S2333" i="1" s="1"/>
  <c r="T2333" i="1" s="1"/>
  <c r="R2332" i="1"/>
  <c r="Q2332" i="1"/>
  <c r="S2332" i="1" s="1"/>
  <c r="T2332" i="1" s="1"/>
  <c r="R2331" i="1"/>
  <c r="Q2331" i="1"/>
  <c r="S2331" i="1" s="1"/>
  <c r="T2331" i="1" s="1"/>
  <c r="R2330" i="1"/>
  <c r="Q2330" i="1"/>
  <c r="S2330" i="1" s="1"/>
  <c r="T2330" i="1" s="1"/>
  <c r="R2329" i="1"/>
  <c r="Q2329" i="1"/>
  <c r="R2328" i="1"/>
  <c r="Q2328" i="1"/>
  <c r="R2327" i="1"/>
  <c r="Q2327" i="1"/>
  <c r="S2327" i="1" s="1"/>
  <c r="T2327" i="1" s="1"/>
  <c r="R2326" i="1"/>
  <c r="Q2326" i="1"/>
  <c r="S2326" i="1" s="1"/>
  <c r="T2326" i="1" s="1"/>
  <c r="R2325" i="1"/>
  <c r="Q2325" i="1"/>
  <c r="S2325" i="1" s="1"/>
  <c r="T2325" i="1" s="1"/>
  <c r="R2324" i="1"/>
  <c r="Q2324" i="1"/>
  <c r="R2323" i="1"/>
  <c r="Q2323" i="1"/>
  <c r="S2323" i="1" s="1"/>
  <c r="T2323" i="1" s="1"/>
  <c r="R2322" i="1"/>
  <c r="Q2322" i="1"/>
  <c r="S2322" i="1" s="1"/>
  <c r="T2322" i="1" s="1"/>
  <c r="R2321" i="1"/>
  <c r="Q2321" i="1"/>
  <c r="S2321" i="1" s="1"/>
  <c r="T2321" i="1" s="1"/>
  <c r="R2320" i="1"/>
  <c r="Q2320" i="1"/>
  <c r="S2320" i="1" s="1"/>
  <c r="T2320" i="1" s="1"/>
  <c r="R2319" i="1"/>
  <c r="Q2319" i="1"/>
  <c r="S2319" i="1" s="1"/>
  <c r="T2319" i="1" s="1"/>
  <c r="R2318" i="1"/>
  <c r="Q2318" i="1"/>
  <c r="R2317" i="1"/>
  <c r="Q2317" i="1"/>
  <c r="R2316" i="1"/>
  <c r="Q2316" i="1"/>
  <c r="S2316" i="1" s="1"/>
  <c r="T2316" i="1" s="1"/>
  <c r="R2315" i="1"/>
  <c r="Q2315" i="1"/>
  <c r="R2314" i="1"/>
  <c r="Q2314" i="1"/>
  <c r="S2314" i="1" s="1"/>
  <c r="T2314" i="1" s="1"/>
  <c r="R2313" i="1"/>
  <c r="Q2313" i="1"/>
  <c r="S2313" i="1" s="1"/>
  <c r="T2313" i="1" s="1"/>
  <c r="R2312" i="1"/>
  <c r="Q2312" i="1"/>
  <c r="R2311" i="1"/>
  <c r="Q2311" i="1"/>
  <c r="R2310" i="1"/>
  <c r="Q2310" i="1"/>
  <c r="R2309" i="1"/>
  <c r="Q2309" i="1"/>
  <c r="R2308" i="1"/>
  <c r="Q2308" i="1"/>
  <c r="S2308" i="1" s="1"/>
  <c r="T2308" i="1" s="1"/>
  <c r="R2307" i="1"/>
  <c r="Q2307" i="1"/>
  <c r="R2306" i="1"/>
  <c r="Q2306" i="1"/>
  <c r="R2305" i="1"/>
  <c r="Q2305" i="1"/>
  <c r="R2304" i="1"/>
  <c r="Q2304" i="1"/>
  <c r="S2304" i="1" s="1"/>
  <c r="T2304" i="1" s="1"/>
  <c r="R2303" i="1"/>
  <c r="Q2303" i="1"/>
  <c r="S2303" i="1" s="1"/>
  <c r="T2303" i="1" s="1"/>
  <c r="R2302" i="1"/>
  <c r="Q2302" i="1"/>
  <c r="R2301" i="1"/>
  <c r="Q2301" i="1"/>
  <c r="S2301" i="1" s="1"/>
  <c r="T2301" i="1" s="1"/>
  <c r="R2300" i="1"/>
  <c r="Q2300" i="1"/>
  <c r="S2300" i="1" s="1"/>
  <c r="T2300" i="1" s="1"/>
  <c r="R2299" i="1"/>
  <c r="Q2299" i="1"/>
  <c r="S2299" i="1" s="1"/>
  <c r="T2299" i="1" s="1"/>
  <c r="R2298" i="1"/>
  <c r="Q2298" i="1"/>
  <c r="S2298" i="1" s="1"/>
  <c r="T2298" i="1" s="1"/>
  <c r="R2297" i="1"/>
  <c r="Q2297" i="1"/>
  <c r="S2297" i="1" s="1"/>
  <c r="T2297" i="1" s="1"/>
  <c r="R2296" i="1"/>
  <c r="Q2296" i="1"/>
  <c r="R2295" i="1"/>
  <c r="Q2295" i="1"/>
  <c r="S2295" i="1" s="1"/>
  <c r="T2295" i="1" s="1"/>
  <c r="R2294" i="1"/>
  <c r="Q2294" i="1"/>
  <c r="S2294" i="1" s="1"/>
  <c r="T2294" i="1" s="1"/>
  <c r="R2293" i="1"/>
  <c r="Q2293" i="1"/>
  <c r="S2293" i="1" s="1"/>
  <c r="T2293" i="1" s="1"/>
  <c r="R2292" i="1"/>
  <c r="Q2292" i="1"/>
  <c r="R2291" i="1"/>
  <c r="Q2291" i="1"/>
  <c r="R2290" i="1"/>
  <c r="Q2290" i="1"/>
  <c r="R2289" i="1"/>
  <c r="Q2289" i="1"/>
  <c r="S2289" i="1" s="1"/>
  <c r="T2289" i="1" s="1"/>
  <c r="R2288" i="1"/>
  <c r="Q2288" i="1"/>
  <c r="S2288" i="1" s="1"/>
  <c r="T2288" i="1" s="1"/>
  <c r="R2287" i="1"/>
  <c r="Q2287" i="1"/>
  <c r="S2287" i="1" s="1"/>
  <c r="T2287" i="1" s="1"/>
  <c r="R2286" i="1"/>
  <c r="Q2286" i="1"/>
  <c r="R2285" i="1"/>
  <c r="Q2285" i="1"/>
  <c r="S2285" i="1" s="1"/>
  <c r="T2285" i="1" s="1"/>
  <c r="R2284" i="1"/>
  <c r="Q2284" i="1"/>
  <c r="S2284" i="1" s="1"/>
  <c r="T2284" i="1" s="1"/>
  <c r="R2283" i="1"/>
  <c r="Q2283" i="1"/>
  <c r="R2282" i="1"/>
  <c r="Q2282" i="1"/>
  <c r="S2282" i="1" s="1"/>
  <c r="T2282" i="1" s="1"/>
  <c r="R2281" i="1"/>
  <c r="Q2281" i="1"/>
  <c r="S2281" i="1" s="1"/>
  <c r="T2281" i="1" s="1"/>
  <c r="R2280" i="1"/>
  <c r="Q2280" i="1"/>
  <c r="S2280" i="1" s="1"/>
  <c r="T2280" i="1" s="1"/>
  <c r="R2279" i="1"/>
  <c r="Q2279" i="1"/>
  <c r="S2279" i="1" s="1"/>
  <c r="T2279" i="1" s="1"/>
  <c r="R2278" i="1"/>
  <c r="Q2278" i="1"/>
  <c r="R2277" i="1"/>
  <c r="Q2277" i="1"/>
  <c r="S2277" i="1" s="1"/>
  <c r="T2277" i="1" s="1"/>
  <c r="R2276" i="1"/>
  <c r="Q2276" i="1"/>
  <c r="S2276" i="1" s="1"/>
  <c r="T2276" i="1" s="1"/>
  <c r="R2275" i="1"/>
  <c r="Q2275" i="1"/>
  <c r="S2275" i="1" s="1"/>
  <c r="T2275" i="1" s="1"/>
  <c r="R2274" i="1"/>
  <c r="Q2274" i="1"/>
  <c r="S2274" i="1" s="1"/>
  <c r="T2274" i="1" s="1"/>
  <c r="R2273" i="1"/>
  <c r="Q2273" i="1"/>
  <c r="S2273" i="1" s="1"/>
  <c r="T2273" i="1" s="1"/>
  <c r="R2272" i="1"/>
  <c r="Q2272" i="1"/>
  <c r="S2272" i="1" s="1"/>
  <c r="T2272" i="1" s="1"/>
  <c r="R2271" i="1"/>
  <c r="Q2271" i="1"/>
  <c r="S2271" i="1" s="1"/>
  <c r="T2271" i="1" s="1"/>
  <c r="R2270" i="1"/>
  <c r="Q2270" i="1"/>
  <c r="S2270" i="1" s="1"/>
  <c r="T2270" i="1" s="1"/>
  <c r="R2269" i="1"/>
  <c r="Q2269" i="1"/>
  <c r="S2269" i="1" s="1"/>
  <c r="T2269" i="1" s="1"/>
  <c r="R2268" i="1"/>
  <c r="Q2268" i="1"/>
  <c r="S2268" i="1" s="1"/>
  <c r="T2268" i="1" s="1"/>
  <c r="R2267" i="1"/>
  <c r="Q2267" i="1"/>
  <c r="R2266" i="1"/>
  <c r="Q2266" i="1"/>
  <c r="S2266" i="1" s="1"/>
  <c r="T2266" i="1" s="1"/>
  <c r="R2265" i="1"/>
  <c r="Q2265" i="1"/>
  <c r="S2265" i="1" s="1"/>
  <c r="T2265" i="1" s="1"/>
  <c r="R2264" i="1"/>
  <c r="Q2264" i="1"/>
  <c r="S2264" i="1" s="1"/>
  <c r="T2264" i="1" s="1"/>
  <c r="R2263" i="1"/>
  <c r="Q2263" i="1"/>
  <c r="S2263" i="1" s="1"/>
  <c r="T2263" i="1" s="1"/>
  <c r="R2262" i="1"/>
  <c r="Q2262" i="1"/>
  <c r="S2262" i="1" s="1"/>
  <c r="T2262" i="1" s="1"/>
  <c r="R2261" i="1"/>
  <c r="Q2261" i="1"/>
  <c r="S2261" i="1" s="1"/>
  <c r="T2261" i="1" s="1"/>
  <c r="R2260" i="1"/>
  <c r="Q2260" i="1"/>
  <c r="R2259" i="1"/>
  <c r="Q2259" i="1"/>
  <c r="R2258" i="1"/>
  <c r="Q2258" i="1"/>
  <c r="R2257" i="1"/>
  <c r="Q2257" i="1"/>
  <c r="S2257" i="1" s="1"/>
  <c r="T2257" i="1" s="1"/>
  <c r="R2256" i="1"/>
  <c r="Q2256" i="1"/>
  <c r="R2255" i="1"/>
  <c r="Q2255" i="1"/>
  <c r="R2254" i="1"/>
  <c r="Q2254" i="1"/>
  <c r="R2253" i="1"/>
  <c r="Q2253" i="1"/>
  <c r="R2252" i="1"/>
  <c r="Q2252" i="1"/>
  <c r="S2252" i="1" s="1"/>
  <c r="T2252" i="1" s="1"/>
  <c r="R2251" i="1"/>
  <c r="Q2251" i="1"/>
  <c r="R2250" i="1"/>
  <c r="Q2250" i="1"/>
  <c r="S2250" i="1" s="1"/>
  <c r="T2250" i="1" s="1"/>
  <c r="R2249" i="1"/>
  <c r="Q2249" i="1"/>
  <c r="S2249" i="1" s="1"/>
  <c r="T2249" i="1" s="1"/>
  <c r="R2248" i="1"/>
  <c r="Q2248" i="1"/>
  <c r="S2248" i="1" s="1"/>
  <c r="T2248" i="1" s="1"/>
  <c r="R2247" i="1"/>
  <c r="Q2247" i="1"/>
  <c r="S2247" i="1" s="1"/>
  <c r="T2247" i="1" s="1"/>
  <c r="R2246" i="1"/>
  <c r="Q2246" i="1"/>
  <c r="S2246" i="1" s="1"/>
  <c r="T2246" i="1" s="1"/>
  <c r="R2245" i="1"/>
  <c r="Q2245" i="1"/>
  <c r="S2245" i="1" s="1"/>
  <c r="T2245" i="1" s="1"/>
  <c r="R2244" i="1"/>
  <c r="Q2244" i="1"/>
  <c r="R2243" i="1"/>
  <c r="Q2243" i="1"/>
  <c r="R2242" i="1"/>
  <c r="Q2242" i="1"/>
  <c r="S2242" i="1" s="1"/>
  <c r="T2242" i="1" s="1"/>
  <c r="R2241" i="1"/>
  <c r="Q2241" i="1"/>
  <c r="S2241" i="1" s="1"/>
  <c r="T2241" i="1" s="1"/>
  <c r="R2240" i="1"/>
  <c r="Q2240" i="1"/>
  <c r="S2240" i="1" s="1"/>
  <c r="T2240" i="1" s="1"/>
  <c r="R2239" i="1"/>
  <c r="Q2239" i="1"/>
  <c r="R2238" i="1"/>
  <c r="Q2238" i="1"/>
  <c r="S2238" i="1" s="1"/>
  <c r="T2238" i="1" s="1"/>
  <c r="R2237" i="1"/>
  <c r="Q2237" i="1"/>
  <c r="S2237" i="1" s="1"/>
  <c r="T2237" i="1" s="1"/>
  <c r="R2236" i="1"/>
  <c r="Q2236" i="1"/>
  <c r="R2235" i="1"/>
  <c r="Q2235" i="1"/>
  <c r="R2234" i="1"/>
  <c r="Q2234" i="1"/>
  <c r="S2234" i="1" s="1"/>
  <c r="T2234" i="1" s="1"/>
  <c r="R2233" i="1"/>
  <c r="Q2233" i="1"/>
  <c r="R2232" i="1"/>
  <c r="Q2232" i="1"/>
  <c r="S2232" i="1" s="1"/>
  <c r="T2232" i="1" s="1"/>
  <c r="R2231" i="1"/>
  <c r="Q2231" i="1"/>
  <c r="R2230" i="1"/>
  <c r="Q2230" i="1"/>
  <c r="S2230" i="1" s="1"/>
  <c r="T2230" i="1" s="1"/>
  <c r="R2229" i="1"/>
  <c r="Q2229" i="1"/>
  <c r="R2228" i="1"/>
  <c r="Q2228" i="1"/>
  <c r="R2227" i="1"/>
  <c r="Q2227" i="1"/>
  <c r="R2226" i="1"/>
  <c r="Q2226" i="1"/>
  <c r="S2226" i="1" s="1"/>
  <c r="T2226" i="1" s="1"/>
  <c r="R2225" i="1"/>
  <c r="Q2225" i="1"/>
  <c r="R2224" i="1"/>
  <c r="Q2224" i="1"/>
  <c r="R2223" i="1"/>
  <c r="Q2223" i="1"/>
  <c r="S2223" i="1" s="1"/>
  <c r="T2223" i="1" s="1"/>
  <c r="R2222" i="1"/>
  <c r="Q2222" i="1"/>
  <c r="S2222" i="1" s="1"/>
  <c r="T2222" i="1" s="1"/>
  <c r="R2221" i="1"/>
  <c r="Q2221" i="1"/>
  <c r="S2221" i="1" s="1"/>
  <c r="T2221" i="1" s="1"/>
  <c r="R2220" i="1"/>
  <c r="Q2220" i="1"/>
  <c r="S2220" i="1" s="1"/>
  <c r="T2220" i="1" s="1"/>
  <c r="R2219" i="1"/>
  <c r="Q2219" i="1"/>
  <c r="R2218" i="1"/>
  <c r="Q2218" i="1"/>
  <c r="S2218" i="1" s="1"/>
  <c r="T2218" i="1" s="1"/>
  <c r="R2217" i="1"/>
  <c r="Q2217" i="1"/>
  <c r="R2216" i="1"/>
  <c r="Q2216" i="1"/>
  <c r="R2215" i="1"/>
  <c r="Q2215" i="1"/>
  <c r="R2214" i="1"/>
  <c r="Q2214" i="1"/>
  <c r="S2214" i="1" s="1"/>
  <c r="T2214" i="1" s="1"/>
  <c r="R2213" i="1"/>
  <c r="Q2213" i="1"/>
  <c r="S2213" i="1" s="1"/>
  <c r="T2213" i="1" s="1"/>
  <c r="R2212" i="1"/>
  <c r="Q2212" i="1"/>
  <c r="R2211" i="1"/>
  <c r="Q2211" i="1"/>
  <c r="S2211" i="1" s="1"/>
  <c r="T2211" i="1" s="1"/>
  <c r="R2210" i="1"/>
  <c r="Q2210" i="1"/>
  <c r="S2210" i="1" s="1"/>
  <c r="T2210" i="1" s="1"/>
  <c r="R2209" i="1"/>
  <c r="Q2209" i="1"/>
  <c r="R2208" i="1"/>
  <c r="Q2208" i="1"/>
  <c r="S2208" i="1" s="1"/>
  <c r="T2208" i="1" s="1"/>
  <c r="R2207" i="1"/>
  <c r="Q2207" i="1"/>
  <c r="S2207" i="1" s="1"/>
  <c r="T2207" i="1" s="1"/>
  <c r="R2206" i="1"/>
  <c r="Q2206" i="1"/>
  <c r="S2206" i="1" s="1"/>
  <c r="T2206" i="1" s="1"/>
  <c r="R2205" i="1"/>
  <c r="Q2205" i="1"/>
  <c r="R2204" i="1"/>
  <c r="Q2204" i="1"/>
  <c r="R2203" i="1"/>
  <c r="Q2203" i="1"/>
  <c r="S2203" i="1" s="1"/>
  <c r="T2203" i="1" s="1"/>
  <c r="R2202" i="1"/>
  <c r="Q2202" i="1"/>
  <c r="R2201" i="1"/>
  <c r="Q2201" i="1"/>
  <c r="S2201" i="1" s="1"/>
  <c r="T2201" i="1" s="1"/>
  <c r="R2200" i="1"/>
  <c r="Q2200" i="1"/>
  <c r="R2199" i="1"/>
  <c r="Q2199" i="1"/>
  <c r="S2199" i="1" s="1"/>
  <c r="T2199" i="1" s="1"/>
  <c r="R2198" i="1"/>
  <c r="Q2198" i="1"/>
  <c r="S2198" i="1" s="1"/>
  <c r="T2198" i="1" s="1"/>
  <c r="R2197" i="1"/>
  <c r="Q2197" i="1"/>
  <c r="S2197" i="1" s="1"/>
  <c r="T2197" i="1" s="1"/>
  <c r="R2196" i="1"/>
  <c r="Q2196" i="1"/>
  <c r="S2196" i="1" s="1"/>
  <c r="T2196" i="1" s="1"/>
  <c r="R2195" i="1"/>
  <c r="Q2195" i="1"/>
  <c r="S2195" i="1" s="1"/>
  <c r="T2195" i="1" s="1"/>
  <c r="R2194" i="1"/>
  <c r="Q2194" i="1"/>
  <c r="R2193" i="1"/>
  <c r="Q2193" i="1"/>
  <c r="S2193" i="1" s="1"/>
  <c r="T2193" i="1" s="1"/>
  <c r="R2192" i="1"/>
  <c r="Q2192" i="1"/>
  <c r="S2192" i="1" s="1"/>
  <c r="T2192" i="1" s="1"/>
  <c r="R2191" i="1"/>
  <c r="Q2191" i="1"/>
  <c r="S2191" i="1" s="1"/>
  <c r="T2191" i="1" s="1"/>
  <c r="R2190" i="1"/>
  <c r="Q2190" i="1"/>
  <c r="S2190" i="1" s="1"/>
  <c r="T2190" i="1" s="1"/>
  <c r="R2189" i="1"/>
  <c r="Q2189" i="1"/>
  <c r="R2188" i="1"/>
  <c r="Q2188" i="1"/>
  <c r="S2188" i="1" s="1"/>
  <c r="T2188" i="1" s="1"/>
  <c r="R2187" i="1"/>
  <c r="Q2187" i="1"/>
  <c r="S2187" i="1" s="1"/>
  <c r="T2187" i="1" s="1"/>
  <c r="R2186" i="1"/>
  <c r="Q2186" i="1"/>
  <c r="S2186" i="1" s="1"/>
  <c r="T2186" i="1" s="1"/>
  <c r="R2185" i="1"/>
  <c r="Q2185" i="1"/>
  <c r="S2185" i="1" s="1"/>
  <c r="T2185" i="1" s="1"/>
  <c r="R2184" i="1"/>
  <c r="Q2184" i="1"/>
  <c r="S2184" i="1" s="1"/>
  <c r="T2184" i="1" s="1"/>
  <c r="R2183" i="1"/>
  <c r="Q2183" i="1"/>
  <c r="S2183" i="1" s="1"/>
  <c r="T2183" i="1" s="1"/>
  <c r="R2182" i="1"/>
  <c r="Q2182" i="1"/>
  <c r="S2182" i="1" s="1"/>
  <c r="T2182" i="1" s="1"/>
  <c r="R2181" i="1"/>
  <c r="Q2181" i="1"/>
  <c r="R2180" i="1"/>
  <c r="Q2180" i="1"/>
  <c r="S2180" i="1" s="1"/>
  <c r="T2180" i="1" s="1"/>
  <c r="R2179" i="1"/>
  <c r="Q2179" i="1"/>
  <c r="S2179" i="1" s="1"/>
  <c r="T2179" i="1" s="1"/>
  <c r="R2178" i="1"/>
  <c r="Q2178" i="1"/>
  <c r="S2178" i="1" s="1"/>
  <c r="T2178" i="1" s="1"/>
  <c r="R2177" i="1"/>
  <c r="Q2177" i="1"/>
  <c r="S2177" i="1" s="1"/>
  <c r="T2177" i="1" s="1"/>
  <c r="R2176" i="1"/>
  <c r="Q2176" i="1"/>
  <c r="R2175" i="1"/>
  <c r="Q2175" i="1"/>
  <c r="S2175" i="1" s="1"/>
  <c r="T2175" i="1" s="1"/>
  <c r="R2174" i="1"/>
  <c r="Q2174" i="1"/>
  <c r="R2173" i="1"/>
  <c r="Q2173" i="1"/>
  <c r="R2172" i="1"/>
  <c r="Q2172" i="1"/>
  <c r="R2171" i="1"/>
  <c r="Q2171" i="1"/>
  <c r="S2171" i="1" s="1"/>
  <c r="T2171" i="1" s="1"/>
  <c r="R2170" i="1"/>
  <c r="Q2170" i="1"/>
  <c r="S2170" i="1" s="1"/>
  <c r="T2170" i="1" s="1"/>
  <c r="R2169" i="1"/>
  <c r="Q2169" i="1"/>
  <c r="S2169" i="1" s="1"/>
  <c r="T2169" i="1" s="1"/>
  <c r="R2168" i="1"/>
  <c r="Q2168" i="1"/>
  <c r="R2167" i="1"/>
  <c r="Q2167" i="1"/>
  <c r="S2167" i="1" s="1"/>
  <c r="T2167" i="1" s="1"/>
  <c r="R2166" i="1"/>
  <c r="Q2166" i="1"/>
  <c r="S2166" i="1" s="1"/>
  <c r="T2166" i="1" s="1"/>
  <c r="R2165" i="1"/>
  <c r="Q2165" i="1"/>
  <c r="S2165" i="1" s="1"/>
  <c r="T2165" i="1" s="1"/>
  <c r="R2164" i="1"/>
  <c r="Q2164" i="1"/>
  <c r="R2163" i="1"/>
  <c r="Q2163" i="1"/>
  <c r="R2162" i="1"/>
  <c r="Q2162" i="1"/>
  <c r="S2162" i="1" s="1"/>
  <c r="T2162" i="1" s="1"/>
  <c r="R2161" i="1"/>
  <c r="Q2161" i="1"/>
  <c r="S2161" i="1" s="1"/>
  <c r="T2161" i="1" s="1"/>
  <c r="R2160" i="1"/>
  <c r="Q2160" i="1"/>
  <c r="R2159" i="1"/>
  <c r="Q2159" i="1"/>
  <c r="R2158" i="1"/>
  <c r="Q2158" i="1"/>
  <c r="R2157" i="1"/>
  <c r="Q2157" i="1"/>
  <c r="R2156" i="1"/>
  <c r="Q2156" i="1"/>
  <c r="S2156" i="1" s="1"/>
  <c r="T2156" i="1" s="1"/>
  <c r="R2155" i="1"/>
  <c r="Q2155" i="1"/>
  <c r="S2155" i="1" s="1"/>
  <c r="T2155" i="1" s="1"/>
  <c r="R2154" i="1"/>
  <c r="Q2154" i="1"/>
  <c r="S2154" i="1" s="1"/>
  <c r="T2154" i="1" s="1"/>
  <c r="R2153" i="1"/>
  <c r="Q2153" i="1"/>
  <c r="R2152" i="1"/>
  <c r="Q2152" i="1"/>
  <c r="S2152" i="1" s="1"/>
  <c r="T2152" i="1" s="1"/>
  <c r="R2151" i="1"/>
  <c r="Q2151" i="1"/>
  <c r="S2151" i="1" s="1"/>
  <c r="T2151" i="1" s="1"/>
  <c r="R2150" i="1"/>
  <c r="Q2150" i="1"/>
  <c r="R2149" i="1"/>
  <c r="Q2149" i="1"/>
  <c r="R2148" i="1"/>
  <c r="Q2148" i="1"/>
  <c r="S2148" i="1" s="1"/>
  <c r="T2148" i="1" s="1"/>
  <c r="R2147" i="1"/>
  <c r="Q2147" i="1"/>
  <c r="S2147" i="1" s="1"/>
  <c r="T2147" i="1" s="1"/>
  <c r="R2146" i="1"/>
  <c r="Q2146" i="1"/>
  <c r="R2145" i="1"/>
  <c r="Q2145" i="1"/>
  <c r="S2145" i="1" s="1"/>
  <c r="T2145" i="1" s="1"/>
  <c r="R2144" i="1"/>
  <c r="Q2144" i="1"/>
  <c r="S2144" i="1" s="1"/>
  <c r="T2144" i="1" s="1"/>
  <c r="R2143" i="1"/>
  <c r="Q2143" i="1"/>
  <c r="R2142" i="1"/>
  <c r="Q2142" i="1"/>
  <c r="R2141" i="1"/>
  <c r="Q2141" i="1"/>
  <c r="S2141" i="1" s="1"/>
  <c r="T2141" i="1" s="1"/>
  <c r="R2140" i="1"/>
  <c r="Q2140" i="1"/>
  <c r="R2139" i="1"/>
  <c r="Q2139" i="1"/>
  <c r="S2139" i="1" s="1"/>
  <c r="T2139" i="1" s="1"/>
  <c r="R2138" i="1"/>
  <c r="Q2138" i="1"/>
  <c r="S2138" i="1" s="1"/>
  <c r="T2138" i="1" s="1"/>
  <c r="R2137" i="1"/>
  <c r="Q2137" i="1"/>
  <c r="S2137" i="1" s="1"/>
  <c r="T2137" i="1" s="1"/>
  <c r="R2136" i="1"/>
  <c r="Q2136" i="1"/>
  <c r="R2135" i="1"/>
  <c r="Q2135" i="1"/>
  <c r="R2134" i="1"/>
  <c r="Q2134" i="1"/>
  <c r="R2133" i="1"/>
  <c r="Q2133" i="1"/>
  <c r="S2133" i="1" s="1"/>
  <c r="T2133" i="1" s="1"/>
  <c r="R2132" i="1"/>
  <c r="Q2132" i="1"/>
  <c r="S2132" i="1" s="1"/>
  <c r="T2132" i="1" s="1"/>
  <c r="R2131" i="1"/>
  <c r="Q2131" i="1"/>
  <c r="R2130" i="1"/>
  <c r="Q2130" i="1"/>
  <c r="S2130" i="1" s="1"/>
  <c r="T2130" i="1" s="1"/>
  <c r="R2129" i="1"/>
  <c r="Q2129" i="1"/>
  <c r="S2129" i="1" s="1"/>
  <c r="T2129" i="1" s="1"/>
  <c r="R2128" i="1"/>
  <c r="Q2128" i="1"/>
  <c r="S2128" i="1" s="1"/>
  <c r="T2128" i="1" s="1"/>
  <c r="R2127" i="1"/>
  <c r="Q2127" i="1"/>
  <c r="R2126" i="1"/>
  <c r="Q2126" i="1"/>
  <c r="R2125" i="1"/>
  <c r="Q2125" i="1"/>
  <c r="R2124" i="1"/>
  <c r="Q2124" i="1"/>
  <c r="R2123" i="1"/>
  <c r="Q2123" i="1"/>
  <c r="S2123" i="1" s="1"/>
  <c r="T2123" i="1" s="1"/>
  <c r="R2122" i="1"/>
  <c r="Q2122" i="1"/>
  <c r="R2121" i="1"/>
  <c r="Q2121" i="1"/>
  <c r="R2120" i="1"/>
  <c r="Q2120" i="1"/>
  <c r="R2119" i="1"/>
  <c r="Q2119" i="1"/>
  <c r="S2119" i="1" s="1"/>
  <c r="T2119" i="1" s="1"/>
  <c r="R2118" i="1"/>
  <c r="Q2118" i="1"/>
  <c r="S2118" i="1" s="1"/>
  <c r="T2118" i="1" s="1"/>
  <c r="R2117" i="1"/>
  <c r="Q2117" i="1"/>
  <c r="R2116" i="1"/>
  <c r="Q2116" i="1"/>
  <c r="R2115" i="1"/>
  <c r="Q2115" i="1"/>
  <c r="R2114" i="1"/>
  <c r="Q2114" i="1"/>
  <c r="S2114" i="1" s="1"/>
  <c r="T2114" i="1" s="1"/>
  <c r="R2113" i="1"/>
  <c r="Q2113" i="1"/>
  <c r="S2113" i="1" s="1"/>
  <c r="T2113" i="1" s="1"/>
  <c r="R2112" i="1"/>
  <c r="Q2112" i="1"/>
  <c r="R2111" i="1"/>
  <c r="Q2111" i="1"/>
  <c r="R2110" i="1"/>
  <c r="Q2110" i="1"/>
  <c r="S2110" i="1" s="1"/>
  <c r="T2110" i="1" s="1"/>
  <c r="R2109" i="1"/>
  <c r="Q2109" i="1"/>
  <c r="S2109" i="1" s="1"/>
  <c r="T2109" i="1" s="1"/>
  <c r="R2108" i="1"/>
  <c r="Q2108" i="1"/>
  <c r="S2108" i="1" s="1"/>
  <c r="T2108" i="1" s="1"/>
  <c r="R2107" i="1"/>
  <c r="Q2107" i="1"/>
  <c r="R2106" i="1"/>
  <c r="Q2106" i="1"/>
  <c r="S2106" i="1" s="1"/>
  <c r="T2106" i="1" s="1"/>
  <c r="R2105" i="1"/>
  <c r="Q2105" i="1"/>
  <c r="S2105" i="1" s="1"/>
  <c r="T2105" i="1" s="1"/>
  <c r="R2104" i="1"/>
  <c r="Q2104" i="1"/>
  <c r="R2103" i="1"/>
  <c r="Q2103" i="1"/>
  <c r="R2102" i="1"/>
  <c r="Q2102" i="1"/>
  <c r="S2102" i="1" s="1"/>
  <c r="T2102" i="1" s="1"/>
  <c r="R2101" i="1"/>
  <c r="Q2101" i="1"/>
  <c r="S2101" i="1" s="1"/>
  <c r="T2101" i="1" s="1"/>
  <c r="R2100" i="1"/>
  <c r="Q2100" i="1"/>
  <c r="S2100" i="1" s="1"/>
  <c r="T2100" i="1" s="1"/>
  <c r="R2099" i="1"/>
  <c r="Q2099" i="1"/>
  <c r="R2098" i="1"/>
  <c r="Q2098" i="1"/>
  <c r="S2098" i="1" s="1"/>
  <c r="T2098" i="1" s="1"/>
  <c r="R2097" i="1"/>
  <c r="Q2097" i="1"/>
  <c r="S2097" i="1" s="1"/>
  <c r="T2097" i="1" s="1"/>
  <c r="R2096" i="1"/>
  <c r="Q2096" i="1"/>
  <c r="R2095" i="1"/>
  <c r="Q2095" i="1"/>
  <c r="R2094" i="1"/>
  <c r="Q2094" i="1"/>
  <c r="S2094" i="1" s="1"/>
  <c r="T2094" i="1" s="1"/>
  <c r="R2093" i="1"/>
  <c r="Q2093" i="1"/>
  <c r="S2093" i="1" s="1"/>
  <c r="T2093" i="1" s="1"/>
  <c r="R2092" i="1"/>
  <c r="Q2092" i="1"/>
  <c r="S2092" i="1" s="1"/>
  <c r="T2092" i="1" s="1"/>
  <c r="R2091" i="1"/>
  <c r="Q2091" i="1"/>
  <c r="R2090" i="1"/>
  <c r="Q2090" i="1"/>
  <c r="R2089" i="1"/>
  <c r="Q2089" i="1"/>
  <c r="S2089" i="1" s="1"/>
  <c r="T2089" i="1" s="1"/>
  <c r="R2088" i="1"/>
  <c r="Q2088" i="1"/>
  <c r="S2088" i="1" s="1"/>
  <c r="T2088" i="1" s="1"/>
  <c r="R2087" i="1"/>
  <c r="Q2087" i="1"/>
  <c r="R2086" i="1"/>
  <c r="Q2086" i="1"/>
  <c r="R2085" i="1"/>
  <c r="Q2085" i="1"/>
  <c r="S2085" i="1" s="1"/>
  <c r="T2085" i="1" s="1"/>
  <c r="R2084" i="1"/>
  <c r="Q2084" i="1"/>
  <c r="S2084" i="1" s="1"/>
  <c r="T2084" i="1" s="1"/>
  <c r="R2083" i="1"/>
  <c r="Q2083" i="1"/>
  <c r="S2083" i="1" s="1"/>
  <c r="T2083" i="1" s="1"/>
  <c r="R2082" i="1"/>
  <c r="Q2082" i="1"/>
  <c r="S2082" i="1" s="1"/>
  <c r="T2082" i="1" s="1"/>
  <c r="R2081" i="1"/>
  <c r="Q2081" i="1"/>
  <c r="S2081" i="1" s="1"/>
  <c r="T2081" i="1" s="1"/>
  <c r="R2080" i="1"/>
  <c r="Q2080" i="1"/>
  <c r="S2080" i="1" s="1"/>
  <c r="T2080" i="1" s="1"/>
  <c r="R2079" i="1"/>
  <c r="Q2079" i="1"/>
  <c r="S2079" i="1" s="1"/>
  <c r="T2079" i="1" s="1"/>
  <c r="R2078" i="1"/>
  <c r="Q2078" i="1"/>
  <c r="S2078" i="1" s="1"/>
  <c r="T2078" i="1" s="1"/>
  <c r="R2077" i="1"/>
  <c r="Q2077" i="1"/>
  <c r="S2077" i="1" s="1"/>
  <c r="T2077" i="1" s="1"/>
  <c r="R2076" i="1"/>
  <c r="Q2076" i="1"/>
  <c r="S2076" i="1" s="1"/>
  <c r="T2076" i="1" s="1"/>
  <c r="R2075" i="1"/>
  <c r="Q2075" i="1"/>
  <c r="S2075" i="1" s="1"/>
  <c r="T2075" i="1" s="1"/>
  <c r="R2074" i="1"/>
  <c r="Q2074" i="1"/>
  <c r="R2073" i="1"/>
  <c r="Q2073" i="1"/>
  <c r="R2072" i="1"/>
  <c r="Q2072" i="1"/>
  <c r="R2071" i="1"/>
  <c r="Q2071" i="1"/>
  <c r="R2070" i="1"/>
  <c r="Q2070" i="1"/>
  <c r="S2070" i="1" s="1"/>
  <c r="T2070" i="1" s="1"/>
  <c r="R2069" i="1"/>
  <c r="Q2069" i="1"/>
  <c r="R2068" i="1"/>
  <c r="Q2068" i="1"/>
  <c r="S2068" i="1" s="1"/>
  <c r="T2068" i="1" s="1"/>
  <c r="R2067" i="1"/>
  <c r="Q2067" i="1"/>
  <c r="S2067" i="1" s="1"/>
  <c r="T2067" i="1" s="1"/>
  <c r="R2066" i="1"/>
  <c r="Q2066" i="1"/>
  <c r="S2066" i="1" s="1"/>
  <c r="T2066" i="1" s="1"/>
  <c r="R2065" i="1"/>
  <c r="Q2065" i="1"/>
  <c r="R2064" i="1"/>
  <c r="Q2064" i="1"/>
  <c r="S2064" i="1" s="1"/>
  <c r="T2064" i="1" s="1"/>
  <c r="R2063" i="1"/>
  <c r="Q2063" i="1"/>
  <c r="S2063" i="1" s="1"/>
  <c r="T2063" i="1" s="1"/>
  <c r="R2062" i="1"/>
  <c r="Q2062" i="1"/>
  <c r="S2062" i="1" s="1"/>
  <c r="T2062" i="1" s="1"/>
  <c r="R2061" i="1"/>
  <c r="Q2061" i="1"/>
  <c r="S2061" i="1" s="1"/>
  <c r="T2061" i="1" s="1"/>
  <c r="R2060" i="1"/>
  <c r="Q2060" i="1"/>
  <c r="S2060" i="1" s="1"/>
  <c r="T2060" i="1" s="1"/>
  <c r="R2059" i="1"/>
  <c r="Q2059" i="1"/>
  <c r="S2059" i="1" s="1"/>
  <c r="T2059" i="1" s="1"/>
  <c r="R2058" i="1"/>
  <c r="Q2058" i="1"/>
  <c r="S2058" i="1" s="1"/>
  <c r="T2058" i="1" s="1"/>
  <c r="R2057" i="1"/>
  <c r="Q2057" i="1"/>
  <c r="R2056" i="1"/>
  <c r="Q2056" i="1"/>
  <c r="R2055" i="1"/>
  <c r="Q2055" i="1"/>
  <c r="S2055" i="1" s="1"/>
  <c r="T2055" i="1" s="1"/>
  <c r="R2054" i="1"/>
  <c r="Q2054" i="1"/>
  <c r="R2053" i="1"/>
  <c r="Q2053" i="1"/>
  <c r="S2053" i="1" s="1"/>
  <c r="T2053" i="1" s="1"/>
  <c r="R2052" i="1"/>
  <c r="Q2052" i="1"/>
  <c r="R2051" i="1"/>
  <c r="Q2051" i="1"/>
  <c r="S2051" i="1" s="1"/>
  <c r="T2051" i="1" s="1"/>
  <c r="R2050" i="1"/>
  <c r="Q2050" i="1"/>
  <c r="R2049" i="1"/>
  <c r="Q2049" i="1"/>
  <c r="R2048" i="1"/>
  <c r="Q2048" i="1"/>
  <c r="S2048" i="1" s="1"/>
  <c r="T2048" i="1" s="1"/>
  <c r="R2047" i="1"/>
  <c r="Q2047" i="1"/>
  <c r="R2046" i="1"/>
  <c r="Q2046" i="1"/>
  <c r="R2045" i="1"/>
  <c r="Q2045" i="1"/>
  <c r="S2045" i="1" s="1"/>
  <c r="T2045" i="1" s="1"/>
  <c r="R2044" i="1"/>
  <c r="Q2044" i="1"/>
  <c r="S2044" i="1" s="1"/>
  <c r="T2044" i="1" s="1"/>
  <c r="R2043" i="1"/>
  <c r="Q2043" i="1"/>
  <c r="S2043" i="1" s="1"/>
  <c r="T2043" i="1" s="1"/>
  <c r="R2042" i="1"/>
  <c r="Q2042" i="1"/>
  <c r="S2042" i="1" s="1"/>
  <c r="T2042" i="1" s="1"/>
  <c r="R2041" i="1"/>
  <c r="Q2041" i="1"/>
  <c r="S2041" i="1" s="1"/>
  <c r="T2041" i="1" s="1"/>
  <c r="R2040" i="1"/>
  <c r="Q2040" i="1"/>
  <c r="R2039" i="1"/>
  <c r="Q2039" i="1"/>
  <c r="S2039" i="1" s="1"/>
  <c r="T2039" i="1" s="1"/>
  <c r="R2038" i="1"/>
  <c r="Q2038" i="1"/>
  <c r="S2038" i="1" s="1"/>
  <c r="T2038" i="1" s="1"/>
  <c r="R2037" i="1"/>
  <c r="Q2037" i="1"/>
  <c r="R2036" i="1"/>
  <c r="Q2036" i="1"/>
  <c r="S2036" i="1" s="1"/>
  <c r="T2036" i="1" s="1"/>
  <c r="R2035" i="1"/>
  <c r="Q2035" i="1"/>
  <c r="S2035" i="1" s="1"/>
  <c r="T2035" i="1" s="1"/>
  <c r="R2034" i="1"/>
  <c r="Q2034" i="1"/>
  <c r="R2033" i="1"/>
  <c r="Q2033" i="1"/>
  <c r="S2033" i="1" s="1"/>
  <c r="T2033" i="1" s="1"/>
  <c r="R2032" i="1"/>
  <c r="Q2032" i="1"/>
  <c r="S2032" i="1" s="1"/>
  <c r="T2032" i="1" s="1"/>
  <c r="R2031" i="1"/>
  <c r="Q2031" i="1"/>
  <c r="R2030" i="1"/>
  <c r="Q2030" i="1"/>
  <c r="S2030" i="1" s="1"/>
  <c r="T2030" i="1" s="1"/>
  <c r="R2029" i="1"/>
  <c r="Q2029" i="1"/>
  <c r="S2029" i="1" s="1"/>
  <c r="T2029" i="1" s="1"/>
  <c r="R2028" i="1"/>
  <c r="Q2028" i="1"/>
  <c r="S2028" i="1" s="1"/>
  <c r="T2028" i="1" s="1"/>
  <c r="R2027" i="1"/>
  <c r="Q2027" i="1"/>
  <c r="R2026" i="1"/>
  <c r="Q2026" i="1"/>
  <c r="S2026" i="1" s="1"/>
  <c r="T2026" i="1" s="1"/>
  <c r="R2025" i="1"/>
  <c r="Q2025" i="1"/>
  <c r="S2025" i="1" s="1"/>
  <c r="T2025" i="1" s="1"/>
  <c r="R2024" i="1"/>
  <c r="Q2024" i="1"/>
  <c r="R2023" i="1"/>
  <c r="Q2023" i="1"/>
  <c r="S2023" i="1" s="1"/>
  <c r="T2023" i="1" s="1"/>
  <c r="R2022" i="1"/>
  <c r="Q2022" i="1"/>
  <c r="R2021" i="1"/>
  <c r="Q2021" i="1"/>
  <c r="S2021" i="1" s="1"/>
  <c r="T2021" i="1" s="1"/>
  <c r="R2020" i="1"/>
  <c r="Q2020" i="1"/>
  <c r="S2020" i="1" s="1"/>
  <c r="T2020" i="1" s="1"/>
  <c r="R2019" i="1"/>
  <c r="Q2019" i="1"/>
  <c r="R2018" i="1"/>
  <c r="Q2018" i="1"/>
  <c r="R2017" i="1"/>
  <c r="Q2017" i="1"/>
  <c r="S2017" i="1" s="1"/>
  <c r="T2017" i="1" s="1"/>
  <c r="R2016" i="1"/>
  <c r="Q2016" i="1"/>
  <c r="S2016" i="1" s="1"/>
  <c r="T2016" i="1" s="1"/>
  <c r="R2015" i="1"/>
  <c r="Q2015" i="1"/>
  <c r="R2014" i="1"/>
  <c r="Q2014" i="1"/>
  <c r="S2014" i="1" s="1"/>
  <c r="T2014" i="1" s="1"/>
  <c r="R2013" i="1"/>
  <c r="Q2013" i="1"/>
  <c r="R2012" i="1"/>
  <c r="Q2012" i="1"/>
  <c r="R2011" i="1"/>
  <c r="Q2011" i="1"/>
  <c r="S2011" i="1" s="1"/>
  <c r="T2011" i="1" s="1"/>
  <c r="R2010" i="1"/>
  <c r="Q2010" i="1"/>
  <c r="S2010" i="1" s="1"/>
  <c r="T2010" i="1" s="1"/>
  <c r="R2009" i="1"/>
  <c r="Q2009" i="1"/>
  <c r="S2009" i="1" s="1"/>
  <c r="T2009" i="1" s="1"/>
  <c r="R2008" i="1"/>
  <c r="Q2008" i="1"/>
  <c r="R2007" i="1"/>
  <c r="Q2007" i="1"/>
  <c r="S2007" i="1" s="1"/>
  <c r="T2007" i="1" s="1"/>
  <c r="R2006" i="1"/>
  <c r="Q2006" i="1"/>
  <c r="R2005" i="1"/>
  <c r="Q2005" i="1"/>
  <c r="S2005" i="1" s="1"/>
  <c r="T2005" i="1" s="1"/>
  <c r="R2004" i="1"/>
  <c r="Q2004" i="1"/>
  <c r="S2004" i="1" s="1"/>
  <c r="T2004" i="1" s="1"/>
  <c r="R2003" i="1"/>
  <c r="Q2003" i="1"/>
  <c r="S2003" i="1" s="1"/>
  <c r="T2003" i="1" s="1"/>
  <c r="R2002" i="1"/>
  <c r="Q2002" i="1"/>
  <c r="S2002" i="1" s="1"/>
  <c r="T2002" i="1" s="1"/>
  <c r="R2001" i="1"/>
  <c r="Q2001" i="1"/>
  <c r="S2001" i="1" s="1"/>
  <c r="T2001" i="1" s="1"/>
  <c r="R2000" i="1"/>
  <c r="Q2000" i="1"/>
  <c r="S2000" i="1" s="1"/>
  <c r="T2000" i="1" s="1"/>
  <c r="R1999" i="1"/>
  <c r="Q1999" i="1"/>
  <c r="S1999" i="1" s="1"/>
  <c r="T1999" i="1" s="1"/>
  <c r="R1998" i="1"/>
  <c r="Q1998" i="1"/>
  <c r="S1998" i="1" s="1"/>
  <c r="T1998" i="1" s="1"/>
  <c r="R1997" i="1"/>
  <c r="Q1997" i="1"/>
  <c r="R1996" i="1"/>
  <c r="Q1996" i="1"/>
  <c r="S1996" i="1" s="1"/>
  <c r="T1996" i="1" s="1"/>
  <c r="R1995" i="1"/>
  <c r="Q1995" i="1"/>
  <c r="S1995" i="1" s="1"/>
  <c r="T1995" i="1" s="1"/>
  <c r="R1994" i="1"/>
  <c r="Q1994" i="1"/>
  <c r="S1994" i="1" s="1"/>
  <c r="T1994" i="1" s="1"/>
  <c r="R1993" i="1"/>
  <c r="Q1993" i="1"/>
  <c r="R1992" i="1"/>
  <c r="Q1992" i="1"/>
  <c r="S1992" i="1" s="1"/>
  <c r="T1992" i="1" s="1"/>
  <c r="R1991" i="1"/>
  <c r="Q1991" i="1"/>
  <c r="S1991" i="1" s="1"/>
  <c r="T1991" i="1" s="1"/>
  <c r="R1990" i="1"/>
  <c r="Q1990" i="1"/>
  <c r="S1990" i="1" s="1"/>
  <c r="T1990" i="1" s="1"/>
  <c r="R1989" i="1"/>
  <c r="Q1989" i="1"/>
  <c r="S1989" i="1" s="1"/>
  <c r="T1989" i="1" s="1"/>
  <c r="R1988" i="1"/>
  <c r="Q1988" i="1"/>
  <c r="R1987" i="1"/>
  <c r="Q1987" i="1"/>
  <c r="R1986" i="1"/>
  <c r="Q1986" i="1"/>
  <c r="S1986" i="1" s="1"/>
  <c r="T1986" i="1" s="1"/>
  <c r="R1985" i="1"/>
  <c r="Q1985" i="1"/>
  <c r="S1985" i="1" s="1"/>
  <c r="T1985" i="1" s="1"/>
  <c r="R1984" i="1"/>
  <c r="Q1984" i="1"/>
  <c r="S1984" i="1" s="1"/>
  <c r="T1984" i="1" s="1"/>
  <c r="R1983" i="1"/>
  <c r="Q1983" i="1"/>
  <c r="S1983" i="1" s="1"/>
  <c r="T1983" i="1" s="1"/>
  <c r="R1982" i="1"/>
  <c r="Q1982" i="1"/>
  <c r="S1982" i="1" s="1"/>
  <c r="T1982" i="1" s="1"/>
  <c r="R1981" i="1"/>
  <c r="Q1981" i="1"/>
  <c r="S1981" i="1" s="1"/>
  <c r="T1981" i="1" s="1"/>
  <c r="R1980" i="1"/>
  <c r="Q1980" i="1"/>
  <c r="S1980" i="1" s="1"/>
  <c r="T1980" i="1" s="1"/>
  <c r="R1979" i="1"/>
  <c r="Q1979" i="1"/>
  <c r="R1978" i="1"/>
  <c r="Q1978" i="1"/>
  <c r="R1977" i="1"/>
  <c r="Q1977" i="1"/>
  <c r="S1977" i="1" s="1"/>
  <c r="T1977" i="1" s="1"/>
  <c r="R1976" i="1"/>
  <c r="Q1976" i="1"/>
  <c r="S1976" i="1" s="1"/>
  <c r="T1976" i="1" s="1"/>
  <c r="R1975" i="1"/>
  <c r="Q1975" i="1"/>
  <c r="R1974" i="1"/>
  <c r="Q1974" i="1"/>
  <c r="R1973" i="1"/>
  <c r="Q1973" i="1"/>
  <c r="S1973" i="1" s="1"/>
  <c r="T1973" i="1" s="1"/>
  <c r="R1972" i="1"/>
  <c r="Q1972" i="1"/>
  <c r="R1971" i="1"/>
  <c r="Q1971" i="1"/>
  <c r="S1971" i="1" s="1"/>
  <c r="T1971" i="1" s="1"/>
  <c r="R1970" i="1"/>
  <c r="Q1970" i="1"/>
  <c r="S1970" i="1" s="1"/>
  <c r="T1970" i="1" s="1"/>
  <c r="R1969" i="1"/>
  <c r="Q1969" i="1"/>
  <c r="R1968" i="1"/>
  <c r="Q1968" i="1"/>
  <c r="S1968" i="1" s="1"/>
  <c r="T1968" i="1" s="1"/>
  <c r="R1967" i="1"/>
  <c r="Q1967" i="1"/>
  <c r="S1967" i="1" s="1"/>
  <c r="T1967" i="1" s="1"/>
  <c r="R1966" i="1"/>
  <c r="Q1966" i="1"/>
  <c r="S1966" i="1" s="1"/>
  <c r="T1966" i="1" s="1"/>
  <c r="R1965" i="1"/>
  <c r="Q1965" i="1"/>
  <c r="S1965" i="1" s="1"/>
  <c r="T1965" i="1" s="1"/>
  <c r="R1964" i="1"/>
  <c r="Q1964" i="1"/>
  <c r="R1963" i="1"/>
  <c r="Q1963" i="1"/>
  <c r="R1962" i="1"/>
  <c r="Q1962" i="1"/>
  <c r="S1962" i="1" s="1"/>
  <c r="T1962" i="1" s="1"/>
  <c r="R1961" i="1"/>
  <c r="Q1961" i="1"/>
  <c r="R1960" i="1"/>
  <c r="Q1960" i="1"/>
  <c r="S1960" i="1" s="1"/>
  <c r="T1960" i="1" s="1"/>
  <c r="R1959" i="1"/>
  <c r="Q1959" i="1"/>
  <c r="S1959" i="1" s="1"/>
  <c r="T1959" i="1" s="1"/>
  <c r="R1958" i="1"/>
  <c r="Q1958" i="1"/>
  <c r="R1957" i="1"/>
  <c r="Q1957" i="1"/>
  <c r="R1956" i="1"/>
  <c r="Q1956" i="1"/>
  <c r="S1956" i="1" s="1"/>
  <c r="T1956" i="1" s="1"/>
  <c r="R1955" i="1"/>
  <c r="Q1955" i="1"/>
  <c r="R1954" i="1"/>
  <c r="Q1954" i="1"/>
  <c r="R1953" i="1"/>
  <c r="Q1953" i="1"/>
  <c r="S1953" i="1" s="1"/>
  <c r="T1953" i="1" s="1"/>
  <c r="R1952" i="1"/>
  <c r="Q1952" i="1"/>
  <c r="R1951" i="1"/>
  <c r="Q1951" i="1"/>
  <c r="S1951" i="1" s="1"/>
  <c r="T1951" i="1" s="1"/>
  <c r="R1950" i="1"/>
  <c r="Q1950" i="1"/>
  <c r="R1949" i="1"/>
  <c r="Q1949" i="1"/>
  <c r="S1949" i="1" s="1"/>
  <c r="T1949" i="1" s="1"/>
  <c r="R1948" i="1"/>
  <c r="Q1948" i="1"/>
  <c r="S1948" i="1" s="1"/>
  <c r="T1948" i="1" s="1"/>
  <c r="R1947" i="1"/>
  <c r="Q1947" i="1"/>
  <c r="R1946" i="1"/>
  <c r="Q1946" i="1"/>
  <c r="S1946" i="1" s="1"/>
  <c r="T1946" i="1" s="1"/>
  <c r="R1945" i="1"/>
  <c r="Q1945" i="1"/>
  <c r="R1944" i="1"/>
  <c r="Q1944" i="1"/>
  <c r="S1944" i="1" s="1"/>
  <c r="T1944" i="1" s="1"/>
  <c r="R1943" i="1"/>
  <c r="Q1943" i="1"/>
  <c r="S1943" i="1" s="1"/>
  <c r="T1943" i="1" s="1"/>
  <c r="R1942" i="1"/>
  <c r="Q1942" i="1"/>
  <c r="S1942" i="1" s="1"/>
  <c r="T1942" i="1" s="1"/>
  <c r="R1941" i="1"/>
  <c r="Q1941" i="1"/>
  <c r="S1941" i="1" s="1"/>
  <c r="T1941" i="1" s="1"/>
  <c r="R1940" i="1"/>
  <c r="Q1940" i="1"/>
  <c r="S1940" i="1" s="1"/>
  <c r="T1940" i="1" s="1"/>
  <c r="R1939" i="1"/>
  <c r="Q1939" i="1"/>
  <c r="S1939" i="1" s="1"/>
  <c r="T1939" i="1" s="1"/>
  <c r="R1938" i="1"/>
  <c r="Q1938" i="1"/>
  <c r="S1938" i="1" s="1"/>
  <c r="T1938" i="1" s="1"/>
  <c r="R1937" i="1"/>
  <c r="Q1937" i="1"/>
  <c r="S1937" i="1" s="1"/>
  <c r="T1937" i="1" s="1"/>
  <c r="R1936" i="1"/>
  <c r="Q1936" i="1"/>
  <c r="S1936" i="1" s="1"/>
  <c r="T1936" i="1" s="1"/>
  <c r="R1935" i="1"/>
  <c r="Q1935" i="1"/>
  <c r="S1935" i="1" s="1"/>
  <c r="T1935" i="1" s="1"/>
  <c r="R1934" i="1"/>
  <c r="Q1934" i="1"/>
  <c r="R1933" i="1"/>
  <c r="Q1933" i="1"/>
  <c r="S1933" i="1" s="1"/>
  <c r="T1933" i="1" s="1"/>
  <c r="R1932" i="1"/>
  <c r="Q1932" i="1"/>
  <c r="R1931" i="1"/>
  <c r="Q1931" i="1"/>
  <c r="S1931" i="1" s="1"/>
  <c r="T1931" i="1" s="1"/>
  <c r="R1930" i="1"/>
  <c r="Q1930" i="1"/>
  <c r="R1929" i="1"/>
  <c r="Q1929" i="1"/>
  <c r="R1928" i="1"/>
  <c r="Q1928" i="1"/>
  <c r="S1928" i="1" s="1"/>
  <c r="T1928" i="1" s="1"/>
  <c r="R1927" i="1"/>
  <c r="Q1927" i="1"/>
  <c r="S1927" i="1" s="1"/>
  <c r="T1927" i="1" s="1"/>
  <c r="R1926" i="1"/>
  <c r="Q1926" i="1"/>
  <c r="R1925" i="1"/>
  <c r="Q1925" i="1"/>
  <c r="R1924" i="1"/>
  <c r="Q1924" i="1"/>
  <c r="S1924" i="1" s="1"/>
  <c r="T1924" i="1" s="1"/>
  <c r="R1923" i="1"/>
  <c r="Q1923" i="1"/>
  <c r="S1923" i="1" s="1"/>
  <c r="T1923" i="1" s="1"/>
  <c r="R1922" i="1"/>
  <c r="Q1922" i="1"/>
  <c r="S1922" i="1" s="1"/>
  <c r="T1922" i="1" s="1"/>
  <c r="R1921" i="1"/>
  <c r="Q1921" i="1"/>
  <c r="R1920" i="1"/>
  <c r="Q1920" i="1"/>
  <c r="S1920" i="1" s="1"/>
  <c r="T1920" i="1" s="1"/>
  <c r="R1919" i="1"/>
  <c r="Q1919" i="1"/>
  <c r="R1918" i="1"/>
  <c r="Q1918" i="1"/>
  <c r="R1917" i="1"/>
  <c r="Q1917" i="1"/>
  <c r="R1916" i="1"/>
  <c r="Q1916" i="1"/>
  <c r="S1916" i="1" s="1"/>
  <c r="T1916" i="1" s="1"/>
  <c r="R1915" i="1"/>
  <c r="Q1915" i="1"/>
  <c r="R1914" i="1"/>
  <c r="Q1914" i="1"/>
  <c r="R1913" i="1"/>
  <c r="Q1913" i="1"/>
  <c r="S1913" i="1" s="1"/>
  <c r="T1913" i="1" s="1"/>
  <c r="R1912" i="1"/>
  <c r="Q1912" i="1"/>
  <c r="S1912" i="1" s="1"/>
  <c r="T1912" i="1" s="1"/>
  <c r="R1911" i="1"/>
  <c r="Q1911" i="1"/>
  <c r="S1911" i="1" s="1"/>
  <c r="T1911" i="1" s="1"/>
  <c r="R1910" i="1"/>
  <c r="Q1910" i="1"/>
  <c r="S1910" i="1" s="1"/>
  <c r="T1910" i="1" s="1"/>
  <c r="R1909" i="1"/>
  <c r="Q1909" i="1"/>
  <c r="S1909" i="1" s="1"/>
  <c r="T1909" i="1" s="1"/>
  <c r="R1908" i="1"/>
  <c r="Q1908" i="1"/>
  <c r="S1908" i="1" s="1"/>
  <c r="T1908" i="1" s="1"/>
  <c r="R1907" i="1"/>
  <c r="Q1907" i="1"/>
  <c r="R1906" i="1"/>
  <c r="Q1906" i="1"/>
  <c r="S1906" i="1" s="1"/>
  <c r="T1906" i="1" s="1"/>
  <c r="R1905" i="1"/>
  <c r="Q1905" i="1"/>
  <c r="S1905" i="1" s="1"/>
  <c r="T1905" i="1" s="1"/>
  <c r="R1904" i="1"/>
  <c r="Q1904" i="1"/>
  <c r="R1903" i="1"/>
  <c r="Q1903" i="1"/>
  <c r="R1902" i="1"/>
  <c r="Q1902" i="1"/>
  <c r="R1901" i="1"/>
  <c r="Q1901" i="1"/>
  <c r="S1901" i="1" s="1"/>
  <c r="T1901" i="1" s="1"/>
  <c r="R1900" i="1"/>
  <c r="Q1900" i="1"/>
  <c r="S1900" i="1" s="1"/>
  <c r="T1900" i="1" s="1"/>
  <c r="R1899" i="1"/>
  <c r="Q1899" i="1"/>
  <c r="S1899" i="1" s="1"/>
  <c r="T1899" i="1" s="1"/>
  <c r="R1898" i="1"/>
  <c r="Q1898" i="1"/>
  <c r="S1898" i="1" s="1"/>
  <c r="T1898" i="1" s="1"/>
  <c r="R1897" i="1"/>
  <c r="Q1897" i="1"/>
  <c r="S1897" i="1" s="1"/>
  <c r="T1897" i="1" s="1"/>
  <c r="R1896" i="1"/>
  <c r="Q1896" i="1"/>
  <c r="S1896" i="1" s="1"/>
  <c r="T1896" i="1" s="1"/>
  <c r="R1895" i="1"/>
  <c r="Q1895" i="1"/>
  <c r="S1895" i="1" s="1"/>
  <c r="T1895" i="1" s="1"/>
  <c r="R1894" i="1"/>
  <c r="Q1894" i="1"/>
  <c r="S1894" i="1" s="1"/>
  <c r="T1894" i="1" s="1"/>
  <c r="R1893" i="1"/>
  <c r="Q1893" i="1"/>
  <c r="R1892" i="1"/>
  <c r="Q1892" i="1"/>
  <c r="S1892" i="1" s="1"/>
  <c r="T1892" i="1" s="1"/>
  <c r="R1891" i="1"/>
  <c r="Q1891" i="1"/>
  <c r="R1890" i="1"/>
  <c r="Q1890" i="1"/>
  <c r="R1889" i="1"/>
  <c r="Q1889" i="1"/>
  <c r="S1889" i="1" s="1"/>
  <c r="T1889" i="1" s="1"/>
  <c r="R1888" i="1"/>
  <c r="Q1888" i="1"/>
  <c r="R1887" i="1"/>
  <c r="Q1887" i="1"/>
  <c r="R1886" i="1"/>
  <c r="Q1886" i="1"/>
  <c r="S1886" i="1" s="1"/>
  <c r="T1886" i="1" s="1"/>
  <c r="R1885" i="1"/>
  <c r="Q1885" i="1"/>
  <c r="S1885" i="1" s="1"/>
  <c r="T1885" i="1" s="1"/>
  <c r="R1884" i="1"/>
  <c r="Q1884" i="1"/>
  <c r="R1883" i="1"/>
  <c r="Q1883" i="1"/>
  <c r="S1883" i="1" s="1"/>
  <c r="T1883" i="1" s="1"/>
  <c r="R1882" i="1"/>
  <c r="Q1882" i="1"/>
  <c r="S1882" i="1" s="1"/>
  <c r="T1882" i="1" s="1"/>
  <c r="R1881" i="1"/>
  <c r="Q1881" i="1"/>
  <c r="R1880" i="1"/>
  <c r="Q1880" i="1"/>
  <c r="R1879" i="1"/>
  <c r="Q1879" i="1"/>
  <c r="R1878" i="1"/>
  <c r="Q1878" i="1"/>
  <c r="S1878" i="1" s="1"/>
  <c r="T1878" i="1" s="1"/>
  <c r="R1877" i="1"/>
  <c r="Q1877" i="1"/>
  <c r="R1876" i="1"/>
  <c r="Q1876" i="1"/>
  <c r="R1875" i="1"/>
  <c r="Q1875" i="1"/>
  <c r="R1874" i="1"/>
  <c r="Q1874" i="1"/>
  <c r="R1873" i="1"/>
  <c r="Q1873" i="1"/>
  <c r="S1873" i="1" s="1"/>
  <c r="T1873" i="1" s="1"/>
  <c r="R1872" i="1"/>
  <c r="Q1872" i="1"/>
  <c r="S1872" i="1" s="1"/>
  <c r="T1872" i="1" s="1"/>
  <c r="R1871" i="1"/>
  <c r="Q1871" i="1"/>
  <c r="R1870" i="1"/>
  <c r="Q1870" i="1"/>
  <c r="R1869" i="1"/>
  <c r="Q1869" i="1"/>
  <c r="R1868" i="1"/>
  <c r="Q1868" i="1"/>
  <c r="S1868" i="1" s="1"/>
  <c r="T1868" i="1" s="1"/>
  <c r="R1867" i="1"/>
  <c r="Q1867" i="1"/>
  <c r="S1867" i="1" s="1"/>
  <c r="T1867" i="1" s="1"/>
  <c r="R1866" i="1"/>
  <c r="Q1866" i="1"/>
  <c r="S1866" i="1" s="1"/>
  <c r="T1866" i="1" s="1"/>
  <c r="R1865" i="1"/>
  <c r="Q1865" i="1"/>
  <c r="R1864" i="1"/>
  <c r="Q1864" i="1"/>
  <c r="R1863" i="1"/>
  <c r="Q1863" i="1"/>
  <c r="S1863" i="1" s="1"/>
  <c r="T1863" i="1" s="1"/>
  <c r="R1862" i="1"/>
  <c r="Q1862" i="1"/>
  <c r="S1862" i="1" s="1"/>
  <c r="T1862" i="1" s="1"/>
  <c r="R1861" i="1"/>
  <c r="Q1861" i="1"/>
  <c r="R1860" i="1"/>
  <c r="Q1860" i="1"/>
  <c r="R1859" i="1"/>
  <c r="Q1859" i="1"/>
  <c r="S1859" i="1" s="1"/>
  <c r="T1859" i="1" s="1"/>
  <c r="R1858" i="1"/>
  <c r="Q1858" i="1"/>
  <c r="R1857" i="1"/>
  <c r="Q1857" i="1"/>
  <c r="S1857" i="1" s="1"/>
  <c r="T1857" i="1" s="1"/>
  <c r="R1856" i="1"/>
  <c r="Q1856" i="1"/>
  <c r="S1856" i="1" s="1"/>
  <c r="T1856" i="1" s="1"/>
  <c r="R1855" i="1"/>
  <c r="Q1855" i="1"/>
  <c r="S1855" i="1" s="1"/>
  <c r="T1855" i="1" s="1"/>
  <c r="R1854" i="1"/>
  <c r="Q1854" i="1"/>
  <c r="S1854" i="1" s="1"/>
  <c r="T1854" i="1" s="1"/>
  <c r="R1853" i="1"/>
  <c r="Q1853" i="1"/>
  <c r="R1852" i="1"/>
  <c r="Q1852" i="1"/>
  <c r="S1852" i="1" s="1"/>
  <c r="T1852" i="1" s="1"/>
  <c r="R1851" i="1"/>
  <c r="Q1851" i="1"/>
  <c r="R1850" i="1"/>
  <c r="Q1850" i="1"/>
  <c r="R1849" i="1"/>
  <c r="Q1849" i="1"/>
  <c r="R1848" i="1"/>
  <c r="Q1848" i="1"/>
  <c r="S1848" i="1" s="1"/>
  <c r="T1848" i="1" s="1"/>
  <c r="R1847" i="1"/>
  <c r="Q1847" i="1"/>
  <c r="S1847" i="1" s="1"/>
  <c r="T1847" i="1" s="1"/>
  <c r="R1846" i="1"/>
  <c r="Q1846" i="1"/>
  <c r="R1845" i="1"/>
  <c r="Q1845" i="1"/>
  <c r="S1845" i="1" s="1"/>
  <c r="T1845" i="1" s="1"/>
  <c r="R1844" i="1"/>
  <c r="Q1844" i="1"/>
  <c r="S1844" i="1" s="1"/>
  <c r="T1844" i="1" s="1"/>
  <c r="R1843" i="1"/>
  <c r="Q1843" i="1"/>
  <c r="S1843" i="1" s="1"/>
  <c r="T1843" i="1" s="1"/>
  <c r="R1842" i="1"/>
  <c r="Q1842" i="1"/>
  <c r="S1842" i="1" s="1"/>
  <c r="T1842" i="1" s="1"/>
  <c r="R1841" i="1"/>
  <c r="Q1841" i="1"/>
  <c r="S1841" i="1" s="1"/>
  <c r="T1841" i="1" s="1"/>
  <c r="R1840" i="1"/>
  <c r="Q1840" i="1"/>
  <c r="S1840" i="1" s="1"/>
  <c r="T1840" i="1" s="1"/>
  <c r="R1839" i="1"/>
  <c r="Q1839" i="1"/>
  <c r="S1839" i="1" s="1"/>
  <c r="T1839" i="1" s="1"/>
  <c r="R1838" i="1"/>
  <c r="Q1838" i="1"/>
  <c r="S1838" i="1" s="1"/>
  <c r="T1838" i="1" s="1"/>
  <c r="R1837" i="1"/>
  <c r="Q1837" i="1"/>
  <c r="R1836" i="1"/>
  <c r="Q1836" i="1"/>
  <c r="R1835" i="1"/>
  <c r="Q1835" i="1"/>
  <c r="S1835" i="1" s="1"/>
  <c r="T1835" i="1" s="1"/>
  <c r="R1834" i="1"/>
  <c r="Q1834" i="1"/>
  <c r="R1833" i="1"/>
  <c r="Q1833" i="1"/>
  <c r="R1832" i="1"/>
  <c r="Q1832" i="1"/>
  <c r="S1832" i="1" s="1"/>
  <c r="T1832" i="1" s="1"/>
  <c r="R1831" i="1"/>
  <c r="Q1831" i="1"/>
  <c r="R1830" i="1"/>
  <c r="Q1830" i="1"/>
  <c r="S1830" i="1" s="1"/>
  <c r="T1830" i="1" s="1"/>
  <c r="R1829" i="1"/>
  <c r="Q1829" i="1"/>
  <c r="S1829" i="1" s="1"/>
  <c r="T1829" i="1" s="1"/>
  <c r="R1828" i="1"/>
  <c r="Q1828" i="1"/>
  <c r="S1828" i="1" s="1"/>
  <c r="T1828" i="1" s="1"/>
  <c r="R1827" i="1"/>
  <c r="Q1827" i="1"/>
  <c r="S1827" i="1" s="1"/>
  <c r="T1827" i="1" s="1"/>
  <c r="R1826" i="1"/>
  <c r="Q1826" i="1"/>
  <c r="R1825" i="1"/>
  <c r="Q1825" i="1"/>
  <c r="R1824" i="1"/>
  <c r="Q1824" i="1"/>
  <c r="S1824" i="1" s="1"/>
  <c r="T1824" i="1" s="1"/>
  <c r="R1823" i="1"/>
  <c r="Q1823" i="1"/>
  <c r="S1823" i="1" s="1"/>
  <c r="T1823" i="1" s="1"/>
  <c r="R1822" i="1"/>
  <c r="Q1822" i="1"/>
  <c r="S1822" i="1" s="1"/>
  <c r="T1822" i="1" s="1"/>
  <c r="R1821" i="1"/>
  <c r="Q1821" i="1"/>
  <c r="S1821" i="1" s="1"/>
  <c r="T1821" i="1" s="1"/>
  <c r="R1820" i="1"/>
  <c r="Q1820" i="1"/>
  <c r="R1819" i="1"/>
  <c r="Q1819" i="1"/>
  <c r="S1819" i="1" s="1"/>
  <c r="T1819" i="1" s="1"/>
  <c r="R1818" i="1"/>
  <c r="Q1818" i="1"/>
  <c r="R1817" i="1"/>
  <c r="Q1817" i="1"/>
  <c r="S1817" i="1" s="1"/>
  <c r="T1817" i="1" s="1"/>
  <c r="R1816" i="1"/>
  <c r="Q1816" i="1"/>
  <c r="R1815" i="1"/>
  <c r="Q1815" i="1"/>
  <c r="S1815" i="1" s="1"/>
  <c r="T1815" i="1" s="1"/>
  <c r="R1814" i="1"/>
  <c r="Q1814" i="1"/>
  <c r="R1813" i="1"/>
  <c r="Q1813" i="1"/>
  <c r="S1813" i="1" s="1"/>
  <c r="T1813" i="1" s="1"/>
  <c r="R1812" i="1"/>
  <c r="Q1812" i="1"/>
  <c r="S1812" i="1" s="1"/>
  <c r="T1812" i="1" s="1"/>
  <c r="R1811" i="1"/>
  <c r="Q1811" i="1"/>
  <c r="R1810" i="1"/>
  <c r="Q1810" i="1"/>
  <c r="R1809" i="1"/>
  <c r="Q1809" i="1"/>
  <c r="R1808" i="1"/>
  <c r="Q1808" i="1"/>
  <c r="S1808" i="1" s="1"/>
  <c r="T1808" i="1" s="1"/>
  <c r="R1807" i="1"/>
  <c r="Q1807" i="1"/>
  <c r="S1807" i="1" s="1"/>
  <c r="T1807" i="1" s="1"/>
  <c r="R1806" i="1"/>
  <c r="Q1806" i="1"/>
  <c r="S1806" i="1" s="1"/>
  <c r="T1806" i="1" s="1"/>
  <c r="R1805" i="1"/>
  <c r="Q1805" i="1"/>
  <c r="S1805" i="1" s="1"/>
  <c r="T1805" i="1" s="1"/>
  <c r="R1804" i="1"/>
  <c r="Q1804" i="1"/>
  <c r="R1803" i="1"/>
  <c r="Q1803" i="1"/>
  <c r="S1803" i="1" s="1"/>
  <c r="T1803" i="1" s="1"/>
  <c r="R1802" i="1"/>
  <c r="Q1802" i="1"/>
  <c r="S1802" i="1" s="1"/>
  <c r="T1802" i="1" s="1"/>
  <c r="R1801" i="1"/>
  <c r="Q1801" i="1"/>
  <c r="S1801" i="1" s="1"/>
  <c r="T1801" i="1" s="1"/>
  <c r="R1800" i="1"/>
  <c r="Q1800" i="1"/>
  <c r="R1799" i="1"/>
  <c r="Q1799" i="1"/>
  <c r="S1799" i="1" s="1"/>
  <c r="T1799" i="1" s="1"/>
  <c r="R1798" i="1"/>
  <c r="Q1798" i="1"/>
  <c r="S1798" i="1" s="1"/>
  <c r="T1798" i="1" s="1"/>
  <c r="R1797" i="1"/>
  <c r="Q1797" i="1"/>
  <c r="S1797" i="1" s="1"/>
  <c r="T1797" i="1" s="1"/>
  <c r="R1796" i="1"/>
  <c r="Q1796" i="1"/>
  <c r="S1796" i="1" s="1"/>
  <c r="T1796" i="1" s="1"/>
  <c r="R1795" i="1"/>
  <c r="Q1795" i="1"/>
  <c r="S1795" i="1" s="1"/>
  <c r="T1795" i="1" s="1"/>
  <c r="R1794" i="1"/>
  <c r="Q1794" i="1"/>
  <c r="S1794" i="1" s="1"/>
  <c r="T1794" i="1" s="1"/>
  <c r="R1793" i="1"/>
  <c r="Q1793" i="1"/>
  <c r="S1793" i="1" s="1"/>
  <c r="T1793" i="1" s="1"/>
  <c r="R1792" i="1"/>
  <c r="Q1792" i="1"/>
  <c r="S1792" i="1" s="1"/>
  <c r="T1792" i="1" s="1"/>
  <c r="R1791" i="1"/>
  <c r="Q1791" i="1"/>
  <c r="S1791" i="1" s="1"/>
  <c r="T1791" i="1" s="1"/>
  <c r="R1790" i="1"/>
  <c r="Q1790" i="1"/>
  <c r="R1789" i="1"/>
  <c r="Q1789" i="1"/>
  <c r="R1788" i="1"/>
  <c r="Q1788" i="1"/>
  <c r="S1788" i="1" s="1"/>
  <c r="T1788" i="1" s="1"/>
  <c r="R1787" i="1"/>
  <c r="Q1787" i="1"/>
  <c r="S1787" i="1" s="1"/>
  <c r="T1787" i="1" s="1"/>
  <c r="R1786" i="1"/>
  <c r="Q1786" i="1"/>
  <c r="S1786" i="1" s="1"/>
  <c r="T1786" i="1" s="1"/>
  <c r="R1785" i="1"/>
  <c r="Q1785" i="1"/>
  <c r="R1784" i="1"/>
  <c r="Q1784" i="1"/>
  <c r="S1784" i="1" s="1"/>
  <c r="T1784" i="1" s="1"/>
  <c r="R1783" i="1"/>
  <c r="Q1783" i="1"/>
  <c r="S1783" i="1" s="1"/>
  <c r="T1783" i="1" s="1"/>
  <c r="R1782" i="1"/>
  <c r="Q1782" i="1"/>
  <c r="R1781" i="1"/>
  <c r="Q1781" i="1"/>
  <c r="S1781" i="1" s="1"/>
  <c r="T1781" i="1" s="1"/>
  <c r="R1780" i="1"/>
  <c r="Q1780" i="1"/>
  <c r="R1779" i="1"/>
  <c r="Q1779" i="1"/>
  <c r="S1779" i="1" s="1"/>
  <c r="T1779" i="1" s="1"/>
  <c r="R1778" i="1"/>
  <c r="Q1778" i="1"/>
  <c r="S1778" i="1" s="1"/>
  <c r="T1778" i="1" s="1"/>
  <c r="R1777" i="1"/>
  <c r="Q1777" i="1"/>
  <c r="R1776" i="1"/>
  <c r="Q1776" i="1"/>
  <c r="R1775" i="1"/>
  <c r="Q1775" i="1"/>
  <c r="S1775" i="1" s="1"/>
  <c r="T1775" i="1" s="1"/>
  <c r="R1774" i="1"/>
  <c r="Q1774" i="1"/>
  <c r="R1773" i="1"/>
  <c r="Q1773" i="1"/>
  <c r="S1773" i="1" s="1"/>
  <c r="T1773" i="1" s="1"/>
  <c r="R1772" i="1"/>
  <c r="Q1772" i="1"/>
  <c r="S1772" i="1" s="1"/>
  <c r="T1772" i="1" s="1"/>
  <c r="R1771" i="1"/>
  <c r="Q1771" i="1"/>
  <c r="S1771" i="1" s="1"/>
  <c r="T1771" i="1" s="1"/>
  <c r="R1770" i="1"/>
  <c r="Q1770" i="1"/>
  <c r="R1769" i="1"/>
  <c r="Q1769" i="1"/>
  <c r="R1768" i="1"/>
  <c r="Q1768" i="1"/>
  <c r="S1768" i="1" s="1"/>
  <c r="T1768" i="1" s="1"/>
  <c r="R1767" i="1"/>
  <c r="Q1767" i="1"/>
  <c r="S1767" i="1" s="1"/>
  <c r="T1767" i="1" s="1"/>
  <c r="R1766" i="1"/>
  <c r="Q1766" i="1"/>
  <c r="S1766" i="1" s="1"/>
  <c r="T1766" i="1" s="1"/>
  <c r="R1765" i="1"/>
  <c r="Q1765" i="1"/>
  <c r="S1765" i="1" s="1"/>
  <c r="T1765" i="1" s="1"/>
  <c r="R1764" i="1"/>
  <c r="Q1764" i="1"/>
  <c r="S1764" i="1" s="1"/>
  <c r="T1764" i="1" s="1"/>
  <c r="R1763" i="1"/>
  <c r="Q1763" i="1"/>
  <c r="S1763" i="1" s="1"/>
  <c r="T1763" i="1" s="1"/>
  <c r="R1762" i="1"/>
  <c r="Q1762" i="1"/>
  <c r="S1762" i="1" s="1"/>
  <c r="T1762" i="1" s="1"/>
  <c r="R1761" i="1"/>
  <c r="Q1761" i="1"/>
  <c r="S1761" i="1" s="1"/>
  <c r="T1761" i="1" s="1"/>
  <c r="R1760" i="1"/>
  <c r="Q1760" i="1"/>
  <c r="S1760" i="1" s="1"/>
  <c r="T1760" i="1" s="1"/>
  <c r="R1759" i="1"/>
  <c r="Q1759" i="1"/>
  <c r="S1759" i="1" s="1"/>
  <c r="T1759" i="1" s="1"/>
  <c r="R1758" i="1"/>
  <c r="Q1758" i="1"/>
  <c r="S1758" i="1" s="1"/>
  <c r="T1758" i="1" s="1"/>
  <c r="R1757" i="1"/>
  <c r="Q1757" i="1"/>
  <c r="S1757" i="1" s="1"/>
  <c r="T1757" i="1" s="1"/>
  <c r="R1756" i="1"/>
  <c r="Q1756" i="1"/>
  <c r="R1755" i="1"/>
  <c r="Q1755" i="1"/>
  <c r="R1754" i="1"/>
  <c r="Q1754" i="1"/>
  <c r="S1754" i="1" s="1"/>
  <c r="T1754" i="1" s="1"/>
  <c r="R1753" i="1"/>
  <c r="Q1753" i="1"/>
  <c r="S1753" i="1" s="1"/>
  <c r="T1753" i="1" s="1"/>
  <c r="R1752" i="1"/>
  <c r="Q1752" i="1"/>
  <c r="S1752" i="1" s="1"/>
  <c r="T1752" i="1" s="1"/>
  <c r="R1751" i="1"/>
  <c r="Q1751" i="1"/>
  <c r="R1750" i="1"/>
  <c r="Q1750" i="1"/>
  <c r="S1750" i="1" s="1"/>
  <c r="T1750" i="1" s="1"/>
  <c r="R1749" i="1"/>
  <c r="Q1749" i="1"/>
  <c r="S1749" i="1" s="1"/>
  <c r="T1749" i="1" s="1"/>
  <c r="R1748" i="1"/>
  <c r="Q1748" i="1"/>
  <c r="S1748" i="1" s="1"/>
  <c r="T1748" i="1" s="1"/>
  <c r="R1747" i="1"/>
  <c r="Q1747" i="1"/>
  <c r="R1746" i="1"/>
  <c r="Q1746" i="1"/>
  <c r="S1746" i="1" s="1"/>
  <c r="T1746" i="1" s="1"/>
  <c r="R1745" i="1"/>
  <c r="Q1745" i="1"/>
  <c r="R1744" i="1"/>
  <c r="Q1744" i="1"/>
  <c r="S1744" i="1" s="1"/>
  <c r="T1744" i="1" s="1"/>
  <c r="R1743" i="1"/>
  <c r="Q1743" i="1"/>
  <c r="R1742" i="1"/>
  <c r="Q1742" i="1"/>
  <c r="R1741" i="1"/>
  <c r="Q1741" i="1"/>
  <c r="R1740" i="1"/>
  <c r="Q1740" i="1"/>
  <c r="S1740" i="1" s="1"/>
  <c r="T1740" i="1" s="1"/>
  <c r="R1739" i="1"/>
  <c r="Q1739" i="1"/>
  <c r="S1739" i="1" s="1"/>
  <c r="T1739" i="1" s="1"/>
  <c r="R1738" i="1"/>
  <c r="Q1738" i="1"/>
  <c r="S1738" i="1" s="1"/>
  <c r="T1738" i="1" s="1"/>
  <c r="R1737" i="1"/>
  <c r="Q1737" i="1"/>
  <c r="S1737" i="1" s="1"/>
  <c r="T1737" i="1" s="1"/>
  <c r="R1736" i="1"/>
  <c r="Q1736" i="1"/>
  <c r="R1735" i="1"/>
  <c r="Q1735" i="1"/>
  <c r="S1735" i="1" s="1"/>
  <c r="T1735" i="1" s="1"/>
  <c r="R1734" i="1"/>
  <c r="Q1734" i="1"/>
  <c r="S1734" i="1" s="1"/>
  <c r="T1734" i="1" s="1"/>
  <c r="R1733" i="1"/>
  <c r="Q1733" i="1"/>
  <c r="S1733" i="1" s="1"/>
  <c r="T1733" i="1" s="1"/>
  <c r="R1732" i="1"/>
  <c r="Q1732" i="1"/>
  <c r="S1732" i="1" s="1"/>
  <c r="T1732" i="1" s="1"/>
  <c r="R1731" i="1"/>
  <c r="Q1731" i="1"/>
  <c r="S1731" i="1" s="1"/>
  <c r="T1731" i="1" s="1"/>
  <c r="R1730" i="1"/>
  <c r="Q1730" i="1"/>
  <c r="S1730" i="1" s="1"/>
  <c r="T1730" i="1" s="1"/>
  <c r="R1729" i="1"/>
  <c r="Q1729" i="1"/>
  <c r="S1729" i="1" s="1"/>
  <c r="T1729" i="1" s="1"/>
  <c r="R1728" i="1"/>
  <c r="Q1728" i="1"/>
  <c r="S1728" i="1" s="1"/>
  <c r="T1728" i="1" s="1"/>
  <c r="R1727" i="1"/>
  <c r="Q1727" i="1"/>
  <c r="S1727" i="1" s="1"/>
  <c r="T1727" i="1" s="1"/>
  <c r="R1726" i="1"/>
  <c r="Q1726" i="1"/>
  <c r="S1726" i="1" s="1"/>
  <c r="T1726" i="1" s="1"/>
  <c r="R1725" i="1"/>
  <c r="Q1725" i="1"/>
  <c r="S1725" i="1" s="1"/>
  <c r="T1725" i="1" s="1"/>
  <c r="R1724" i="1"/>
  <c r="Q1724" i="1"/>
  <c r="R1723" i="1"/>
  <c r="Q1723" i="1"/>
  <c r="R1722" i="1"/>
  <c r="Q1722" i="1"/>
  <c r="R1721" i="1"/>
  <c r="Q1721" i="1"/>
  <c r="S1721" i="1" s="1"/>
  <c r="T1721" i="1" s="1"/>
  <c r="R1720" i="1"/>
  <c r="Q1720" i="1"/>
  <c r="S1720" i="1" s="1"/>
  <c r="T1720" i="1" s="1"/>
  <c r="R1719" i="1"/>
  <c r="Q1719" i="1"/>
  <c r="S1719" i="1" s="1"/>
  <c r="T1719" i="1" s="1"/>
  <c r="R1718" i="1"/>
  <c r="Q1718" i="1"/>
  <c r="S1718" i="1" s="1"/>
  <c r="T1718" i="1" s="1"/>
  <c r="R1717" i="1"/>
  <c r="Q1717" i="1"/>
  <c r="R1716" i="1"/>
  <c r="Q1716" i="1"/>
  <c r="S1716" i="1" s="1"/>
  <c r="T1716" i="1" s="1"/>
  <c r="R1715" i="1"/>
  <c r="Q1715" i="1"/>
  <c r="S1715" i="1" s="1"/>
  <c r="T1715" i="1" s="1"/>
  <c r="R1714" i="1"/>
  <c r="Q1714" i="1"/>
  <c r="S1714" i="1" s="1"/>
  <c r="T1714" i="1" s="1"/>
  <c r="R1713" i="1"/>
  <c r="Q1713" i="1"/>
  <c r="S1713" i="1" s="1"/>
  <c r="T1713" i="1" s="1"/>
  <c r="R1712" i="1"/>
  <c r="Q1712" i="1"/>
  <c r="R1711" i="1"/>
  <c r="Q1711" i="1"/>
  <c r="R1710" i="1"/>
  <c r="Q1710" i="1"/>
  <c r="R1709" i="1"/>
  <c r="Q1709" i="1"/>
  <c r="S1709" i="1" s="1"/>
  <c r="T1709" i="1" s="1"/>
  <c r="R1708" i="1"/>
  <c r="Q1708" i="1"/>
  <c r="R1707" i="1"/>
  <c r="Q1707" i="1"/>
  <c r="R1706" i="1"/>
  <c r="Q1706" i="1"/>
  <c r="S1706" i="1" s="1"/>
  <c r="T1706" i="1" s="1"/>
  <c r="R1705" i="1"/>
  <c r="Q1705" i="1"/>
  <c r="S1705" i="1" s="1"/>
  <c r="T1705" i="1" s="1"/>
  <c r="R1704" i="1"/>
  <c r="Q1704" i="1"/>
  <c r="S1704" i="1" s="1"/>
  <c r="T1704" i="1" s="1"/>
  <c r="R1703" i="1"/>
  <c r="Q1703" i="1"/>
  <c r="S1703" i="1" s="1"/>
  <c r="T1703" i="1" s="1"/>
  <c r="R1702" i="1"/>
  <c r="Q1702" i="1"/>
  <c r="S1702" i="1" s="1"/>
  <c r="T1702" i="1" s="1"/>
  <c r="R1701" i="1"/>
  <c r="Q1701" i="1"/>
  <c r="R1700" i="1"/>
  <c r="Q1700" i="1"/>
  <c r="S1700" i="1" s="1"/>
  <c r="T1700" i="1" s="1"/>
  <c r="R1699" i="1"/>
  <c r="Q1699" i="1"/>
  <c r="R1698" i="1"/>
  <c r="Q1698" i="1"/>
  <c r="R1697" i="1"/>
  <c r="Q1697" i="1"/>
  <c r="R1696" i="1"/>
  <c r="Q1696" i="1"/>
  <c r="S1696" i="1" s="1"/>
  <c r="T1696" i="1" s="1"/>
  <c r="R1695" i="1"/>
  <c r="Q1695" i="1"/>
  <c r="R1694" i="1"/>
  <c r="Q1694" i="1"/>
  <c r="S1694" i="1" s="1"/>
  <c r="T1694" i="1" s="1"/>
  <c r="R1693" i="1"/>
  <c r="Q1693" i="1"/>
  <c r="S1693" i="1" s="1"/>
  <c r="T1693" i="1" s="1"/>
  <c r="R1692" i="1"/>
  <c r="Q1692" i="1"/>
  <c r="S1692" i="1" s="1"/>
  <c r="T1692" i="1" s="1"/>
  <c r="R1691" i="1"/>
  <c r="Q1691" i="1"/>
  <c r="S1691" i="1" s="1"/>
  <c r="T1691" i="1" s="1"/>
  <c r="R1690" i="1"/>
  <c r="Q1690" i="1"/>
  <c r="S1690" i="1" s="1"/>
  <c r="T1690" i="1" s="1"/>
  <c r="R1689" i="1"/>
  <c r="Q1689" i="1"/>
  <c r="S1689" i="1" s="1"/>
  <c r="T1689" i="1" s="1"/>
  <c r="R1688" i="1"/>
  <c r="Q1688" i="1"/>
  <c r="S1688" i="1" s="1"/>
  <c r="T1688" i="1" s="1"/>
  <c r="R1687" i="1"/>
  <c r="Q1687" i="1"/>
  <c r="S1687" i="1" s="1"/>
  <c r="T1687" i="1" s="1"/>
  <c r="R1686" i="1"/>
  <c r="Q1686" i="1"/>
  <c r="R1685" i="1"/>
  <c r="Q1685" i="1"/>
  <c r="S1685" i="1" s="1"/>
  <c r="T1685" i="1" s="1"/>
  <c r="R1684" i="1"/>
  <c r="Q1684" i="1"/>
  <c r="S1684" i="1" s="1"/>
  <c r="T1684" i="1" s="1"/>
  <c r="R1683" i="1"/>
  <c r="Q1683" i="1"/>
  <c r="S1683" i="1" s="1"/>
  <c r="T1683" i="1" s="1"/>
  <c r="R1682" i="1"/>
  <c r="Q1682" i="1"/>
  <c r="R1681" i="1"/>
  <c r="Q1681" i="1"/>
  <c r="S1681" i="1" s="1"/>
  <c r="T1681" i="1" s="1"/>
  <c r="R1680" i="1"/>
  <c r="Q1680" i="1"/>
  <c r="R1679" i="1"/>
  <c r="Q1679" i="1"/>
  <c r="S1679" i="1" s="1"/>
  <c r="T1679" i="1" s="1"/>
  <c r="R1678" i="1"/>
  <c r="Q1678" i="1"/>
  <c r="S1678" i="1" s="1"/>
  <c r="T1678" i="1" s="1"/>
  <c r="R1677" i="1"/>
  <c r="Q1677" i="1"/>
  <c r="S1677" i="1" s="1"/>
  <c r="T1677" i="1" s="1"/>
  <c r="R1676" i="1"/>
  <c r="Q1676" i="1"/>
  <c r="R1675" i="1"/>
  <c r="Q1675" i="1"/>
  <c r="R1674" i="1"/>
  <c r="Q1674" i="1"/>
  <c r="R1673" i="1"/>
  <c r="Q1673" i="1"/>
  <c r="R1672" i="1"/>
  <c r="Q1672" i="1"/>
  <c r="R1671" i="1"/>
  <c r="Q1671" i="1"/>
  <c r="R1670" i="1"/>
  <c r="Q1670" i="1"/>
  <c r="S1670" i="1" s="1"/>
  <c r="T1670" i="1" s="1"/>
  <c r="R1669" i="1"/>
  <c r="Q1669" i="1"/>
  <c r="S1669" i="1" s="1"/>
  <c r="T1669" i="1" s="1"/>
  <c r="R1668" i="1"/>
  <c r="Q1668" i="1"/>
  <c r="S1668" i="1" s="1"/>
  <c r="T1668" i="1" s="1"/>
  <c r="R1667" i="1"/>
  <c r="Q1667" i="1"/>
  <c r="S1667" i="1" s="1"/>
  <c r="T1667" i="1" s="1"/>
  <c r="R1666" i="1"/>
  <c r="Q1666" i="1"/>
  <c r="S1666" i="1" s="1"/>
  <c r="T1666" i="1" s="1"/>
  <c r="R1665" i="1"/>
  <c r="Q1665" i="1"/>
  <c r="S1665" i="1" s="1"/>
  <c r="T1665" i="1" s="1"/>
  <c r="R1664" i="1"/>
  <c r="Q1664" i="1"/>
  <c r="S1664" i="1" s="1"/>
  <c r="T1664" i="1" s="1"/>
  <c r="R1663" i="1"/>
  <c r="Q1663" i="1"/>
  <c r="S1663" i="1" s="1"/>
  <c r="T1663" i="1" s="1"/>
  <c r="R1662" i="1"/>
  <c r="Q1662" i="1"/>
  <c r="S1662" i="1" s="1"/>
  <c r="T1662" i="1" s="1"/>
  <c r="R1661" i="1"/>
  <c r="Q1661" i="1"/>
  <c r="S1661" i="1" s="1"/>
  <c r="T1661" i="1" s="1"/>
  <c r="R1660" i="1"/>
  <c r="Q1660" i="1"/>
  <c r="R1659" i="1"/>
  <c r="Q1659" i="1"/>
  <c r="S1659" i="1" s="1"/>
  <c r="T1659" i="1" s="1"/>
  <c r="R1658" i="1"/>
  <c r="Q1658" i="1"/>
  <c r="R1657" i="1"/>
  <c r="Q1657" i="1"/>
  <c r="S1657" i="1" s="1"/>
  <c r="T1657" i="1" s="1"/>
  <c r="R1656" i="1"/>
  <c r="Q1656" i="1"/>
  <c r="S1656" i="1" s="1"/>
  <c r="T1656" i="1" s="1"/>
  <c r="R1655" i="1"/>
  <c r="Q1655" i="1"/>
  <c r="R1654" i="1"/>
  <c r="Q1654" i="1"/>
  <c r="R1653" i="1"/>
  <c r="Q1653" i="1"/>
  <c r="S1653" i="1" s="1"/>
  <c r="T1653" i="1" s="1"/>
  <c r="R1652" i="1"/>
  <c r="Q1652" i="1"/>
  <c r="S1652" i="1" s="1"/>
  <c r="T1652" i="1" s="1"/>
  <c r="R1651" i="1"/>
  <c r="Q1651" i="1"/>
  <c r="S1651" i="1" s="1"/>
  <c r="T1651" i="1" s="1"/>
  <c r="R1650" i="1"/>
  <c r="Q1650" i="1"/>
  <c r="S1650" i="1" s="1"/>
  <c r="T1650" i="1" s="1"/>
  <c r="R1649" i="1"/>
  <c r="Q1649" i="1"/>
  <c r="S1649" i="1" s="1"/>
  <c r="T1649" i="1" s="1"/>
  <c r="R1648" i="1"/>
  <c r="Q1648" i="1"/>
  <c r="S1648" i="1" s="1"/>
  <c r="T1648" i="1" s="1"/>
  <c r="R1647" i="1"/>
  <c r="Q1647" i="1"/>
  <c r="S1647" i="1" s="1"/>
  <c r="T1647" i="1" s="1"/>
  <c r="R1646" i="1"/>
  <c r="Q1646" i="1"/>
  <c r="S1646" i="1" s="1"/>
  <c r="T1646" i="1" s="1"/>
  <c r="R1645" i="1"/>
  <c r="Q1645" i="1"/>
  <c r="S1645" i="1" s="1"/>
  <c r="T1645" i="1" s="1"/>
  <c r="R1644" i="1"/>
  <c r="Q1644" i="1"/>
  <c r="R1643" i="1"/>
  <c r="Q1643" i="1"/>
  <c r="S1643" i="1" s="1"/>
  <c r="T1643" i="1" s="1"/>
  <c r="R1642" i="1"/>
  <c r="Q1642" i="1"/>
  <c r="S1642" i="1" s="1"/>
  <c r="T1642" i="1" s="1"/>
  <c r="R1641" i="1"/>
  <c r="Q1641" i="1"/>
  <c r="S1641" i="1" s="1"/>
  <c r="T1641" i="1" s="1"/>
  <c r="R1640" i="1"/>
  <c r="Q1640" i="1"/>
  <c r="S1640" i="1" s="1"/>
  <c r="T1640" i="1" s="1"/>
  <c r="R1639" i="1"/>
  <c r="Q1639" i="1"/>
  <c r="S1639" i="1" s="1"/>
  <c r="T1639" i="1" s="1"/>
  <c r="R1638" i="1"/>
  <c r="Q1638" i="1"/>
  <c r="S1638" i="1" s="1"/>
  <c r="T1638" i="1" s="1"/>
  <c r="R1637" i="1"/>
  <c r="Q1637" i="1"/>
  <c r="R1636" i="1"/>
  <c r="Q1636" i="1"/>
  <c r="R1635" i="1"/>
  <c r="Q1635" i="1"/>
  <c r="S1635" i="1" s="1"/>
  <c r="T1635" i="1" s="1"/>
  <c r="R1634" i="1"/>
  <c r="Q1634" i="1"/>
  <c r="S1634" i="1" s="1"/>
  <c r="T1634" i="1" s="1"/>
  <c r="R1633" i="1"/>
  <c r="Q1633" i="1"/>
  <c r="S1633" i="1" s="1"/>
  <c r="T1633" i="1" s="1"/>
  <c r="R1632" i="1"/>
  <c r="Q1632" i="1"/>
  <c r="S1632" i="1" s="1"/>
  <c r="T1632" i="1" s="1"/>
  <c r="R1631" i="1"/>
  <c r="Q1631" i="1"/>
  <c r="S1631" i="1" s="1"/>
  <c r="T1631" i="1" s="1"/>
  <c r="R1630" i="1"/>
  <c r="Q1630" i="1"/>
  <c r="S1630" i="1" s="1"/>
  <c r="T1630" i="1" s="1"/>
  <c r="R1629" i="1"/>
  <c r="Q1629" i="1"/>
  <c r="R1628" i="1"/>
  <c r="Q1628" i="1"/>
  <c r="R1627" i="1"/>
  <c r="Q1627" i="1"/>
  <c r="S1627" i="1" s="1"/>
  <c r="T1627" i="1" s="1"/>
  <c r="R1626" i="1"/>
  <c r="Q1626" i="1"/>
  <c r="S1626" i="1" s="1"/>
  <c r="T1626" i="1" s="1"/>
  <c r="R1625" i="1"/>
  <c r="Q1625" i="1"/>
  <c r="S1625" i="1" s="1"/>
  <c r="T1625" i="1" s="1"/>
  <c r="R1624" i="1"/>
  <c r="Q1624" i="1"/>
  <c r="S1624" i="1" s="1"/>
  <c r="T1624" i="1" s="1"/>
  <c r="R1623" i="1"/>
  <c r="Q1623" i="1"/>
  <c r="S1623" i="1" s="1"/>
  <c r="T1623" i="1" s="1"/>
  <c r="R1622" i="1"/>
  <c r="Q1622" i="1"/>
  <c r="S1622" i="1" s="1"/>
  <c r="T1622" i="1" s="1"/>
  <c r="R1621" i="1"/>
  <c r="Q1621" i="1"/>
  <c r="S1621" i="1" s="1"/>
  <c r="T1621" i="1" s="1"/>
  <c r="R1620" i="1"/>
  <c r="Q1620" i="1"/>
  <c r="R1619" i="1"/>
  <c r="Q1619" i="1"/>
  <c r="R1618" i="1"/>
  <c r="Q1618" i="1"/>
  <c r="S1618" i="1" s="1"/>
  <c r="T1618" i="1" s="1"/>
  <c r="R1617" i="1"/>
  <c r="Q1617" i="1"/>
  <c r="S1617" i="1" s="1"/>
  <c r="T1617" i="1" s="1"/>
  <c r="R1616" i="1"/>
  <c r="Q1616" i="1"/>
  <c r="S1616" i="1" s="1"/>
  <c r="T1616" i="1" s="1"/>
  <c r="R1615" i="1"/>
  <c r="Q1615" i="1"/>
  <c r="S1615" i="1" s="1"/>
  <c r="T1615" i="1" s="1"/>
  <c r="R1614" i="1"/>
  <c r="Q1614" i="1"/>
  <c r="S1614" i="1" s="1"/>
  <c r="T1614" i="1" s="1"/>
  <c r="R1613" i="1"/>
  <c r="Q1613" i="1"/>
  <c r="S1613" i="1" s="1"/>
  <c r="T1613" i="1" s="1"/>
  <c r="R1612" i="1"/>
  <c r="Q1612" i="1"/>
  <c r="S1612" i="1" s="1"/>
  <c r="T1612" i="1" s="1"/>
  <c r="R1611" i="1"/>
  <c r="Q1611" i="1"/>
  <c r="R1610" i="1"/>
  <c r="Q1610" i="1"/>
  <c r="S1610" i="1" s="1"/>
  <c r="T1610" i="1" s="1"/>
  <c r="R1609" i="1"/>
  <c r="Q1609" i="1"/>
  <c r="S1609" i="1" s="1"/>
  <c r="T1609" i="1" s="1"/>
  <c r="R1608" i="1"/>
  <c r="Q1608" i="1"/>
  <c r="R1607" i="1"/>
  <c r="Q1607" i="1"/>
  <c r="S1607" i="1" s="1"/>
  <c r="T1607" i="1" s="1"/>
  <c r="R1606" i="1"/>
  <c r="Q1606" i="1"/>
  <c r="S1606" i="1" s="1"/>
  <c r="T1606" i="1" s="1"/>
  <c r="R1605" i="1"/>
  <c r="Q1605" i="1"/>
  <c r="R1604" i="1"/>
  <c r="Q1604" i="1"/>
  <c r="R1603" i="1"/>
  <c r="Q1603" i="1"/>
  <c r="R1602" i="1"/>
  <c r="Q1602" i="1"/>
  <c r="R1601" i="1"/>
  <c r="Q1601" i="1"/>
  <c r="R1600" i="1"/>
  <c r="Q1600" i="1"/>
  <c r="S1600" i="1" s="1"/>
  <c r="T1600" i="1" s="1"/>
  <c r="R1599" i="1"/>
  <c r="Q1599" i="1"/>
  <c r="R1598" i="1"/>
  <c r="Q1598" i="1"/>
  <c r="R1597" i="1"/>
  <c r="Q1597" i="1"/>
  <c r="S1597" i="1" s="1"/>
  <c r="T1597" i="1" s="1"/>
  <c r="R1596" i="1"/>
  <c r="Q1596" i="1"/>
  <c r="S1596" i="1" s="1"/>
  <c r="T1596" i="1" s="1"/>
  <c r="R1595" i="1"/>
  <c r="Q1595" i="1"/>
  <c r="R1594" i="1"/>
  <c r="Q1594" i="1"/>
  <c r="S1594" i="1" s="1"/>
  <c r="T1594" i="1" s="1"/>
  <c r="R1593" i="1"/>
  <c r="Q1593" i="1"/>
  <c r="S1593" i="1" s="1"/>
  <c r="T1593" i="1" s="1"/>
  <c r="R1592" i="1"/>
  <c r="Q1592" i="1"/>
  <c r="S1592" i="1" s="1"/>
  <c r="T1592" i="1" s="1"/>
  <c r="R1591" i="1"/>
  <c r="Q1591" i="1"/>
  <c r="R1590" i="1"/>
  <c r="Q1590" i="1"/>
  <c r="R1589" i="1"/>
  <c r="Q1589" i="1"/>
  <c r="S1589" i="1" s="1"/>
  <c r="T1589" i="1" s="1"/>
  <c r="R1588" i="1"/>
  <c r="Q1588" i="1"/>
  <c r="S1588" i="1" s="1"/>
  <c r="T1588" i="1" s="1"/>
  <c r="R1587" i="1"/>
  <c r="Q1587" i="1"/>
  <c r="R1586" i="1"/>
  <c r="Q1586" i="1"/>
  <c r="S1586" i="1" s="1"/>
  <c r="T1586" i="1" s="1"/>
  <c r="R1585" i="1"/>
  <c r="Q1585" i="1"/>
  <c r="S1585" i="1" s="1"/>
  <c r="T1585" i="1" s="1"/>
  <c r="R1584" i="1"/>
  <c r="Q1584" i="1"/>
  <c r="S1584" i="1" s="1"/>
  <c r="T1584" i="1" s="1"/>
  <c r="R1583" i="1"/>
  <c r="Q1583" i="1"/>
  <c r="S1583" i="1" s="1"/>
  <c r="T1583" i="1" s="1"/>
  <c r="R1582" i="1"/>
  <c r="Q1582" i="1"/>
  <c r="R1581" i="1"/>
  <c r="Q1581" i="1"/>
  <c r="R1580" i="1"/>
  <c r="Q1580" i="1"/>
  <c r="R1579" i="1"/>
  <c r="Q1579" i="1"/>
  <c r="S1579" i="1" s="1"/>
  <c r="T1579" i="1" s="1"/>
  <c r="R1578" i="1"/>
  <c r="Q1578" i="1"/>
  <c r="S1578" i="1" s="1"/>
  <c r="T1578" i="1" s="1"/>
  <c r="R1577" i="1"/>
  <c r="Q1577" i="1"/>
  <c r="S1577" i="1" s="1"/>
  <c r="T1577" i="1" s="1"/>
  <c r="R1576" i="1"/>
  <c r="Q1576" i="1"/>
  <c r="R1575" i="1"/>
  <c r="Q1575" i="1"/>
  <c r="R1574" i="1"/>
  <c r="Q1574" i="1"/>
  <c r="R1573" i="1"/>
  <c r="Q1573" i="1"/>
  <c r="S1573" i="1" s="1"/>
  <c r="T1573" i="1" s="1"/>
  <c r="R1572" i="1"/>
  <c r="Q1572" i="1"/>
  <c r="R1571" i="1"/>
  <c r="Q1571" i="1"/>
  <c r="R1570" i="1"/>
  <c r="Q1570" i="1"/>
  <c r="S1570" i="1" s="1"/>
  <c r="T1570" i="1" s="1"/>
  <c r="R1569" i="1"/>
  <c r="Q1569" i="1"/>
  <c r="S1569" i="1" s="1"/>
  <c r="T1569" i="1" s="1"/>
  <c r="R1568" i="1"/>
  <c r="Q1568" i="1"/>
  <c r="S1568" i="1" s="1"/>
  <c r="T1568" i="1" s="1"/>
  <c r="R1567" i="1"/>
  <c r="Q1567" i="1"/>
  <c r="R1566" i="1"/>
  <c r="Q1566" i="1"/>
  <c r="S1566" i="1" s="1"/>
  <c r="T1566" i="1" s="1"/>
  <c r="R1565" i="1"/>
  <c r="Q1565" i="1"/>
  <c r="S1565" i="1" s="1"/>
  <c r="T1565" i="1" s="1"/>
  <c r="R1564" i="1"/>
  <c r="Q1564" i="1"/>
  <c r="R1563" i="1"/>
  <c r="Q1563" i="1"/>
  <c r="R1562" i="1"/>
  <c r="Q1562" i="1"/>
  <c r="R1561" i="1"/>
  <c r="Q1561" i="1"/>
  <c r="S1561" i="1" s="1"/>
  <c r="T1561" i="1" s="1"/>
  <c r="R1560" i="1"/>
  <c r="Q1560" i="1"/>
  <c r="S1560" i="1" s="1"/>
  <c r="T1560" i="1" s="1"/>
  <c r="R1559" i="1"/>
  <c r="Q1559" i="1"/>
  <c r="R1558" i="1"/>
  <c r="Q1558" i="1"/>
  <c r="R1557" i="1"/>
  <c r="Q1557" i="1"/>
  <c r="S1557" i="1" s="1"/>
  <c r="T1557" i="1" s="1"/>
  <c r="R1556" i="1"/>
  <c r="Q1556" i="1"/>
  <c r="S1556" i="1" s="1"/>
  <c r="T1556" i="1" s="1"/>
  <c r="R1555" i="1"/>
  <c r="Q1555" i="1"/>
  <c r="S1555" i="1" s="1"/>
  <c r="T1555" i="1" s="1"/>
  <c r="R1554" i="1"/>
  <c r="Q1554" i="1"/>
  <c r="R1553" i="1"/>
  <c r="Q1553" i="1"/>
  <c r="S1553" i="1" s="1"/>
  <c r="T1553" i="1" s="1"/>
  <c r="R1552" i="1"/>
  <c r="Q1552" i="1"/>
  <c r="S1552" i="1" s="1"/>
  <c r="T1552" i="1" s="1"/>
  <c r="R1551" i="1"/>
  <c r="Q1551" i="1"/>
  <c r="S1551" i="1" s="1"/>
  <c r="T1551" i="1" s="1"/>
  <c r="R1550" i="1"/>
  <c r="Q1550" i="1"/>
  <c r="S1550" i="1" s="1"/>
  <c r="T1550" i="1" s="1"/>
  <c r="R1549" i="1"/>
  <c r="Q1549" i="1"/>
  <c r="R1548" i="1"/>
  <c r="Q1548" i="1"/>
  <c r="S1548" i="1" s="1"/>
  <c r="T1548" i="1" s="1"/>
  <c r="R1547" i="1"/>
  <c r="Q1547" i="1"/>
  <c r="S1547" i="1" s="1"/>
  <c r="T1547" i="1" s="1"/>
  <c r="R1546" i="1"/>
  <c r="Q1546" i="1"/>
  <c r="R1545" i="1"/>
  <c r="Q1545" i="1"/>
  <c r="S1545" i="1" s="1"/>
  <c r="T1545" i="1" s="1"/>
  <c r="R1544" i="1"/>
  <c r="Q1544" i="1"/>
  <c r="R1543" i="1"/>
  <c r="Q1543" i="1"/>
  <c r="S1543" i="1" s="1"/>
  <c r="T1543" i="1" s="1"/>
  <c r="R1542" i="1"/>
  <c r="Q1542" i="1"/>
  <c r="S1542" i="1" s="1"/>
  <c r="T1542" i="1" s="1"/>
  <c r="R1541" i="1"/>
  <c r="Q1541" i="1"/>
  <c r="S1541" i="1" s="1"/>
  <c r="T1541" i="1" s="1"/>
  <c r="R1540" i="1"/>
  <c r="Q1540" i="1"/>
  <c r="S1540" i="1" s="1"/>
  <c r="T1540" i="1" s="1"/>
  <c r="R1539" i="1"/>
  <c r="Q1539" i="1"/>
  <c r="R1538" i="1"/>
  <c r="Q1538" i="1"/>
  <c r="S1538" i="1" s="1"/>
  <c r="T1538" i="1" s="1"/>
  <c r="R1537" i="1"/>
  <c r="Q1537" i="1"/>
  <c r="S1537" i="1" s="1"/>
  <c r="T1537" i="1" s="1"/>
  <c r="R1536" i="1"/>
  <c r="Q1536" i="1"/>
  <c r="R1535" i="1"/>
  <c r="Q1535" i="1"/>
  <c r="S1535" i="1" s="1"/>
  <c r="T1535" i="1" s="1"/>
  <c r="R1534" i="1"/>
  <c r="Q1534" i="1"/>
  <c r="S1534" i="1" s="1"/>
  <c r="T1534" i="1" s="1"/>
  <c r="R1533" i="1"/>
  <c r="Q1533" i="1"/>
  <c r="S1533" i="1" s="1"/>
  <c r="T1533" i="1" s="1"/>
  <c r="R1532" i="1"/>
  <c r="Q1532" i="1"/>
  <c r="S1532" i="1" s="1"/>
  <c r="T1532" i="1" s="1"/>
  <c r="R1531" i="1"/>
  <c r="Q1531" i="1"/>
  <c r="S1531" i="1" s="1"/>
  <c r="T1531" i="1" s="1"/>
  <c r="R1530" i="1"/>
  <c r="Q1530" i="1"/>
  <c r="S1530" i="1" s="1"/>
  <c r="T1530" i="1" s="1"/>
  <c r="R1529" i="1"/>
  <c r="Q1529" i="1"/>
  <c r="R1528" i="1"/>
  <c r="Q1528" i="1"/>
  <c r="R1527" i="1"/>
  <c r="Q1527" i="1"/>
  <c r="S1527" i="1" s="1"/>
  <c r="T1527" i="1" s="1"/>
  <c r="R1526" i="1"/>
  <c r="Q1526" i="1"/>
  <c r="S1526" i="1" s="1"/>
  <c r="T1526" i="1" s="1"/>
  <c r="R1525" i="1"/>
  <c r="Q1525" i="1"/>
  <c r="R1524" i="1"/>
  <c r="Q1524" i="1"/>
  <c r="S1524" i="1" s="1"/>
  <c r="T1524" i="1" s="1"/>
  <c r="R1523" i="1"/>
  <c r="Q1523" i="1"/>
  <c r="S1523" i="1" s="1"/>
  <c r="T1523" i="1" s="1"/>
  <c r="R1522" i="1"/>
  <c r="Q1522" i="1"/>
  <c r="S1522" i="1" s="1"/>
  <c r="T1522" i="1" s="1"/>
  <c r="R1521" i="1"/>
  <c r="Q1521" i="1"/>
  <c r="R1520" i="1"/>
  <c r="Q1520" i="1"/>
  <c r="S1520" i="1" s="1"/>
  <c r="T1520" i="1" s="1"/>
  <c r="R1519" i="1"/>
  <c r="Q1519" i="1"/>
  <c r="R1518" i="1"/>
  <c r="Q1518" i="1"/>
  <c r="S1518" i="1" s="1"/>
  <c r="T1518" i="1" s="1"/>
  <c r="R1517" i="1"/>
  <c r="Q1517" i="1"/>
  <c r="R1516" i="1"/>
  <c r="Q1516" i="1"/>
  <c r="S1516" i="1" s="1"/>
  <c r="T1516" i="1" s="1"/>
  <c r="R1515" i="1"/>
  <c r="Q1515" i="1"/>
  <c r="R1514" i="1"/>
  <c r="Q1514" i="1"/>
  <c r="S1514" i="1" s="1"/>
  <c r="T1514" i="1" s="1"/>
  <c r="R1513" i="1"/>
  <c r="Q1513" i="1"/>
  <c r="R1512" i="1"/>
  <c r="Q1512" i="1"/>
  <c r="S1512" i="1" s="1"/>
  <c r="T1512" i="1" s="1"/>
  <c r="R1511" i="1"/>
  <c r="Q1511" i="1"/>
  <c r="S1511" i="1" s="1"/>
  <c r="T1511" i="1" s="1"/>
  <c r="R1510" i="1"/>
  <c r="Q1510" i="1"/>
  <c r="S1510" i="1" s="1"/>
  <c r="T1510" i="1" s="1"/>
  <c r="R1509" i="1"/>
  <c r="Q1509" i="1"/>
  <c r="S1509" i="1" s="1"/>
  <c r="T1509" i="1" s="1"/>
  <c r="R1508" i="1"/>
  <c r="Q1508" i="1"/>
  <c r="S1508" i="1" s="1"/>
  <c r="T1508" i="1" s="1"/>
  <c r="R1507" i="1"/>
  <c r="Q1507" i="1"/>
  <c r="S1507" i="1" s="1"/>
  <c r="T1507" i="1" s="1"/>
  <c r="R1506" i="1"/>
  <c r="Q1506" i="1"/>
  <c r="R1505" i="1"/>
  <c r="Q1505" i="1"/>
  <c r="S1505" i="1" s="1"/>
  <c r="T1505" i="1" s="1"/>
  <c r="R1504" i="1"/>
  <c r="Q1504" i="1"/>
  <c r="S1504" i="1" s="1"/>
  <c r="T1504" i="1" s="1"/>
  <c r="R1503" i="1"/>
  <c r="Q1503" i="1"/>
  <c r="S1503" i="1" s="1"/>
  <c r="T1503" i="1" s="1"/>
  <c r="R1502" i="1"/>
  <c r="Q1502" i="1"/>
  <c r="R1501" i="1"/>
  <c r="Q1501" i="1"/>
  <c r="S1501" i="1" s="1"/>
  <c r="T1501" i="1" s="1"/>
  <c r="R1500" i="1"/>
  <c r="Q1500" i="1"/>
  <c r="S1500" i="1" s="1"/>
  <c r="T1500" i="1" s="1"/>
  <c r="R1499" i="1"/>
  <c r="Q1499" i="1"/>
  <c r="S1499" i="1" s="1"/>
  <c r="T1499" i="1" s="1"/>
  <c r="R1498" i="1"/>
  <c r="Q1498" i="1"/>
  <c r="R1497" i="1"/>
  <c r="Q1497" i="1"/>
  <c r="S1497" i="1" s="1"/>
  <c r="T1497" i="1" s="1"/>
  <c r="R1496" i="1"/>
  <c r="Q1496" i="1"/>
  <c r="R1495" i="1"/>
  <c r="Q1495" i="1"/>
  <c r="R1494" i="1"/>
  <c r="Q1494" i="1"/>
  <c r="S1494" i="1" s="1"/>
  <c r="T1494" i="1" s="1"/>
  <c r="R1493" i="1"/>
  <c r="Q1493" i="1"/>
  <c r="S1493" i="1" s="1"/>
  <c r="T1493" i="1" s="1"/>
  <c r="R1492" i="1"/>
  <c r="Q1492" i="1"/>
  <c r="S1492" i="1" s="1"/>
  <c r="T1492" i="1" s="1"/>
  <c r="R1491" i="1"/>
  <c r="Q1491" i="1"/>
  <c r="S1491" i="1" s="1"/>
  <c r="T1491" i="1" s="1"/>
  <c r="R1490" i="1"/>
  <c r="Q1490" i="1"/>
  <c r="S1490" i="1" s="1"/>
  <c r="T1490" i="1" s="1"/>
  <c r="R1489" i="1"/>
  <c r="Q1489" i="1"/>
  <c r="S1489" i="1" s="1"/>
  <c r="T1489" i="1" s="1"/>
  <c r="R1488" i="1"/>
  <c r="Q1488" i="1"/>
  <c r="S1488" i="1" s="1"/>
  <c r="T1488" i="1" s="1"/>
  <c r="R1487" i="1"/>
  <c r="Q1487" i="1"/>
  <c r="S1487" i="1" s="1"/>
  <c r="T1487" i="1" s="1"/>
  <c r="R1486" i="1"/>
  <c r="Q1486" i="1"/>
  <c r="S1486" i="1" s="1"/>
  <c r="T1486" i="1" s="1"/>
  <c r="R1485" i="1"/>
  <c r="Q1485" i="1"/>
  <c r="R1484" i="1"/>
  <c r="Q1484" i="1"/>
  <c r="R1483" i="1"/>
  <c r="Q1483" i="1"/>
  <c r="S1483" i="1" s="1"/>
  <c r="T1483" i="1" s="1"/>
  <c r="R1482" i="1"/>
  <c r="Q1482" i="1"/>
  <c r="S1482" i="1" s="1"/>
  <c r="T1482" i="1" s="1"/>
  <c r="R1481" i="1"/>
  <c r="Q1481" i="1"/>
  <c r="S1481" i="1" s="1"/>
  <c r="T1481" i="1" s="1"/>
  <c r="R1480" i="1"/>
  <c r="Q1480" i="1"/>
  <c r="S1480" i="1" s="1"/>
  <c r="T1480" i="1" s="1"/>
  <c r="R1479" i="1"/>
  <c r="Q1479" i="1"/>
  <c r="R1478" i="1"/>
  <c r="Q1478" i="1"/>
  <c r="S1478" i="1" s="1"/>
  <c r="T1478" i="1" s="1"/>
  <c r="R1477" i="1"/>
  <c r="Q1477" i="1"/>
  <c r="S1477" i="1" s="1"/>
  <c r="T1477" i="1" s="1"/>
  <c r="R1476" i="1"/>
  <c r="Q1476" i="1"/>
  <c r="R1475" i="1"/>
  <c r="Q1475" i="1"/>
  <c r="R1474" i="1"/>
  <c r="Q1474" i="1"/>
  <c r="S1474" i="1" s="1"/>
  <c r="T1474" i="1" s="1"/>
  <c r="R1473" i="1"/>
  <c r="Q1473" i="1"/>
  <c r="S1473" i="1" s="1"/>
  <c r="T1473" i="1" s="1"/>
  <c r="R1472" i="1"/>
  <c r="Q1472" i="1"/>
  <c r="S1472" i="1" s="1"/>
  <c r="T1472" i="1" s="1"/>
  <c r="R1471" i="1"/>
  <c r="Q1471" i="1"/>
  <c r="S1471" i="1" s="1"/>
  <c r="T1471" i="1" s="1"/>
  <c r="R1470" i="1"/>
  <c r="Q1470" i="1"/>
  <c r="S1470" i="1" s="1"/>
  <c r="T1470" i="1" s="1"/>
  <c r="R1469" i="1"/>
  <c r="Q1469" i="1"/>
  <c r="S1469" i="1" s="1"/>
  <c r="T1469" i="1" s="1"/>
  <c r="R1468" i="1"/>
  <c r="Q1468" i="1"/>
  <c r="R1467" i="1"/>
  <c r="Q1467" i="1"/>
  <c r="S1467" i="1" s="1"/>
  <c r="T1467" i="1" s="1"/>
  <c r="R1466" i="1"/>
  <c r="Q1466" i="1"/>
  <c r="R1465" i="1"/>
  <c r="Q1465" i="1"/>
  <c r="S1465" i="1" s="1"/>
  <c r="T1465" i="1" s="1"/>
  <c r="R1464" i="1"/>
  <c r="Q1464" i="1"/>
  <c r="S1464" i="1" s="1"/>
  <c r="T1464" i="1" s="1"/>
  <c r="R1463" i="1"/>
  <c r="Q1463" i="1"/>
  <c r="R1462" i="1"/>
  <c r="Q1462" i="1"/>
  <c r="R1461" i="1"/>
  <c r="Q1461" i="1"/>
  <c r="S1461" i="1" s="1"/>
  <c r="T1461" i="1" s="1"/>
  <c r="R1460" i="1"/>
  <c r="Q1460" i="1"/>
  <c r="S1460" i="1" s="1"/>
  <c r="T1460" i="1" s="1"/>
  <c r="R1459" i="1"/>
  <c r="Q1459" i="1"/>
  <c r="R1458" i="1"/>
  <c r="Q1458" i="1"/>
  <c r="S1458" i="1" s="1"/>
  <c r="T1458" i="1" s="1"/>
  <c r="R1457" i="1"/>
  <c r="Q1457" i="1"/>
  <c r="S1457" i="1" s="1"/>
  <c r="T1457" i="1" s="1"/>
  <c r="R1456" i="1"/>
  <c r="Q1456" i="1"/>
  <c r="R1455" i="1"/>
  <c r="Q1455" i="1"/>
  <c r="S1455" i="1" s="1"/>
  <c r="T1455" i="1" s="1"/>
  <c r="R1454" i="1"/>
  <c r="Q1454" i="1"/>
  <c r="R1453" i="1"/>
  <c r="Q1453" i="1"/>
  <c r="S1453" i="1" s="1"/>
  <c r="T1453" i="1" s="1"/>
  <c r="R1452" i="1"/>
  <c r="Q1452" i="1"/>
  <c r="S1452" i="1" s="1"/>
  <c r="T1452" i="1" s="1"/>
  <c r="R1451" i="1"/>
  <c r="Q1451" i="1"/>
  <c r="S1451" i="1" s="1"/>
  <c r="T1451" i="1" s="1"/>
  <c r="R1450" i="1"/>
  <c r="Q1450" i="1"/>
  <c r="S1450" i="1" s="1"/>
  <c r="T1450" i="1" s="1"/>
  <c r="R1449" i="1"/>
  <c r="Q1449" i="1"/>
  <c r="R1448" i="1"/>
  <c r="Q1448" i="1"/>
  <c r="R1447" i="1"/>
  <c r="Q1447" i="1"/>
  <c r="S1447" i="1" s="1"/>
  <c r="T1447" i="1" s="1"/>
  <c r="R1446" i="1"/>
  <c r="Q1446" i="1"/>
  <c r="S1446" i="1" s="1"/>
  <c r="T1446" i="1" s="1"/>
  <c r="R1445" i="1"/>
  <c r="Q1445" i="1"/>
  <c r="S1445" i="1" s="1"/>
  <c r="T1445" i="1" s="1"/>
  <c r="R1444" i="1"/>
  <c r="Q1444" i="1"/>
  <c r="S1444" i="1" s="1"/>
  <c r="T1444" i="1" s="1"/>
  <c r="R1443" i="1"/>
  <c r="Q1443" i="1"/>
  <c r="S1443" i="1" s="1"/>
  <c r="T1443" i="1" s="1"/>
  <c r="R1442" i="1"/>
  <c r="Q1442" i="1"/>
  <c r="R1441" i="1"/>
  <c r="Q1441" i="1"/>
  <c r="R1440" i="1"/>
  <c r="Q1440" i="1"/>
  <c r="S1440" i="1" s="1"/>
  <c r="T1440" i="1" s="1"/>
  <c r="R1439" i="1"/>
  <c r="Q1439" i="1"/>
  <c r="R1438" i="1"/>
  <c r="Q1438" i="1"/>
  <c r="S1438" i="1" s="1"/>
  <c r="T1438" i="1" s="1"/>
  <c r="R1437" i="1"/>
  <c r="Q1437" i="1"/>
  <c r="S1437" i="1" s="1"/>
  <c r="T1437" i="1" s="1"/>
  <c r="R1436" i="1"/>
  <c r="Q1436" i="1"/>
  <c r="S1436" i="1" s="1"/>
  <c r="T1436" i="1" s="1"/>
  <c r="R1435" i="1"/>
  <c r="Q1435" i="1"/>
  <c r="R1434" i="1"/>
  <c r="Q1434" i="1"/>
  <c r="S1434" i="1" s="1"/>
  <c r="T1434" i="1" s="1"/>
  <c r="R1433" i="1"/>
  <c r="Q1433" i="1"/>
  <c r="S1433" i="1" s="1"/>
  <c r="T1433" i="1" s="1"/>
  <c r="R1432" i="1"/>
  <c r="Q1432" i="1"/>
  <c r="S1432" i="1" s="1"/>
  <c r="T1432" i="1" s="1"/>
  <c r="R1431" i="1"/>
  <c r="Q1431" i="1"/>
  <c r="S1431" i="1" s="1"/>
  <c r="T1431" i="1" s="1"/>
  <c r="R1430" i="1"/>
  <c r="Q1430" i="1"/>
  <c r="S1430" i="1" s="1"/>
  <c r="T1430" i="1" s="1"/>
  <c r="R1429" i="1"/>
  <c r="Q1429" i="1"/>
  <c r="S1429" i="1" s="1"/>
  <c r="T1429" i="1" s="1"/>
  <c r="R1428" i="1"/>
  <c r="Q1428" i="1"/>
  <c r="R1427" i="1"/>
  <c r="Q1427" i="1"/>
  <c r="S1427" i="1" s="1"/>
  <c r="T1427" i="1" s="1"/>
  <c r="R1426" i="1"/>
  <c r="Q1426" i="1"/>
  <c r="S1426" i="1" s="1"/>
  <c r="T1426" i="1" s="1"/>
  <c r="R1425" i="1"/>
  <c r="Q1425" i="1"/>
  <c r="R1424" i="1"/>
  <c r="Q1424" i="1"/>
  <c r="S1424" i="1" s="1"/>
  <c r="T1424" i="1" s="1"/>
  <c r="R1423" i="1"/>
  <c r="Q1423" i="1"/>
  <c r="S1423" i="1" s="1"/>
  <c r="T1423" i="1" s="1"/>
  <c r="R1422" i="1"/>
  <c r="Q1422" i="1"/>
  <c r="R1421" i="1"/>
  <c r="Q1421" i="1"/>
  <c r="S1421" i="1" s="1"/>
  <c r="T1421" i="1" s="1"/>
  <c r="R1420" i="1"/>
  <c r="Q1420" i="1"/>
  <c r="S1420" i="1" s="1"/>
  <c r="T1420" i="1" s="1"/>
  <c r="R1419" i="1"/>
  <c r="Q1419" i="1"/>
  <c r="S1419" i="1" s="1"/>
  <c r="T1419" i="1" s="1"/>
  <c r="R1418" i="1"/>
  <c r="Q1418" i="1"/>
  <c r="S1418" i="1" s="1"/>
  <c r="T1418" i="1" s="1"/>
  <c r="R1417" i="1"/>
  <c r="Q1417" i="1"/>
  <c r="S1417" i="1" s="1"/>
  <c r="T1417" i="1" s="1"/>
  <c r="R1416" i="1"/>
  <c r="Q1416" i="1"/>
  <c r="R1415" i="1"/>
  <c r="Q1415" i="1"/>
  <c r="S1415" i="1" s="1"/>
  <c r="T1415" i="1" s="1"/>
  <c r="R1414" i="1"/>
  <c r="Q1414" i="1"/>
  <c r="S1414" i="1" s="1"/>
  <c r="T1414" i="1" s="1"/>
  <c r="R1413" i="1"/>
  <c r="Q1413" i="1"/>
  <c r="S1413" i="1" s="1"/>
  <c r="T1413" i="1" s="1"/>
  <c r="R1412" i="1"/>
  <c r="Q1412" i="1"/>
  <c r="S1412" i="1" s="1"/>
  <c r="T1412" i="1" s="1"/>
  <c r="R1411" i="1"/>
  <c r="Q1411" i="1"/>
  <c r="S1411" i="1" s="1"/>
  <c r="T1411" i="1" s="1"/>
  <c r="R1410" i="1"/>
  <c r="Q1410" i="1"/>
  <c r="R1409" i="1"/>
  <c r="Q1409" i="1"/>
  <c r="S1409" i="1" s="1"/>
  <c r="T1409" i="1" s="1"/>
  <c r="R1408" i="1"/>
  <c r="Q1408" i="1"/>
  <c r="S1408" i="1" s="1"/>
  <c r="T1408" i="1" s="1"/>
  <c r="R1407" i="1"/>
  <c r="Q1407" i="1"/>
  <c r="S1407" i="1" s="1"/>
  <c r="T1407" i="1" s="1"/>
  <c r="R1406" i="1"/>
  <c r="Q1406" i="1"/>
  <c r="S1406" i="1" s="1"/>
  <c r="T1406" i="1" s="1"/>
  <c r="R1405" i="1"/>
  <c r="Q1405" i="1"/>
  <c r="R1404" i="1"/>
  <c r="Q1404" i="1"/>
  <c r="S1404" i="1" s="1"/>
  <c r="T1404" i="1" s="1"/>
  <c r="R1403" i="1"/>
  <c r="Q1403" i="1"/>
  <c r="R1402" i="1"/>
  <c r="Q1402" i="1"/>
  <c r="S1402" i="1" s="1"/>
  <c r="T1402" i="1" s="1"/>
  <c r="R1401" i="1"/>
  <c r="Q1401" i="1"/>
  <c r="R1400" i="1"/>
  <c r="Q1400" i="1"/>
  <c r="S1400" i="1" s="1"/>
  <c r="T1400" i="1" s="1"/>
  <c r="R1399" i="1"/>
  <c r="Q1399" i="1"/>
  <c r="R1398" i="1"/>
  <c r="Q1398" i="1"/>
  <c r="S1398" i="1" s="1"/>
  <c r="T1398" i="1" s="1"/>
  <c r="R1397" i="1"/>
  <c r="Q1397" i="1"/>
  <c r="S1397" i="1" s="1"/>
  <c r="T1397" i="1" s="1"/>
  <c r="R1396" i="1"/>
  <c r="Q1396" i="1"/>
  <c r="R1395" i="1"/>
  <c r="Q1395" i="1"/>
  <c r="S1395" i="1" s="1"/>
  <c r="T1395" i="1" s="1"/>
  <c r="R1394" i="1"/>
  <c r="Q1394" i="1"/>
  <c r="S1394" i="1" s="1"/>
  <c r="T1394" i="1" s="1"/>
  <c r="R1393" i="1"/>
  <c r="Q1393" i="1"/>
  <c r="S1393" i="1" s="1"/>
  <c r="T1393" i="1" s="1"/>
  <c r="R1392" i="1"/>
  <c r="Q1392" i="1"/>
  <c r="R1391" i="1"/>
  <c r="Q1391" i="1"/>
  <c r="R1390" i="1"/>
  <c r="Q1390" i="1"/>
  <c r="R1389" i="1"/>
  <c r="Q1389" i="1"/>
  <c r="S1389" i="1" s="1"/>
  <c r="T1389" i="1" s="1"/>
  <c r="R1388" i="1"/>
  <c r="Q1388" i="1"/>
  <c r="S1388" i="1" s="1"/>
  <c r="T1388" i="1" s="1"/>
  <c r="R1387" i="1"/>
  <c r="Q1387" i="1"/>
  <c r="S1387" i="1" s="1"/>
  <c r="T1387" i="1" s="1"/>
  <c r="R1386" i="1"/>
  <c r="Q1386" i="1"/>
  <c r="R1385" i="1"/>
  <c r="Q1385" i="1"/>
  <c r="R1384" i="1"/>
  <c r="Q1384" i="1"/>
  <c r="R1383" i="1"/>
  <c r="Q1383" i="1"/>
  <c r="S1383" i="1" s="1"/>
  <c r="T1383" i="1" s="1"/>
  <c r="R1382" i="1"/>
  <c r="Q1382" i="1"/>
  <c r="S1382" i="1" s="1"/>
  <c r="T1382" i="1" s="1"/>
  <c r="R1381" i="1"/>
  <c r="Q1381" i="1"/>
  <c r="S1381" i="1" s="1"/>
  <c r="T1381" i="1" s="1"/>
  <c r="R1380" i="1"/>
  <c r="Q1380" i="1"/>
  <c r="S1380" i="1" s="1"/>
  <c r="T1380" i="1" s="1"/>
  <c r="R1379" i="1"/>
  <c r="Q1379" i="1"/>
  <c r="S1379" i="1" s="1"/>
  <c r="T1379" i="1" s="1"/>
  <c r="R1378" i="1"/>
  <c r="Q1378" i="1"/>
  <c r="R1377" i="1"/>
  <c r="Q1377" i="1"/>
  <c r="R1376" i="1"/>
  <c r="Q1376" i="1"/>
  <c r="R1375" i="1"/>
  <c r="Q1375" i="1"/>
  <c r="S1375" i="1" s="1"/>
  <c r="T1375" i="1" s="1"/>
  <c r="R1374" i="1"/>
  <c r="Q1374" i="1"/>
  <c r="S1374" i="1" s="1"/>
  <c r="T1374" i="1" s="1"/>
  <c r="R1373" i="1"/>
  <c r="Q1373" i="1"/>
  <c r="S1373" i="1" s="1"/>
  <c r="T1373" i="1" s="1"/>
  <c r="R1372" i="1"/>
  <c r="Q1372" i="1"/>
  <c r="S1372" i="1" s="1"/>
  <c r="T1372" i="1" s="1"/>
  <c r="R1371" i="1"/>
  <c r="Q1371" i="1"/>
  <c r="R1370" i="1"/>
  <c r="Q1370" i="1"/>
  <c r="R1369" i="1"/>
  <c r="Q1369" i="1"/>
  <c r="S1369" i="1" s="1"/>
  <c r="T1369" i="1" s="1"/>
  <c r="R1368" i="1"/>
  <c r="Q1368" i="1"/>
  <c r="S1368" i="1" s="1"/>
  <c r="T1368" i="1" s="1"/>
  <c r="R1367" i="1"/>
  <c r="Q1367" i="1"/>
  <c r="S1367" i="1" s="1"/>
  <c r="T1367" i="1" s="1"/>
  <c r="R1366" i="1"/>
  <c r="Q1366" i="1"/>
  <c r="R1365" i="1"/>
  <c r="Q1365" i="1"/>
  <c r="R1364" i="1"/>
  <c r="Q1364" i="1"/>
  <c r="S1364" i="1" s="1"/>
  <c r="T1364" i="1" s="1"/>
  <c r="R1363" i="1"/>
  <c r="Q1363" i="1"/>
  <c r="R1362" i="1"/>
  <c r="Q1362" i="1"/>
  <c r="S1362" i="1" s="1"/>
  <c r="T1362" i="1" s="1"/>
  <c r="R1361" i="1"/>
  <c r="Q1361" i="1"/>
  <c r="S1361" i="1" s="1"/>
  <c r="T1361" i="1" s="1"/>
  <c r="R1360" i="1"/>
  <c r="Q1360" i="1"/>
  <c r="S1360" i="1" s="1"/>
  <c r="T1360" i="1" s="1"/>
  <c r="R1359" i="1"/>
  <c r="Q1359" i="1"/>
  <c r="R1358" i="1"/>
  <c r="Q1358" i="1"/>
  <c r="S1358" i="1" s="1"/>
  <c r="T1358" i="1" s="1"/>
  <c r="R1357" i="1"/>
  <c r="Q1357" i="1"/>
  <c r="R1356" i="1"/>
  <c r="Q1356" i="1"/>
  <c r="S1356" i="1" s="1"/>
  <c r="T1356" i="1" s="1"/>
  <c r="R1355" i="1"/>
  <c r="Q1355" i="1"/>
  <c r="S1355" i="1" s="1"/>
  <c r="T1355" i="1" s="1"/>
  <c r="R1354" i="1"/>
  <c r="Q1354" i="1"/>
  <c r="S1354" i="1" s="1"/>
  <c r="T1354" i="1" s="1"/>
  <c r="R1353" i="1"/>
  <c r="Q1353" i="1"/>
  <c r="R1352" i="1"/>
  <c r="Q1352" i="1"/>
  <c r="S1352" i="1" s="1"/>
  <c r="T1352" i="1" s="1"/>
  <c r="R1351" i="1"/>
  <c r="Q1351" i="1"/>
  <c r="R1350" i="1"/>
  <c r="Q1350" i="1"/>
  <c r="S1350" i="1" s="1"/>
  <c r="T1350" i="1" s="1"/>
  <c r="R1349" i="1"/>
  <c r="Q1349" i="1"/>
  <c r="S1349" i="1" s="1"/>
  <c r="T1349" i="1" s="1"/>
  <c r="R1348" i="1"/>
  <c r="Q1348" i="1"/>
  <c r="S1348" i="1" s="1"/>
  <c r="T1348" i="1" s="1"/>
  <c r="R1347" i="1"/>
  <c r="Q1347" i="1"/>
  <c r="S1347" i="1" s="1"/>
  <c r="T1347" i="1" s="1"/>
  <c r="R1346" i="1"/>
  <c r="Q1346" i="1"/>
  <c r="S1346" i="1" s="1"/>
  <c r="T1346" i="1" s="1"/>
  <c r="R1345" i="1"/>
  <c r="Q1345" i="1"/>
  <c r="R1344" i="1"/>
  <c r="Q1344" i="1"/>
  <c r="S1344" i="1" s="1"/>
  <c r="T1344" i="1" s="1"/>
  <c r="R1343" i="1"/>
  <c r="Q1343" i="1"/>
  <c r="S1343" i="1" s="1"/>
  <c r="T1343" i="1" s="1"/>
  <c r="R1342" i="1"/>
  <c r="Q1342" i="1"/>
  <c r="R1341" i="1"/>
  <c r="Q1341" i="1"/>
  <c r="S1341" i="1" s="1"/>
  <c r="T1341" i="1" s="1"/>
  <c r="R1340" i="1"/>
  <c r="Q1340" i="1"/>
  <c r="S1340" i="1" s="1"/>
  <c r="T1340" i="1" s="1"/>
  <c r="R1339" i="1"/>
  <c r="Q1339" i="1"/>
  <c r="S1339" i="1" s="1"/>
  <c r="T1339" i="1" s="1"/>
  <c r="R1338" i="1"/>
  <c r="Q1338" i="1"/>
  <c r="S1338" i="1" s="1"/>
  <c r="T1338" i="1" s="1"/>
  <c r="R1337" i="1"/>
  <c r="Q1337" i="1"/>
  <c r="S1337" i="1" s="1"/>
  <c r="T1337" i="1" s="1"/>
  <c r="R1336" i="1"/>
  <c r="Q1336" i="1"/>
  <c r="S1336" i="1" s="1"/>
  <c r="T1336" i="1" s="1"/>
  <c r="R1335" i="1"/>
  <c r="Q1335" i="1"/>
  <c r="S1335" i="1" s="1"/>
  <c r="T1335" i="1" s="1"/>
  <c r="R1334" i="1"/>
  <c r="Q1334" i="1"/>
  <c r="R1333" i="1"/>
  <c r="Q1333" i="1"/>
  <c r="S1333" i="1" s="1"/>
  <c r="T1333" i="1" s="1"/>
  <c r="R1332" i="1"/>
  <c r="Q1332" i="1"/>
  <c r="S1332" i="1" s="1"/>
  <c r="T1332" i="1" s="1"/>
  <c r="R1331" i="1"/>
  <c r="Q1331" i="1"/>
  <c r="R1330" i="1"/>
  <c r="Q1330" i="1"/>
  <c r="S1330" i="1" s="1"/>
  <c r="T1330" i="1" s="1"/>
  <c r="R1329" i="1"/>
  <c r="Q1329" i="1"/>
  <c r="S1329" i="1" s="1"/>
  <c r="T1329" i="1" s="1"/>
  <c r="R1328" i="1"/>
  <c r="Q1328" i="1"/>
  <c r="S1328" i="1" s="1"/>
  <c r="T1328" i="1" s="1"/>
  <c r="R1327" i="1"/>
  <c r="Q1327" i="1"/>
  <c r="S1327" i="1" s="1"/>
  <c r="T1327" i="1" s="1"/>
  <c r="R1326" i="1"/>
  <c r="Q1326" i="1"/>
  <c r="S1326" i="1" s="1"/>
  <c r="T1326" i="1" s="1"/>
  <c r="R1325" i="1"/>
  <c r="Q1325" i="1"/>
  <c r="S1325" i="1" s="1"/>
  <c r="T1325" i="1" s="1"/>
  <c r="R1324" i="1"/>
  <c r="Q1324" i="1"/>
  <c r="S1324" i="1" s="1"/>
  <c r="T1324" i="1" s="1"/>
  <c r="R1323" i="1"/>
  <c r="Q1323" i="1"/>
  <c r="S1323" i="1" s="1"/>
  <c r="T1323" i="1" s="1"/>
  <c r="R1322" i="1"/>
  <c r="Q1322" i="1"/>
  <c r="S1322" i="1" s="1"/>
  <c r="T1322" i="1" s="1"/>
  <c r="R1321" i="1"/>
  <c r="Q1321" i="1"/>
  <c r="R1320" i="1"/>
  <c r="Q1320" i="1"/>
  <c r="S1320" i="1" s="1"/>
  <c r="T1320" i="1" s="1"/>
  <c r="R1319" i="1"/>
  <c r="Q1319" i="1"/>
  <c r="R1318" i="1"/>
  <c r="Q1318" i="1"/>
  <c r="S1318" i="1" s="1"/>
  <c r="T1318" i="1" s="1"/>
  <c r="R1317" i="1"/>
  <c r="Q1317" i="1"/>
  <c r="S1317" i="1" s="1"/>
  <c r="T1317" i="1" s="1"/>
  <c r="R1316" i="1"/>
  <c r="Q1316" i="1"/>
  <c r="R1315" i="1"/>
  <c r="Q1315" i="1"/>
  <c r="S1315" i="1" s="1"/>
  <c r="T1315" i="1" s="1"/>
  <c r="R1314" i="1"/>
  <c r="Q1314" i="1"/>
  <c r="R1313" i="1"/>
  <c r="Q1313" i="1"/>
  <c r="R1312" i="1"/>
  <c r="Q1312" i="1"/>
  <c r="S1312" i="1" s="1"/>
  <c r="T1312" i="1" s="1"/>
  <c r="R1311" i="1"/>
  <c r="Q1311" i="1"/>
  <c r="R1310" i="1"/>
  <c r="Q1310" i="1"/>
  <c r="S1310" i="1" s="1"/>
  <c r="T1310" i="1" s="1"/>
  <c r="R1309" i="1"/>
  <c r="Q1309" i="1"/>
  <c r="S1309" i="1" s="1"/>
  <c r="T1309" i="1" s="1"/>
  <c r="R1308" i="1"/>
  <c r="Q1308" i="1"/>
  <c r="S1308" i="1" s="1"/>
  <c r="T1308" i="1" s="1"/>
  <c r="R1307" i="1"/>
  <c r="Q1307" i="1"/>
  <c r="S1307" i="1" s="1"/>
  <c r="T1307" i="1" s="1"/>
  <c r="R1306" i="1"/>
  <c r="Q1306" i="1"/>
  <c r="S1306" i="1" s="1"/>
  <c r="T1306" i="1" s="1"/>
  <c r="R1305" i="1"/>
  <c r="Q1305" i="1"/>
  <c r="R1304" i="1"/>
  <c r="Q1304" i="1"/>
  <c r="S1304" i="1" s="1"/>
  <c r="T1304" i="1" s="1"/>
  <c r="R1303" i="1"/>
  <c r="Q1303" i="1"/>
  <c r="S1303" i="1" s="1"/>
  <c r="T1303" i="1" s="1"/>
  <c r="R1302" i="1"/>
  <c r="Q1302" i="1"/>
  <c r="R1301" i="1"/>
  <c r="Q1301" i="1"/>
  <c r="R1300" i="1"/>
  <c r="Q1300" i="1"/>
  <c r="S1300" i="1" s="1"/>
  <c r="T1300" i="1" s="1"/>
  <c r="R1299" i="1"/>
  <c r="Q1299" i="1"/>
  <c r="S1299" i="1" s="1"/>
  <c r="T1299" i="1" s="1"/>
  <c r="R1298" i="1"/>
  <c r="Q1298" i="1"/>
  <c r="R1297" i="1"/>
  <c r="Q1297" i="1"/>
  <c r="S1297" i="1" s="1"/>
  <c r="T1297" i="1" s="1"/>
  <c r="R1296" i="1"/>
  <c r="Q1296" i="1"/>
  <c r="S1296" i="1" s="1"/>
  <c r="T1296" i="1" s="1"/>
  <c r="R1295" i="1"/>
  <c r="Q1295" i="1"/>
  <c r="S1295" i="1" s="1"/>
  <c r="T1295" i="1" s="1"/>
  <c r="R1294" i="1"/>
  <c r="Q1294" i="1"/>
  <c r="R1293" i="1"/>
  <c r="Q1293" i="1"/>
  <c r="S1293" i="1" s="1"/>
  <c r="T1293" i="1" s="1"/>
  <c r="R1292" i="1"/>
  <c r="Q1292" i="1"/>
  <c r="S1292" i="1" s="1"/>
  <c r="T1292" i="1" s="1"/>
  <c r="R1291" i="1"/>
  <c r="Q1291" i="1"/>
  <c r="S1291" i="1" s="1"/>
  <c r="T1291" i="1" s="1"/>
  <c r="R1290" i="1"/>
  <c r="Q1290" i="1"/>
  <c r="R1289" i="1"/>
  <c r="Q1289" i="1"/>
  <c r="S1289" i="1" s="1"/>
  <c r="T1289" i="1" s="1"/>
  <c r="R1288" i="1"/>
  <c r="Q1288" i="1"/>
  <c r="R1287" i="1"/>
  <c r="Q1287" i="1"/>
  <c r="R1286" i="1"/>
  <c r="Q1286" i="1"/>
  <c r="S1286" i="1" s="1"/>
  <c r="T1286" i="1" s="1"/>
  <c r="R1285" i="1"/>
  <c r="Q1285" i="1"/>
  <c r="S1285" i="1" s="1"/>
  <c r="T1285" i="1" s="1"/>
  <c r="R1284" i="1"/>
  <c r="Q1284" i="1"/>
  <c r="S1284" i="1" s="1"/>
  <c r="T1284" i="1" s="1"/>
  <c r="R1283" i="1"/>
  <c r="Q1283" i="1"/>
  <c r="S1283" i="1" s="1"/>
  <c r="T1283" i="1" s="1"/>
  <c r="R1282" i="1"/>
  <c r="Q1282" i="1"/>
  <c r="S1282" i="1" s="1"/>
  <c r="T1282" i="1" s="1"/>
  <c r="R1281" i="1"/>
  <c r="Q1281" i="1"/>
  <c r="R1280" i="1"/>
  <c r="Q1280" i="1"/>
  <c r="R1279" i="1"/>
  <c r="Q1279" i="1"/>
  <c r="S1279" i="1" s="1"/>
  <c r="T1279" i="1" s="1"/>
  <c r="R1278" i="1"/>
  <c r="Q1278" i="1"/>
  <c r="S1278" i="1" s="1"/>
  <c r="T1278" i="1" s="1"/>
  <c r="R1277" i="1"/>
  <c r="Q1277" i="1"/>
  <c r="S1277" i="1" s="1"/>
  <c r="T1277" i="1" s="1"/>
  <c r="R1276" i="1"/>
  <c r="Q1276" i="1"/>
  <c r="R1275" i="1"/>
  <c r="Q1275" i="1"/>
  <c r="S1275" i="1" s="1"/>
  <c r="T1275" i="1" s="1"/>
  <c r="R1274" i="1"/>
  <c r="Q1274" i="1"/>
  <c r="S1274" i="1" s="1"/>
  <c r="T1274" i="1" s="1"/>
  <c r="R1273" i="1"/>
  <c r="Q1273" i="1"/>
  <c r="S1273" i="1" s="1"/>
  <c r="T1273" i="1" s="1"/>
  <c r="R1272" i="1"/>
  <c r="Q1272" i="1"/>
  <c r="S1272" i="1" s="1"/>
  <c r="T1272" i="1" s="1"/>
  <c r="R1271" i="1"/>
  <c r="Q1271" i="1"/>
  <c r="S1271" i="1" s="1"/>
  <c r="T1271" i="1" s="1"/>
  <c r="R1270" i="1"/>
  <c r="Q1270" i="1"/>
  <c r="S1270" i="1" s="1"/>
  <c r="T1270" i="1" s="1"/>
  <c r="R1269" i="1"/>
  <c r="Q1269" i="1"/>
  <c r="S1269" i="1" s="1"/>
  <c r="T1269" i="1" s="1"/>
  <c r="R1268" i="1"/>
  <c r="Q1268" i="1"/>
  <c r="S1268" i="1" s="1"/>
  <c r="T1268" i="1" s="1"/>
  <c r="R1267" i="1"/>
  <c r="Q1267" i="1"/>
  <c r="S1267" i="1" s="1"/>
  <c r="T1267" i="1" s="1"/>
  <c r="R1266" i="1"/>
  <c r="Q1266" i="1"/>
  <c r="S1266" i="1" s="1"/>
  <c r="T1266" i="1" s="1"/>
  <c r="R1265" i="1"/>
  <c r="Q1265" i="1"/>
  <c r="S1265" i="1" s="1"/>
  <c r="T1265" i="1" s="1"/>
  <c r="R1264" i="1"/>
  <c r="Q1264" i="1"/>
  <c r="S1264" i="1" s="1"/>
  <c r="T1264" i="1" s="1"/>
  <c r="R1263" i="1"/>
  <c r="Q1263" i="1"/>
  <c r="S1263" i="1" s="1"/>
  <c r="T1263" i="1" s="1"/>
  <c r="R1262" i="1"/>
  <c r="Q1262" i="1"/>
  <c r="S1262" i="1" s="1"/>
  <c r="T1262" i="1" s="1"/>
  <c r="R1261" i="1"/>
  <c r="Q1261" i="1"/>
  <c r="S1261" i="1" s="1"/>
  <c r="T1261" i="1" s="1"/>
  <c r="R1260" i="1"/>
  <c r="Q1260" i="1"/>
  <c r="R1259" i="1"/>
  <c r="Q1259" i="1"/>
  <c r="S1259" i="1" s="1"/>
  <c r="T1259" i="1" s="1"/>
  <c r="R1258" i="1"/>
  <c r="Q1258" i="1"/>
  <c r="S1258" i="1" s="1"/>
  <c r="T1258" i="1" s="1"/>
  <c r="R1257" i="1"/>
  <c r="Q1257" i="1"/>
  <c r="S1257" i="1" s="1"/>
  <c r="T1257" i="1" s="1"/>
  <c r="R1256" i="1"/>
  <c r="Q1256" i="1"/>
  <c r="S1256" i="1" s="1"/>
  <c r="T1256" i="1" s="1"/>
  <c r="R1255" i="1"/>
  <c r="Q1255" i="1"/>
  <c r="S1255" i="1" s="1"/>
  <c r="T1255" i="1" s="1"/>
  <c r="R1254" i="1"/>
  <c r="Q1254" i="1"/>
  <c r="R1253" i="1"/>
  <c r="Q1253" i="1"/>
  <c r="S1253" i="1" s="1"/>
  <c r="T1253" i="1" s="1"/>
  <c r="R1252" i="1"/>
  <c r="Q1252" i="1"/>
  <c r="S1252" i="1" s="1"/>
  <c r="T1252" i="1" s="1"/>
  <c r="R1251" i="1"/>
  <c r="Q1251" i="1"/>
  <c r="R1250" i="1"/>
  <c r="Q1250" i="1"/>
  <c r="S1250" i="1" s="1"/>
  <c r="T1250" i="1" s="1"/>
  <c r="R1249" i="1"/>
  <c r="Q1249" i="1"/>
  <c r="S1249" i="1" s="1"/>
  <c r="T1249" i="1" s="1"/>
  <c r="R1248" i="1"/>
  <c r="Q1248" i="1"/>
  <c r="R1247" i="1"/>
  <c r="Q1247" i="1"/>
  <c r="S1247" i="1" s="1"/>
  <c r="T1247" i="1" s="1"/>
  <c r="R1246" i="1"/>
  <c r="Q1246" i="1"/>
  <c r="S1246" i="1" s="1"/>
  <c r="T1246" i="1" s="1"/>
  <c r="R1245" i="1"/>
  <c r="Q1245" i="1"/>
  <c r="S1245" i="1" s="1"/>
  <c r="T1245" i="1" s="1"/>
  <c r="R1244" i="1"/>
  <c r="Q1244" i="1"/>
  <c r="S1244" i="1" s="1"/>
  <c r="T1244" i="1" s="1"/>
  <c r="R1243" i="1"/>
  <c r="Q1243" i="1"/>
  <c r="R1242" i="1"/>
  <c r="Q1242" i="1"/>
  <c r="S1242" i="1" s="1"/>
  <c r="T1242" i="1" s="1"/>
  <c r="R1241" i="1"/>
  <c r="Q1241" i="1"/>
  <c r="S1241" i="1" s="1"/>
  <c r="T1241" i="1" s="1"/>
  <c r="R1240" i="1"/>
  <c r="Q1240" i="1"/>
  <c r="S1240" i="1" s="1"/>
  <c r="T1240" i="1" s="1"/>
  <c r="R1239" i="1"/>
  <c r="Q1239" i="1"/>
  <c r="S1239" i="1" s="1"/>
  <c r="T1239" i="1" s="1"/>
  <c r="R1238" i="1"/>
  <c r="Q1238" i="1"/>
  <c r="S1238" i="1" s="1"/>
  <c r="T1238" i="1" s="1"/>
  <c r="R1237" i="1"/>
  <c r="Q1237" i="1"/>
  <c r="R1236" i="1"/>
  <c r="Q1236" i="1"/>
  <c r="S1236" i="1" s="1"/>
  <c r="T1236" i="1" s="1"/>
  <c r="R1235" i="1"/>
  <c r="Q1235" i="1"/>
  <c r="S1235" i="1" s="1"/>
  <c r="T1235" i="1" s="1"/>
  <c r="R1234" i="1"/>
  <c r="Q1234" i="1"/>
  <c r="S1234" i="1" s="1"/>
  <c r="T1234" i="1" s="1"/>
  <c r="R1233" i="1"/>
  <c r="Q1233" i="1"/>
  <c r="S1233" i="1" s="1"/>
  <c r="T1233" i="1" s="1"/>
  <c r="R1232" i="1"/>
  <c r="Q1232" i="1"/>
  <c r="S1232" i="1" s="1"/>
  <c r="T1232" i="1" s="1"/>
  <c r="R1231" i="1"/>
  <c r="Q1231" i="1"/>
  <c r="S1231" i="1" s="1"/>
  <c r="T1231" i="1" s="1"/>
  <c r="R1230" i="1"/>
  <c r="Q1230" i="1"/>
  <c r="S1230" i="1" s="1"/>
  <c r="T1230" i="1" s="1"/>
  <c r="R1229" i="1"/>
  <c r="Q1229" i="1"/>
  <c r="S1229" i="1" s="1"/>
  <c r="T1229" i="1" s="1"/>
  <c r="R1228" i="1"/>
  <c r="Q1228" i="1"/>
  <c r="S1228" i="1" s="1"/>
  <c r="T1228" i="1" s="1"/>
  <c r="R1227" i="1"/>
  <c r="Q1227" i="1"/>
  <c r="S1227" i="1" s="1"/>
  <c r="T1227" i="1" s="1"/>
  <c r="R1226" i="1"/>
  <c r="Q1226" i="1"/>
  <c r="S1226" i="1" s="1"/>
  <c r="T1226" i="1" s="1"/>
  <c r="R1225" i="1"/>
  <c r="Q1225" i="1"/>
  <c r="S1225" i="1" s="1"/>
  <c r="T1225" i="1" s="1"/>
  <c r="R1224" i="1"/>
  <c r="Q1224" i="1"/>
  <c r="S1224" i="1" s="1"/>
  <c r="T1224" i="1" s="1"/>
  <c r="R1223" i="1"/>
  <c r="Q1223" i="1"/>
  <c r="S1223" i="1" s="1"/>
  <c r="T1223" i="1" s="1"/>
  <c r="R1222" i="1"/>
  <c r="Q1222" i="1"/>
  <c r="S1222" i="1" s="1"/>
  <c r="T1222" i="1" s="1"/>
  <c r="R1221" i="1"/>
  <c r="Q1221" i="1"/>
  <c r="S1221" i="1" s="1"/>
  <c r="T1221" i="1" s="1"/>
  <c r="R1220" i="1"/>
  <c r="Q1220" i="1"/>
  <c r="S1220" i="1" s="1"/>
  <c r="T1220" i="1" s="1"/>
  <c r="R1219" i="1"/>
  <c r="Q1219" i="1"/>
  <c r="S1219" i="1" s="1"/>
  <c r="T1219" i="1" s="1"/>
  <c r="R1218" i="1"/>
  <c r="Q1218" i="1"/>
  <c r="S1218" i="1" s="1"/>
  <c r="T1218" i="1" s="1"/>
  <c r="R1217" i="1"/>
  <c r="Q1217" i="1"/>
  <c r="S1217" i="1" s="1"/>
  <c r="T1217" i="1" s="1"/>
  <c r="R1216" i="1"/>
  <c r="Q1216" i="1"/>
  <c r="S1216" i="1" s="1"/>
  <c r="T1216" i="1" s="1"/>
  <c r="R1215" i="1"/>
  <c r="Q1215" i="1"/>
  <c r="S1215" i="1" s="1"/>
  <c r="T1215" i="1" s="1"/>
  <c r="R1214" i="1"/>
  <c r="Q1214" i="1"/>
  <c r="S1214" i="1" s="1"/>
  <c r="T1214" i="1" s="1"/>
  <c r="R1213" i="1"/>
  <c r="Q1213" i="1"/>
  <c r="S1213" i="1" s="1"/>
  <c r="T1213" i="1" s="1"/>
  <c r="R1212" i="1"/>
  <c r="Q1212" i="1"/>
  <c r="S1212" i="1" s="1"/>
  <c r="T1212" i="1" s="1"/>
  <c r="R1211" i="1"/>
  <c r="Q1211" i="1"/>
  <c r="S1211" i="1" s="1"/>
  <c r="T1211" i="1" s="1"/>
  <c r="R1210" i="1"/>
  <c r="Q1210" i="1"/>
  <c r="S1210" i="1" s="1"/>
  <c r="T1210" i="1" s="1"/>
  <c r="R1209" i="1"/>
  <c r="Q1209" i="1"/>
  <c r="R1208" i="1"/>
  <c r="Q1208" i="1"/>
  <c r="S1208" i="1" s="1"/>
  <c r="T1208" i="1" s="1"/>
  <c r="R1207" i="1"/>
  <c r="Q1207" i="1"/>
  <c r="S1207" i="1" s="1"/>
  <c r="T1207" i="1" s="1"/>
  <c r="R1206" i="1"/>
  <c r="Q1206" i="1"/>
  <c r="S1206" i="1" s="1"/>
  <c r="T1206" i="1" s="1"/>
  <c r="R1205" i="1"/>
  <c r="Q1205" i="1"/>
  <c r="R1204" i="1"/>
  <c r="Q1204" i="1"/>
  <c r="S1204" i="1" s="1"/>
  <c r="T1204" i="1" s="1"/>
  <c r="R1203" i="1"/>
  <c r="Q1203" i="1"/>
  <c r="R1202" i="1"/>
  <c r="Q1202" i="1"/>
  <c r="R1201" i="1"/>
  <c r="Q1201" i="1"/>
  <c r="S1201" i="1" s="1"/>
  <c r="T1201" i="1" s="1"/>
  <c r="R1200" i="1"/>
  <c r="Q1200" i="1"/>
  <c r="S1200" i="1" s="1"/>
  <c r="T1200" i="1" s="1"/>
  <c r="R1199" i="1"/>
  <c r="Q1199" i="1"/>
  <c r="S1199" i="1" s="1"/>
  <c r="T1199" i="1" s="1"/>
  <c r="R1198" i="1"/>
  <c r="Q1198" i="1"/>
  <c r="R1197" i="1"/>
  <c r="Q1197" i="1"/>
  <c r="S1197" i="1" s="1"/>
  <c r="T1197" i="1" s="1"/>
  <c r="R1196" i="1"/>
  <c r="Q1196" i="1"/>
  <c r="S1196" i="1" s="1"/>
  <c r="T1196" i="1" s="1"/>
  <c r="R1195" i="1"/>
  <c r="Q1195" i="1"/>
  <c r="S1195" i="1" s="1"/>
  <c r="T1195" i="1" s="1"/>
  <c r="R1194" i="1"/>
  <c r="Q1194" i="1"/>
  <c r="R1193" i="1"/>
  <c r="Q1193" i="1"/>
  <c r="S1193" i="1" s="1"/>
  <c r="T1193" i="1" s="1"/>
  <c r="R1192" i="1"/>
  <c r="Q1192" i="1"/>
  <c r="R1191" i="1"/>
  <c r="Q1191" i="1"/>
  <c r="R1190" i="1"/>
  <c r="Q1190" i="1"/>
  <c r="S1190" i="1" s="1"/>
  <c r="T1190" i="1" s="1"/>
  <c r="R1189" i="1"/>
  <c r="Q1189" i="1"/>
  <c r="S1189" i="1" s="1"/>
  <c r="T1189" i="1" s="1"/>
  <c r="R1188" i="1"/>
  <c r="Q1188" i="1"/>
  <c r="R1187" i="1"/>
  <c r="Q1187" i="1"/>
  <c r="S1187" i="1" s="1"/>
  <c r="T1187" i="1" s="1"/>
  <c r="R1186" i="1"/>
  <c r="Q1186" i="1"/>
  <c r="S1186" i="1" s="1"/>
  <c r="T1186" i="1" s="1"/>
  <c r="R1185" i="1"/>
  <c r="Q1185" i="1"/>
  <c r="R1184" i="1"/>
  <c r="Q1184" i="1"/>
  <c r="S1184" i="1" s="1"/>
  <c r="T1184" i="1" s="1"/>
  <c r="R1183" i="1"/>
  <c r="Q1183" i="1"/>
  <c r="S1183" i="1" s="1"/>
  <c r="T1183" i="1" s="1"/>
  <c r="R1182" i="1"/>
  <c r="Q1182" i="1"/>
  <c r="S1182" i="1" s="1"/>
  <c r="T1182" i="1" s="1"/>
  <c r="R1181" i="1"/>
  <c r="Q1181" i="1"/>
  <c r="R1180" i="1"/>
  <c r="Q1180" i="1"/>
  <c r="S1180" i="1" s="1"/>
  <c r="T1180" i="1" s="1"/>
  <c r="R1179" i="1"/>
  <c r="Q1179" i="1"/>
  <c r="S1179" i="1" s="1"/>
  <c r="T1179" i="1" s="1"/>
  <c r="R1178" i="1"/>
  <c r="Q1178" i="1"/>
  <c r="S1178" i="1" s="1"/>
  <c r="T1178" i="1" s="1"/>
  <c r="R1177" i="1"/>
  <c r="Q1177" i="1"/>
  <c r="R1176" i="1"/>
  <c r="Q1176" i="1"/>
  <c r="S1176" i="1" s="1"/>
  <c r="T1176" i="1" s="1"/>
  <c r="R1175" i="1"/>
  <c r="Q1175" i="1"/>
  <c r="S1175" i="1" s="1"/>
  <c r="T1175" i="1" s="1"/>
  <c r="R1174" i="1"/>
  <c r="Q1174" i="1"/>
  <c r="R1173" i="1"/>
  <c r="Q1173" i="1"/>
  <c r="R1172" i="1"/>
  <c r="Q1172" i="1"/>
  <c r="R1171" i="1"/>
  <c r="Q1171" i="1"/>
  <c r="R1170" i="1"/>
  <c r="Q1170" i="1"/>
  <c r="S1170" i="1" s="1"/>
  <c r="T1170" i="1" s="1"/>
  <c r="R1169" i="1"/>
  <c r="Q1169" i="1"/>
  <c r="R1168" i="1"/>
  <c r="Q1168" i="1"/>
  <c r="S1168" i="1" s="1"/>
  <c r="T1168" i="1" s="1"/>
  <c r="R1167" i="1"/>
  <c r="Q1167" i="1"/>
  <c r="R1166" i="1"/>
  <c r="Q1166" i="1"/>
  <c r="S1166" i="1" s="1"/>
  <c r="T1166" i="1" s="1"/>
  <c r="R1165" i="1"/>
  <c r="Q1165" i="1"/>
  <c r="S1165" i="1" s="1"/>
  <c r="T1165" i="1" s="1"/>
  <c r="R1164" i="1"/>
  <c r="Q1164" i="1"/>
  <c r="S1164" i="1" s="1"/>
  <c r="T1164" i="1" s="1"/>
  <c r="R1163" i="1"/>
  <c r="Q1163" i="1"/>
  <c r="S1163" i="1" s="1"/>
  <c r="T1163" i="1" s="1"/>
  <c r="R1162" i="1"/>
  <c r="Q1162" i="1"/>
  <c r="S1162" i="1" s="1"/>
  <c r="T1162" i="1" s="1"/>
  <c r="R1161" i="1"/>
  <c r="Q1161" i="1"/>
  <c r="S1161" i="1" s="1"/>
  <c r="T1161" i="1" s="1"/>
  <c r="R1160" i="1"/>
  <c r="Q1160" i="1"/>
  <c r="R1159" i="1"/>
  <c r="Q1159" i="1"/>
  <c r="S1159" i="1" s="1"/>
  <c r="T1159" i="1" s="1"/>
  <c r="R1158" i="1"/>
  <c r="Q1158" i="1"/>
  <c r="S1158" i="1" s="1"/>
  <c r="T1158" i="1" s="1"/>
  <c r="R1157" i="1"/>
  <c r="Q1157" i="1"/>
  <c r="R1156" i="1"/>
  <c r="Q1156" i="1"/>
  <c r="S1156" i="1" s="1"/>
  <c r="T1156" i="1" s="1"/>
  <c r="R1155" i="1"/>
  <c r="Q1155" i="1"/>
  <c r="S1155" i="1" s="1"/>
  <c r="T1155" i="1" s="1"/>
  <c r="R1154" i="1"/>
  <c r="Q1154" i="1"/>
  <c r="S1154" i="1" s="1"/>
  <c r="T1154" i="1" s="1"/>
  <c r="R1153" i="1"/>
  <c r="Q1153" i="1"/>
  <c r="S1153" i="1" s="1"/>
  <c r="T1153" i="1" s="1"/>
  <c r="R1152" i="1"/>
  <c r="Q1152" i="1"/>
  <c r="S1152" i="1" s="1"/>
  <c r="T1152" i="1" s="1"/>
  <c r="R1151" i="1"/>
  <c r="Q1151" i="1"/>
  <c r="S1151" i="1" s="1"/>
  <c r="T1151" i="1" s="1"/>
  <c r="R1150" i="1"/>
  <c r="Q1150" i="1"/>
  <c r="S1150" i="1" s="1"/>
  <c r="T1150" i="1" s="1"/>
  <c r="R1149" i="1"/>
  <c r="Q1149" i="1"/>
  <c r="R1148" i="1"/>
  <c r="Q1148" i="1"/>
  <c r="S1148" i="1" s="1"/>
  <c r="T1148" i="1" s="1"/>
  <c r="R1147" i="1"/>
  <c r="Q1147" i="1"/>
  <c r="R1146" i="1"/>
  <c r="Q1146" i="1"/>
  <c r="S1146" i="1" s="1"/>
  <c r="T1146" i="1" s="1"/>
  <c r="R1145" i="1"/>
  <c r="Q1145" i="1"/>
  <c r="R1144" i="1"/>
  <c r="Q1144" i="1"/>
  <c r="R1143" i="1"/>
  <c r="Q1143" i="1"/>
  <c r="R1142" i="1"/>
  <c r="Q1142" i="1"/>
  <c r="S1142" i="1" s="1"/>
  <c r="T1142" i="1" s="1"/>
  <c r="R1141" i="1"/>
  <c r="Q1141" i="1"/>
  <c r="S1141" i="1" s="1"/>
  <c r="T1141" i="1" s="1"/>
  <c r="R1140" i="1"/>
  <c r="Q1140" i="1"/>
  <c r="R1139" i="1"/>
  <c r="Q1139" i="1"/>
  <c r="S1139" i="1" s="1"/>
  <c r="T1139" i="1" s="1"/>
  <c r="R1138" i="1"/>
  <c r="Q1138" i="1"/>
  <c r="S1138" i="1" s="1"/>
  <c r="T1138" i="1" s="1"/>
  <c r="R1137" i="1"/>
  <c r="Q1137" i="1"/>
  <c r="S1137" i="1" s="1"/>
  <c r="T1137" i="1" s="1"/>
  <c r="R1136" i="1"/>
  <c r="Q1136" i="1"/>
  <c r="S1136" i="1" s="1"/>
  <c r="T1136" i="1" s="1"/>
  <c r="R1135" i="1"/>
  <c r="Q1135" i="1"/>
  <c r="S1135" i="1" s="1"/>
  <c r="T1135" i="1" s="1"/>
  <c r="R1134" i="1"/>
  <c r="Q1134" i="1"/>
  <c r="S1134" i="1" s="1"/>
  <c r="T1134" i="1" s="1"/>
  <c r="R1133" i="1"/>
  <c r="Q1133" i="1"/>
  <c r="S1133" i="1" s="1"/>
  <c r="T1133" i="1" s="1"/>
  <c r="R1132" i="1"/>
  <c r="Q1132" i="1"/>
  <c r="S1132" i="1" s="1"/>
  <c r="T1132" i="1" s="1"/>
  <c r="R1131" i="1"/>
  <c r="Q1131" i="1"/>
  <c r="S1131" i="1" s="1"/>
  <c r="T1131" i="1" s="1"/>
  <c r="R1130" i="1"/>
  <c r="Q1130" i="1"/>
  <c r="S1130" i="1" s="1"/>
  <c r="T1130" i="1" s="1"/>
  <c r="R1129" i="1"/>
  <c r="Q1129" i="1"/>
  <c r="S1129" i="1" s="1"/>
  <c r="T1129" i="1" s="1"/>
  <c r="R1128" i="1"/>
  <c r="Q1128" i="1"/>
  <c r="S1128" i="1" s="1"/>
  <c r="T1128" i="1" s="1"/>
  <c r="R1127" i="1"/>
  <c r="Q1127" i="1"/>
  <c r="R1126" i="1"/>
  <c r="Q1126" i="1"/>
  <c r="S1126" i="1" s="1"/>
  <c r="T1126" i="1" s="1"/>
  <c r="R1125" i="1"/>
  <c r="Q1125" i="1"/>
  <c r="R1124" i="1"/>
  <c r="Q1124" i="1"/>
  <c r="S1124" i="1" s="1"/>
  <c r="T1124" i="1" s="1"/>
  <c r="R1123" i="1"/>
  <c r="Q1123" i="1"/>
  <c r="R1122" i="1"/>
  <c r="Q1122" i="1"/>
  <c r="S1122" i="1" s="1"/>
  <c r="T1122" i="1" s="1"/>
  <c r="R1121" i="1"/>
  <c r="Q1121" i="1"/>
  <c r="S1121" i="1" s="1"/>
  <c r="T1121" i="1" s="1"/>
  <c r="R1120" i="1"/>
  <c r="Q1120" i="1"/>
  <c r="S1120" i="1" s="1"/>
  <c r="T1120" i="1" s="1"/>
  <c r="R1119" i="1"/>
  <c r="Q1119" i="1"/>
  <c r="R1118" i="1"/>
  <c r="Q1118" i="1"/>
  <c r="R1117" i="1"/>
  <c r="Q1117" i="1"/>
  <c r="R1116" i="1"/>
  <c r="Q1116" i="1"/>
  <c r="S1116" i="1" s="1"/>
  <c r="T1116" i="1" s="1"/>
  <c r="R1115" i="1"/>
  <c r="Q1115" i="1"/>
  <c r="R1114" i="1"/>
  <c r="Q1114" i="1"/>
  <c r="R1113" i="1"/>
  <c r="Q1113" i="1"/>
  <c r="S1113" i="1" s="1"/>
  <c r="T1113" i="1" s="1"/>
  <c r="R1112" i="1"/>
  <c r="Q1112" i="1"/>
  <c r="S1112" i="1" s="1"/>
  <c r="T1112" i="1" s="1"/>
  <c r="R1111" i="1"/>
  <c r="Q1111" i="1"/>
  <c r="S1111" i="1" s="1"/>
  <c r="T1111" i="1" s="1"/>
  <c r="R1110" i="1"/>
  <c r="Q1110" i="1"/>
  <c r="S1110" i="1" s="1"/>
  <c r="T1110" i="1" s="1"/>
  <c r="R1109" i="1"/>
  <c r="Q1109" i="1"/>
  <c r="S1109" i="1" s="1"/>
  <c r="T1109" i="1" s="1"/>
  <c r="R1108" i="1"/>
  <c r="Q1108" i="1"/>
  <c r="S1108" i="1" s="1"/>
  <c r="T1108" i="1" s="1"/>
  <c r="R1107" i="1"/>
  <c r="Q1107" i="1"/>
  <c r="R1106" i="1"/>
  <c r="Q1106" i="1"/>
  <c r="R1105" i="1"/>
  <c r="Q1105" i="1"/>
  <c r="S1105" i="1" s="1"/>
  <c r="T1105" i="1" s="1"/>
  <c r="R1104" i="1"/>
  <c r="Q1104" i="1"/>
  <c r="R1103" i="1"/>
  <c r="Q1103" i="1"/>
  <c r="S1103" i="1" s="1"/>
  <c r="T1103" i="1" s="1"/>
  <c r="R1102" i="1"/>
  <c r="Q1102" i="1"/>
  <c r="R1101" i="1"/>
  <c r="Q1101" i="1"/>
  <c r="S1101" i="1" s="1"/>
  <c r="T1101" i="1" s="1"/>
  <c r="R1100" i="1"/>
  <c r="Q1100" i="1"/>
  <c r="R1099" i="1"/>
  <c r="Q1099" i="1"/>
  <c r="S1099" i="1" s="1"/>
  <c r="T1099" i="1" s="1"/>
  <c r="R1098" i="1"/>
  <c r="Q1098" i="1"/>
  <c r="S1098" i="1" s="1"/>
  <c r="T1098" i="1" s="1"/>
  <c r="R1097" i="1"/>
  <c r="Q1097" i="1"/>
  <c r="R1096" i="1"/>
  <c r="Q1096" i="1"/>
  <c r="R1095" i="1"/>
  <c r="Q1095" i="1"/>
  <c r="S1095" i="1" s="1"/>
  <c r="T1095" i="1" s="1"/>
  <c r="R1094" i="1"/>
  <c r="Q1094" i="1"/>
  <c r="S1094" i="1" s="1"/>
  <c r="T1094" i="1" s="1"/>
  <c r="R1093" i="1"/>
  <c r="Q1093" i="1"/>
  <c r="R1092" i="1"/>
  <c r="Q1092" i="1"/>
  <c r="S1092" i="1" s="1"/>
  <c r="T1092" i="1" s="1"/>
  <c r="R1091" i="1"/>
  <c r="Q1091" i="1"/>
  <c r="R1090" i="1"/>
  <c r="Q1090" i="1"/>
  <c r="S1090" i="1" s="1"/>
  <c r="T1090" i="1" s="1"/>
  <c r="R1089" i="1"/>
  <c r="Q1089" i="1"/>
  <c r="R1088" i="1"/>
  <c r="Q1088" i="1"/>
  <c r="R1087" i="1"/>
  <c r="Q1087" i="1"/>
  <c r="R1086" i="1"/>
  <c r="Q1086" i="1"/>
  <c r="S1086" i="1" s="1"/>
  <c r="T1086" i="1" s="1"/>
  <c r="R1085" i="1"/>
  <c r="Q1085" i="1"/>
  <c r="R1084" i="1"/>
  <c r="Q1084" i="1"/>
  <c r="S1084" i="1" s="1"/>
  <c r="T1084" i="1" s="1"/>
  <c r="R1083" i="1"/>
  <c r="Q1083" i="1"/>
  <c r="R1082" i="1"/>
  <c r="Q1082" i="1"/>
  <c r="S1082" i="1" s="1"/>
  <c r="T1082" i="1" s="1"/>
  <c r="R1081" i="1"/>
  <c r="Q1081" i="1"/>
  <c r="S1081" i="1" s="1"/>
  <c r="T1081" i="1" s="1"/>
  <c r="R1080" i="1"/>
  <c r="Q1080" i="1"/>
  <c r="S1080" i="1" s="1"/>
  <c r="T1080" i="1" s="1"/>
  <c r="R1079" i="1"/>
  <c r="Q1079" i="1"/>
  <c r="S1079" i="1" s="1"/>
  <c r="T1079" i="1" s="1"/>
  <c r="R1078" i="1"/>
  <c r="Q1078" i="1"/>
  <c r="S1078" i="1" s="1"/>
  <c r="T1078" i="1" s="1"/>
  <c r="R1077" i="1"/>
  <c r="Q1077" i="1"/>
  <c r="S1077" i="1" s="1"/>
  <c r="T1077" i="1" s="1"/>
  <c r="R1076" i="1"/>
  <c r="Q1076" i="1"/>
  <c r="R1075" i="1"/>
  <c r="Q1075" i="1"/>
  <c r="S1075" i="1" s="1"/>
  <c r="T1075" i="1" s="1"/>
  <c r="R1074" i="1"/>
  <c r="Q1074" i="1"/>
  <c r="S1074" i="1" s="1"/>
  <c r="T1074" i="1" s="1"/>
  <c r="R1073" i="1"/>
  <c r="Q1073" i="1"/>
  <c r="S1073" i="1" s="1"/>
  <c r="T1073" i="1" s="1"/>
  <c r="R1072" i="1"/>
  <c r="Q1072" i="1"/>
  <c r="S1072" i="1" s="1"/>
  <c r="T1072" i="1" s="1"/>
  <c r="R1071" i="1"/>
  <c r="Q1071" i="1"/>
  <c r="R1070" i="1"/>
  <c r="Q1070" i="1"/>
  <c r="S1070" i="1" s="1"/>
  <c r="T1070" i="1" s="1"/>
  <c r="R1069" i="1"/>
  <c r="Q1069" i="1"/>
  <c r="S1069" i="1" s="1"/>
  <c r="T1069" i="1" s="1"/>
  <c r="R1068" i="1"/>
  <c r="Q1068" i="1"/>
  <c r="R1067" i="1"/>
  <c r="Q1067" i="1"/>
  <c r="R1066" i="1"/>
  <c r="Q1066" i="1"/>
  <c r="S1066" i="1" s="1"/>
  <c r="T1066" i="1" s="1"/>
  <c r="R1065" i="1"/>
  <c r="Q1065" i="1"/>
  <c r="S1065" i="1" s="1"/>
  <c r="T1065" i="1" s="1"/>
  <c r="R1064" i="1"/>
  <c r="Q1064" i="1"/>
  <c r="R1063" i="1"/>
  <c r="Q1063" i="1"/>
  <c r="S1063" i="1" s="1"/>
  <c r="T1063" i="1" s="1"/>
  <c r="R1062" i="1"/>
  <c r="Q1062" i="1"/>
  <c r="S1062" i="1" s="1"/>
  <c r="T1062" i="1" s="1"/>
  <c r="R1061" i="1"/>
  <c r="Q1061" i="1"/>
  <c r="R1060" i="1"/>
  <c r="Q1060" i="1"/>
  <c r="S1060" i="1" s="1"/>
  <c r="T1060" i="1" s="1"/>
  <c r="R1059" i="1"/>
  <c r="Q1059" i="1"/>
  <c r="R1058" i="1"/>
  <c r="Q1058" i="1"/>
  <c r="S1058" i="1" s="1"/>
  <c r="T1058" i="1" s="1"/>
  <c r="R1057" i="1"/>
  <c r="Q1057" i="1"/>
  <c r="R1056" i="1"/>
  <c r="Q1056" i="1"/>
  <c r="R1055" i="1"/>
  <c r="Q1055" i="1"/>
  <c r="R1054" i="1"/>
  <c r="Q1054" i="1"/>
  <c r="R1053" i="1"/>
  <c r="Q1053" i="1"/>
  <c r="S1053" i="1" s="1"/>
  <c r="T1053" i="1" s="1"/>
  <c r="R1052" i="1"/>
  <c r="Q1052" i="1"/>
  <c r="R1051" i="1"/>
  <c r="Q1051" i="1"/>
  <c r="R1050" i="1"/>
  <c r="Q1050" i="1"/>
  <c r="R1049" i="1"/>
  <c r="Q1049" i="1"/>
  <c r="R1048" i="1"/>
  <c r="Q1048" i="1"/>
  <c r="S1048" i="1" s="1"/>
  <c r="T1048" i="1" s="1"/>
  <c r="R1047" i="1"/>
  <c r="Q1047" i="1"/>
  <c r="S1047" i="1" s="1"/>
  <c r="T1047" i="1" s="1"/>
  <c r="R1046" i="1"/>
  <c r="Q1046" i="1"/>
  <c r="S1046" i="1" s="1"/>
  <c r="T1046" i="1" s="1"/>
  <c r="R1045" i="1"/>
  <c r="Q1045" i="1"/>
  <c r="R1044" i="1"/>
  <c r="Q1044" i="1"/>
  <c r="S1044" i="1" s="1"/>
  <c r="T1044" i="1" s="1"/>
  <c r="R1043" i="1"/>
  <c r="Q1043" i="1"/>
  <c r="S1043" i="1" s="1"/>
  <c r="T1043" i="1" s="1"/>
  <c r="R1042" i="1"/>
  <c r="Q1042" i="1"/>
  <c r="R1041" i="1"/>
  <c r="Q1041" i="1"/>
  <c r="S1041" i="1" s="1"/>
  <c r="T1041" i="1" s="1"/>
  <c r="R1040" i="1"/>
  <c r="Q1040" i="1"/>
  <c r="S1040" i="1" s="1"/>
  <c r="T1040" i="1" s="1"/>
  <c r="R1039" i="1"/>
  <c r="Q1039" i="1"/>
  <c r="S1039" i="1" s="1"/>
  <c r="T1039" i="1" s="1"/>
  <c r="R1038" i="1"/>
  <c r="Q1038" i="1"/>
  <c r="S1038" i="1" s="1"/>
  <c r="T1038" i="1" s="1"/>
  <c r="R1037" i="1"/>
  <c r="Q1037" i="1"/>
  <c r="S1037" i="1" s="1"/>
  <c r="T1037" i="1" s="1"/>
  <c r="R1036" i="1"/>
  <c r="Q1036" i="1"/>
  <c r="S1036" i="1" s="1"/>
  <c r="T1036" i="1" s="1"/>
  <c r="R1035" i="1"/>
  <c r="Q1035" i="1"/>
  <c r="S1035" i="1" s="1"/>
  <c r="T1035" i="1" s="1"/>
  <c r="R1034" i="1"/>
  <c r="Q1034" i="1"/>
  <c r="R1033" i="1"/>
  <c r="Q1033" i="1"/>
  <c r="R1032" i="1"/>
  <c r="Q1032" i="1"/>
  <c r="S1032" i="1" s="1"/>
  <c r="T1032" i="1" s="1"/>
  <c r="R1031" i="1"/>
  <c r="Q1031" i="1"/>
  <c r="S1031" i="1" s="1"/>
  <c r="T1031" i="1" s="1"/>
  <c r="R1030" i="1"/>
  <c r="Q1030" i="1"/>
  <c r="R1029" i="1"/>
  <c r="Q1029" i="1"/>
  <c r="R1028" i="1"/>
  <c r="Q1028" i="1"/>
  <c r="R1027" i="1"/>
  <c r="Q1027" i="1"/>
  <c r="S1027" i="1" s="1"/>
  <c r="T1027" i="1" s="1"/>
  <c r="R1026" i="1"/>
  <c r="Q1026" i="1"/>
  <c r="R1025" i="1"/>
  <c r="Q1025" i="1"/>
  <c r="S1025" i="1" s="1"/>
  <c r="T1025" i="1" s="1"/>
  <c r="R1024" i="1"/>
  <c r="Q1024" i="1"/>
  <c r="R1023" i="1"/>
  <c r="Q1023" i="1"/>
  <c r="S1023" i="1" s="1"/>
  <c r="T1023" i="1" s="1"/>
  <c r="R1022" i="1"/>
  <c r="Q1022" i="1"/>
  <c r="R1021" i="1"/>
  <c r="Q1021" i="1"/>
  <c r="R1020" i="1"/>
  <c r="Q1020" i="1"/>
  <c r="S1020" i="1" s="1"/>
  <c r="T1020" i="1" s="1"/>
  <c r="R1019" i="1"/>
  <c r="Q1019" i="1"/>
  <c r="S1019" i="1" s="1"/>
  <c r="T1019" i="1" s="1"/>
  <c r="R1018" i="1"/>
  <c r="Q1018" i="1"/>
  <c r="S1018" i="1" s="1"/>
  <c r="T1018" i="1" s="1"/>
  <c r="R1017" i="1"/>
  <c r="Q1017" i="1"/>
  <c r="S1017" i="1" s="1"/>
  <c r="T1017" i="1" s="1"/>
  <c r="R1016" i="1"/>
  <c r="Q1016" i="1"/>
  <c r="R1015" i="1"/>
  <c r="Q1015" i="1"/>
  <c r="R1014" i="1"/>
  <c r="Q1014" i="1"/>
  <c r="R1013" i="1"/>
  <c r="Q1013" i="1"/>
  <c r="R1012" i="1"/>
  <c r="Q1012" i="1"/>
  <c r="R1011" i="1"/>
  <c r="Q1011" i="1"/>
  <c r="S1011" i="1" s="1"/>
  <c r="T1011" i="1" s="1"/>
  <c r="R1010" i="1"/>
  <c r="Q1010" i="1"/>
  <c r="S1010" i="1" s="1"/>
  <c r="T1010" i="1" s="1"/>
  <c r="R1009" i="1"/>
  <c r="Q1009" i="1"/>
  <c r="S1009" i="1" s="1"/>
  <c r="T1009" i="1" s="1"/>
  <c r="R1008" i="1"/>
  <c r="Q1008" i="1"/>
  <c r="R1007" i="1"/>
  <c r="Q1007" i="1"/>
  <c r="S1007" i="1" s="1"/>
  <c r="T1007" i="1" s="1"/>
  <c r="R1006" i="1"/>
  <c r="Q1006" i="1"/>
  <c r="S1006" i="1" s="1"/>
  <c r="T1006" i="1" s="1"/>
  <c r="R1005" i="1"/>
  <c r="Q1005" i="1"/>
  <c r="S1005" i="1" s="1"/>
  <c r="T1005" i="1" s="1"/>
  <c r="R1004" i="1"/>
  <c r="Q1004" i="1"/>
  <c r="R1003" i="1"/>
  <c r="Q1003" i="1"/>
  <c r="S1003" i="1" s="1"/>
  <c r="T1003" i="1" s="1"/>
  <c r="R1002" i="1"/>
  <c r="Q1002" i="1"/>
  <c r="R1001" i="1"/>
  <c r="Q1001" i="1"/>
  <c r="S1001" i="1" s="1"/>
  <c r="T1001" i="1" s="1"/>
  <c r="R1000" i="1"/>
  <c r="Q1000" i="1"/>
  <c r="S1000" i="1" s="1"/>
  <c r="T1000" i="1" s="1"/>
  <c r="R999" i="1"/>
  <c r="Q999" i="1"/>
  <c r="R998" i="1"/>
  <c r="Q998" i="1"/>
  <c r="R997" i="1"/>
  <c r="Q997" i="1"/>
  <c r="S997" i="1" s="1"/>
  <c r="T997" i="1" s="1"/>
  <c r="R996" i="1"/>
  <c r="Q996" i="1"/>
  <c r="R995" i="1"/>
  <c r="Q995" i="1"/>
  <c r="R994" i="1"/>
  <c r="Q994" i="1"/>
  <c r="S994" i="1" s="1"/>
  <c r="T994" i="1" s="1"/>
  <c r="R993" i="1"/>
  <c r="Q993" i="1"/>
  <c r="S993" i="1" s="1"/>
  <c r="T993" i="1" s="1"/>
  <c r="R992" i="1"/>
  <c r="Q992" i="1"/>
  <c r="R991" i="1"/>
  <c r="Q991" i="1"/>
  <c r="R990" i="1"/>
  <c r="Q990" i="1"/>
  <c r="R989" i="1"/>
  <c r="Q989" i="1"/>
  <c r="S989" i="1" s="1"/>
  <c r="T989" i="1" s="1"/>
  <c r="R988" i="1"/>
  <c r="Q988" i="1"/>
  <c r="S988" i="1" s="1"/>
  <c r="T988" i="1" s="1"/>
  <c r="R987" i="1"/>
  <c r="Q987" i="1"/>
  <c r="S987" i="1" s="1"/>
  <c r="T987" i="1" s="1"/>
  <c r="R986" i="1"/>
  <c r="Q986" i="1"/>
  <c r="S986" i="1" s="1"/>
  <c r="T986" i="1" s="1"/>
  <c r="R985" i="1"/>
  <c r="Q985" i="1"/>
  <c r="R984" i="1"/>
  <c r="Q984" i="1"/>
  <c r="S984" i="1" s="1"/>
  <c r="T984" i="1" s="1"/>
  <c r="R983" i="1"/>
  <c r="Q983" i="1"/>
  <c r="R982" i="1"/>
  <c r="Q982" i="1"/>
  <c r="R981" i="1"/>
  <c r="Q981" i="1"/>
  <c r="R980" i="1"/>
  <c r="Q980" i="1"/>
  <c r="R979" i="1"/>
  <c r="Q979" i="1"/>
  <c r="S979" i="1" s="1"/>
  <c r="T979" i="1" s="1"/>
  <c r="R978" i="1"/>
  <c r="Q978" i="1"/>
  <c r="S978" i="1" s="1"/>
  <c r="T978" i="1" s="1"/>
  <c r="R977" i="1"/>
  <c r="Q977" i="1"/>
  <c r="R976" i="1"/>
  <c r="Q976" i="1"/>
  <c r="S976" i="1" s="1"/>
  <c r="T976" i="1" s="1"/>
  <c r="R975" i="1"/>
  <c r="Q975" i="1"/>
  <c r="R974" i="1"/>
  <c r="Q974" i="1"/>
  <c r="R973" i="1"/>
  <c r="Q973" i="1"/>
  <c r="S973" i="1" s="1"/>
  <c r="T973" i="1" s="1"/>
  <c r="R972" i="1"/>
  <c r="Q972" i="1"/>
  <c r="S972" i="1" s="1"/>
  <c r="T972" i="1" s="1"/>
  <c r="R971" i="1"/>
  <c r="Q971" i="1"/>
  <c r="S971" i="1" s="1"/>
  <c r="T971" i="1" s="1"/>
  <c r="R970" i="1"/>
  <c r="Q970" i="1"/>
  <c r="S970" i="1" s="1"/>
  <c r="T970" i="1" s="1"/>
  <c r="R969" i="1"/>
  <c r="Q969" i="1"/>
  <c r="S969" i="1" s="1"/>
  <c r="T969" i="1" s="1"/>
  <c r="R968" i="1"/>
  <c r="Q968" i="1"/>
  <c r="S968" i="1" s="1"/>
  <c r="T968" i="1" s="1"/>
  <c r="R967" i="1"/>
  <c r="Q967" i="1"/>
  <c r="S967" i="1" s="1"/>
  <c r="T967" i="1" s="1"/>
  <c r="R966" i="1"/>
  <c r="Q966" i="1"/>
  <c r="R965" i="1"/>
  <c r="Q965" i="1"/>
  <c r="S965" i="1" s="1"/>
  <c r="T965" i="1" s="1"/>
  <c r="R964" i="1"/>
  <c r="Q964" i="1"/>
  <c r="S964" i="1" s="1"/>
  <c r="T964" i="1" s="1"/>
  <c r="R963" i="1"/>
  <c r="Q963" i="1"/>
  <c r="S963" i="1" s="1"/>
  <c r="T963" i="1" s="1"/>
  <c r="R962" i="1"/>
  <c r="Q962" i="1"/>
  <c r="S962" i="1" s="1"/>
  <c r="T962" i="1" s="1"/>
  <c r="R961" i="1"/>
  <c r="Q961" i="1"/>
  <c r="S961" i="1" s="1"/>
  <c r="T961" i="1" s="1"/>
  <c r="R960" i="1"/>
  <c r="Q960" i="1"/>
  <c r="S960" i="1" s="1"/>
  <c r="T960" i="1" s="1"/>
  <c r="R959" i="1"/>
  <c r="Q959" i="1"/>
  <c r="R958" i="1"/>
  <c r="Q958" i="1"/>
  <c r="S958" i="1" s="1"/>
  <c r="T958" i="1" s="1"/>
  <c r="R957" i="1"/>
  <c r="Q957" i="1"/>
  <c r="R956" i="1"/>
  <c r="Q956" i="1"/>
  <c r="S956" i="1" s="1"/>
  <c r="T956" i="1" s="1"/>
  <c r="R955" i="1"/>
  <c r="Q955" i="1"/>
  <c r="S955" i="1" s="1"/>
  <c r="T955" i="1" s="1"/>
  <c r="R954" i="1"/>
  <c r="Q954" i="1"/>
  <c r="S954" i="1" s="1"/>
  <c r="T954" i="1" s="1"/>
  <c r="R953" i="1"/>
  <c r="Q953" i="1"/>
  <c r="S953" i="1" s="1"/>
  <c r="T953" i="1" s="1"/>
  <c r="R952" i="1"/>
  <c r="Q952" i="1"/>
  <c r="R951" i="1"/>
  <c r="Q951" i="1"/>
  <c r="R950" i="1"/>
  <c r="Q950" i="1"/>
  <c r="S950" i="1" s="1"/>
  <c r="T950" i="1" s="1"/>
  <c r="R949" i="1"/>
  <c r="Q949" i="1"/>
  <c r="S949" i="1" s="1"/>
  <c r="T949" i="1" s="1"/>
  <c r="R948" i="1"/>
  <c r="Q948" i="1"/>
  <c r="R947" i="1"/>
  <c r="Q947" i="1"/>
  <c r="S947" i="1" s="1"/>
  <c r="T947" i="1" s="1"/>
  <c r="R946" i="1"/>
  <c r="Q946" i="1"/>
  <c r="R945" i="1"/>
  <c r="Q945" i="1"/>
  <c r="R944" i="1"/>
  <c r="Q944" i="1"/>
  <c r="R943" i="1"/>
  <c r="Q943" i="1"/>
  <c r="S943" i="1" s="1"/>
  <c r="T943" i="1" s="1"/>
  <c r="R942" i="1"/>
  <c r="Q942" i="1"/>
  <c r="S942" i="1" s="1"/>
  <c r="T942" i="1" s="1"/>
  <c r="R941" i="1"/>
  <c r="Q941" i="1"/>
  <c r="S941" i="1" s="1"/>
  <c r="T941" i="1" s="1"/>
  <c r="R940" i="1"/>
  <c r="Q940" i="1"/>
  <c r="S940" i="1" s="1"/>
  <c r="T940" i="1" s="1"/>
  <c r="R939" i="1"/>
  <c r="Q939" i="1"/>
  <c r="S939" i="1" s="1"/>
  <c r="T939" i="1" s="1"/>
  <c r="R938" i="1"/>
  <c r="Q938" i="1"/>
  <c r="S938" i="1" s="1"/>
  <c r="T938" i="1" s="1"/>
  <c r="R937" i="1"/>
  <c r="Q937" i="1"/>
  <c r="R936" i="1"/>
  <c r="Q936" i="1"/>
  <c r="R935" i="1"/>
  <c r="Q935" i="1"/>
  <c r="R934" i="1"/>
  <c r="Q934" i="1"/>
  <c r="S934" i="1" s="1"/>
  <c r="T934" i="1" s="1"/>
  <c r="R933" i="1"/>
  <c r="Q933" i="1"/>
  <c r="S933" i="1" s="1"/>
  <c r="T933" i="1" s="1"/>
  <c r="R932" i="1"/>
  <c r="Q932" i="1"/>
  <c r="S932" i="1" s="1"/>
  <c r="T932" i="1" s="1"/>
  <c r="R931" i="1"/>
  <c r="Q931" i="1"/>
  <c r="S931" i="1" s="1"/>
  <c r="T931" i="1" s="1"/>
  <c r="R930" i="1"/>
  <c r="Q930" i="1"/>
  <c r="R929" i="1"/>
  <c r="Q929" i="1"/>
  <c r="S929" i="1" s="1"/>
  <c r="T929" i="1" s="1"/>
  <c r="R928" i="1"/>
  <c r="Q928" i="1"/>
  <c r="R927" i="1"/>
  <c r="Q927" i="1"/>
  <c r="S927" i="1" s="1"/>
  <c r="T927" i="1" s="1"/>
  <c r="R926" i="1"/>
  <c r="Q926" i="1"/>
  <c r="S926" i="1" s="1"/>
  <c r="T926" i="1" s="1"/>
  <c r="R925" i="1"/>
  <c r="Q925" i="1"/>
  <c r="R924" i="1"/>
  <c r="Q924" i="1"/>
  <c r="R923" i="1"/>
  <c r="Q923" i="1"/>
  <c r="S923" i="1" s="1"/>
  <c r="T923" i="1" s="1"/>
  <c r="R922" i="1"/>
  <c r="Q922" i="1"/>
  <c r="S922" i="1" s="1"/>
  <c r="T922" i="1" s="1"/>
  <c r="R921" i="1"/>
  <c r="Q921" i="1"/>
  <c r="R920" i="1"/>
  <c r="Q920" i="1"/>
  <c r="R919" i="1"/>
  <c r="Q919" i="1"/>
  <c r="S919" i="1" s="1"/>
  <c r="T919" i="1" s="1"/>
  <c r="R918" i="1"/>
  <c r="Q918" i="1"/>
  <c r="S918" i="1" s="1"/>
  <c r="T918" i="1" s="1"/>
  <c r="R917" i="1"/>
  <c r="Q917" i="1"/>
  <c r="S917" i="1" s="1"/>
  <c r="T917" i="1" s="1"/>
  <c r="R916" i="1"/>
  <c r="Q916" i="1"/>
  <c r="R915" i="1"/>
  <c r="Q915" i="1"/>
  <c r="R914" i="1"/>
  <c r="Q914" i="1"/>
  <c r="R913" i="1"/>
  <c r="Q913" i="1"/>
  <c r="S913" i="1" s="1"/>
  <c r="T913" i="1" s="1"/>
  <c r="R912" i="1"/>
  <c r="Q912" i="1"/>
  <c r="S912" i="1" s="1"/>
  <c r="T912" i="1" s="1"/>
  <c r="R911" i="1"/>
  <c r="Q911" i="1"/>
  <c r="S911" i="1" s="1"/>
  <c r="T911" i="1" s="1"/>
  <c r="R910" i="1"/>
  <c r="Q910" i="1"/>
  <c r="R909" i="1"/>
  <c r="Q909" i="1"/>
  <c r="R908" i="1"/>
  <c r="Q908" i="1"/>
  <c r="S908" i="1" s="1"/>
  <c r="T908" i="1" s="1"/>
  <c r="R907" i="1"/>
  <c r="Q907" i="1"/>
  <c r="R906" i="1"/>
  <c r="Q906" i="1"/>
  <c r="R905" i="1"/>
  <c r="Q905" i="1"/>
  <c r="S905" i="1" s="1"/>
  <c r="T905" i="1" s="1"/>
  <c r="R904" i="1"/>
  <c r="Q904" i="1"/>
  <c r="R903" i="1"/>
  <c r="Q903" i="1"/>
  <c r="S903" i="1" s="1"/>
  <c r="T903" i="1" s="1"/>
  <c r="R902" i="1"/>
  <c r="Q902" i="1"/>
  <c r="R901" i="1"/>
  <c r="Q901" i="1"/>
  <c r="R900" i="1"/>
  <c r="Q900" i="1"/>
  <c r="S900" i="1" s="1"/>
  <c r="T900" i="1" s="1"/>
  <c r="R899" i="1"/>
  <c r="Q899" i="1"/>
  <c r="R898" i="1"/>
  <c r="Q898" i="1"/>
  <c r="R897" i="1"/>
  <c r="Q897" i="1"/>
  <c r="R896" i="1"/>
  <c r="Q896" i="1"/>
  <c r="R895" i="1"/>
  <c r="Q895" i="1"/>
  <c r="S895" i="1" s="1"/>
  <c r="T895" i="1" s="1"/>
  <c r="R894" i="1"/>
  <c r="Q894" i="1"/>
  <c r="R893" i="1"/>
  <c r="Q893" i="1"/>
  <c r="S893" i="1" s="1"/>
  <c r="T893" i="1" s="1"/>
  <c r="R892" i="1"/>
  <c r="Q892" i="1"/>
  <c r="R891" i="1"/>
  <c r="Q891" i="1"/>
  <c r="R890" i="1"/>
  <c r="Q890" i="1"/>
  <c r="S890" i="1" s="1"/>
  <c r="T890" i="1" s="1"/>
  <c r="R889" i="1"/>
  <c r="Q889" i="1"/>
  <c r="S889" i="1" s="1"/>
  <c r="T889" i="1" s="1"/>
  <c r="R888" i="1"/>
  <c r="Q888" i="1"/>
  <c r="S888" i="1" s="1"/>
  <c r="T888" i="1" s="1"/>
  <c r="R887" i="1"/>
  <c r="Q887" i="1"/>
  <c r="S887" i="1" s="1"/>
  <c r="T887" i="1" s="1"/>
  <c r="R886" i="1"/>
  <c r="Q886" i="1"/>
  <c r="S886" i="1" s="1"/>
  <c r="T886" i="1" s="1"/>
  <c r="R885" i="1"/>
  <c r="Q885" i="1"/>
  <c r="S885" i="1" s="1"/>
  <c r="T885" i="1" s="1"/>
  <c r="R884" i="1"/>
  <c r="Q884" i="1"/>
  <c r="S884" i="1" s="1"/>
  <c r="T884" i="1" s="1"/>
  <c r="R883" i="1"/>
  <c r="Q883" i="1"/>
  <c r="S883" i="1" s="1"/>
  <c r="T883" i="1" s="1"/>
  <c r="R882" i="1"/>
  <c r="Q882" i="1"/>
  <c r="S882" i="1" s="1"/>
  <c r="T882" i="1" s="1"/>
  <c r="R881" i="1"/>
  <c r="Q881" i="1"/>
  <c r="S881" i="1" s="1"/>
  <c r="T881" i="1" s="1"/>
  <c r="R880" i="1"/>
  <c r="Q880" i="1"/>
  <c r="R879" i="1"/>
  <c r="Q879" i="1"/>
  <c r="S879" i="1" s="1"/>
  <c r="T879" i="1" s="1"/>
  <c r="R878" i="1"/>
  <c r="Q878" i="1"/>
  <c r="S878" i="1" s="1"/>
  <c r="T878" i="1" s="1"/>
  <c r="R877" i="1"/>
  <c r="Q877" i="1"/>
  <c r="S877" i="1" s="1"/>
  <c r="T877" i="1" s="1"/>
  <c r="R876" i="1"/>
  <c r="Q876" i="1"/>
  <c r="S876" i="1" s="1"/>
  <c r="T876" i="1" s="1"/>
  <c r="R875" i="1"/>
  <c r="Q875" i="1"/>
  <c r="R874" i="1"/>
  <c r="Q874" i="1"/>
  <c r="S874" i="1" s="1"/>
  <c r="T874" i="1" s="1"/>
  <c r="R873" i="1"/>
  <c r="Q873" i="1"/>
  <c r="S873" i="1" s="1"/>
  <c r="T873" i="1" s="1"/>
  <c r="R872" i="1"/>
  <c r="Q872" i="1"/>
  <c r="R871" i="1"/>
  <c r="Q871" i="1"/>
  <c r="R870" i="1"/>
  <c r="Q870" i="1"/>
  <c r="S870" i="1" s="1"/>
  <c r="T870" i="1" s="1"/>
  <c r="R869" i="1"/>
  <c r="Q869" i="1"/>
  <c r="R868" i="1"/>
  <c r="Q868" i="1"/>
  <c r="S868" i="1" s="1"/>
  <c r="T868" i="1" s="1"/>
  <c r="R867" i="1"/>
  <c r="Q867" i="1"/>
  <c r="S867" i="1" s="1"/>
  <c r="T867" i="1" s="1"/>
  <c r="R866" i="1"/>
  <c r="Q866" i="1"/>
  <c r="S866" i="1" s="1"/>
  <c r="T866" i="1" s="1"/>
  <c r="R865" i="1"/>
  <c r="Q865" i="1"/>
  <c r="R864" i="1"/>
  <c r="Q864" i="1"/>
  <c r="R863" i="1"/>
  <c r="Q863" i="1"/>
  <c r="S863" i="1" s="1"/>
  <c r="T863" i="1" s="1"/>
  <c r="R862" i="1"/>
  <c r="Q862" i="1"/>
  <c r="S862" i="1" s="1"/>
  <c r="T862" i="1" s="1"/>
  <c r="R861" i="1"/>
  <c r="Q861" i="1"/>
  <c r="S861" i="1" s="1"/>
  <c r="T861" i="1" s="1"/>
  <c r="R860" i="1"/>
  <c r="Q860" i="1"/>
  <c r="R859" i="1"/>
  <c r="Q859" i="1"/>
  <c r="S859" i="1" s="1"/>
  <c r="T859" i="1" s="1"/>
  <c r="R858" i="1"/>
  <c r="Q858" i="1"/>
  <c r="R857" i="1"/>
  <c r="Q857" i="1"/>
  <c r="S857" i="1" s="1"/>
  <c r="T857" i="1" s="1"/>
  <c r="R856" i="1"/>
  <c r="Q856" i="1"/>
  <c r="R855" i="1"/>
  <c r="Q855" i="1"/>
  <c r="R854" i="1"/>
  <c r="Q854" i="1"/>
  <c r="R853" i="1"/>
  <c r="Q853" i="1"/>
  <c r="S853" i="1" s="1"/>
  <c r="T853" i="1" s="1"/>
  <c r="R852" i="1"/>
  <c r="Q852" i="1"/>
  <c r="S852" i="1" s="1"/>
  <c r="T852" i="1" s="1"/>
  <c r="R851" i="1"/>
  <c r="Q851" i="1"/>
  <c r="S851" i="1" s="1"/>
  <c r="T851" i="1" s="1"/>
  <c r="R850" i="1"/>
  <c r="Q850" i="1"/>
  <c r="S850" i="1" s="1"/>
  <c r="T850" i="1" s="1"/>
  <c r="R849" i="1"/>
  <c r="Q849" i="1"/>
  <c r="S849" i="1" s="1"/>
  <c r="T849" i="1" s="1"/>
  <c r="R848" i="1"/>
  <c r="Q848" i="1"/>
  <c r="R847" i="1"/>
  <c r="Q847" i="1"/>
  <c r="S847" i="1" s="1"/>
  <c r="T847" i="1" s="1"/>
  <c r="R846" i="1"/>
  <c r="Q846" i="1"/>
  <c r="R845" i="1"/>
  <c r="Q845" i="1"/>
  <c r="S845" i="1" s="1"/>
  <c r="T845" i="1" s="1"/>
  <c r="R844" i="1"/>
  <c r="Q844" i="1"/>
  <c r="R843" i="1"/>
  <c r="Q843" i="1"/>
  <c r="S843" i="1" s="1"/>
  <c r="T843" i="1" s="1"/>
  <c r="R842" i="1"/>
  <c r="Q842" i="1"/>
  <c r="S842" i="1" s="1"/>
  <c r="T842" i="1" s="1"/>
  <c r="R841" i="1"/>
  <c r="Q841" i="1"/>
  <c r="S841" i="1" s="1"/>
  <c r="T841" i="1" s="1"/>
  <c r="R840" i="1"/>
  <c r="Q840" i="1"/>
  <c r="S840" i="1" s="1"/>
  <c r="T840" i="1" s="1"/>
  <c r="R839" i="1"/>
  <c r="Q839" i="1"/>
  <c r="S839" i="1" s="1"/>
  <c r="T839" i="1" s="1"/>
  <c r="R838" i="1"/>
  <c r="Q838" i="1"/>
  <c r="S838" i="1" s="1"/>
  <c r="T838" i="1" s="1"/>
  <c r="R837" i="1"/>
  <c r="Q837" i="1"/>
  <c r="R836" i="1"/>
  <c r="Q836" i="1"/>
  <c r="S836" i="1" s="1"/>
  <c r="T836" i="1" s="1"/>
  <c r="R835" i="1"/>
  <c r="Q835" i="1"/>
  <c r="S835" i="1" s="1"/>
  <c r="T835" i="1" s="1"/>
  <c r="R834" i="1"/>
  <c r="Q834" i="1"/>
  <c r="S834" i="1" s="1"/>
  <c r="T834" i="1" s="1"/>
  <c r="R833" i="1"/>
  <c r="Q833" i="1"/>
  <c r="S833" i="1" s="1"/>
  <c r="T833" i="1" s="1"/>
  <c r="R832" i="1"/>
  <c r="Q832" i="1"/>
  <c r="R831" i="1"/>
  <c r="Q831" i="1"/>
  <c r="S831" i="1" s="1"/>
  <c r="T831" i="1" s="1"/>
  <c r="R830" i="1"/>
  <c r="Q830" i="1"/>
  <c r="R829" i="1"/>
  <c r="Q829" i="1"/>
  <c r="R828" i="1"/>
  <c r="Q828" i="1"/>
  <c r="R827" i="1"/>
  <c r="Q827" i="1"/>
  <c r="R826" i="1"/>
  <c r="Q826" i="1"/>
  <c r="R825" i="1"/>
  <c r="Q825" i="1"/>
  <c r="S825" i="1" s="1"/>
  <c r="T825" i="1" s="1"/>
  <c r="R824" i="1"/>
  <c r="Q824" i="1"/>
  <c r="S824" i="1" s="1"/>
  <c r="T824" i="1" s="1"/>
  <c r="R823" i="1"/>
  <c r="Q823" i="1"/>
  <c r="R822" i="1"/>
  <c r="Q822" i="1"/>
  <c r="S822" i="1" s="1"/>
  <c r="T822" i="1" s="1"/>
  <c r="R821" i="1"/>
  <c r="Q821" i="1"/>
  <c r="R820" i="1"/>
  <c r="Q820" i="1"/>
  <c r="R819" i="1"/>
  <c r="Q819" i="1"/>
  <c r="S819" i="1" s="1"/>
  <c r="T819" i="1" s="1"/>
  <c r="R818" i="1"/>
  <c r="Q818" i="1"/>
  <c r="R817" i="1"/>
  <c r="Q817" i="1"/>
  <c r="R816" i="1"/>
  <c r="Q816" i="1"/>
  <c r="S816" i="1" s="1"/>
  <c r="T816" i="1" s="1"/>
  <c r="R815" i="1"/>
  <c r="Q815" i="1"/>
  <c r="R814" i="1"/>
  <c r="Q814" i="1"/>
  <c r="S814" i="1" s="1"/>
  <c r="T814" i="1" s="1"/>
  <c r="R813" i="1"/>
  <c r="Q813" i="1"/>
  <c r="S813" i="1" s="1"/>
  <c r="T813" i="1" s="1"/>
  <c r="R812" i="1"/>
  <c r="Q812" i="1"/>
  <c r="R811" i="1"/>
  <c r="Q811" i="1"/>
  <c r="S811" i="1" s="1"/>
  <c r="T811" i="1" s="1"/>
  <c r="R810" i="1"/>
  <c r="Q810" i="1"/>
  <c r="R809" i="1"/>
  <c r="Q809" i="1"/>
  <c r="R808" i="1"/>
  <c r="Q808" i="1"/>
  <c r="R807" i="1"/>
  <c r="Q807" i="1"/>
  <c r="S807" i="1" s="1"/>
  <c r="T807" i="1" s="1"/>
  <c r="R806" i="1"/>
  <c r="Q806" i="1"/>
  <c r="S806" i="1" s="1"/>
  <c r="T806" i="1" s="1"/>
  <c r="R805" i="1"/>
  <c r="Q805" i="1"/>
  <c r="S805" i="1" s="1"/>
  <c r="T805" i="1" s="1"/>
  <c r="R804" i="1"/>
  <c r="Q804" i="1"/>
  <c r="S804" i="1" s="1"/>
  <c r="T804" i="1" s="1"/>
  <c r="R803" i="1"/>
  <c r="Q803" i="1"/>
  <c r="S803" i="1" s="1"/>
  <c r="T803" i="1" s="1"/>
  <c r="R802" i="1"/>
  <c r="Q802" i="1"/>
  <c r="S802" i="1" s="1"/>
  <c r="T802" i="1" s="1"/>
  <c r="R801" i="1"/>
  <c r="Q801" i="1"/>
  <c r="R800" i="1"/>
  <c r="Q800" i="1"/>
  <c r="S800" i="1" s="1"/>
  <c r="T800" i="1" s="1"/>
  <c r="R799" i="1"/>
  <c r="Q799" i="1"/>
  <c r="S799" i="1" s="1"/>
  <c r="T799" i="1" s="1"/>
  <c r="R798" i="1"/>
  <c r="Q798" i="1"/>
  <c r="S798" i="1" s="1"/>
  <c r="T798" i="1" s="1"/>
  <c r="R797" i="1"/>
  <c r="Q797" i="1"/>
  <c r="R796" i="1"/>
  <c r="Q796" i="1"/>
  <c r="S796" i="1" s="1"/>
  <c r="T796" i="1" s="1"/>
  <c r="R795" i="1"/>
  <c r="Q795" i="1"/>
  <c r="S795" i="1" s="1"/>
  <c r="T795" i="1" s="1"/>
  <c r="R794" i="1"/>
  <c r="Q794" i="1"/>
  <c r="S794" i="1" s="1"/>
  <c r="T794" i="1" s="1"/>
  <c r="R793" i="1"/>
  <c r="Q793" i="1"/>
  <c r="S793" i="1" s="1"/>
  <c r="T793" i="1" s="1"/>
  <c r="R792" i="1"/>
  <c r="Q792" i="1"/>
  <c r="S792" i="1" s="1"/>
  <c r="T792" i="1" s="1"/>
  <c r="R791" i="1"/>
  <c r="Q791" i="1"/>
  <c r="S791" i="1" s="1"/>
  <c r="T791" i="1" s="1"/>
  <c r="R790" i="1"/>
  <c r="Q790" i="1"/>
  <c r="R789" i="1"/>
  <c r="Q789" i="1"/>
  <c r="R788" i="1"/>
  <c r="Q788" i="1"/>
  <c r="S788" i="1" s="1"/>
  <c r="T788" i="1" s="1"/>
  <c r="R787" i="1"/>
  <c r="Q787" i="1"/>
  <c r="S787" i="1" s="1"/>
  <c r="T787" i="1" s="1"/>
  <c r="R786" i="1"/>
  <c r="Q786" i="1"/>
  <c r="S786" i="1" s="1"/>
  <c r="T786" i="1" s="1"/>
  <c r="R785" i="1"/>
  <c r="Q785" i="1"/>
  <c r="S785" i="1" s="1"/>
  <c r="T785" i="1" s="1"/>
  <c r="R784" i="1"/>
  <c r="Q784" i="1"/>
  <c r="S784" i="1" s="1"/>
  <c r="T784" i="1" s="1"/>
  <c r="R783" i="1"/>
  <c r="Q783" i="1"/>
  <c r="S783" i="1" s="1"/>
  <c r="T783" i="1" s="1"/>
  <c r="R782" i="1"/>
  <c r="Q782" i="1"/>
  <c r="S782" i="1" s="1"/>
  <c r="T782" i="1" s="1"/>
  <c r="R781" i="1"/>
  <c r="Q781" i="1"/>
  <c r="S781" i="1" s="1"/>
  <c r="T781" i="1" s="1"/>
  <c r="R780" i="1"/>
  <c r="Q780" i="1"/>
  <c r="S780" i="1" s="1"/>
  <c r="T780" i="1" s="1"/>
  <c r="R779" i="1"/>
  <c r="Q779" i="1"/>
  <c r="S779" i="1" s="1"/>
  <c r="T779" i="1" s="1"/>
  <c r="R778" i="1"/>
  <c r="Q778" i="1"/>
  <c r="R777" i="1"/>
  <c r="Q777" i="1"/>
  <c r="S777" i="1" s="1"/>
  <c r="T777" i="1" s="1"/>
  <c r="R776" i="1"/>
  <c r="Q776" i="1"/>
  <c r="S776" i="1" s="1"/>
  <c r="T776" i="1" s="1"/>
  <c r="R775" i="1"/>
  <c r="Q775" i="1"/>
  <c r="S775" i="1" s="1"/>
  <c r="T775" i="1" s="1"/>
  <c r="R774" i="1"/>
  <c r="Q774" i="1"/>
  <c r="S774" i="1" s="1"/>
  <c r="T774" i="1" s="1"/>
  <c r="R773" i="1"/>
  <c r="Q773" i="1"/>
  <c r="S773" i="1" s="1"/>
  <c r="T773" i="1" s="1"/>
  <c r="R772" i="1"/>
  <c r="Q772" i="1"/>
  <c r="R771" i="1"/>
  <c r="Q771" i="1"/>
  <c r="S771" i="1" s="1"/>
  <c r="T771" i="1" s="1"/>
  <c r="R770" i="1"/>
  <c r="Q770" i="1"/>
  <c r="S770" i="1" s="1"/>
  <c r="T770" i="1" s="1"/>
  <c r="R769" i="1"/>
  <c r="Q769" i="1"/>
  <c r="S769" i="1" s="1"/>
  <c r="T769" i="1" s="1"/>
  <c r="R768" i="1"/>
  <c r="Q768" i="1"/>
  <c r="S768" i="1" s="1"/>
  <c r="T768" i="1" s="1"/>
  <c r="R767" i="1"/>
  <c r="Q767" i="1"/>
  <c r="S767" i="1" s="1"/>
  <c r="T767" i="1" s="1"/>
  <c r="R766" i="1"/>
  <c r="Q766" i="1"/>
  <c r="S766" i="1" s="1"/>
  <c r="T766" i="1" s="1"/>
  <c r="R765" i="1"/>
  <c r="Q765" i="1"/>
  <c r="S765" i="1" s="1"/>
  <c r="T765" i="1" s="1"/>
  <c r="R764" i="1"/>
  <c r="Q764" i="1"/>
  <c r="R763" i="1"/>
  <c r="Q763" i="1"/>
  <c r="R762" i="1"/>
  <c r="Q762" i="1"/>
  <c r="R761" i="1"/>
  <c r="Q761" i="1"/>
  <c r="R760" i="1"/>
  <c r="Q760" i="1"/>
  <c r="R759" i="1"/>
  <c r="Q759" i="1"/>
  <c r="S759" i="1" s="1"/>
  <c r="T759" i="1" s="1"/>
  <c r="R758" i="1"/>
  <c r="Q758" i="1"/>
  <c r="S758" i="1" s="1"/>
  <c r="T758" i="1" s="1"/>
  <c r="R757" i="1"/>
  <c r="Q757" i="1"/>
  <c r="S757" i="1" s="1"/>
  <c r="T757" i="1" s="1"/>
  <c r="R756" i="1"/>
  <c r="Q756" i="1"/>
  <c r="R755" i="1"/>
  <c r="Q755" i="1"/>
  <c r="R754" i="1"/>
  <c r="Q754" i="1"/>
  <c r="S754" i="1" s="1"/>
  <c r="T754" i="1" s="1"/>
  <c r="R753" i="1"/>
  <c r="Q753" i="1"/>
  <c r="S753" i="1" s="1"/>
  <c r="T753" i="1" s="1"/>
  <c r="R752" i="1"/>
  <c r="Q752" i="1"/>
  <c r="R751" i="1"/>
  <c r="Q751" i="1"/>
  <c r="S751" i="1" s="1"/>
  <c r="T751" i="1" s="1"/>
  <c r="R750" i="1"/>
  <c r="Q750" i="1"/>
  <c r="S750" i="1" s="1"/>
  <c r="T750" i="1" s="1"/>
  <c r="R749" i="1"/>
  <c r="Q749" i="1"/>
  <c r="S749" i="1" s="1"/>
  <c r="T749" i="1" s="1"/>
  <c r="R748" i="1"/>
  <c r="Q748" i="1"/>
  <c r="S748" i="1" s="1"/>
  <c r="T748" i="1" s="1"/>
  <c r="R747" i="1"/>
  <c r="Q747" i="1"/>
  <c r="S747" i="1" s="1"/>
  <c r="T747" i="1" s="1"/>
  <c r="R746" i="1"/>
  <c r="Q746" i="1"/>
  <c r="S746" i="1" s="1"/>
  <c r="T746" i="1" s="1"/>
  <c r="R745" i="1"/>
  <c r="Q745" i="1"/>
  <c r="S745" i="1" s="1"/>
  <c r="T745" i="1" s="1"/>
  <c r="R744" i="1"/>
  <c r="Q744" i="1"/>
  <c r="R743" i="1"/>
  <c r="Q743" i="1"/>
  <c r="S743" i="1" s="1"/>
  <c r="T743" i="1" s="1"/>
  <c r="R742" i="1"/>
  <c r="Q742" i="1"/>
  <c r="S742" i="1" s="1"/>
  <c r="T742" i="1" s="1"/>
  <c r="R741" i="1"/>
  <c r="Q741" i="1"/>
  <c r="S741" i="1" s="1"/>
  <c r="T741" i="1" s="1"/>
  <c r="R740" i="1"/>
  <c r="Q740" i="1"/>
  <c r="S740" i="1" s="1"/>
  <c r="T740" i="1" s="1"/>
  <c r="R739" i="1"/>
  <c r="Q739" i="1"/>
  <c r="S739" i="1" s="1"/>
  <c r="T739" i="1" s="1"/>
  <c r="R738" i="1"/>
  <c r="Q738" i="1"/>
  <c r="R737" i="1"/>
  <c r="Q737" i="1"/>
  <c r="S737" i="1" s="1"/>
  <c r="T737" i="1" s="1"/>
  <c r="R736" i="1"/>
  <c r="Q736" i="1"/>
  <c r="S736" i="1" s="1"/>
  <c r="T736" i="1" s="1"/>
  <c r="R735" i="1"/>
  <c r="Q735" i="1"/>
  <c r="S735" i="1" s="1"/>
  <c r="T735" i="1" s="1"/>
  <c r="R734" i="1"/>
  <c r="Q734" i="1"/>
  <c r="S734" i="1" s="1"/>
  <c r="T734" i="1" s="1"/>
  <c r="R733" i="1"/>
  <c r="Q733" i="1"/>
  <c r="S733" i="1" s="1"/>
  <c r="T733" i="1" s="1"/>
  <c r="R732" i="1"/>
  <c r="Q732" i="1"/>
  <c r="S732" i="1" s="1"/>
  <c r="T732" i="1" s="1"/>
  <c r="R731" i="1"/>
  <c r="Q731" i="1"/>
  <c r="R730" i="1"/>
  <c r="Q730" i="1"/>
  <c r="S730" i="1" s="1"/>
  <c r="T730" i="1" s="1"/>
  <c r="R729" i="1"/>
  <c r="Q729" i="1"/>
  <c r="S729" i="1" s="1"/>
  <c r="T729" i="1" s="1"/>
  <c r="R728" i="1"/>
  <c r="Q728" i="1"/>
  <c r="S728" i="1" s="1"/>
  <c r="T728" i="1" s="1"/>
  <c r="R727" i="1"/>
  <c r="Q727" i="1"/>
  <c r="S727" i="1" s="1"/>
  <c r="T727" i="1" s="1"/>
  <c r="R726" i="1"/>
  <c r="Q726" i="1"/>
  <c r="R725" i="1"/>
  <c r="Q725" i="1"/>
  <c r="R724" i="1"/>
  <c r="Q724" i="1"/>
  <c r="S724" i="1" s="1"/>
  <c r="T724" i="1" s="1"/>
  <c r="R723" i="1"/>
  <c r="Q723" i="1"/>
  <c r="S723" i="1" s="1"/>
  <c r="T723" i="1" s="1"/>
  <c r="R722" i="1"/>
  <c r="Q722" i="1"/>
  <c r="R721" i="1"/>
  <c r="Q721" i="1"/>
  <c r="S721" i="1" s="1"/>
  <c r="T721" i="1" s="1"/>
  <c r="R720" i="1"/>
  <c r="Q720" i="1"/>
  <c r="R719" i="1"/>
  <c r="Q719" i="1"/>
  <c r="S719" i="1" s="1"/>
  <c r="T719" i="1" s="1"/>
  <c r="R718" i="1"/>
  <c r="Q718" i="1"/>
  <c r="R717" i="1"/>
  <c r="Q717" i="1"/>
  <c r="R716" i="1"/>
  <c r="Q716" i="1"/>
  <c r="S716" i="1" s="1"/>
  <c r="T716" i="1" s="1"/>
  <c r="R715" i="1"/>
  <c r="Q715" i="1"/>
  <c r="S715" i="1" s="1"/>
  <c r="T715" i="1" s="1"/>
  <c r="R714" i="1"/>
  <c r="Q714" i="1"/>
  <c r="R713" i="1"/>
  <c r="Q713" i="1"/>
  <c r="S713" i="1" s="1"/>
  <c r="T713" i="1" s="1"/>
  <c r="R712" i="1"/>
  <c r="Q712" i="1"/>
  <c r="S712" i="1" s="1"/>
  <c r="T712" i="1" s="1"/>
  <c r="R711" i="1"/>
  <c r="Q711" i="1"/>
  <c r="S711" i="1" s="1"/>
  <c r="T711" i="1" s="1"/>
  <c r="R710" i="1"/>
  <c r="Q710" i="1"/>
  <c r="S710" i="1" s="1"/>
  <c r="T710" i="1" s="1"/>
  <c r="R709" i="1"/>
  <c r="Q709" i="1"/>
  <c r="S709" i="1" s="1"/>
  <c r="T709" i="1" s="1"/>
  <c r="R708" i="1"/>
  <c r="Q708" i="1"/>
  <c r="R707" i="1"/>
  <c r="Q707" i="1"/>
  <c r="R706" i="1"/>
  <c r="Q706" i="1"/>
  <c r="R705" i="1"/>
  <c r="Q705" i="1"/>
  <c r="S705" i="1" s="1"/>
  <c r="T705" i="1" s="1"/>
  <c r="R704" i="1"/>
  <c r="Q704" i="1"/>
  <c r="S704" i="1" s="1"/>
  <c r="T704" i="1" s="1"/>
  <c r="R703" i="1"/>
  <c r="Q703" i="1"/>
  <c r="S703" i="1" s="1"/>
  <c r="T703" i="1" s="1"/>
  <c r="R702" i="1"/>
  <c r="Q702" i="1"/>
  <c r="S702" i="1" s="1"/>
  <c r="T702" i="1" s="1"/>
  <c r="R701" i="1"/>
  <c r="Q701" i="1"/>
  <c r="S701" i="1" s="1"/>
  <c r="T701" i="1" s="1"/>
  <c r="R700" i="1"/>
  <c r="Q700" i="1"/>
  <c r="S700" i="1" s="1"/>
  <c r="T700" i="1" s="1"/>
  <c r="R699" i="1"/>
  <c r="Q699" i="1"/>
  <c r="S699" i="1" s="1"/>
  <c r="T699" i="1" s="1"/>
  <c r="R698" i="1"/>
  <c r="Q698" i="1"/>
  <c r="S698" i="1" s="1"/>
  <c r="T698" i="1" s="1"/>
  <c r="R697" i="1"/>
  <c r="Q697" i="1"/>
  <c r="R696" i="1"/>
  <c r="Q696" i="1"/>
  <c r="S696" i="1" s="1"/>
  <c r="T696" i="1" s="1"/>
  <c r="R695" i="1"/>
  <c r="Q695" i="1"/>
  <c r="S695" i="1" s="1"/>
  <c r="T695" i="1" s="1"/>
  <c r="R694" i="1"/>
  <c r="Q694" i="1"/>
  <c r="S694" i="1" s="1"/>
  <c r="T694" i="1" s="1"/>
  <c r="R693" i="1"/>
  <c r="Q693" i="1"/>
  <c r="S693" i="1" s="1"/>
  <c r="T693" i="1" s="1"/>
  <c r="R692" i="1"/>
  <c r="Q692" i="1"/>
  <c r="S692" i="1" s="1"/>
  <c r="T692" i="1" s="1"/>
  <c r="R691" i="1"/>
  <c r="Q691" i="1"/>
  <c r="S691" i="1" s="1"/>
  <c r="T691" i="1" s="1"/>
  <c r="R690" i="1"/>
  <c r="Q690" i="1"/>
  <c r="R689" i="1"/>
  <c r="Q689" i="1"/>
  <c r="S689" i="1" s="1"/>
  <c r="T689" i="1" s="1"/>
  <c r="R688" i="1"/>
  <c r="Q688" i="1"/>
  <c r="S688" i="1" s="1"/>
  <c r="T688" i="1" s="1"/>
  <c r="R687" i="1"/>
  <c r="Q687" i="1"/>
  <c r="S687" i="1" s="1"/>
  <c r="T687" i="1" s="1"/>
  <c r="R686" i="1"/>
  <c r="Q686" i="1"/>
  <c r="S686" i="1" s="1"/>
  <c r="T686" i="1" s="1"/>
  <c r="R685" i="1"/>
  <c r="Q685" i="1"/>
  <c r="R684" i="1"/>
  <c r="Q684" i="1"/>
  <c r="R683" i="1"/>
  <c r="Q683" i="1"/>
  <c r="S683" i="1" s="1"/>
  <c r="T683" i="1" s="1"/>
  <c r="R682" i="1"/>
  <c r="Q682" i="1"/>
  <c r="S682" i="1" s="1"/>
  <c r="T682" i="1" s="1"/>
  <c r="R681" i="1"/>
  <c r="Q681" i="1"/>
  <c r="R680" i="1"/>
  <c r="Q680" i="1"/>
  <c r="S680" i="1" s="1"/>
  <c r="T680" i="1" s="1"/>
  <c r="R679" i="1"/>
  <c r="Q679" i="1"/>
  <c r="R678" i="1"/>
  <c r="Q678" i="1"/>
  <c r="S678" i="1" s="1"/>
  <c r="T678" i="1" s="1"/>
  <c r="R677" i="1"/>
  <c r="Q677" i="1"/>
  <c r="S677" i="1" s="1"/>
  <c r="T677" i="1" s="1"/>
  <c r="R676" i="1"/>
  <c r="Q676" i="1"/>
  <c r="S676" i="1" s="1"/>
  <c r="T676" i="1" s="1"/>
  <c r="R675" i="1"/>
  <c r="Q675" i="1"/>
  <c r="R674" i="1"/>
  <c r="Q674" i="1"/>
  <c r="R673" i="1"/>
  <c r="Q673" i="1"/>
  <c r="S673" i="1" s="1"/>
  <c r="T673" i="1" s="1"/>
  <c r="R672" i="1"/>
  <c r="Q672" i="1"/>
  <c r="R671" i="1"/>
  <c r="Q671" i="1"/>
  <c r="S671" i="1" s="1"/>
  <c r="T671" i="1" s="1"/>
  <c r="R670" i="1"/>
  <c r="Q670" i="1"/>
  <c r="S670" i="1" s="1"/>
  <c r="T670" i="1" s="1"/>
  <c r="R669" i="1"/>
  <c r="Q669" i="1"/>
  <c r="S669" i="1" s="1"/>
  <c r="T669" i="1" s="1"/>
  <c r="R668" i="1"/>
  <c r="Q668" i="1"/>
  <c r="R667" i="1"/>
  <c r="Q667" i="1"/>
  <c r="S667" i="1" s="1"/>
  <c r="T667" i="1" s="1"/>
  <c r="R666" i="1"/>
  <c r="Q666" i="1"/>
  <c r="S666" i="1" s="1"/>
  <c r="T666" i="1" s="1"/>
  <c r="R665" i="1"/>
  <c r="Q665" i="1"/>
  <c r="S665" i="1" s="1"/>
  <c r="T665" i="1" s="1"/>
  <c r="R664" i="1"/>
  <c r="Q664" i="1"/>
  <c r="S664" i="1" s="1"/>
  <c r="T664" i="1" s="1"/>
  <c r="R663" i="1"/>
  <c r="Q663" i="1"/>
  <c r="R662" i="1"/>
  <c r="Q662" i="1"/>
  <c r="R661" i="1"/>
  <c r="Q661" i="1"/>
  <c r="S661" i="1" s="1"/>
  <c r="T661" i="1" s="1"/>
  <c r="R660" i="1"/>
  <c r="Q660" i="1"/>
  <c r="S660" i="1" s="1"/>
  <c r="T660" i="1" s="1"/>
  <c r="R659" i="1"/>
  <c r="Q659" i="1"/>
  <c r="R658" i="1"/>
  <c r="Q658" i="1"/>
  <c r="S658" i="1" s="1"/>
  <c r="T658" i="1" s="1"/>
  <c r="R657" i="1"/>
  <c r="Q657" i="1"/>
  <c r="S657" i="1" s="1"/>
  <c r="T657" i="1" s="1"/>
  <c r="R656" i="1"/>
  <c r="Q656" i="1"/>
  <c r="S656" i="1" s="1"/>
  <c r="T656" i="1" s="1"/>
  <c r="R655" i="1"/>
  <c r="Q655" i="1"/>
  <c r="S655" i="1" s="1"/>
  <c r="T655" i="1" s="1"/>
  <c r="R654" i="1"/>
  <c r="Q654" i="1"/>
  <c r="S654" i="1" s="1"/>
  <c r="T654" i="1" s="1"/>
  <c r="R653" i="1"/>
  <c r="Q653" i="1"/>
  <c r="S653" i="1" s="1"/>
  <c r="T653" i="1" s="1"/>
  <c r="R652" i="1"/>
  <c r="Q652" i="1"/>
  <c r="S652" i="1" s="1"/>
  <c r="T652" i="1" s="1"/>
  <c r="R651" i="1"/>
  <c r="Q651" i="1"/>
  <c r="R650" i="1"/>
  <c r="Q650" i="1"/>
  <c r="R649" i="1"/>
  <c r="Q649" i="1"/>
  <c r="S649" i="1" s="1"/>
  <c r="T649" i="1" s="1"/>
  <c r="R648" i="1"/>
  <c r="Q648" i="1"/>
  <c r="S648" i="1" s="1"/>
  <c r="T648" i="1" s="1"/>
  <c r="R647" i="1"/>
  <c r="Q647" i="1"/>
  <c r="S647" i="1" s="1"/>
  <c r="T647" i="1" s="1"/>
  <c r="R646" i="1"/>
  <c r="Q646" i="1"/>
  <c r="R645" i="1"/>
  <c r="Q645" i="1"/>
  <c r="S645" i="1" s="1"/>
  <c r="T645" i="1" s="1"/>
  <c r="R644" i="1"/>
  <c r="Q644" i="1"/>
  <c r="S644" i="1" s="1"/>
  <c r="T644" i="1" s="1"/>
  <c r="R643" i="1"/>
  <c r="Q643" i="1"/>
  <c r="S643" i="1" s="1"/>
  <c r="T643" i="1" s="1"/>
  <c r="R642" i="1"/>
  <c r="Q642" i="1"/>
  <c r="R641" i="1"/>
  <c r="Q641" i="1"/>
  <c r="S641" i="1" s="1"/>
  <c r="T641" i="1" s="1"/>
  <c r="R640" i="1"/>
  <c r="Q640" i="1"/>
  <c r="R639" i="1"/>
  <c r="Q639" i="1"/>
  <c r="S639" i="1" s="1"/>
  <c r="T639" i="1" s="1"/>
  <c r="R638" i="1"/>
  <c r="Q638" i="1"/>
  <c r="S638" i="1" s="1"/>
  <c r="T638" i="1" s="1"/>
  <c r="R637" i="1"/>
  <c r="Q637" i="1"/>
  <c r="S637" i="1" s="1"/>
  <c r="T637" i="1" s="1"/>
  <c r="R636" i="1"/>
  <c r="Q636" i="1"/>
  <c r="S636" i="1" s="1"/>
  <c r="T636" i="1" s="1"/>
  <c r="R635" i="1"/>
  <c r="Q635" i="1"/>
  <c r="S635" i="1" s="1"/>
  <c r="T635" i="1" s="1"/>
  <c r="R634" i="1"/>
  <c r="Q634" i="1"/>
  <c r="S634" i="1" s="1"/>
  <c r="T634" i="1" s="1"/>
  <c r="R633" i="1"/>
  <c r="Q633" i="1"/>
  <c r="S633" i="1" s="1"/>
  <c r="T633" i="1" s="1"/>
  <c r="R632" i="1"/>
  <c r="Q632" i="1"/>
  <c r="S632" i="1" s="1"/>
  <c r="T632" i="1" s="1"/>
  <c r="R631" i="1"/>
  <c r="Q631" i="1"/>
  <c r="S631" i="1" s="1"/>
  <c r="T631" i="1" s="1"/>
  <c r="R630" i="1"/>
  <c r="Q630" i="1"/>
  <c r="S630" i="1" s="1"/>
  <c r="T630" i="1" s="1"/>
  <c r="R629" i="1"/>
  <c r="Q629" i="1"/>
  <c r="S629" i="1" s="1"/>
  <c r="T629" i="1" s="1"/>
  <c r="R628" i="1"/>
  <c r="Q628" i="1"/>
  <c r="S628" i="1" s="1"/>
  <c r="T628" i="1" s="1"/>
  <c r="R627" i="1"/>
  <c r="Q627" i="1"/>
  <c r="S627" i="1" s="1"/>
  <c r="T627" i="1" s="1"/>
  <c r="R626" i="1"/>
  <c r="Q626" i="1"/>
  <c r="S626" i="1" s="1"/>
  <c r="T626" i="1" s="1"/>
  <c r="R625" i="1"/>
  <c r="Q625" i="1"/>
  <c r="S625" i="1" s="1"/>
  <c r="T625" i="1" s="1"/>
  <c r="R624" i="1"/>
  <c r="Q624" i="1"/>
  <c r="R623" i="1"/>
  <c r="Q623" i="1"/>
  <c r="S623" i="1" s="1"/>
  <c r="T623" i="1" s="1"/>
  <c r="R622" i="1"/>
  <c r="Q622" i="1"/>
  <c r="S622" i="1" s="1"/>
  <c r="T622" i="1" s="1"/>
  <c r="R621" i="1"/>
  <c r="Q621" i="1"/>
  <c r="S621" i="1" s="1"/>
  <c r="T621" i="1" s="1"/>
  <c r="R620" i="1"/>
  <c r="Q620" i="1"/>
  <c r="S620" i="1" s="1"/>
  <c r="T620" i="1" s="1"/>
  <c r="R619" i="1"/>
  <c r="Q619" i="1"/>
  <c r="S619" i="1" s="1"/>
  <c r="T619" i="1" s="1"/>
  <c r="R618" i="1"/>
  <c r="Q618" i="1"/>
  <c r="S618" i="1" s="1"/>
  <c r="T618" i="1" s="1"/>
  <c r="R617" i="1"/>
  <c r="Q617" i="1"/>
  <c r="S617" i="1" s="1"/>
  <c r="T617" i="1" s="1"/>
  <c r="R616" i="1"/>
  <c r="Q616" i="1"/>
  <c r="S616" i="1" s="1"/>
  <c r="T616" i="1" s="1"/>
  <c r="R615" i="1"/>
  <c r="Q615" i="1"/>
  <c r="S615" i="1" s="1"/>
  <c r="T615" i="1" s="1"/>
  <c r="R614" i="1"/>
  <c r="Q614" i="1"/>
  <c r="S614" i="1" s="1"/>
  <c r="T614" i="1" s="1"/>
  <c r="R613" i="1"/>
  <c r="Q613" i="1"/>
  <c r="S613" i="1" s="1"/>
  <c r="T613" i="1" s="1"/>
  <c r="R612" i="1"/>
  <c r="Q612" i="1"/>
  <c r="R611" i="1"/>
  <c r="Q611" i="1"/>
  <c r="S611" i="1" s="1"/>
  <c r="T611" i="1" s="1"/>
  <c r="R610" i="1"/>
  <c r="Q610" i="1"/>
  <c r="S610" i="1" s="1"/>
  <c r="T610" i="1" s="1"/>
  <c r="R609" i="1"/>
  <c r="Q609" i="1"/>
  <c r="S609" i="1" s="1"/>
  <c r="T609" i="1" s="1"/>
  <c r="R608" i="1"/>
  <c r="Q608" i="1"/>
  <c r="R607" i="1"/>
  <c r="Q607" i="1"/>
  <c r="S607" i="1" s="1"/>
  <c r="T607" i="1" s="1"/>
  <c r="R606" i="1"/>
  <c r="Q606" i="1"/>
  <c r="R605" i="1"/>
  <c r="Q605" i="1"/>
  <c r="S605" i="1" s="1"/>
  <c r="T605" i="1" s="1"/>
  <c r="R604" i="1"/>
  <c r="Q604" i="1"/>
  <c r="S604" i="1" s="1"/>
  <c r="T604" i="1" s="1"/>
  <c r="R603" i="1"/>
  <c r="Q603" i="1"/>
  <c r="S603" i="1" s="1"/>
  <c r="T603" i="1" s="1"/>
  <c r="R602" i="1"/>
  <c r="Q602" i="1"/>
  <c r="S602" i="1" s="1"/>
  <c r="T602" i="1" s="1"/>
  <c r="R601" i="1"/>
  <c r="Q601" i="1"/>
  <c r="S601" i="1" s="1"/>
  <c r="T601" i="1" s="1"/>
  <c r="R600" i="1"/>
  <c r="Q600" i="1"/>
  <c r="S600" i="1" s="1"/>
  <c r="T600" i="1" s="1"/>
  <c r="R599" i="1"/>
  <c r="Q599" i="1"/>
  <c r="S599" i="1" s="1"/>
  <c r="T599" i="1" s="1"/>
  <c r="R598" i="1"/>
  <c r="Q598" i="1"/>
  <c r="S598" i="1" s="1"/>
  <c r="T598" i="1" s="1"/>
  <c r="R597" i="1"/>
  <c r="Q597" i="1"/>
  <c r="R596" i="1"/>
  <c r="Q596" i="1"/>
  <c r="S596" i="1" s="1"/>
  <c r="T596" i="1" s="1"/>
  <c r="R595" i="1"/>
  <c r="Q595" i="1"/>
  <c r="S595" i="1" s="1"/>
  <c r="T595" i="1" s="1"/>
  <c r="R594" i="1"/>
  <c r="Q594" i="1"/>
  <c r="S594" i="1" s="1"/>
  <c r="T594" i="1" s="1"/>
  <c r="R593" i="1"/>
  <c r="Q593" i="1"/>
  <c r="R592" i="1"/>
  <c r="Q592" i="1"/>
  <c r="S592" i="1" s="1"/>
  <c r="T592" i="1" s="1"/>
  <c r="R591" i="1"/>
  <c r="Q591" i="1"/>
  <c r="S591" i="1" s="1"/>
  <c r="T591" i="1" s="1"/>
  <c r="R590" i="1"/>
  <c r="Q590" i="1"/>
  <c r="R589" i="1"/>
  <c r="Q589" i="1"/>
  <c r="R588" i="1"/>
  <c r="Q588" i="1"/>
  <c r="S588" i="1" s="1"/>
  <c r="T588" i="1" s="1"/>
  <c r="R587" i="1"/>
  <c r="Q587" i="1"/>
  <c r="R586" i="1"/>
  <c r="Q586" i="1"/>
  <c r="R585" i="1"/>
  <c r="Q585" i="1"/>
  <c r="S585" i="1" s="1"/>
  <c r="T585" i="1" s="1"/>
  <c r="R584" i="1"/>
  <c r="Q584" i="1"/>
  <c r="S584" i="1" s="1"/>
  <c r="T584" i="1" s="1"/>
  <c r="R583" i="1"/>
  <c r="Q583" i="1"/>
  <c r="R582" i="1"/>
  <c r="Q582" i="1"/>
  <c r="S582" i="1" s="1"/>
  <c r="T582" i="1" s="1"/>
  <c r="R581" i="1"/>
  <c r="Q581" i="1"/>
  <c r="R580" i="1"/>
  <c r="Q580" i="1"/>
  <c r="S580" i="1" s="1"/>
  <c r="T580" i="1" s="1"/>
  <c r="R579" i="1"/>
  <c r="Q579" i="1"/>
  <c r="S579" i="1" s="1"/>
  <c r="T579" i="1" s="1"/>
  <c r="R578" i="1"/>
  <c r="Q578" i="1"/>
  <c r="S578" i="1" s="1"/>
  <c r="T578" i="1" s="1"/>
  <c r="R577" i="1"/>
  <c r="Q577" i="1"/>
  <c r="S577" i="1" s="1"/>
  <c r="T577" i="1" s="1"/>
  <c r="R576" i="1"/>
  <c r="Q576" i="1"/>
  <c r="S576" i="1" s="1"/>
  <c r="T576" i="1" s="1"/>
  <c r="R575" i="1"/>
  <c r="Q575" i="1"/>
  <c r="S575" i="1" s="1"/>
  <c r="T575" i="1" s="1"/>
  <c r="R574" i="1"/>
  <c r="Q574" i="1"/>
  <c r="R573" i="1"/>
  <c r="Q573" i="1"/>
  <c r="S573" i="1" s="1"/>
  <c r="T573" i="1" s="1"/>
  <c r="R572" i="1"/>
  <c r="Q572" i="1"/>
  <c r="R571" i="1"/>
  <c r="Q571" i="1"/>
  <c r="S571" i="1" s="1"/>
  <c r="T571" i="1" s="1"/>
  <c r="R570" i="1"/>
  <c r="Q570" i="1"/>
  <c r="S570" i="1" s="1"/>
  <c r="T570" i="1" s="1"/>
  <c r="R569" i="1"/>
  <c r="Q569" i="1"/>
  <c r="S569" i="1" s="1"/>
  <c r="T569" i="1" s="1"/>
  <c r="R568" i="1"/>
  <c r="Q568" i="1"/>
  <c r="S568" i="1" s="1"/>
  <c r="T568" i="1" s="1"/>
  <c r="R567" i="1"/>
  <c r="Q567" i="1"/>
  <c r="S567" i="1" s="1"/>
  <c r="T567" i="1" s="1"/>
  <c r="R566" i="1"/>
  <c r="Q566" i="1"/>
  <c r="S566" i="1" s="1"/>
  <c r="T566" i="1" s="1"/>
  <c r="R565" i="1"/>
  <c r="Q565" i="1"/>
  <c r="S565" i="1" s="1"/>
  <c r="T565" i="1" s="1"/>
  <c r="R564" i="1"/>
  <c r="Q564" i="1"/>
  <c r="S564" i="1" s="1"/>
  <c r="T564" i="1" s="1"/>
  <c r="R563" i="1"/>
  <c r="Q563" i="1"/>
  <c r="S563" i="1" s="1"/>
  <c r="T563" i="1" s="1"/>
  <c r="R562" i="1"/>
  <c r="Q562" i="1"/>
  <c r="S562" i="1" s="1"/>
  <c r="T562" i="1" s="1"/>
  <c r="R561" i="1"/>
  <c r="Q561" i="1"/>
  <c r="S561" i="1" s="1"/>
  <c r="T561" i="1" s="1"/>
  <c r="R560" i="1"/>
  <c r="Q560" i="1"/>
  <c r="S560" i="1" s="1"/>
  <c r="T560" i="1" s="1"/>
  <c r="R559" i="1"/>
  <c r="Q559" i="1"/>
  <c r="S559" i="1" s="1"/>
  <c r="T559" i="1" s="1"/>
  <c r="R558" i="1"/>
  <c r="Q558" i="1"/>
  <c r="R557" i="1"/>
  <c r="Q557" i="1"/>
  <c r="S557" i="1" s="1"/>
  <c r="T557" i="1" s="1"/>
  <c r="R556" i="1"/>
  <c r="Q556" i="1"/>
  <c r="S556" i="1" s="1"/>
  <c r="T556" i="1" s="1"/>
  <c r="R555" i="1"/>
  <c r="Q555" i="1"/>
  <c r="S555" i="1" s="1"/>
  <c r="T555" i="1" s="1"/>
  <c r="R554" i="1"/>
  <c r="Q554" i="1"/>
  <c r="S554" i="1" s="1"/>
  <c r="T554" i="1" s="1"/>
  <c r="R553" i="1"/>
  <c r="Q553" i="1"/>
  <c r="S553" i="1" s="1"/>
  <c r="T553" i="1" s="1"/>
  <c r="R552" i="1"/>
  <c r="Q552" i="1"/>
  <c r="S552" i="1" s="1"/>
  <c r="T552" i="1" s="1"/>
  <c r="R551" i="1"/>
  <c r="Q551" i="1"/>
  <c r="R550" i="1"/>
  <c r="Q550" i="1"/>
  <c r="S550" i="1" s="1"/>
  <c r="T550" i="1" s="1"/>
  <c r="R549" i="1"/>
  <c r="Q549" i="1"/>
  <c r="S549" i="1" s="1"/>
  <c r="T549" i="1" s="1"/>
  <c r="R548" i="1"/>
  <c r="Q548" i="1"/>
  <c r="R547" i="1"/>
  <c r="Q547" i="1"/>
  <c r="S547" i="1" s="1"/>
  <c r="T547" i="1" s="1"/>
  <c r="R546" i="1"/>
  <c r="Q546" i="1"/>
  <c r="S546" i="1" s="1"/>
  <c r="T546" i="1" s="1"/>
  <c r="R545" i="1"/>
  <c r="Q545" i="1"/>
  <c r="S545" i="1" s="1"/>
  <c r="T545" i="1" s="1"/>
  <c r="R544" i="1"/>
  <c r="Q544" i="1"/>
  <c r="S544" i="1" s="1"/>
  <c r="T544" i="1" s="1"/>
  <c r="R543" i="1"/>
  <c r="Q543" i="1"/>
  <c r="S543" i="1" s="1"/>
  <c r="T543" i="1" s="1"/>
  <c r="R542" i="1"/>
  <c r="Q542" i="1"/>
  <c r="R541" i="1"/>
  <c r="Q541" i="1"/>
  <c r="S541" i="1" s="1"/>
  <c r="T541" i="1" s="1"/>
  <c r="R540" i="1"/>
  <c r="Q540" i="1"/>
  <c r="S540" i="1" s="1"/>
  <c r="T540" i="1" s="1"/>
  <c r="R539" i="1"/>
  <c r="Q539" i="1"/>
  <c r="S539" i="1" s="1"/>
  <c r="T539" i="1" s="1"/>
  <c r="R538" i="1"/>
  <c r="Q538" i="1"/>
  <c r="R537" i="1"/>
  <c r="Q537" i="1"/>
  <c r="S537" i="1" s="1"/>
  <c r="T537" i="1" s="1"/>
  <c r="R536" i="1"/>
  <c r="Q536" i="1"/>
  <c r="S536" i="1" s="1"/>
  <c r="T536" i="1" s="1"/>
  <c r="R535" i="1"/>
  <c r="Q535" i="1"/>
  <c r="R534" i="1"/>
  <c r="Q534" i="1"/>
  <c r="R533" i="1"/>
  <c r="Q533" i="1"/>
  <c r="R532" i="1"/>
  <c r="Q532" i="1"/>
  <c r="S532" i="1" s="1"/>
  <c r="T532" i="1" s="1"/>
  <c r="R531" i="1"/>
  <c r="Q531" i="1"/>
  <c r="R530" i="1"/>
  <c r="Q530" i="1"/>
  <c r="S530" i="1" s="1"/>
  <c r="T530" i="1" s="1"/>
  <c r="R529" i="1"/>
  <c r="Q529" i="1"/>
  <c r="R528" i="1"/>
  <c r="Q528" i="1"/>
  <c r="S528" i="1" s="1"/>
  <c r="T528" i="1" s="1"/>
  <c r="R527" i="1"/>
  <c r="Q527" i="1"/>
  <c r="R526" i="1"/>
  <c r="Q526" i="1"/>
  <c r="S526" i="1" s="1"/>
  <c r="T526" i="1" s="1"/>
  <c r="R525" i="1"/>
  <c r="Q525" i="1"/>
  <c r="S525" i="1" s="1"/>
  <c r="T525" i="1" s="1"/>
  <c r="R524" i="1"/>
  <c r="Q524" i="1"/>
  <c r="R523" i="1"/>
  <c r="Q523" i="1"/>
  <c r="S523" i="1" s="1"/>
  <c r="T523" i="1" s="1"/>
  <c r="R522" i="1"/>
  <c r="Q522" i="1"/>
  <c r="S522" i="1" s="1"/>
  <c r="T522" i="1" s="1"/>
  <c r="R521" i="1"/>
  <c r="Q521" i="1"/>
  <c r="R520" i="1"/>
  <c r="Q520" i="1"/>
  <c r="S520" i="1" s="1"/>
  <c r="T520" i="1" s="1"/>
  <c r="R519" i="1"/>
  <c r="Q519" i="1"/>
  <c r="R518" i="1"/>
  <c r="Q518" i="1"/>
  <c r="S518" i="1" s="1"/>
  <c r="T518" i="1" s="1"/>
  <c r="R517" i="1"/>
  <c r="Q517" i="1"/>
  <c r="S517" i="1" s="1"/>
  <c r="T517" i="1" s="1"/>
  <c r="R516" i="1"/>
  <c r="Q516" i="1"/>
  <c r="S516" i="1" s="1"/>
  <c r="T516" i="1" s="1"/>
  <c r="R515" i="1"/>
  <c r="Q515" i="1"/>
  <c r="R514" i="1"/>
  <c r="Q514" i="1"/>
  <c r="R513" i="1"/>
  <c r="Q513" i="1"/>
  <c r="R512" i="1"/>
  <c r="Q512" i="1"/>
  <c r="R511" i="1"/>
  <c r="Q511" i="1"/>
  <c r="S511" i="1" s="1"/>
  <c r="T511" i="1" s="1"/>
  <c r="R510" i="1"/>
  <c r="Q510" i="1"/>
  <c r="S510" i="1" s="1"/>
  <c r="T510" i="1" s="1"/>
  <c r="R509" i="1"/>
  <c r="Q509" i="1"/>
  <c r="R508" i="1"/>
  <c r="Q508" i="1"/>
  <c r="S508" i="1" s="1"/>
  <c r="T508" i="1" s="1"/>
  <c r="R507" i="1"/>
  <c r="Q507" i="1"/>
  <c r="R506" i="1"/>
  <c r="Q506" i="1"/>
  <c r="S506" i="1" s="1"/>
  <c r="T506" i="1" s="1"/>
  <c r="R505" i="1"/>
  <c r="Q505" i="1"/>
  <c r="R504" i="1"/>
  <c r="Q504" i="1"/>
  <c r="S504" i="1" s="1"/>
  <c r="T504" i="1" s="1"/>
  <c r="R503" i="1"/>
  <c r="Q503" i="1"/>
  <c r="R502" i="1"/>
  <c r="Q502" i="1"/>
  <c r="S502" i="1" s="1"/>
  <c r="T502" i="1" s="1"/>
  <c r="R501" i="1"/>
  <c r="Q501" i="1"/>
  <c r="R500" i="1"/>
  <c r="Q500" i="1"/>
  <c r="S500" i="1" s="1"/>
  <c r="T500" i="1" s="1"/>
  <c r="R499" i="1"/>
  <c r="Q499" i="1"/>
  <c r="S499" i="1" s="1"/>
  <c r="T499" i="1" s="1"/>
  <c r="R498" i="1"/>
  <c r="Q498" i="1"/>
  <c r="S498" i="1" s="1"/>
  <c r="T498" i="1" s="1"/>
  <c r="R497" i="1"/>
  <c r="Q497" i="1"/>
  <c r="S497" i="1" s="1"/>
  <c r="T497" i="1" s="1"/>
  <c r="R496" i="1"/>
  <c r="Q496" i="1"/>
  <c r="R495" i="1"/>
  <c r="Q495" i="1"/>
  <c r="S495" i="1" s="1"/>
  <c r="T495" i="1" s="1"/>
  <c r="R494" i="1"/>
  <c r="Q494" i="1"/>
  <c r="S494" i="1" s="1"/>
  <c r="T494" i="1" s="1"/>
  <c r="R493" i="1"/>
  <c r="Q493" i="1"/>
  <c r="R492" i="1"/>
  <c r="Q492" i="1"/>
  <c r="R491" i="1"/>
  <c r="Q491" i="1"/>
  <c r="S491" i="1" s="1"/>
  <c r="T491" i="1" s="1"/>
  <c r="R490" i="1"/>
  <c r="Q490" i="1"/>
  <c r="S490" i="1" s="1"/>
  <c r="T490" i="1" s="1"/>
  <c r="R489" i="1"/>
  <c r="Q489" i="1"/>
  <c r="S489" i="1" s="1"/>
  <c r="T489" i="1" s="1"/>
  <c r="R488" i="1"/>
  <c r="Q488" i="1"/>
  <c r="S488" i="1" s="1"/>
  <c r="T488" i="1" s="1"/>
  <c r="R487" i="1"/>
  <c r="Q487" i="1"/>
  <c r="S487" i="1" s="1"/>
  <c r="T487" i="1" s="1"/>
  <c r="R486" i="1"/>
  <c r="Q486" i="1"/>
  <c r="S486" i="1" s="1"/>
  <c r="T486" i="1" s="1"/>
  <c r="R485" i="1"/>
  <c r="Q485" i="1"/>
  <c r="S485" i="1" s="1"/>
  <c r="T485" i="1" s="1"/>
  <c r="R484" i="1"/>
  <c r="Q484" i="1"/>
  <c r="R483" i="1"/>
  <c r="Q483" i="1"/>
  <c r="S483" i="1" s="1"/>
  <c r="T483" i="1" s="1"/>
  <c r="R482" i="1"/>
  <c r="Q482" i="1"/>
  <c r="S482" i="1" s="1"/>
  <c r="T482" i="1" s="1"/>
  <c r="R481" i="1"/>
  <c r="Q481" i="1"/>
  <c r="R480" i="1"/>
  <c r="Q480" i="1"/>
  <c r="S480" i="1" s="1"/>
  <c r="T480" i="1" s="1"/>
  <c r="R479" i="1"/>
  <c r="Q479" i="1"/>
  <c r="S479" i="1" s="1"/>
  <c r="T479" i="1" s="1"/>
  <c r="R478" i="1"/>
  <c r="Q478" i="1"/>
  <c r="S478" i="1" s="1"/>
  <c r="T478" i="1" s="1"/>
  <c r="R477" i="1"/>
  <c r="Q477" i="1"/>
  <c r="R476" i="1"/>
  <c r="Q476" i="1"/>
  <c r="S476" i="1" s="1"/>
  <c r="T476" i="1" s="1"/>
  <c r="R475" i="1"/>
  <c r="Q475" i="1"/>
  <c r="S475" i="1" s="1"/>
  <c r="T475" i="1" s="1"/>
  <c r="R474" i="1"/>
  <c r="Q474" i="1"/>
  <c r="S474" i="1" s="1"/>
  <c r="T474" i="1" s="1"/>
  <c r="R473" i="1"/>
  <c r="Q473" i="1"/>
  <c r="S473" i="1" s="1"/>
  <c r="T473" i="1" s="1"/>
  <c r="R472" i="1"/>
  <c r="Q472" i="1"/>
  <c r="S472" i="1" s="1"/>
  <c r="T472" i="1" s="1"/>
  <c r="R471" i="1"/>
  <c r="Q471" i="1"/>
  <c r="S471" i="1" s="1"/>
  <c r="T471" i="1" s="1"/>
  <c r="R470" i="1"/>
  <c r="Q470" i="1"/>
  <c r="S470" i="1" s="1"/>
  <c r="T470" i="1" s="1"/>
  <c r="R469" i="1"/>
  <c r="Q469" i="1"/>
  <c r="S469" i="1" s="1"/>
  <c r="T469" i="1" s="1"/>
  <c r="R468" i="1"/>
  <c r="Q468" i="1"/>
  <c r="S468" i="1" s="1"/>
  <c r="T468" i="1" s="1"/>
  <c r="R467" i="1"/>
  <c r="Q467" i="1"/>
  <c r="S467" i="1" s="1"/>
  <c r="T467" i="1" s="1"/>
  <c r="R466" i="1"/>
  <c r="Q466" i="1"/>
  <c r="S466" i="1" s="1"/>
  <c r="T466" i="1" s="1"/>
  <c r="R465" i="1"/>
  <c r="Q465" i="1"/>
  <c r="S465" i="1" s="1"/>
  <c r="T465" i="1" s="1"/>
  <c r="R464" i="1"/>
  <c r="Q464" i="1"/>
  <c r="S464" i="1" s="1"/>
  <c r="T464" i="1" s="1"/>
  <c r="R463" i="1"/>
  <c r="Q463" i="1"/>
  <c r="R462" i="1"/>
  <c r="Q462" i="1"/>
  <c r="S462" i="1" s="1"/>
  <c r="T462" i="1" s="1"/>
  <c r="R461" i="1"/>
  <c r="Q461" i="1"/>
  <c r="S461" i="1" s="1"/>
  <c r="T461" i="1" s="1"/>
  <c r="R460" i="1"/>
  <c r="Q460" i="1"/>
  <c r="R459" i="1"/>
  <c r="Q459" i="1"/>
  <c r="R458" i="1"/>
  <c r="Q458" i="1"/>
  <c r="S458" i="1" s="1"/>
  <c r="T458" i="1" s="1"/>
  <c r="R457" i="1"/>
  <c r="Q457" i="1"/>
  <c r="S457" i="1" s="1"/>
  <c r="T457" i="1" s="1"/>
  <c r="R456" i="1"/>
  <c r="Q456" i="1"/>
  <c r="R455" i="1"/>
  <c r="Q455" i="1"/>
  <c r="S455" i="1" s="1"/>
  <c r="T455" i="1" s="1"/>
  <c r="R454" i="1"/>
  <c r="Q454" i="1"/>
  <c r="S454" i="1" s="1"/>
  <c r="T454" i="1" s="1"/>
  <c r="R453" i="1"/>
  <c r="Q453" i="1"/>
  <c r="R452" i="1"/>
  <c r="Q452" i="1"/>
  <c r="S452" i="1" s="1"/>
  <c r="T452" i="1" s="1"/>
  <c r="R451" i="1"/>
  <c r="Q451" i="1"/>
  <c r="S451" i="1" s="1"/>
  <c r="T451" i="1" s="1"/>
  <c r="R450" i="1"/>
  <c r="Q450" i="1"/>
  <c r="R449" i="1"/>
  <c r="Q449" i="1"/>
  <c r="S449" i="1" s="1"/>
  <c r="T449" i="1" s="1"/>
  <c r="R448" i="1"/>
  <c r="Q448" i="1"/>
  <c r="S448" i="1" s="1"/>
  <c r="T448" i="1" s="1"/>
  <c r="R447" i="1"/>
  <c r="Q447" i="1"/>
  <c r="R446" i="1"/>
  <c r="Q446" i="1"/>
  <c r="S446" i="1" s="1"/>
  <c r="T446" i="1" s="1"/>
  <c r="R445" i="1"/>
  <c r="Q445" i="1"/>
  <c r="S445" i="1" s="1"/>
  <c r="T445" i="1" s="1"/>
  <c r="R444" i="1"/>
  <c r="Q444" i="1"/>
  <c r="R443" i="1"/>
  <c r="Q443" i="1"/>
  <c r="S443" i="1" s="1"/>
  <c r="T443" i="1" s="1"/>
  <c r="R442" i="1"/>
  <c r="Q442" i="1"/>
  <c r="S442" i="1" s="1"/>
  <c r="T442" i="1" s="1"/>
  <c r="R441" i="1"/>
  <c r="Q441" i="1"/>
  <c r="S441" i="1" s="1"/>
  <c r="T441" i="1" s="1"/>
  <c r="R440" i="1"/>
  <c r="Q440" i="1"/>
  <c r="R439" i="1"/>
  <c r="Q439" i="1"/>
  <c r="S439" i="1" s="1"/>
  <c r="T439" i="1" s="1"/>
  <c r="R438" i="1"/>
  <c r="Q438" i="1"/>
  <c r="S438" i="1" s="1"/>
  <c r="T438" i="1" s="1"/>
  <c r="R437" i="1"/>
  <c r="Q437" i="1"/>
  <c r="S437" i="1" s="1"/>
  <c r="T437" i="1" s="1"/>
  <c r="R436" i="1"/>
  <c r="Q436" i="1"/>
  <c r="S436" i="1" s="1"/>
  <c r="T436" i="1" s="1"/>
  <c r="R435" i="1"/>
  <c r="Q435" i="1"/>
  <c r="R434" i="1"/>
  <c r="Q434" i="1"/>
  <c r="S434" i="1" s="1"/>
  <c r="T434" i="1" s="1"/>
  <c r="R433" i="1"/>
  <c r="Q433" i="1"/>
  <c r="S433" i="1" s="1"/>
  <c r="T433" i="1" s="1"/>
  <c r="R432" i="1"/>
  <c r="Q432" i="1"/>
  <c r="R431" i="1"/>
  <c r="Q431" i="1"/>
  <c r="S431" i="1" s="1"/>
  <c r="T431" i="1" s="1"/>
  <c r="R430" i="1"/>
  <c r="Q430" i="1"/>
  <c r="R429" i="1"/>
  <c r="Q429" i="1"/>
  <c r="S429" i="1" s="1"/>
  <c r="T429" i="1" s="1"/>
  <c r="R428" i="1"/>
  <c r="Q428" i="1"/>
  <c r="R427" i="1"/>
  <c r="Q427" i="1"/>
  <c r="R426" i="1"/>
  <c r="Q426" i="1"/>
  <c r="S426" i="1" s="1"/>
  <c r="T426" i="1" s="1"/>
  <c r="R425" i="1"/>
  <c r="Q425" i="1"/>
  <c r="R424" i="1"/>
  <c r="Q424" i="1"/>
  <c r="S424" i="1" s="1"/>
  <c r="T424" i="1" s="1"/>
  <c r="R423" i="1"/>
  <c r="Q423" i="1"/>
  <c r="R422" i="1"/>
  <c r="Q422" i="1"/>
  <c r="S422" i="1" s="1"/>
  <c r="T422" i="1" s="1"/>
  <c r="R421" i="1"/>
  <c r="Q421" i="1"/>
  <c r="R420" i="1"/>
  <c r="Q420" i="1"/>
  <c r="S420" i="1" s="1"/>
  <c r="T420" i="1" s="1"/>
  <c r="R419" i="1"/>
  <c r="Q419" i="1"/>
  <c r="S419" i="1" s="1"/>
  <c r="T419" i="1" s="1"/>
  <c r="R418" i="1"/>
  <c r="Q418" i="1"/>
  <c r="S418" i="1" s="1"/>
  <c r="T418" i="1" s="1"/>
  <c r="R417" i="1"/>
  <c r="Q417" i="1"/>
  <c r="S417" i="1" s="1"/>
  <c r="T417" i="1" s="1"/>
  <c r="R416" i="1"/>
  <c r="Q416" i="1"/>
  <c r="S416" i="1" s="1"/>
  <c r="T416" i="1" s="1"/>
  <c r="R415" i="1"/>
  <c r="Q415" i="1"/>
  <c r="S415" i="1" s="1"/>
  <c r="T415" i="1" s="1"/>
  <c r="R414" i="1"/>
  <c r="Q414" i="1"/>
  <c r="S414" i="1" s="1"/>
  <c r="T414" i="1" s="1"/>
  <c r="R413" i="1"/>
  <c r="Q413" i="1"/>
  <c r="S413" i="1" s="1"/>
  <c r="T413" i="1" s="1"/>
  <c r="R412" i="1"/>
  <c r="Q412" i="1"/>
  <c r="R411" i="1"/>
  <c r="Q411" i="1"/>
  <c r="S411" i="1" s="1"/>
  <c r="T411" i="1" s="1"/>
  <c r="R410" i="1"/>
  <c r="Q410" i="1"/>
  <c r="S410" i="1" s="1"/>
  <c r="T410" i="1" s="1"/>
  <c r="R409" i="1"/>
  <c r="Q409" i="1"/>
  <c r="R408" i="1"/>
  <c r="Q408" i="1"/>
  <c r="S408" i="1" s="1"/>
  <c r="T408" i="1" s="1"/>
  <c r="R407" i="1"/>
  <c r="Q407" i="1"/>
  <c r="S407" i="1" s="1"/>
  <c r="T407" i="1" s="1"/>
  <c r="R406" i="1"/>
  <c r="Q406" i="1"/>
  <c r="R405" i="1"/>
  <c r="Q405" i="1"/>
  <c r="S405" i="1" s="1"/>
  <c r="T405" i="1" s="1"/>
  <c r="R404" i="1"/>
  <c r="Q404" i="1"/>
  <c r="S404" i="1" s="1"/>
  <c r="T404" i="1" s="1"/>
  <c r="R403" i="1"/>
  <c r="Q403" i="1"/>
  <c r="R402" i="1"/>
  <c r="Q402" i="1"/>
  <c r="S402" i="1" s="1"/>
  <c r="T402" i="1" s="1"/>
  <c r="R401" i="1"/>
  <c r="Q401" i="1"/>
  <c r="S401" i="1" s="1"/>
  <c r="T401" i="1" s="1"/>
  <c r="R400" i="1"/>
  <c r="Q400" i="1"/>
  <c r="S400" i="1" s="1"/>
  <c r="T400" i="1" s="1"/>
  <c r="R399" i="1"/>
  <c r="Q399" i="1"/>
  <c r="R398" i="1"/>
  <c r="Q398" i="1"/>
  <c r="S398" i="1" s="1"/>
  <c r="T398" i="1" s="1"/>
  <c r="R397" i="1"/>
  <c r="Q397" i="1"/>
  <c r="S397" i="1" s="1"/>
  <c r="T397" i="1" s="1"/>
  <c r="R396" i="1"/>
  <c r="Q396" i="1"/>
  <c r="S396" i="1" s="1"/>
  <c r="T396" i="1" s="1"/>
  <c r="R395" i="1"/>
  <c r="Q395" i="1"/>
  <c r="R394" i="1"/>
  <c r="Q394" i="1"/>
  <c r="R393" i="1"/>
  <c r="Q393" i="1"/>
  <c r="S393" i="1" s="1"/>
  <c r="T393" i="1" s="1"/>
  <c r="R392" i="1"/>
  <c r="Q392" i="1"/>
  <c r="R391" i="1"/>
  <c r="Q391" i="1"/>
  <c r="S391" i="1" s="1"/>
  <c r="T391" i="1" s="1"/>
  <c r="R390" i="1"/>
  <c r="Q390" i="1"/>
  <c r="S390" i="1" s="1"/>
  <c r="T390" i="1" s="1"/>
  <c r="R389" i="1"/>
  <c r="Q389" i="1"/>
  <c r="S389" i="1" s="1"/>
  <c r="T389" i="1" s="1"/>
  <c r="R388" i="1"/>
  <c r="Q388" i="1"/>
  <c r="S388" i="1" s="1"/>
  <c r="T388" i="1" s="1"/>
  <c r="R387" i="1"/>
  <c r="Q387" i="1"/>
  <c r="R386" i="1"/>
  <c r="Q386" i="1"/>
  <c r="S386" i="1" s="1"/>
  <c r="T386" i="1" s="1"/>
  <c r="R385" i="1"/>
  <c r="Q385" i="1"/>
  <c r="R384" i="1"/>
  <c r="Q384" i="1"/>
  <c r="S384" i="1" s="1"/>
  <c r="T384" i="1" s="1"/>
  <c r="R383" i="1"/>
  <c r="Q383" i="1"/>
  <c r="S383" i="1" s="1"/>
  <c r="T383" i="1" s="1"/>
  <c r="R382" i="1"/>
  <c r="Q382" i="1"/>
  <c r="S382" i="1" s="1"/>
  <c r="T382" i="1" s="1"/>
  <c r="R381" i="1"/>
  <c r="Q381" i="1"/>
  <c r="S381" i="1" s="1"/>
  <c r="T381" i="1" s="1"/>
  <c r="R380" i="1"/>
  <c r="Q380" i="1"/>
  <c r="S380" i="1" s="1"/>
  <c r="T380" i="1" s="1"/>
  <c r="R379" i="1"/>
  <c r="Q379" i="1"/>
  <c r="R378" i="1"/>
  <c r="Q378" i="1"/>
  <c r="R377" i="1"/>
  <c r="Q377" i="1"/>
  <c r="R376" i="1"/>
  <c r="Q376" i="1"/>
  <c r="S376" i="1" s="1"/>
  <c r="T376" i="1" s="1"/>
  <c r="R375" i="1"/>
  <c r="Q375" i="1"/>
  <c r="R374" i="1"/>
  <c r="Q374" i="1"/>
  <c r="S374" i="1" s="1"/>
  <c r="T374" i="1" s="1"/>
  <c r="R373" i="1"/>
  <c r="Q373" i="1"/>
  <c r="S373" i="1" s="1"/>
  <c r="T373" i="1" s="1"/>
  <c r="R372" i="1"/>
  <c r="Q372" i="1"/>
  <c r="S372" i="1" s="1"/>
  <c r="T372" i="1" s="1"/>
  <c r="R371" i="1"/>
  <c r="Q371" i="1"/>
  <c r="R370" i="1"/>
  <c r="Q370" i="1"/>
  <c r="S370" i="1" s="1"/>
  <c r="T370" i="1" s="1"/>
  <c r="R369" i="1"/>
  <c r="Q369" i="1"/>
  <c r="S369" i="1" s="1"/>
  <c r="T369" i="1" s="1"/>
  <c r="R368" i="1"/>
  <c r="Q368" i="1"/>
  <c r="S368" i="1" s="1"/>
  <c r="T368" i="1" s="1"/>
  <c r="R367" i="1"/>
  <c r="Q367" i="1"/>
  <c r="S367" i="1" s="1"/>
  <c r="T367" i="1" s="1"/>
  <c r="R366" i="1"/>
  <c r="Q366" i="1"/>
  <c r="R365" i="1"/>
  <c r="Q365" i="1"/>
  <c r="S365" i="1" s="1"/>
  <c r="T365" i="1" s="1"/>
  <c r="R364" i="1"/>
  <c r="Q364" i="1"/>
  <c r="R363" i="1"/>
  <c r="Q363" i="1"/>
  <c r="S363" i="1" s="1"/>
  <c r="T363" i="1" s="1"/>
  <c r="R362" i="1"/>
  <c r="Q362" i="1"/>
  <c r="S362" i="1" s="1"/>
  <c r="T362" i="1" s="1"/>
  <c r="R361" i="1"/>
  <c r="Q361" i="1"/>
  <c r="S361" i="1" s="1"/>
  <c r="T361" i="1" s="1"/>
  <c r="R360" i="1"/>
  <c r="Q360" i="1"/>
  <c r="S360" i="1" s="1"/>
  <c r="T360" i="1" s="1"/>
  <c r="R359" i="1"/>
  <c r="Q359" i="1"/>
  <c r="R358" i="1"/>
  <c r="Q358" i="1"/>
  <c r="R357" i="1"/>
  <c r="Q357" i="1"/>
  <c r="S357" i="1" s="1"/>
  <c r="T357" i="1" s="1"/>
  <c r="R356" i="1"/>
  <c r="Q356" i="1"/>
  <c r="R355" i="1"/>
  <c r="Q355" i="1"/>
  <c r="S355" i="1" s="1"/>
  <c r="T355" i="1" s="1"/>
  <c r="R354" i="1"/>
  <c r="Q354" i="1"/>
  <c r="R353" i="1"/>
  <c r="Q353" i="1"/>
  <c r="S353" i="1" s="1"/>
  <c r="T353" i="1" s="1"/>
  <c r="R352" i="1"/>
  <c r="Q352" i="1"/>
  <c r="S352" i="1" s="1"/>
  <c r="T352" i="1" s="1"/>
  <c r="R351" i="1"/>
  <c r="Q351" i="1"/>
  <c r="S351" i="1" s="1"/>
  <c r="T351" i="1" s="1"/>
  <c r="R350" i="1"/>
  <c r="Q350" i="1"/>
  <c r="S350" i="1" s="1"/>
  <c r="T350" i="1" s="1"/>
  <c r="R349" i="1"/>
  <c r="Q349" i="1"/>
  <c r="S349" i="1" s="1"/>
  <c r="T349" i="1" s="1"/>
  <c r="R348" i="1"/>
  <c r="Q348" i="1"/>
  <c r="S348" i="1" s="1"/>
  <c r="T348" i="1" s="1"/>
  <c r="R347" i="1"/>
  <c r="Q347" i="1"/>
  <c r="S347" i="1" s="1"/>
  <c r="T347" i="1" s="1"/>
  <c r="R346" i="1"/>
  <c r="Q346" i="1"/>
  <c r="S346" i="1" s="1"/>
  <c r="T346" i="1" s="1"/>
  <c r="R345" i="1"/>
  <c r="Q345" i="1"/>
  <c r="R344" i="1"/>
  <c r="Q344" i="1"/>
  <c r="S344" i="1" s="1"/>
  <c r="T344" i="1" s="1"/>
  <c r="R343" i="1"/>
  <c r="Q343" i="1"/>
  <c r="R342" i="1"/>
  <c r="Q342" i="1"/>
  <c r="S342" i="1" s="1"/>
  <c r="T342" i="1" s="1"/>
  <c r="R341" i="1"/>
  <c r="Q341" i="1"/>
  <c r="R340" i="1"/>
  <c r="Q340" i="1"/>
  <c r="S340" i="1" s="1"/>
  <c r="T340" i="1" s="1"/>
  <c r="R339" i="1"/>
  <c r="Q339" i="1"/>
  <c r="S339" i="1" s="1"/>
  <c r="T339" i="1" s="1"/>
  <c r="R338" i="1"/>
  <c r="Q338" i="1"/>
  <c r="S338" i="1" s="1"/>
  <c r="T338" i="1" s="1"/>
  <c r="R337" i="1"/>
  <c r="Q337" i="1"/>
  <c r="R336" i="1"/>
  <c r="Q336" i="1"/>
  <c r="S336" i="1" s="1"/>
  <c r="T336" i="1" s="1"/>
  <c r="R335" i="1"/>
  <c r="Q335" i="1"/>
  <c r="S335" i="1" s="1"/>
  <c r="T335" i="1" s="1"/>
  <c r="R334" i="1"/>
  <c r="Q334" i="1"/>
  <c r="S334" i="1" s="1"/>
  <c r="T334" i="1" s="1"/>
  <c r="R333" i="1"/>
  <c r="Q333" i="1"/>
  <c r="R332" i="1"/>
  <c r="Q332" i="1"/>
  <c r="S332" i="1" s="1"/>
  <c r="T332" i="1" s="1"/>
  <c r="R331" i="1"/>
  <c r="Q331" i="1"/>
  <c r="S331" i="1" s="1"/>
  <c r="T331" i="1" s="1"/>
  <c r="R330" i="1"/>
  <c r="Q330" i="1"/>
  <c r="S330" i="1" s="1"/>
  <c r="T330" i="1" s="1"/>
  <c r="R329" i="1"/>
  <c r="Q329" i="1"/>
  <c r="R328" i="1"/>
  <c r="Q328" i="1"/>
  <c r="S328" i="1" s="1"/>
  <c r="T328" i="1" s="1"/>
  <c r="R327" i="1"/>
  <c r="Q327" i="1"/>
  <c r="S327" i="1" s="1"/>
  <c r="T327" i="1" s="1"/>
  <c r="R326" i="1"/>
  <c r="Q326" i="1"/>
  <c r="S326" i="1" s="1"/>
  <c r="T326" i="1" s="1"/>
  <c r="R325" i="1"/>
  <c r="Q325" i="1"/>
  <c r="S325" i="1" s="1"/>
  <c r="T325" i="1" s="1"/>
  <c r="R324" i="1"/>
  <c r="Q324" i="1"/>
  <c r="S324" i="1" s="1"/>
  <c r="T324" i="1" s="1"/>
  <c r="R323" i="1"/>
  <c r="Q323" i="1"/>
  <c r="S323" i="1" s="1"/>
  <c r="T323" i="1" s="1"/>
  <c r="R322" i="1"/>
  <c r="Q322" i="1"/>
  <c r="S322" i="1" s="1"/>
  <c r="T322" i="1" s="1"/>
  <c r="R321" i="1"/>
  <c r="Q321" i="1"/>
  <c r="R320" i="1"/>
  <c r="Q320" i="1"/>
  <c r="S320" i="1" s="1"/>
  <c r="T320" i="1" s="1"/>
  <c r="R319" i="1"/>
  <c r="Q319" i="1"/>
  <c r="S319" i="1" s="1"/>
  <c r="T319" i="1" s="1"/>
  <c r="R318" i="1"/>
  <c r="Q318" i="1"/>
  <c r="S318" i="1" s="1"/>
  <c r="T318" i="1" s="1"/>
  <c r="R317" i="1"/>
  <c r="Q317" i="1"/>
  <c r="S317" i="1" s="1"/>
  <c r="T317" i="1" s="1"/>
  <c r="R316" i="1"/>
  <c r="Q316" i="1"/>
  <c r="S316" i="1" s="1"/>
  <c r="T316" i="1" s="1"/>
  <c r="R315" i="1"/>
  <c r="Q315" i="1"/>
  <c r="R314" i="1"/>
  <c r="Q314" i="1"/>
  <c r="R313" i="1"/>
  <c r="Q313" i="1"/>
  <c r="S313" i="1" s="1"/>
  <c r="T313" i="1" s="1"/>
  <c r="R312" i="1"/>
  <c r="Q312" i="1"/>
  <c r="S312" i="1" s="1"/>
  <c r="T312" i="1" s="1"/>
  <c r="R311" i="1"/>
  <c r="Q311" i="1"/>
  <c r="S311" i="1" s="1"/>
  <c r="T311" i="1" s="1"/>
  <c r="R310" i="1"/>
  <c r="Q310" i="1"/>
  <c r="S310" i="1" s="1"/>
  <c r="T310" i="1" s="1"/>
  <c r="R309" i="1"/>
  <c r="Q309" i="1"/>
  <c r="S309" i="1" s="1"/>
  <c r="T309" i="1" s="1"/>
  <c r="R308" i="1"/>
  <c r="Q308" i="1"/>
  <c r="R307" i="1"/>
  <c r="Q307" i="1"/>
  <c r="S307" i="1" s="1"/>
  <c r="T307" i="1" s="1"/>
  <c r="R306" i="1"/>
  <c r="Q306" i="1"/>
  <c r="R305" i="1"/>
  <c r="Q305" i="1"/>
  <c r="S305" i="1" s="1"/>
  <c r="T305" i="1" s="1"/>
  <c r="R304" i="1"/>
  <c r="Q304" i="1"/>
  <c r="R303" i="1"/>
  <c r="Q303" i="1"/>
  <c r="S303" i="1" s="1"/>
  <c r="T303" i="1" s="1"/>
  <c r="R302" i="1"/>
  <c r="Q302" i="1"/>
  <c r="S302" i="1" s="1"/>
  <c r="T302" i="1" s="1"/>
  <c r="R301" i="1"/>
  <c r="Q301" i="1"/>
  <c r="S301" i="1" s="1"/>
  <c r="T301" i="1" s="1"/>
  <c r="R300" i="1"/>
  <c r="Q300" i="1"/>
  <c r="S300" i="1" s="1"/>
  <c r="T300" i="1" s="1"/>
  <c r="R299" i="1"/>
  <c r="Q299" i="1"/>
  <c r="R298" i="1"/>
  <c r="Q298" i="1"/>
  <c r="R297" i="1"/>
  <c r="Q297" i="1"/>
  <c r="R296" i="1"/>
  <c r="Q296" i="1"/>
  <c r="S296" i="1" s="1"/>
  <c r="T296" i="1" s="1"/>
  <c r="R295" i="1"/>
  <c r="Q295" i="1"/>
  <c r="R294" i="1"/>
  <c r="Q294" i="1"/>
  <c r="R293" i="1"/>
  <c r="Q293" i="1"/>
  <c r="S293" i="1" s="1"/>
  <c r="T293" i="1" s="1"/>
  <c r="R292" i="1"/>
  <c r="Q292" i="1"/>
  <c r="S292" i="1" s="1"/>
  <c r="T292" i="1" s="1"/>
  <c r="R291" i="1"/>
  <c r="Q291" i="1"/>
  <c r="S291" i="1" s="1"/>
  <c r="T291" i="1" s="1"/>
  <c r="R290" i="1"/>
  <c r="Q290" i="1"/>
  <c r="R289" i="1"/>
  <c r="Q289" i="1"/>
  <c r="S289" i="1" s="1"/>
  <c r="T289" i="1" s="1"/>
  <c r="R288" i="1"/>
  <c r="Q288" i="1"/>
  <c r="R287" i="1"/>
  <c r="Q287" i="1"/>
  <c r="S287" i="1" s="1"/>
  <c r="T287" i="1" s="1"/>
  <c r="R286" i="1"/>
  <c r="Q286" i="1"/>
  <c r="S286" i="1" s="1"/>
  <c r="T286" i="1" s="1"/>
  <c r="R285" i="1"/>
  <c r="Q285" i="1"/>
  <c r="S285" i="1" s="1"/>
  <c r="T285" i="1" s="1"/>
  <c r="R284" i="1"/>
  <c r="Q284" i="1"/>
  <c r="S284" i="1" s="1"/>
  <c r="T284" i="1" s="1"/>
  <c r="R283" i="1"/>
  <c r="Q283" i="1"/>
  <c r="S283" i="1" s="1"/>
  <c r="T283" i="1" s="1"/>
  <c r="R282" i="1"/>
  <c r="Q282" i="1"/>
  <c r="S282" i="1" s="1"/>
  <c r="T282" i="1" s="1"/>
  <c r="R281" i="1"/>
  <c r="Q281" i="1"/>
  <c r="S281" i="1" s="1"/>
  <c r="T281" i="1" s="1"/>
  <c r="R280" i="1"/>
  <c r="Q280" i="1"/>
  <c r="S280" i="1" s="1"/>
  <c r="T280" i="1" s="1"/>
  <c r="R279" i="1"/>
  <c r="Q279" i="1"/>
  <c r="S279" i="1" s="1"/>
  <c r="T279" i="1" s="1"/>
  <c r="R278" i="1"/>
  <c r="Q278" i="1"/>
  <c r="S278" i="1" s="1"/>
  <c r="T278" i="1" s="1"/>
  <c r="R277" i="1"/>
  <c r="Q277" i="1"/>
  <c r="S277" i="1" s="1"/>
  <c r="T277" i="1" s="1"/>
  <c r="R276" i="1"/>
  <c r="Q276" i="1"/>
  <c r="S276" i="1" s="1"/>
  <c r="T276" i="1" s="1"/>
  <c r="R275" i="1"/>
  <c r="Q275" i="1"/>
  <c r="S275" i="1" s="1"/>
  <c r="T275" i="1" s="1"/>
  <c r="R274" i="1"/>
  <c r="Q274" i="1"/>
  <c r="S274" i="1" s="1"/>
  <c r="T274" i="1" s="1"/>
  <c r="R273" i="1"/>
  <c r="Q273" i="1"/>
  <c r="S273" i="1" s="1"/>
  <c r="T273" i="1" s="1"/>
  <c r="R272" i="1"/>
  <c r="Q272" i="1"/>
  <c r="S272" i="1" s="1"/>
  <c r="T272" i="1" s="1"/>
  <c r="R271" i="1"/>
  <c r="Q271" i="1"/>
  <c r="R270" i="1"/>
  <c r="Q270" i="1"/>
  <c r="S270" i="1" s="1"/>
  <c r="T270" i="1" s="1"/>
  <c r="R269" i="1"/>
  <c r="Q269" i="1"/>
  <c r="S269" i="1" s="1"/>
  <c r="T269" i="1" s="1"/>
  <c r="R268" i="1"/>
  <c r="Q268" i="1"/>
  <c r="R267" i="1"/>
  <c r="Q267" i="1"/>
  <c r="S267" i="1" s="1"/>
  <c r="T267" i="1" s="1"/>
  <c r="R266" i="1"/>
  <c r="Q266" i="1"/>
  <c r="R265" i="1"/>
  <c r="Q265" i="1"/>
  <c r="S265" i="1" s="1"/>
  <c r="T265" i="1" s="1"/>
  <c r="R264" i="1"/>
  <c r="Q264" i="1"/>
  <c r="S264" i="1" s="1"/>
  <c r="T264" i="1" s="1"/>
  <c r="R263" i="1"/>
  <c r="Q263" i="1"/>
  <c r="R262" i="1"/>
  <c r="Q262" i="1"/>
  <c r="S262" i="1" s="1"/>
  <c r="T262" i="1" s="1"/>
  <c r="R261" i="1"/>
  <c r="Q261" i="1"/>
  <c r="R260" i="1"/>
  <c r="Q260" i="1"/>
  <c r="R259" i="1"/>
  <c r="Q259" i="1"/>
  <c r="S259" i="1" s="1"/>
  <c r="T259" i="1" s="1"/>
  <c r="R258" i="1"/>
  <c r="Q258" i="1"/>
  <c r="S258" i="1" s="1"/>
  <c r="T258" i="1" s="1"/>
  <c r="R257" i="1"/>
  <c r="Q257" i="1"/>
  <c r="S257" i="1" s="1"/>
  <c r="T257" i="1" s="1"/>
  <c r="R256" i="1"/>
  <c r="Q256" i="1"/>
  <c r="R255" i="1"/>
  <c r="Q255" i="1"/>
  <c r="S255" i="1" s="1"/>
  <c r="T255" i="1" s="1"/>
  <c r="R254" i="1"/>
  <c r="Q254" i="1"/>
  <c r="S254" i="1" s="1"/>
  <c r="T254" i="1" s="1"/>
  <c r="R253" i="1"/>
  <c r="Q253" i="1"/>
  <c r="S253" i="1" s="1"/>
  <c r="T253" i="1" s="1"/>
  <c r="R252" i="1"/>
  <c r="Q252" i="1"/>
  <c r="S252" i="1" s="1"/>
  <c r="T252" i="1" s="1"/>
  <c r="R251" i="1"/>
  <c r="Q251" i="1"/>
  <c r="R250" i="1"/>
  <c r="Q250" i="1"/>
  <c r="S250" i="1" s="1"/>
  <c r="T250" i="1" s="1"/>
  <c r="R249" i="1"/>
  <c r="Q249" i="1"/>
  <c r="S249" i="1" s="1"/>
  <c r="T249" i="1" s="1"/>
  <c r="R248" i="1"/>
  <c r="Q248" i="1"/>
  <c r="S248" i="1" s="1"/>
  <c r="T248" i="1" s="1"/>
  <c r="R247" i="1"/>
  <c r="Q247" i="1"/>
  <c r="S247" i="1" s="1"/>
  <c r="T247" i="1" s="1"/>
  <c r="R246" i="1"/>
  <c r="Q246" i="1"/>
  <c r="S246" i="1" s="1"/>
  <c r="T246" i="1" s="1"/>
  <c r="R245" i="1"/>
  <c r="Q245" i="1"/>
  <c r="S245" i="1" s="1"/>
  <c r="T245" i="1" s="1"/>
  <c r="R244" i="1"/>
  <c r="Q244" i="1"/>
  <c r="S244" i="1" s="1"/>
  <c r="T244" i="1" s="1"/>
  <c r="R243" i="1"/>
  <c r="Q243" i="1"/>
  <c r="S243" i="1" s="1"/>
  <c r="T243" i="1" s="1"/>
  <c r="R242" i="1"/>
  <c r="Q242" i="1"/>
  <c r="S242" i="1" s="1"/>
  <c r="T242" i="1" s="1"/>
  <c r="R241" i="1"/>
  <c r="Q241" i="1"/>
  <c r="S241" i="1" s="1"/>
  <c r="T241" i="1" s="1"/>
  <c r="R240" i="1"/>
  <c r="Q240" i="1"/>
  <c r="S240" i="1" s="1"/>
  <c r="T240" i="1" s="1"/>
  <c r="R239" i="1"/>
  <c r="Q239" i="1"/>
  <c r="S239" i="1" s="1"/>
  <c r="T239" i="1" s="1"/>
  <c r="R238" i="1"/>
  <c r="Q238" i="1"/>
  <c r="S238" i="1" s="1"/>
  <c r="T238" i="1" s="1"/>
  <c r="R237" i="1"/>
  <c r="Q237" i="1"/>
  <c r="S237" i="1" s="1"/>
  <c r="T237" i="1" s="1"/>
  <c r="R236" i="1"/>
  <c r="Q236" i="1"/>
  <c r="S236" i="1" s="1"/>
  <c r="T236" i="1" s="1"/>
  <c r="R235" i="1"/>
  <c r="Q235" i="1"/>
  <c r="S235" i="1" s="1"/>
  <c r="T235" i="1" s="1"/>
  <c r="R234" i="1"/>
  <c r="Q234" i="1"/>
  <c r="S234" i="1" s="1"/>
  <c r="T234" i="1" s="1"/>
  <c r="R233" i="1"/>
  <c r="Q233" i="1"/>
  <c r="S233" i="1" s="1"/>
  <c r="T233" i="1" s="1"/>
  <c r="R232" i="1"/>
  <c r="Q232" i="1"/>
  <c r="S232" i="1" s="1"/>
  <c r="T232" i="1" s="1"/>
  <c r="R231" i="1"/>
  <c r="Q231" i="1"/>
  <c r="S231" i="1" s="1"/>
  <c r="T231" i="1" s="1"/>
  <c r="R230" i="1"/>
  <c r="Q230" i="1"/>
  <c r="S230" i="1" s="1"/>
  <c r="T230" i="1" s="1"/>
  <c r="R229" i="1"/>
  <c r="Q229" i="1"/>
  <c r="S229" i="1" s="1"/>
  <c r="T229" i="1" s="1"/>
  <c r="R228" i="1"/>
  <c r="Q228" i="1"/>
  <c r="S228" i="1" s="1"/>
  <c r="T228" i="1" s="1"/>
  <c r="R227" i="1"/>
  <c r="Q227" i="1"/>
  <c r="S227" i="1" s="1"/>
  <c r="T227" i="1" s="1"/>
  <c r="R226" i="1"/>
  <c r="Q226" i="1"/>
  <c r="S226" i="1" s="1"/>
  <c r="T226" i="1" s="1"/>
  <c r="R225" i="1"/>
  <c r="Q225" i="1"/>
  <c r="R224" i="1"/>
  <c r="Q224" i="1"/>
  <c r="S224" i="1" s="1"/>
  <c r="T224" i="1" s="1"/>
  <c r="R223" i="1"/>
  <c r="Q223" i="1"/>
  <c r="R222" i="1"/>
  <c r="Q222" i="1"/>
  <c r="S222" i="1" s="1"/>
  <c r="T222" i="1" s="1"/>
  <c r="R221" i="1"/>
  <c r="Q221" i="1"/>
  <c r="S221" i="1" s="1"/>
  <c r="T221" i="1" s="1"/>
  <c r="R220" i="1"/>
  <c r="Q220" i="1"/>
  <c r="S220" i="1" s="1"/>
  <c r="T220" i="1" s="1"/>
  <c r="R219" i="1"/>
  <c r="Q219" i="1"/>
  <c r="S219" i="1" s="1"/>
  <c r="T219" i="1" s="1"/>
  <c r="R218" i="1"/>
  <c r="Q218" i="1"/>
  <c r="R217" i="1"/>
  <c r="Q217" i="1"/>
  <c r="S217" i="1" s="1"/>
  <c r="T217" i="1" s="1"/>
  <c r="R216" i="1"/>
  <c r="Q216" i="1"/>
  <c r="S216" i="1" s="1"/>
  <c r="T216" i="1" s="1"/>
  <c r="R215" i="1"/>
  <c r="Q215" i="1"/>
  <c r="S215" i="1" s="1"/>
  <c r="T215" i="1" s="1"/>
  <c r="R214" i="1"/>
  <c r="Q214" i="1"/>
  <c r="S214" i="1" s="1"/>
  <c r="T214" i="1" s="1"/>
  <c r="R213" i="1"/>
  <c r="Q213" i="1"/>
  <c r="R212" i="1"/>
  <c r="Q212" i="1"/>
  <c r="S212" i="1" s="1"/>
  <c r="T212" i="1" s="1"/>
  <c r="R211" i="1"/>
  <c r="Q211" i="1"/>
  <c r="S211" i="1" s="1"/>
  <c r="T211" i="1" s="1"/>
  <c r="R210" i="1"/>
  <c r="Q210" i="1"/>
  <c r="S210" i="1" s="1"/>
  <c r="T210" i="1" s="1"/>
  <c r="R209" i="1"/>
  <c r="Q209" i="1"/>
  <c r="S209" i="1" s="1"/>
  <c r="T209" i="1" s="1"/>
  <c r="R208" i="1"/>
  <c r="Q208" i="1"/>
  <c r="S208" i="1" s="1"/>
  <c r="T208" i="1" s="1"/>
  <c r="R207" i="1"/>
  <c r="Q207" i="1"/>
  <c r="S207" i="1" s="1"/>
  <c r="T207" i="1" s="1"/>
  <c r="R206" i="1"/>
  <c r="Q206" i="1"/>
  <c r="S206" i="1" s="1"/>
  <c r="T206" i="1" s="1"/>
  <c r="R205" i="1"/>
  <c r="Q205" i="1"/>
  <c r="S205" i="1" s="1"/>
  <c r="T205" i="1" s="1"/>
  <c r="R204" i="1"/>
  <c r="Q204" i="1"/>
  <c r="S204" i="1" s="1"/>
  <c r="T204" i="1" s="1"/>
  <c r="R203" i="1"/>
  <c r="Q203" i="1"/>
  <c r="S203" i="1" s="1"/>
  <c r="T203" i="1" s="1"/>
  <c r="R202" i="1"/>
  <c r="Q202" i="1"/>
  <c r="S202" i="1" s="1"/>
  <c r="T202" i="1" s="1"/>
  <c r="R201" i="1"/>
  <c r="Q201" i="1"/>
  <c r="S201" i="1" s="1"/>
  <c r="T201" i="1" s="1"/>
  <c r="R200" i="1"/>
  <c r="Q200" i="1"/>
  <c r="S200" i="1" s="1"/>
  <c r="T200" i="1" s="1"/>
  <c r="R199" i="1"/>
  <c r="Q199" i="1"/>
  <c r="S199" i="1" s="1"/>
  <c r="T199" i="1" s="1"/>
  <c r="R198" i="1"/>
  <c r="Q198" i="1"/>
  <c r="S198" i="1" s="1"/>
  <c r="T198" i="1" s="1"/>
  <c r="R197" i="1"/>
  <c r="Q197" i="1"/>
  <c r="S197" i="1" s="1"/>
  <c r="T197" i="1" s="1"/>
  <c r="R196" i="1"/>
  <c r="Q196" i="1"/>
  <c r="S196" i="1" s="1"/>
  <c r="T196" i="1" s="1"/>
  <c r="R195" i="1"/>
  <c r="Q195" i="1"/>
  <c r="S195" i="1" s="1"/>
  <c r="T195" i="1" s="1"/>
  <c r="R194" i="1"/>
  <c r="Q194" i="1"/>
  <c r="S194" i="1" s="1"/>
  <c r="T194" i="1" s="1"/>
  <c r="R193" i="1"/>
  <c r="Q193" i="1"/>
  <c r="S193" i="1" s="1"/>
  <c r="T193" i="1" s="1"/>
  <c r="R192" i="1"/>
  <c r="Q192" i="1"/>
  <c r="S192" i="1" s="1"/>
  <c r="T192" i="1" s="1"/>
  <c r="R191" i="1"/>
  <c r="Q191" i="1"/>
  <c r="S191" i="1" s="1"/>
  <c r="T191" i="1" s="1"/>
  <c r="R190" i="1"/>
  <c r="Q190" i="1"/>
  <c r="S190" i="1" s="1"/>
  <c r="T190" i="1" s="1"/>
  <c r="R189" i="1"/>
  <c r="Q189" i="1"/>
  <c r="S189" i="1" s="1"/>
  <c r="T189" i="1" s="1"/>
  <c r="R188" i="1"/>
  <c r="Q188" i="1"/>
  <c r="S188" i="1" s="1"/>
  <c r="T188" i="1" s="1"/>
  <c r="R187" i="1"/>
  <c r="Q187" i="1"/>
  <c r="S187" i="1" s="1"/>
  <c r="T187" i="1" s="1"/>
  <c r="R186" i="1"/>
  <c r="Q186" i="1"/>
  <c r="S186" i="1" s="1"/>
  <c r="T186" i="1" s="1"/>
  <c r="R185" i="1"/>
  <c r="Q185" i="1"/>
  <c r="S185" i="1" s="1"/>
  <c r="T185" i="1" s="1"/>
  <c r="R184" i="1"/>
  <c r="Q184" i="1"/>
  <c r="S184" i="1" s="1"/>
  <c r="T184" i="1" s="1"/>
  <c r="R183" i="1"/>
  <c r="Q183" i="1"/>
  <c r="S183" i="1" s="1"/>
  <c r="T183" i="1" s="1"/>
  <c r="R182" i="1"/>
  <c r="Q182" i="1"/>
  <c r="S182" i="1" s="1"/>
  <c r="T182" i="1" s="1"/>
  <c r="R181" i="1"/>
  <c r="Q181" i="1"/>
  <c r="S181" i="1" s="1"/>
  <c r="T181" i="1" s="1"/>
  <c r="R180" i="1"/>
  <c r="Q180" i="1"/>
  <c r="S180" i="1" s="1"/>
  <c r="T180" i="1" s="1"/>
  <c r="R179" i="1"/>
  <c r="Q179" i="1"/>
  <c r="S179" i="1" s="1"/>
  <c r="T179" i="1" s="1"/>
  <c r="R178" i="1"/>
  <c r="Q178" i="1"/>
  <c r="R177" i="1"/>
  <c r="Q177" i="1"/>
  <c r="S177" i="1" s="1"/>
  <c r="T177" i="1" s="1"/>
  <c r="R176" i="1"/>
  <c r="Q176" i="1"/>
  <c r="S176" i="1" s="1"/>
  <c r="T176" i="1" s="1"/>
  <c r="R175" i="1"/>
  <c r="Q175" i="1"/>
  <c r="S175" i="1" s="1"/>
  <c r="T175" i="1" s="1"/>
  <c r="R174" i="1"/>
  <c r="Q174" i="1"/>
  <c r="S174" i="1" s="1"/>
  <c r="T174" i="1" s="1"/>
  <c r="R173" i="1"/>
  <c r="Q173" i="1"/>
  <c r="S173" i="1" s="1"/>
  <c r="T173" i="1" s="1"/>
  <c r="R172" i="1"/>
  <c r="Q172" i="1"/>
  <c r="S172" i="1" s="1"/>
  <c r="T172" i="1" s="1"/>
  <c r="R171" i="1"/>
  <c r="Q171" i="1"/>
  <c r="S171" i="1" s="1"/>
  <c r="T171" i="1" s="1"/>
  <c r="R170" i="1"/>
  <c r="Q170" i="1"/>
  <c r="S170" i="1" s="1"/>
  <c r="T170" i="1" s="1"/>
  <c r="R169" i="1"/>
  <c r="Q169" i="1"/>
  <c r="S169" i="1" s="1"/>
  <c r="T169" i="1" s="1"/>
  <c r="R168" i="1"/>
  <c r="Q168" i="1"/>
  <c r="S168" i="1" s="1"/>
  <c r="T168" i="1" s="1"/>
  <c r="R167" i="1"/>
  <c r="Q167" i="1"/>
  <c r="S167" i="1" s="1"/>
  <c r="T167" i="1" s="1"/>
  <c r="R166" i="1"/>
  <c r="Q166" i="1"/>
  <c r="R165" i="1"/>
  <c r="Q165" i="1"/>
  <c r="R164" i="1"/>
  <c r="Q164" i="1"/>
  <c r="S164" i="1" s="1"/>
  <c r="T164" i="1" s="1"/>
  <c r="R163" i="1"/>
  <c r="Q163" i="1"/>
  <c r="S163" i="1" s="1"/>
  <c r="T163" i="1" s="1"/>
  <c r="R162" i="1"/>
  <c r="Q162" i="1"/>
  <c r="S162" i="1" s="1"/>
  <c r="T162" i="1" s="1"/>
  <c r="R161" i="1"/>
  <c r="Q161" i="1"/>
  <c r="R160" i="1"/>
  <c r="Q160" i="1"/>
  <c r="S160" i="1" s="1"/>
  <c r="T160" i="1" s="1"/>
  <c r="R159" i="1"/>
  <c r="Q159" i="1"/>
  <c r="S159" i="1" s="1"/>
  <c r="T159" i="1" s="1"/>
  <c r="R158" i="1"/>
  <c r="Q158" i="1"/>
  <c r="R157" i="1"/>
  <c r="Q157" i="1"/>
  <c r="S157" i="1" s="1"/>
  <c r="T157" i="1" s="1"/>
  <c r="R156" i="1"/>
  <c r="Q156" i="1"/>
  <c r="R155" i="1"/>
  <c r="Q155" i="1"/>
  <c r="S155" i="1" s="1"/>
  <c r="T155" i="1" s="1"/>
  <c r="R154" i="1"/>
  <c r="Q154" i="1"/>
  <c r="S154" i="1" s="1"/>
  <c r="T154" i="1" s="1"/>
  <c r="R153" i="1"/>
  <c r="Q153" i="1"/>
  <c r="S153" i="1" s="1"/>
  <c r="T153" i="1" s="1"/>
  <c r="R152" i="1"/>
  <c r="Q152" i="1"/>
  <c r="S152" i="1" s="1"/>
  <c r="T152" i="1" s="1"/>
  <c r="R151" i="1"/>
  <c r="Q151" i="1"/>
  <c r="S151" i="1" s="1"/>
  <c r="T151" i="1" s="1"/>
  <c r="R150" i="1"/>
  <c r="Q150" i="1"/>
  <c r="S150" i="1" s="1"/>
  <c r="T150" i="1" s="1"/>
  <c r="R149" i="1"/>
  <c r="Q149" i="1"/>
  <c r="S149" i="1" s="1"/>
  <c r="T149" i="1" s="1"/>
  <c r="R148" i="1"/>
  <c r="Q148" i="1"/>
  <c r="R147" i="1"/>
  <c r="Q147" i="1"/>
  <c r="S147" i="1" s="1"/>
  <c r="T147" i="1" s="1"/>
  <c r="R146" i="1"/>
  <c r="Q146" i="1"/>
  <c r="S146" i="1" s="1"/>
  <c r="T146" i="1" s="1"/>
  <c r="R145" i="1"/>
  <c r="Q145" i="1"/>
  <c r="S145" i="1" s="1"/>
  <c r="T145" i="1" s="1"/>
  <c r="R144" i="1"/>
  <c r="Q144" i="1"/>
  <c r="S144" i="1" s="1"/>
  <c r="T144" i="1" s="1"/>
  <c r="R143" i="1"/>
  <c r="Q143" i="1"/>
  <c r="S143" i="1" s="1"/>
  <c r="T143" i="1" s="1"/>
  <c r="R142" i="1"/>
  <c r="Q142" i="1"/>
  <c r="S142" i="1" s="1"/>
  <c r="T142" i="1" s="1"/>
  <c r="R141" i="1"/>
  <c r="Q141" i="1"/>
  <c r="S141" i="1" s="1"/>
  <c r="T141" i="1" s="1"/>
  <c r="R140" i="1"/>
  <c r="Q140" i="1"/>
  <c r="S140" i="1" s="1"/>
  <c r="T140" i="1" s="1"/>
  <c r="R139" i="1"/>
  <c r="Q139" i="1"/>
  <c r="S139" i="1" s="1"/>
  <c r="T139" i="1" s="1"/>
  <c r="R138" i="1"/>
  <c r="Q138" i="1"/>
  <c r="S138" i="1" s="1"/>
  <c r="T138" i="1" s="1"/>
  <c r="R137" i="1"/>
  <c r="Q137" i="1"/>
  <c r="S137" i="1" s="1"/>
  <c r="T137" i="1" s="1"/>
  <c r="R136" i="1"/>
  <c r="Q136" i="1"/>
  <c r="S136" i="1" s="1"/>
  <c r="T136" i="1" s="1"/>
  <c r="R135" i="1"/>
  <c r="Q135" i="1"/>
  <c r="S135" i="1" s="1"/>
  <c r="T135" i="1" s="1"/>
  <c r="R134" i="1"/>
  <c r="Q134" i="1"/>
  <c r="S134" i="1" s="1"/>
  <c r="T134" i="1" s="1"/>
  <c r="R133" i="1"/>
  <c r="Q133" i="1"/>
  <c r="S133" i="1" s="1"/>
  <c r="T133" i="1" s="1"/>
  <c r="R132" i="1"/>
  <c r="Q132" i="1"/>
  <c r="R131" i="1"/>
  <c r="Q131" i="1"/>
  <c r="S131" i="1" s="1"/>
  <c r="T131" i="1" s="1"/>
  <c r="R130" i="1"/>
  <c r="Q130" i="1"/>
  <c r="S130" i="1" s="1"/>
  <c r="T130" i="1" s="1"/>
  <c r="R129" i="1"/>
  <c r="Q129" i="1"/>
  <c r="S129" i="1" s="1"/>
  <c r="T129" i="1" s="1"/>
  <c r="R128" i="1"/>
  <c r="Q128" i="1"/>
  <c r="S128" i="1" s="1"/>
  <c r="T128" i="1" s="1"/>
  <c r="R127" i="1"/>
  <c r="Q127" i="1"/>
  <c r="S127" i="1" s="1"/>
  <c r="T127" i="1" s="1"/>
  <c r="R126" i="1"/>
  <c r="Q126" i="1"/>
  <c r="S126" i="1" s="1"/>
  <c r="T126" i="1" s="1"/>
  <c r="R125" i="1"/>
  <c r="Q125" i="1"/>
  <c r="S125" i="1" s="1"/>
  <c r="T125" i="1" s="1"/>
  <c r="R124" i="1"/>
  <c r="Q124" i="1"/>
  <c r="S124" i="1" s="1"/>
  <c r="T124" i="1" s="1"/>
  <c r="R123" i="1"/>
  <c r="Q123" i="1"/>
  <c r="S123" i="1" s="1"/>
  <c r="T123" i="1" s="1"/>
  <c r="R122" i="1"/>
  <c r="Q122" i="1"/>
  <c r="S122" i="1" s="1"/>
  <c r="T122" i="1" s="1"/>
  <c r="R121" i="1"/>
  <c r="Q121" i="1"/>
  <c r="S121" i="1" s="1"/>
  <c r="T121" i="1" s="1"/>
  <c r="R120" i="1"/>
  <c r="Q120" i="1"/>
  <c r="S120" i="1" s="1"/>
  <c r="T120" i="1" s="1"/>
  <c r="R119" i="1"/>
  <c r="Q119" i="1"/>
  <c r="S119" i="1" s="1"/>
  <c r="T119" i="1" s="1"/>
  <c r="R118" i="1"/>
  <c r="Q118" i="1"/>
  <c r="S118" i="1" s="1"/>
  <c r="T118" i="1" s="1"/>
  <c r="R117" i="1"/>
  <c r="Q117" i="1"/>
  <c r="S117" i="1" s="1"/>
  <c r="T117" i="1" s="1"/>
  <c r="R116" i="1"/>
  <c r="Q116" i="1"/>
  <c r="S116" i="1" s="1"/>
  <c r="T116" i="1" s="1"/>
  <c r="R115" i="1"/>
  <c r="Q115" i="1"/>
  <c r="S115" i="1" s="1"/>
  <c r="T115" i="1" s="1"/>
  <c r="R114" i="1"/>
  <c r="Q114" i="1"/>
  <c r="S114" i="1" s="1"/>
  <c r="T114" i="1" s="1"/>
  <c r="R113" i="1"/>
  <c r="Q113" i="1"/>
  <c r="S113" i="1" s="1"/>
  <c r="T113" i="1" s="1"/>
  <c r="R112" i="1"/>
  <c r="Q112" i="1"/>
  <c r="S112" i="1" s="1"/>
  <c r="T112" i="1" s="1"/>
  <c r="R111" i="1"/>
  <c r="Q111" i="1"/>
  <c r="R110" i="1"/>
  <c r="Q110" i="1"/>
  <c r="S110" i="1" s="1"/>
  <c r="T110" i="1" s="1"/>
  <c r="R109" i="1"/>
  <c r="Q109" i="1"/>
  <c r="S109" i="1" s="1"/>
  <c r="T109" i="1" s="1"/>
  <c r="R108" i="1"/>
  <c r="Q108" i="1"/>
  <c r="S108" i="1" s="1"/>
  <c r="T108" i="1" s="1"/>
  <c r="R107" i="1"/>
  <c r="Q107" i="1"/>
  <c r="S107" i="1" s="1"/>
  <c r="T107" i="1" s="1"/>
  <c r="R106" i="1"/>
  <c r="Q106" i="1"/>
  <c r="S106" i="1" s="1"/>
  <c r="T106" i="1" s="1"/>
  <c r="R105" i="1"/>
  <c r="Q105" i="1"/>
  <c r="S105" i="1" s="1"/>
  <c r="T105" i="1" s="1"/>
  <c r="R104" i="1"/>
  <c r="Q104" i="1"/>
  <c r="S104" i="1" s="1"/>
  <c r="T104" i="1" s="1"/>
  <c r="R103" i="1"/>
  <c r="Q103" i="1"/>
  <c r="S103" i="1" s="1"/>
  <c r="T103" i="1" s="1"/>
  <c r="R102" i="1"/>
  <c r="Q102" i="1"/>
  <c r="S102" i="1" s="1"/>
  <c r="T102" i="1" s="1"/>
  <c r="R101" i="1"/>
  <c r="Q101" i="1"/>
  <c r="R100" i="1"/>
  <c r="Q100" i="1"/>
  <c r="S100" i="1" s="1"/>
  <c r="T100" i="1" s="1"/>
  <c r="R99" i="1"/>
  <c r="Q99" i="1"/>
  <c r="S99" i="1" s="1"/>
  <c r="T99" i="1" s="1"/>
  <c r="R98" i="1"/>
  <c r="Q98" i="1"/>
  <c r="R97" i="1"/>
  <c r="Q97" i="1"/>
  <c r="S97" i="1" s="1"/>
  <c r="T97" i="1" s="1"/>
  <c r="R96" i="1"/>
  <c r="Q96" i="1"/>
  <c r="S96" i="1" s="1"/>
  <c r="T96" i="1" s="1"/>
  <c r="R95" i="1"/>
  <c r="Q95" i="1"/>
  <c r="S95" i="1" s="1"/>
  <c r="T95" i="1" s="1"/>
  <c r="R94" i="1"/>
  <c r="Q94" i="1"/>
  <c r="S94" i="1" s="1"/>
  <c r="T94" i="1" s="1"/>
  <c r="R93" i="1"/>
  <c r="Q93" i="1"/>
  <c r="S93" i="1" s="1"/>
  <c r="T93" i="1" s="1"/>
  <c r="R92" i="1"/>
  <c r="Q92" i="1"/>
  <c r="S92" i="1" s="1"/>
  <c r="T92" i="1" s="1"/>
  <c r="R91" i="1"/>
  <c r="Q91" i="1"/>
  <c r="S91" i="1" s="1"/>
  <c r="T91" i="1" s="1"/>
  <c r="R90" i="1"/>
  <c r="Q90" i="1"/>
  <c r="S90" i="1" s="1"/>
  <c r="T90" i="1" s="1"/>
  <c r="R89" i="1"/>
  <c r="Q89" i="1"/>
  <c r="S89" i="1" s="1"/>
  <c r="T89" i="1" s="1"/>
  <c r="R88" i="1"/>
  <c r="Q88" i="1"/>
  <c r="S88" i="1" s="1"/>
  <c r="T88" i="1" s="1"/>
  <c r="R87" i="1"/>
  <c r="Q87" i="1"/>
  <c r="R86" i="1"/>
  <c r="Q86" i="1"/>
  <c r="S86" i="1" s="1"/>
  <c r="T86" i="1" s="1"/>
  <c r="R85" i="1"/>
  <c r="Q85" i="1"/>
  <c r="S85" i="1" s="1"/>
  <c r="T85" i="1" s="1"/>
  <c r="R84" i="1"/>
  <c r="Q84" i="1"/>
  <c r="S84" i="1" s="1"/>
  <c r="T84" i="1" s="1"/>
  <c r="R83" i="1"/>
  <c r="Q83" i="1"/>
  <c r="S83" i="1" s="1"/>
  <c r="T83" i="1" s="1"/>
  <c r="R82" i="1"/>
  <c r="Q82" i="1"/>
  <c r="S82" i="1" s="1"/>
  <c r="T82" i="1" s="1"/>
  <c r="R81" i="1"/>
  <c r="Q81" i="1"/>
  <c r="R80" i="1"/>
  <c r="Q80" i="1"/>
  <c r="S80" i="1" s="1"/>
  <c r="T80" i="1" s="1"/>
  <c r="R79" i="1"/>
  <c r="Q79" i="1"/>
  <c r="S79" i="1" s="1"/>
  <c r="T79" i="1" s="1"/>
  <c r="R78" i="1"/>
  <c r="Q78" i="1"/>
  <c r="S78" i="1" s="1"/>
  <c r="T78" i="1" s="1"/>
  <c r="R77" i="1"/>
  <c r="Q77" i="1"/>
  <c r="S77" i="1" s="1"/>
  <c r="T77" i="1" s="1"/>
  <c r="R76" i="1"/>
  <c r="Q76" i="1"/>
  <c r="S76" i="1" s="1"/>
  <c r="T76" i="1" s="1"/>
  <c r="R75" i="1"/>
  <c r="Q75" i="1"/>
  <c r="S75" i="1" s="1"/>
  <c r="T75" i="1" s="1"/>
  <c r="R74" i="1"/>
  <c r="Q74" i="1"/>
  <c r="S74" i="1" s="1"/>
  <c r="T74" i="1" s="1"/>
  <c r="R73" i="1"/>
  <c r="Q73" i="1"/>
  <c r="S73" i="1" s="1"/>
  <c r="T73" i="1" s="1"/>
  <c r="R72" i="1"/>
  <c r="Q72" i="1"/>
  <c r="S72" i="1" s="1"/>
  <c r="T72" i="1" s="1"/>
  <c r="R71" i="1"/>
  <c r="Q71" i="1"/>
  <c r="S71" i="1" s="1"/>
  <c r="T71" i="1" s="1"/>
  <c r="R70" i="1"/>
  <c r="Q70" i="1"/>
  <c r="S70" i="1" s="1"/>
  <c r="T70" i="1" s="1"/>
  <c r="R69" i="1"/>
  <c r="Q69" i="1"/>
  <c r="S69" i="1" s="1"/>
  <c r="T69" i="1" s="1"/>
  <c r="R68" i="1"/>
  <c r="Q68" i="1"/>
  <c r="S68" i="1" s="1"/>
  <c r="T68" i="1" s="1"/>
  <c r="R67" i="1"/>
  <c r="Q67" i="1"/>
  <c r="S67" i="1" s="1"/>
  <c r="T67" i="1" s="1"/>
  <c r="R66" i="1"/>
  <c r="Q66" i="1"/>
  <c r="S66" i="1" s="1"/>
  <c r="T66" i="1" s="1"/>
  <c r="R65" i="1"/>
  <c r="Q65" i="1"/>
  <c r="S65" i="1" s="1"/>
  <c r="T65" i="1" s="1"/>
  <c r="R64" i="1"/>
  <c r="Q64" i="1"/>
  <c r="S64" i="1" s="1"/>
  <c r="T64" i="1" s="1"/>
  <c r="R63" i="1"/>
  <c r="Q63" i="1"/>
  <c r="S63" i="1" s="1"/>
  <c r="T63" i="1" s="1"/>
  <c r="R62" i="1"/>
  <c r="Q62" i="1"/>
  <c r="R61" i="1"/>
  <c r="Q61" i="1"/>
  <c r="S61" i="1" s="1"/>
  <c r="T61" i="1" s="1"/>
  <c r="R60" i="1"/>
  <c r="Q60" i="1"/>
  <c r="S60" i="1" s="1"/>
  <c r="T60" i="1" s="1"/>
  <c r="R59" i="1"/>
  <c r="Q59" i="1"/>
  <c r="S59" i="1" s="1"/>
  <c r="T59" i="1" s="1"/>
  <c r="R58" i="1"/>
  <c r="Q58" i="1"/>
  <c r="S58" i="1" s="1"/>
  <c r="T58" i="1" s="1"/>
  <c r="R57" i="1"/>
  <c r="Q57" i="1"/>
  <c r="R56" i="1"/>
  <c r="Q56" i="1"/>
  <c r="S56" i="1" s="1"/>
  <c r="T56" i="1" s="1"/>
  <c r="R55" i="1"/>
  <c r="Q55" i="1"/>
  <c r="S55" i="1" s="1"/>
  <c r="T55" i="1" s="1"/>
  <c r="R54" i="1"/>
  <c r="Q54" i="1"/>
  <c r="S54" i="1" s="1"/>
  <c r="T54" i="1" s="1"/>
  <c r="R53" i="1"/>
  <c r="Q53" i="1"/>
  <c r="S53" i="1" s="1"/>
  <c r="T53" i="1" s="1"/>
  <c r="R52" i="1"/>
  <c r="Q52" i="1"/>
  <c r="R51" i="1"/>
  <c r="Q51" i="1"/>
  <c r="S51" i="1" s="1"/>
  <c r="T51" i="1" s="1"/>
  <c r="R50" i="1"/>
  <c r="Q50" i="1"/>
  <c r="S50" i="1" s="1"/>
  <c r="T50" i="1" s="1"/>
  <c r="R49" i="1"/>
  <c r="Q49" i="1"/>
  <c r="S49" i="1" s="1"/>
  <c r="T49" i="1" s="1"/>
  <c r="R48" i="1"/>
  <c r="Q48" i="1"/>
  <c r="S48" i="1" s="1"/>
  <c r="T48" i="1" s="1"/>
  <c r="R47" i="1"/>
  <c r="Q47" i="1"/>
  <c r="S47" i="1" s="1"/>
  <c r="T47" i="1" s="1"/>
  <c r="R46" i="1"/>
  <c r="Q46" i="1"/>
  <c r="S46" i="1" s="1"/>
  <c r="T46" i="1" s="1"/>
  <c r="R45" i="1"/>
  <c r="Q45" i="1"/>
  <c r="S45" i="1" s="1"/>
  <c r="T45" i="1" s="1"/>
  <c r="R44" i="1"/>
  <c r="Q44" i="1"/>
  <c r="S44" i="1" s="1"/>
  <c r="T44" i="1" s="1"/>
  <c r="R43" i="1"/>
  <c r="Q43" i="1"/>
  <c r="S43" i="1" s="1"/>
  <c r="T43" i="1" s="1"/>
  <c r="R42" i="1"/>
  <c r="Q42" i="1"/>
  <c r="R41" i="1"/>
  <c r="Q41" i="1"/>
  <c r="S41" i="1" s="1"/>
  <c r="T41" i="1" s="1"/>
  <c r="R40" i="1"/>
  <c r="Q40" i="1"/>
  <c r="S40" i="1" s="1"/>
  <c r="T40" i="1" s="1"/>
  <c r="R39" i="1"/>
  <c r="Q39" i="1"/>
  <c r="S39" i="1" s="1"/>
  <c r="T39" i="1" s="1"/>
  <c r="R38" i="1"/>
  <c r="Q38" i="1"/>
  <c r="S38" i="1" s="1"/>
  <c r="T38" i="1" s="1"/>
  <c r="R37" i="1"/>
  <c r="Q37" i="1"/>
  <c r="R36" i="1"/>
  <c r="Q36" i="1"/>
  <c r="S36" i="1" s="1"/>
  <c r="T36" i="1" s="1"/>
  <c r="R35" i="1"/>
  <c r="Q35" i="1"/>
  <c r="R34" i="1"/>
  <c r="Q34" i="1"/>
  <c r="S34" i="1" s="1"/>
  <c r="T34" i="1" s="1"/>
  <c r="R33" i="1"/>
  <c r="Q33" i="1"/>
  <c r="S33" i="1" s="1"/>
  <c r="T33" i="1" s="1"/>
  <c r="R32" i="1"/>
  <c r="Q32" i="1"/>
  <c r="S32" i="1" s="1"/>
  <c r="T32" i="1" s="1"/>
  <c r="R31" i="1"/>
  <c r="Q31" i="1"/>
  <c r="S31" i="1" s="1"/>
  <c r="T31" i="1" s="1"/>
  <c r="R30" i="1"/>
  <c r="Q30" i="1"/>
  <c r="S30" i="1" s="1"/>
  <c r="T30" i="1" s="1"/>
  <c r="R29" i="1"/>
  <c r="Q29" i="1"/>
  <c r="S29" i="1" s="1"/>
  <c r="T29" i="1" s="1"/>
  <c r="R28" i="1"/>
  <c r="Q28" i="1"/>
  <c r="S28" i="1" s="1"/>
  <c r="T28" i="1" s="1"/>
  <c r="R27" i="1"/>
  <c r="Q27" i="1"/>
  <c r="S27" i="1" s="1"/>
  <c r="T27" i="1" s="1"/>
  <c r="R26" i="1"/>
  <c r="Q26" i="1"/>
  <c r="R25" i="1"/>
  <c r="Q25" i="1"/>
  <c r="S25" i="1" s="1"/>
  <c r="T25" i="1" s="1"/>
  <c r="R24" i="1"/>
  <c r="Q24" i="1"/>
  <c r="S24" i="1" s="1"/>
  <c r="T24" i="1" s="1"/>
  <c r="R23" i="1"/>
  <c r="Q23" i="1"/>
  <c r="S23" i="1" s="1"/>
  <c r="T23" i="1" s="1"/>
  <c r="R22" i="1"/>
  <c r="Q22" i="1"/>
  <c r="S22" i="1" s="1"/>
  <c r="T22" i="1" s="1"/>
  <c r="R21" i="1"/>
  <c r="Q21" i="1"/>
  <c r="S21" i="1" s="1"/>
  <c r="T21" i="1" s="1"/>
  <c r="R20" i="1"/>
  <c r="Q20" i="1"/>
  <c r="S20" i="1" s="1"/>
  <c r="T20" i="1" s="1"/>
  <c r="R19" i="1"/>
  <c r="Q19" i="1"/>
  <c r="S19" i="1" s="1"/>
  <c r="T19" i="1" s="1"/>
  <c r="R18" i="1"/>
  <c r="Q18" i="1"/>
  <c r="S18" i="1" s="1"/>
  <c r="T18" i="1" s="1"/>
  <c r="R17" i="1"/>
  <c r="Q17" i="1"/>
  <c r="R16" i="1"/>
  <c r="Q16" i="1"/>
  <c r="S16" i="1" s="1"/>
  <c r="T16" i="1" s="1"/>
  <c r="R15" i="1"/>
  <c r="Q15" i="1"/>
  <c r="S15" i="1" s="1"/>
  <c r="T15" i="1" s="1"/>
  <c r="R14" i="1"/>
  <c r="Q14" i="1"/>
  <c r="S14" i="1" s="1"/>
  <c r="T14" i="1" s="1"/>
  <c r="R13" i="1"/>
  <c r="Q13" i="1"/>
  <c r="S13" i="1" s="1"/>
  <c r="T13" i="1" s="1"/>
  <c r="R12" i="1"/>
  <c r="Q12" i="1"/>
  <c r="R11" i="1"/>
  <c r="Q11" i="1"/>
  <c r="R10" i="1"/>
  <c r="Q10" i="1"/>
  <c r="S10" i="1" s="1"/>
  <c r="T10" i="1" s="1"/>
  <c r="R9" i="1"/>
  <c r="Q9" i="1"/>
  <c r="S9" i="1" s="1"/>
  <c r="T9" i="1" s="1"/>
  <c r="R8" i="1"/>
  <c r="Q8" i="1"/>
  <c r="S8" i="1" s="1"/>
  <c r="T8" i="1" s="1"/>
  <c r="R7" i="1"/>
  <c r="Q7" i="1"/>
  <c r="S7" i="1" s="1"/>
  <c r="T7" i="1" s="1"/>
  <c r="R6" i="1"/>
  <c r="Q6" i="1"/>
  <c r="R5" i="1"/>
  <c r="Q5" i="1"/>
  <c r="S5" i="1" s="1"/>
  <c r="T5" i="1" s="1"/>
  <c r="R4" i="1"/>
  <c r="Q4" i="1"/>
  <c r="S4" i="1" s="1"/>
  <c r="T4" i="1" s="1"/>
  <c r="R3" i="1"/>
  <c r="Q3" i="1"/>
  <c r="S3" i="1" s="1"/>
  <c r="T3" i="1" s="1"/>
  <c r="R2" i="1"/>
  <c r="Q2" i="1"/>
  <c r="S2" i="1" s="1"/>
  <c r="T2" i="1" s="1"/>
  <c r="S2656" i="1" l="1"/>
  <c r="T2656" i="1" s="1"/>
  <c r="S2555" i="1"/>
  <c r="T2555" i="1" s="1"/>
  <c r="S2524" i="1"/>
  <c r="T2524" i="1" s="1"/>
  <c r="S2317" i="1"/>
  <c r="T2317" i="1" s="1"/>
  <c r="S2290" i="1"/>
  <c r="T2290" i="1" s="1"/>
  <c r="S1979" i="1"/>
  <c r="T1979" i="1" s="1"/>
  <c r="S1877" i="1"/>
  <c r="T1877" i="1" s="1"/>
  <c r="S1874" i="1"/>
  <c r="T1874" i="1" s="1"/>
  <c r="S1809" i="1"/>
  <c r="T1809" i="1" s="1"/>
  <c r="S891" i="1"/>
  <c r="T891" i="1" s="1"/>
  <c r="S808" i="1"/>
  <c r="T808" i="1" s="1"/>
  <c r="S662" i="1"/>
  <c r="T662" i="1" s="1"/>
  <c r="S608" i="1"/>
  <c r="T608" i="1" s="1"/>
  <c r="S572" i="1"/>
  <c r="T572" i="1" s="1"/>
  <c r="S456" i="1"/>
  <c r="T456" i="1" s="1"/>
  <c r="S223" i="1"/>
  <c r="T223" i="1" s="1"/>
  <c r="S98" i="1"/>
  <c r="T98" i="1" s="1"/>
  <c r="S26" i="1"/>
  <c r="T26" i="1" s="1"/>
  <c r="S2702" i="1"/>
  <c r="T2702" i="1" s="1"/>
  <c r="S2541" i="1"/>
  <c r="T2541" i="1" s="1"/>
  <c r="S2120" i="1"/>
  <c r="T2120" i="1" s="1"/>
  <c r="S854" i="1"/>
  <c r="T854" i="1" s="1"/>
  <c r="S651" i="1"/>
  <c r="T651" i="1" s="1"/>
  <c r="S551" i="1"/>
  <c r="T551" i="1" s="1"/>
  <c r="S460" i="1"/>
  <c r="T460" i="1" s="1"/>
  <c r="S428" i="1"/>
  <c r="T428" i="1" s="1"/>
  <c r="S423" i="1"/>
  <c r="T423" i="1" s="1"/>
  <c r="S392" i="1"/>
  <c r="T392" i="1" s="1"/>
  <c r="S366" i="1"/>
  <c r="T366" i="1" s="1"/>
  <c r="S358" i="1"/>
  <c r="T358" i="1" s="1"/>
  <c r="S315" i="1"/>
  <c r="T315" i="1" s="1"/>
  <c r="S314" i="1"/>
  <c r="T314" i="1" s="1"/>
  <c r="S294" i="1"/>
  <c r="T294" i="1" s="1"/>
  <c r="S132" i="1"/>
  <c r="T132" i="1" s="1"/>
  <c r="S111" i="1"/>
  <c r="T111" i="1" s="1"/>
  <c r="S87" i="1"/>
  <c r="T87" i="1" s="1"/>
  <c r="S2652" i="1"/>
  <c r="T2652" i="1" s="1"/>
  <c r="S2545" i="1"/>
  <c r="T2545" i="1" s="1"/>
  <c r="S2420" i="1"/>
  <c r="T2420" i="1" s="1"/>
  <c r="S2410" i="1"/>
  <c r="T2410" i="1" s="1"/>
  <c r="S2260" i="1"/>
  <c r="T2260" i="1" s="1"/>
  <c r="S2143" i="1"/>
  <c r="T2143" i="1" s="1"/>
  <c r="S2052" i="1"/>
  <c r="T2052" i="1" s="1"/>
  <c r="S1988" i="1"/>
  <c r="T1988" i="1" s="1"/>
  <c r="S1987" i="1"/>
  <c r="T1987" i="1" s="1"/>
  <c r="S1978" i="1"/>
  <c r="T1978" i="1" s="1"/>
  <c r="S1975" i="1"/>
  <c r="T1975" i="1" s="1"/>
  <c r="S920" i="1"/>
  <c r="T920" i="1" s="1"/>
  <c r="S827" i="1"/>
  <c r="T827" i="1" s="1"/>
  <c r="S823" i="1"/>
  <c r="T823" i="1" s="1"/>
  <c r="S624" i="1"/>
  <c r="T624" i="1" s="1"/>
  <c r="S515" i="1"/>
  <c r="T515" i="1" s="1"/>
  <c r="S493" i="1"/>
  <c r="T493" i="1" s="1"/>
  <c r="S375" i="1"/>
  <c r="T375" i="1" s="1"/>
  <c r="S321" i="1"/>
  <c r="T321" i="1" s="1"/>
  <c r="S290" i="1"/>
  <c r="T290" i="1" s="1"/>
  <c r="S266" i="1"/>
  <c r="T266" i="1" s="1"/>
  <c r="S213" i="1"/>
  <c r="T213" i="1" s="1"/>
  <c r="S6" i="1"/>
  <c r="T6" i="1" s="1"/>
  <c r="S2286" i="1"/>
  <c r="T2286" i="1" s="1"/>
  <c r="S1972" i="1"/>
  <c r="T1972" i="1" s="1"/>
  <c r="S1925" i="1"/>
  <c r="T1925" i="1" s="1"/>
  <c r="S1890" i="1"/>
  <c r="T1890" i="1" s="1"/>
  <c r="S1050" i="1"/>
  <c r="T1050" i="1" s="1"/>
  <c r="S1022" i="1"/>
  <c r="T1022" i="1" s="1"/>
  <c r="S977" i="1"/>
  <c r="T977" i="1" s="1"/>
  <c r="S975" i="1"/>
  <c r="T975" i="1" s="1"/>
  <c r="S892" i="1"/>
  <c r="T892" i="1" s="1"/>
  <c r="S837" i="1"/>
  <c r="T837" i="1" s="1"/>
  <c r="S764" i="1"/>
  <c r="T764" i="1" s="1"/>
  <c r="S722" i="1"/>
  <c r="T722" i="1" s="1"/>
  <c r="S477" i="1"/>
  <c r="T477" i="1" s="1"/>
  <c r="S403" i="1"/>
  <c r="T403" i="1" s="1"/>
  <c r="S356" i="1"/>
  <c r="T356" i="1" s="1"/>
  <c r="S57" i="1"/>
  <c r="T57" i="1" s="1"/>
  <c r="S12" i="1"/>
  <c r="T12" i="1" s="1"/>
  <c r="S2481" i="1"/>
  <c r="T2481" i="1" s="1"/>
  <c r="S2598" i="1"/>
  <c r="T2598" i="1" s="1"/>
  <c r="S2570" i="1"/>
  <c r="T2570" i="1" s="1"/>
  <c r="S2531" i="1"/>
  <c r="T2531" i="1" s="1"/>
  <c r="S2515" i="1"/>
  <c r="T2515" i="1" s="1"/>
  <c r="S2107" i="1"/>
  <c r="T2107" i="1" s="1"/>
  <c r="S2103" i="1"/>
  <c r="T2103" i="1" s="1"/>
  <c r="S1887" i="1"/>
  <c r="T1887" i="1" s="1"/>
  <c r="S1871" i="1"/>
  <c r="T1871" i="1" s="1"/>
  <c r="S980" i="1"/>
  <c r="T980" i="1" s="1"/>
  <c r="S930" i="1"/>
  <c r="T930" i="1" s="1"/>
  <c r="S928" i="1"/>
  <c r="T928" i="1" s="1"/>
  <c r="S906" i="1"/>
  <c r="T906" i="1" s="1"/>
  <c r="S797" i="1"/>
  <c r="T797" i="1" s="1"/>
  <c r="S706" i="1"/>
  <c r="T706" i="1" s="1"/>
  <c r="S684" i="1"/>
  <c r="T684" i="1" s="1"/>
  <c r="S606" i="1"/>
  <c r="T606" i="1" s="1"/>
  <c r="S590" i="1"/>
  <c r="T590" i="1" s="1"/>
  <c r="S447" i="1"/>
  <c r="T447" i="1" s="1"/>
  <c r="S432" i="1"/>
  <c r="T432" i="1" s="1"/>
  <c r="S343" i="1"/>
  <c r="T343" i="1" s="1"/>
  <c r="S306" i="1"/>
  <c r="T306" i="1" s="1"/>
  <c r="S260" i="1"/>
  <c r="T260" i="1" s="1"/>
  <c r="S256" i="1"/>
  <c r="T256" i="1" s="1"/>
  <c r="S11" i="1"/>
  <c r="T11" i="1" s="1"/>
  <c r="S304" i="1"/>
  <c r="T304" i="1" s="1"/>
  <c r="S581" i="1"/>
  <c r="T581" i="1" s="1"/>
  <c r="S542" i="1"/>
  <c r="T542" i="1" s="1"/>
  <c r="S459" i="1"/>
  <c r="T459" i="1" s="1"/>
  <c r="S399" i="1"/>
  <c r="T399" i="1" s="1"/>
  <c r="S354" i="1"/>
  <c r="T354" i="1" s="1"/>
  <c r="S341" i="1"/>
  <c r="T341" i="1" s="1"/>
  <c r="S148" i="1"/>
  <c r="T148" i="1" s="1"/>
  <c r="S17" i="1"/>
  <c r="T17" i="1" s="1"/>
  <c r="S2571" i="1"/>
  <c r="T2571" i="1" s="1"/>
  <c r="S2507" i="1"/>
  <c r="T2507" i="1" s="1"/>
  <c r="S2488" i="1"/>
  <c r="T2488" i="1" s="1"/>
  <c r="S2405" i="1"/>
  <c r="T2405" i="1" s="1"/>
  <c r="S2122" i="1"/>
  <c r="T2122" i="1" s="1"/>
  <c r="S1997" i="1"/>
  <c r="T1997" i="1" s="1"/>
  <c r="S1907" i="1"/>
  <c r="T1907" i="1" s="1"/>
  <c r="S1816" i="1"/>
  <c r="T1816" i="1" s="1"/>
  <c r="S1743" i="1"/>
  <c r="T1743" i="1" s="1"/>
  <c r="S1697" i="1"/>
  <c r="T1697" i="1" s="1"/>
  <c r="S1676" i="1"/>
  <c r="T1676" i="1" s="1"/>
  <c r="S1637" i="1"/>
  <c r="T1637" i="1" s="1"/>
  <c r="S1636" i="1"/>
  <c r="T1636" i="1" s="1"/>
  <c r="S1475" i="1"/>
  <c r="T1475" i="1" s="1"/>
  <c r="S1390" i="1"/>
  <c r="T1390" i="1" s="1"/>
  <c r="S1376" i="1"/>
  <c r="T1376" i="1" s="1"/>
  <c r="S1290" i="1"/>
  <c r="T1290" i="1" s="1"/>
  <c r="S1248" i="1"/>
  <c r="T1248" i="1" s="1"/>
  <c r="S1171" i="1"/>
  <c r="T1171" i="1" s="1"/>
  <c r="S1123" i="1"/>
  <c r="T1123" i="1" s="1"/>
  <c r="S1054" i="1"/>
  <c r="T1054" i="1" s="1"/>
  <c r="S2352" i="1"/>
  <c r="T2352" i="1" s="1"/>
  <c r="S2256" i="1"/>
  <c r="T2256" i="1" s="1"/>
  <c r="S2194" i="1"/>
  <c r="T2194" i="1" s="1"/>
  <c r="S2049" i="1"/>
  <c r="T2049" i="1" s="1"/>
  <c r="S2040" i="1"/>
  <c r="T2040" i="1" s="1"/>
  <c r="S2024" i="1"/>
  <c r="T2024" i="1" s="1"/>
  <c r="S2012" i="1"/>
  <c r="T2012" i="1" s="1"/>
  <c r="S1776" i="1"/>
  <c r="T1776" i="1" s="1"/>
  <c r="S1386" i="1"/>
  <c r="T1386" i="1" s="1"/>
  <c r="S1294" i="1"/>
  <c r="T1294" i="1" s="1"/>
  <c r="S1102" i="1"/>
  <c r="T1102" i="1" s="1"/>
  <c r="S1071" i="1"/>
  <c r="T1071" i="1" s="1"/>
  <c r="S1064" i="1"/>
  <c r="T1064" i="1" s="1"/>
  <c r="S916" i="1"/>
  <c r="T916" i="1" s="1"/>
  <c r="S2645" i="1"/>
  <c r="T2645" i="1" s="1"/>
  <c r="S2511" i="1"/>
  <c r="T2511" i="1" s="1"/>
  <c r="S2142" i="1"/>
  <c r="T2142" i="1" s="1"/>
  <c r="S2018" i="1"/>
  <c r="T2018" i="1" s="1"/>
  <c r="S1918" i="1"/>
  <c r="T1918" i="1" s="1"/>
  <c r="S1904" i="1"/>
  <c r="T1904" i="1" s="1"/>
  <c r="S1876" i="1"/>
  <c r="T1876" i="1" s="1"/>
  <c r="S1747" i="1"/>
  <c r="T1747" i="1" s="1"/>
  <c r="S1711" i="1"/>
  <c r="T1711" i="1" s="1"/>
  <c r="S1686" i="1"/>
  <c r="T1686" i="1" s="1"/>
  <c r="S1590" i="1"/>
  <c r="T1590" i="1" s="1"/>
  <c r="S1416" i="1"/>
  <c r="T1416" i="1" s="1"/>
  <c r="S1377" i="1"/>
  <c r="T1377" i="1" s="1"/>
  <c r="S1319" i="1"/>
  <c r="T1319" i="1" s="1"/>
  <c r="S1209" i="1"/>
  <c r="T1209" i="1" s="1"/>
  <c r="S1167" i="1"/>
  <c r="T1167" i="1" s="1"/>
  <c r="S2251" i="1"/>
  <c r="T2251" i="1" s="1"/>
  <c r="S2582" i="1"/>
  <c r="T2582" i="1" s="1"/>
  <c r="S2428" i="1"/>
  <c r="T2428" i="1" s="1"/>
  <c r="S2362" i="1"/>
  <c r="T2362" i="1" s="1"/>
  <c r="S2345" i="1"/>
  <c r="T2345" i="1" s="1"/>
  <c r="S2267" i="1"/>
  <c r="T2267" i="1" s="1"/>
  <c r="S2259" i="1"/>
  <c r="T2259" i="1" s="1"/>
  <c r="S2181" i="1"/>
  <c r="T2181" i="1" s="1"/>
  <c r="S2031" i="1"/>
  <c r="T2031" i="1" s="1"/>
  <c r="S2027" i="1"/>
  <c r="T2027" i="1" s="1"/>
  <c r="S1969" i="1"/>
  <c r="T1969" i="1" s="1"/>
  <c r="S1963" i="1"/>
  <c r="T1963" i="1" s="1"/>
  <c r="S1875" i="1"/>
  <c r="T1875" i="1" s="1"/>
  <c r="S1790" i="1"/>
  <c r="T1790" i="1" s="1"/>
  <c r="S1658" i="1"/>
  <c r="T1658" i="1" s="1"/>
  <c r="S1595" i="1"/>
  <c r="T1595" i="1" s="1"/>
  <c r="S1576" i="1"/>
  <c r="T1576" i="1" s="1"/>
  <c r="S1188" i="1"/>
  <c r="T1188" i="1" s="1"/>
  <c r="S1059" i="1"/>
  <c r="T1059" i="1" s="1"/>
  <c r="S1052" i="1"/>
  <c r="T1052" i="1" s="1"/>
  <c r="S998" i="1"/>
  <c r="T998" i="1" s="1"/>
  <c r="S2399" i="1"/>
  <c r="T2399" i="1" s="1"/>
  <c r="S2306" i="1"/>
  <c r="T2306" i="1" s="1"/>
  <c r="S2254" i="1"/>
  <c r="T2254" i="1" s="1"/>
  <c r="S2235" i="1"/>
  <c r="T2235" i="1" s="1"/>
  <c r="S2202" i="1"/>
  <c r="T2202" i="1" s="1"/>
  <c r="S2131" i="1"/>
  <c r="T2131" i="1" s="1"/>
  <c r="S2124" i="1"/>
  <c r="T2124" i="1" s="1"/>
  <c r="S1974" i="1"/>
  <c r="T1974" i="1" s="1"/>
  <c r="S1237" i="1"/>
  <c r="T1237" i="1" s="1"/>
  <c r="S991" i="1"/>
  <c r="T991" i="1" s="1"/>
  <c r="S1846" i="1"/>
  <c r="T1846" i="1" s="1"/>
  <c r="S1013" i="1"/>
  <c r="T1013" i="1" s="1"/>
  <c r="S2492" i="1"/>
  <c r="T2492" i="1" s="1"/>
  <c r="S2480" i="1"/>
  <c r="T2480" i="1" s="1"/>
  <c r="S2470" i="1"/>
  <c r="T2470" i="1" s="1"/>
  <c r="S2465" i="1"/>
  <c r="T2465" i="1" s="1"/>
  <c r="S2434" i="1"/>
  <c r="T2434" i="1" s="1"/>
  <c r="S2393" i="1"/>
  <c r="T2393" i="1" s="1"/>
  <c r="S2375" i="1"/>
  <c r="T2375" i="1" s="1"/>
  <c r="S2350" i="1"/>
  <c r="T2350" i="1" s="1"/>
  <c r="S2307" i="1"/>
  <c r="T2307" i="1" s="1"/>
  <c r="S2296" i="1"/>
  <c r="T2296" i="1" s="1"/>
  <c r="S2283" i="1"/>
  <c r="T2283" i="1" s="1"/>
  <c r="S2227" i="1"/>
  <c r="T2227" i="1" s="1"/>
  <c r="S2219" i="1"/>
  <c r="T2219" i="1" s="1"/>
  <c r="S2205" i="1"/>
  <c r="T2205" i="1" s="1"/>
  <c r="S2159" i="1"/>
  <c r="T2159" i="1" s="1"/>
  <c r="S2125" i="1"/>
  <c r="T2125" i="1" s="1"/>
  <c r="S2117" i="1"/>
  <c r="T2117" i="1" s="1"/>
  <c r="S2091" i="1"/>
  <c r="T2091" i="1" s="1"/>
  <c r="S2065" i="1"/>
  <c r="T2065" i="1" s="1"/>
  <c r="S2006" i="1"/>
  <c r="T2006" i="1" s="1"/>
  <c r="S1957" i="1"/>
  <c r="T1957" i="1" s="1"/>
  <c r="S1932" i="1"/>
  <c r="T1932" i="1" s="1"/>
  <c r="S1893" i="1"/>
  <c r="T1893" i="1" s="1"/>
  <c r="S1884" i="1"/>
  <c r="T1884" i="1" s="1"/>
  <c r="S1777" i="1"/>
  <c r="T1777" i="1" s="1"/>
  <c r="S1673" i="1"/>
  <c r="T1673" i="1" s="1"/>
  <c r="S1654" i="1"/>
  <c r="T1654" i="1" s="1"/>
  <c r="S1629" i="1"/>
  <c r="T1629" i="1" s="1"/>
  <c r="S1602" i="1"/>
  <c r="T1602" i="1" s="1"/>
  <c r="S1601" i="1"/>
  <c r="T1601" i="1" s="1"/>
  <c r="S1599" i="1"/>
  <c r="T1599" i="1" s="1"/>
  <c r="S1581" i="1"/>
  <c r="T1581" i="1" s="1"/>
  <c r="S1574" i="1"/>
  <c r="T1574" i="1" s="1"/>
  <c r="S1454" i="1"/>
  <c r="T1454" i="1" s="1"/>
  <c r="S1351" i="1"/>
  <c r="T1351" i="1" s="1"/>
  <c r="S1251" i="1"/>
  <c r="T1251" i="1" s="1"/>
  <c r="S1243" i="1"/>
  <c r="T1243" i="1" s="1"/>
  <c r="S1177" i="1"/>
  <c r="T1177" i="1" s="1"/>
  <c r="S1068" i="1"/>
  <c r="T1068" i="1" s="1"/>
  <c r="S1028" i="1"/>
  <c r="T1028" i="1" s="1"/>
  <c r="S1015" i="1"/>
  <c r="T1015" i="1" s="1"/>
  <c r="S948" i="1"/>
  <c r="T948" i="1" s="1"/>
  <c r="S880" i="1"/>
  <c r="T880" i="1" s="1"/>
  <c r="S864" i="1"/>
  <c r="T864" i="1" s="1"/>
  <c r="S744" i="1"/>
  <c r="T744" i="1" s="1"/>
  <c r="S589" i="1"/>
  <c r="T589" i="1" s="1"/>
  <c r="S558" i="1"/>
  <c r="T558" i="1" s="1"/>
  <c r="S534" i="1"/>
  <c r="T534" i="1" s="1"/>
  <c r="S409" i="1"/>
  <c r="T409" i="1" s="1"/>
  <c r="S2535" i="1"/>
  <c r="T2535" i="1" s="1"/>
  <c r="S2618" i="1"/>
  <c r="T2618" i="1" s="1"/>
  <c r="S2596" i="1"/>
  <c r="T2596" i="1" s="1"/>
  <c r="S2578" i="1"/>
  <c r="T2578" i="1" s="1"/>
  <c r="S2574" i="1"/>
  <c r="T2574" i="1" s="1"/>
  <c r="S2518" i="1"/>
  <c r="T2518" i="1" s="1"/>
  <c r="S2439" i="1"/>
  <c r="T2439" i="1" s="1"/>
  <c r="S1496" i="1"/>
  <c r="T1496" i="1" s="1"/>
  <c r="S1260" i="1"/>
  <c r="T1260" i="1" s="1"/>
  <c r="S1157" i="1"/>
  <c r="T1157" i="1" s="1"/>
  <c r="S772" i="1"/>
  <c r="T772" i="1" s="1"/>
  <c r="S674" i="1"/>
  <c r="T674" i="1" s="1"/>
  <c r="S421" i="1"/>
  <c r="T421" i="1" s="1"/>
  <c r="S2095" i="1"/>
  <c r="T2095" i="1" s="1"/>
  <c r="S1539" i="1"/>
  <c r="T1539" i="1" s="1"/>
  <c r="S1468" i="1"/>
  <c r="T1468" i="1" s="1"/>
  <c r="S1114" i="1"/>
  <c r="T1114" i="1" s="1"/>
  <c r="S985" i="1"/>
  <c r="T985" i="1" s="1"/>
  <c r="S829" i="1"/>
  <c r="T829" i="1" s="1"/>
  <c r="S593" i="1"/>
  <c r="T593" i="1" s="1"/>
  <c r="S2309" i="1"/>
  <c r="T2309" i="1" s="1"/>
  <c r="S2047" i="1"/>
  <c r="T2047" i="1" s="1"/>
  <c r="S1945" i="1"/>
  <c r="T1945" i="1" s="1"/>
  <c r="S1365" i="1"/>
  <c r="T1365" i="1" s="1"/>
  <c r="S1008" i="1"/>
  <c r="T1008" i="1" s="1"/>
  <c r="S925" i="1"/>
  <c r="T925" i="1" s="1"/>
  <c r="S875" i="1"/>
  <c r="T875" i="1" s="1"/>
  <c r="S846" i="1"/>
  <c r="T846" i="1" s="1"/>
  <c r="S597" i="1"/>
  <c r="T597" i="1" s="1"/>
  <c r="S430" i="1"/>
  <c r="T430" i="1" s="1"/>
  <c r="S830" i="1"/>
  <c r="T830" i="1" s="1"/>
  <c r="S663" i="1"/>
  <c r="T663" i="1" s="1"/>
  <c r="S425" i="1"/>
  <c r="T425" i="1" s="1"/>
  <c r="S902" i="1"/>
  <c r="T902" i="1" s="1"/>
  <c r="S756" i="1"/>
  <c r="T756" i="1" s="1"/>
  <c r="S2149" i="1"/>
  <c r="T2149" i="1" s="1"/>
  <c r="S2121" i="1"/>
  <c r="T2121" i="1" s="1"/>
  <c r="S2034" i="1"/>
  <c r="T2034" i="1" s="1"/>
  <c r="S2022" i="1"/>
  <c r="T2022" i="1" s="1"/>
  <c r="S1993" i="1"/>
  <c r="T1993" i="1" s="1"/>
  <c r="S1958" i="1"/>
  <c r="T1958" i="1" s="1"/>
  <c r="S1947" i="1"/>
  <c r="T1947" i="1" s="1"/>
  <c r="S1710" i="1"/>
  <c r="T1710" i="1" s="1"/>
  <c r="S1675" i="1"/>
  <c r="T1675" i="1" s="1"/>
  <c r="S1484" i="1"/>
  <c r="T1484" i="1" s="1"/>
  <c r="S1463" i="1"/>
  <c r="T1463" i="1" s="1"/>
  <c r="S1448" i="1"/>
  <c r="T1448" i="1" s="1"/>
  <c r="S1392" i="1"/>
  <c r="T1392" i="1" s="1"/>
  <c r="S1371" i="1"/>
  <c r="T1371" i="1" s="1"/>
  <c r="S1100" i="1"/>
  <c r="T1100" i="1" s="1"/>
  <c r="S1055" i="1"/>
  <c r="T1055" i="1" s="1"/>
  <c r="S924" i="1"/>
  <c r="T924" i="1" s="1"/>
  <c r="S731" i="1"/>
  <c r="T731" i="1" s="1"/>
  <c r="S707" i="1"/>
  <c r="T707" i="1" s="1"/>
  <c r="S586" i="1"/>
  <c r="T586" i="1" s="1"/>
  <c r="S513" i="1"/>
  <c r="T513" i="1" s="1"/>
  <c r="S427" i="1"/>
  <c r="T427" i="1" s="1"/>
  <c r="S2708" i="1"/>
  <c r="T2708" i="1" s="1"/>
  <c r="S2630" i="1"/>
  <c r="T2630" i="1" s="1"/>
  <c r="S2591" i="1"/>
  <c r="T2591" i="1" s="1"/>
  <c r="S2543" i="1"/>
  <c r="T2543" i="1" s="1"/>
  <c r="S2522" i="1"/>
  <c r="T2522" i="1" s="1"/>
  <c r="S2436" i="1"/>
  <c r="T2436" i="1" s="1"/>
  <c r="S2415" i="1"/>
  <c r="T2415" i="1" s="1"/>
  <c r="S2381" i="1"/>
  <c r="T2381" i="1" s="1"/>
  <c r="S2302" i="1"/>
  <c r="T2302" i="1" s="1"/>
  <c r="S2224" i="1"/>
  <c r="T2224" i="1" s="1"/>
  <c r="S2217" i="1"/>
  <c r="T2217" i="1" s="1"/>
  <c r="S2209" i="1"/>
  <c r="T2209" i="1" s="1"/>
  <c r="S2173" i="1"/>
  <c r="T2173" i="1" s="1"/>
  <c r="S2013" i="1"/>
  <c r="T2013" i="1" s="1"/>
  <c r="S1858" i="1"/>
  <c r="T1858" i="1" s="1"/>
  <c r="S1833" i="1"/>
  <c r="T1833" i="1" s="1"/>
  <c r="S1789" i="1"/>
  <c r="T1789" i="1" s="1"/>
  <c r="S1701" i="1"/>
  <c r="T1701" i="1" s="1"/>
  <c r="S1580" i="1"/>
  <c r="T1580" i="1" s="1"/>
  <c r="S1441" i="1"/>
  <c r="T1441" i="1" s="1"/>
  <c r="S1384" i="1"/>
  <c r="T1384" i="1" s="1"/>
  <c r="S1314" i="1"/>
  <c r="T1314" i="1" s="1"/>
  <c r="S1301" i="1"/>
  <c r="T1301" i="1" s="1"/>
  <c r="S1115" i="1"/>
  <c r="T1115" i="1" s="1"/>
  <c r="S1091" i="1"/>
  <c r="T1091" i="1" s="1"/>
  <c r="S1067" i="1"/>
  <c r="T1067" i="1" s="1"/>
  <c r="S1024" i="1"/>
  <c r="T1024" i="1" s="1"/>
  <c r="S981" i="1"/>
  <c r="T981" i="1" s="1"/>
  <c r="S936" i="1"/>
  <c r="T936" i="1" s="1"/>
  <c r="S897" i="1"/>
  <c r="T897" i="1" s="1"/>
  <c r="S507" i="1"/>
  <c r="T507" i="1" s="1"/>
  <c r="S444" i="1"/>
  <c r="T444" i="1" s="1"/>
  <c r="S387" i="1"/>
  <c r="T387" i="1" s="1"/>
  <c r="S2621" i="1"/>
  <c r="T2621" i="1" s="1"/>
  <c r="S2604" i="1"/>
  <c r="T2604" i="1" s="1"/>
  <c r="S2602" i="1"/>
  <c r="T2602" i="1" s="1"/>
  <c r="S2563" i="1"/>
  <c r="T2563" i="1" s="1"/>
  <c r="S2561" i="1"/>
  <c r="T2561" i="1" s="1"/>
  <c r="S2547" i="1"/>
  <c r="T2547" i="1" s="1"/>
  <c r="S2534" i="1"/>
  <c r="T2534" i="1" s="1"/>
  <c r="S2485" i="1"/>
  <c r="T2485" i="1" s="1"/>
  <c r="S2444" i="1"/>
  <c r="T2444" i="1" s="1"/>
  <c r="S2370" i="1"/>
  <c r="T2370" i="1" s="1"/>
  <c r="S2356" i="1"/>
  <c r="T2356" i="1" s="1"/>
  <c r="S2312" i="1"/>
  <c r="T2312" i="1" s="1"/>
  <c r="S2157" i="1"/>
  <c r="T2157" i="1" s="1"/>
  <c r="S2153" i="1"/>
  <c r="T2153" i="1" s="1"/>
  <c r="S2126" i="1"/>
  <c r="T2126" i="1" s="1"/>
  <c r="S2096" i="1"/>
  <c r="T2096" i="1" s="1"/>
  <c r="S1870" i="1"/>
  <c r="T1870" i="1" s="1"/>
  <c r="S1853" i="1"/>
  <c r="T1853" i="1" s="1"/>
  <c r="S1826" i="1"/>
  <c r="T1826" i="1" s="1"/>
  <c r="S1611" i="1"/>
  <c r="T1611" i="1" s="1"/>
  <c r="S1582" i="1"/>
  <c r="T1582" i="1" s="1"/>
  <c r="S1506" i="1"/>
  <c r="T1506" i="1" s="1"/>
  <c r="S1462" i="1"/>
  <c r="T1462" i="1" s="1"/>
  <c r="S1345" i="1"/>
  <c r="T1345" i="1" s="1"/>
  <c r="S1118" i="1"/>
  <c r="T1118" i="1" s="1"/>
  <c r="S1014" i="1"/>
  <c r="T1014" i="1" s="1"/>
  <c r="S904" i="1"/>
  <c r="T904" i="1" s="1"/>
  <c r="S519" i="1"/>
  <c r="T519" i="1" s="1"/>
  <c r="S501" i="1"/>
  <c r="T501" i="1" s="1"/>
  <c r="S496" i="1"/>
  <c r="T496" i="1" s="1"/>
  <c r="S450" i="1"/>
  <c r="T450" i="1" s="1"/>
  <c r="S2566" i="1"/>
  <c r="T2566" i="1" s="1"/>
  <c r="S2506" i="1"/>
  <c r="T2506" i="1" s="1"/>
  <c r="S2406" i="1"/>
  <c r="T2406" i="1" s="1"/>
  <c r="S2255" i="1"/>
  <c r="T2255" i="1" s="1"/>
  <c r="S2204" i="1"/>
  <c r="T2204" i="1" s="1"/>
  <c r="S2174" i="1"/>
  <c r="T2174" i="1" s="1"/>
  <c r="S1930" i="1"/>
  <c r="T1930" i="1" s="1"/>
  <c r="S1921" i="1"/>
  <c r="T1921" i="1" s="1"/>
  <c r="S1919" i="1"/>
  <c r="T1919" i="1" s="1"/>
  <c r="S1891" i="1"/>
  <c r="T1891" i="1" s="1"/>
  <c r="S1814" i="1"/>
  <c r="T1814" i="1" s="1"/>
  <c r="S1774" i="1"/>
  <c r="T1774" i="1" s="1"/>
  <c r="S1770" i="1"/>
  <c r="T1770" i="1" s="1"/>
  <c r="S1712" i="1"/>
  <c r="T1712" i="1" s="1"/>
  <c r="S1644" i="1"/>
  <c r="T1644" i="1" s="1"/>
  <c r="S1396" i="1"/>
  <c r="T1396" i="1" s="1"/>
  <c r="S1313" i="1"/>
  <c r="T1313" i="1" s="1"/>
  <c r="S915" i="1"/>
  <c r="T915" i="1" s="1"/>
  <c r="S871" i="1"/>
  <c r="T871" i="1" s="1"/>
  <c r="S828" i="1"/>
  <c r="T828" i="1" s="1"/>
  <c r="S503" i="1"/>
  <c r="T503" i="1" s="1"/>
  <c r="S2670" i="1"/>
  <c r="T2670" i="1" s="1"/>
  <c r="S2647" i="1"/>
  <c r="T2647" i="1" s="1"/>
  <c r="S2579" i="1"/>
  <c r="T2579" i="1" s="1"/>
  <c r="S2564" i="1"/>
  <c r="T2564" i="1" s="1"/>
  <c r="S2382" i="1"/>
  <c r="T2382" i="1" s="1"/>
  <c r="S2378" i="1"/>
  <c r="T2378" i="1" s="1"/>
  <c r="S2366" i="1"/>
  <c r="T2366" i="1" s="1"/>
  <c r="S2359" i="1"/>
  <c r="T2359" i="1" s="1"/>
  <c r="S2253" i="1"/>
  <c r="T2253" i="1" s="1"/>
  <c r="S2233" i="1"/>
  <c r="T2233" i="1" s="1"/>
  <c r="S2090" i="1"/>
  <c r="T2090" i="1" s="1"/>
  <c r="S1954" i="1"/>
  <c r="T1954" i="1" s="1"/>
  <c r="S1902" i="1"/>
  <c r="T1902" i="1" s="1"/>
  <c r="S1660" i="1"/>
  <c r="T1660" i="1" s="1"/>
  <c r="S1439" i="1"/>
  <c r="T1439" i="1" s="1"/>
  <c r="S1321" i="1"/>
  <c r="T1321" i="1" s="1"/>
  <c r="S1117" i="1"/>
  <c r="T1117" i="1" s="1"/>
  <c r="S1096" i="1"/>
  <c r="T1096" i="1" s="1"/>
  <c r="S1051" i="1"/>
  <c r="T1051" i="1" s="1"/>
  <c r="S826" i="1"/>
  <c r="T826" i="1" s="1"/>
  <c r="S412" i="1"/>
  <c r="T412" i="1" s="1"/>
  <c r="S378" i="1"/>
  <c r="T378" i="1" s="1"/>
  <c r="S371" i="1"/>
  <c r="T371" i="1" s="1"/>
  <c r="S2635" i="1"/>
  <c r="T2635" i="1" s="1"/>
  <c r="S2597" i="1"/>
  <c r="T2597" i="1" s="1"/>
  <c r="S2477" i="1"/>
  <c r="T2477" i="1" s="1"/>
  <c r="S2402" i="1"/>
  <c r="T2402" i="1" s="1"/>
  <c r="S2376" i="1"/>
  <c r="T2376" i="1" s="1"/>
  <c r="S2372" i="1"/>
  <c r="T2372" i="1" s="1"/>
  <c r="S2360" i="1"/>
  <c r="T2360" i="1" s="1"/>
  <c r="S2339" i="1"/>
  <c r="T2339" i="1" s="1"/>
  <c r="S2305" i="1"/>
  <c r="T2305" i="1" s="1"/>
  <c r="S2212" i="1"/>
  <c r="T2212" i="1" s="1"/>
  <c r="S2176" i="1"/>
  <c r="T2176" i="1" s="1"/>
  <c r="S2050" i="1"/>
  <c r="T2050" i="1" s="1"/>
  <c r="S2037" i="1"/>
  <c r="T2037" i="1" s="1"/>
  <c r="S1961" i="1"/>
  <c r="T1961" i="1" s="1"/>
  <c r="S1861" i="1"/>
  <c r="T1861" i="1" s="1"/>
  <c r="S1837" i="1"/>
  <c r="T1837" i="1" s="1"/>
  <c r="S1674" i="1"/>
  <c r="T1674" i="1" s="1"/>
  <c r="S1671" i="1"/>
  <c r="T1671" i="1" s="1"/>
  <c r="S1655" i="1"/>
  <c r="T1655" i="1" s="1"/>
  <c r="S1564" i="1"/>
  <c r="T1564" i="1" s="1"/>
  <c r="S1485" i="1"/>
  <c r="T1485" i="1" s="1"/>
  <c r="S1442" i="1"/>
  <c r="T1442" i="1" s="1"/>
  <c r="S1435" i="1"/>
  <c r="T1435" i="1" s="1"/>
  <c r="S1428" i="1"/>
  <c r="T1428" i="1" s="1"/>
  <c r="S1305" i="1"/>
  <c r="T1305" i="1" s="1"/>
  <c r="S1144" i="1"/>
  <c r="T1144" i="1" s="1"/>
  <c r="S2104" i="1"/>
  <c r="T2104" i="1" s="1"/>
  <c r="S2074" i="1"/>
  <c r="T2074" i="1" s="1"/>
  <c r="S1864" i="1"/>
  <c r="T1864" i="1" s="1"/>
  <c r="S1834" i="1"/>
  <c r="T1834" i="1" s="1"/>
  <c r="S1620" i="1"/>
  <c r="T1620" i="1" s="1"/>
  <c r="S1605" i="1"/>
  <c r="T1605" i="1" s="1"/>
  <c r="S1546" i="1"/>
  <c r="T1546" i="1" s="1"/>
  <c r="S1466" i="1"/>
  <c r="T1466" i="1" s="1"/>
  <c r="S1316" i="1"/>
  <c r="T1316" i="1" s="1"/>
  <c r="S858" i="1"/>
  <c r="T858" i="1" s="1"/>
  <c r="S521" i="1"/>
  <c r="T521" i="1" s="1"/>
  <c r="S812" i="1"/>
  <c r="T812" i="1" s="1"/>
  <c r="S359" i="1"/>
  <c r="T359" i="1" s="1"/>
  <c r="S2442" i="1"/>
  <c r="T2442" i="1" s="1"/>
  <c r="S2358" i="1"/>
  <c r="T2358" i="1" s="1"/>
  <c r="S2346" i="1"/>
  <c r="T2346" i="1" s="1"/>
  <c r="S2324" i="1"/>
  <c r="T2324" i="1" s="1"/>
  <c r="S2315" i="1"/>
  <c r="T2315" i="1" s="1"/>
  <c r="S1571" i="1"/>
  <c r="T1571" i="1" s="1"/>
  <c r="S1449" i="1"/>
  <c r="T1449" i="1" s="1"/>
  <c r="S1029" i="1"/>
  <c r="T1029" i="1" s="1"/>
  <c r="S996" i="1"/>
  <c r="T996" i="1" s="1"/>
  <c r="S945" i="1"/>
  <c r="T945" i="1" s="1"/>
  <c r="S894" i="1"/>
  <c r="T894" i="1" s="1"/>
  <c r="S535" i="1"/>
  <c r="T535" i="1" s="1"/>
  <c r="S533" i="1"/>
  <c r="T533" i="1" s="1"/>
  <c r="S514" i="1"/>
  <c r="T514" i="1" s="1"/>
  <c r="S512" i="1"/>
  <c r="T512" i="1" s="1"/>
  <c r="S1608" i="1"/>
  <c r="T1608" i="1" s="1"/>
  <c r="S1603" i="1"/>
  <c r="T1603" i="1" s="1"/>
  <c r="S1558" i="1"/>
  <c r="T1558" i="1" s="1"/>
  <c r="S1459" i="1"/>
  <c r="T1459" i="1" s="1"/>
  <c r="S1370" i="1"/>
  <c r="T1370" i="1" s="1"/>
  <c r="S1097" i="1"/>
  <c r="T1097" i="1" s="1"/>
  <c r="S1087" i="1"/>
  <c r="T1087" i="1" s="1"/>
  <c r="S995" i="1"/>
  <c r="T995" i="1" s="1"/>
  <c r="S531" i="1"/>
  <c r="T531" i="1" s="1"/>
  <c r="S453" i="1"/>
  <c r="T453" i="1" s="1"/>
  <c r="S440" i="1"/>
  <c r="T440" i="1" s="1"/>
  <c r="S1366" i="1"/>
  <c r="T1366" i="1" s="1"/>
  <c r="S1149" i="1"/>
  <c r="T1149" i="1" s="1"/>
  <c r="S1145" i="1"/>
  <c r="T1145" i="1" s="1"/>
  <c r="S959" i="1"/>
  <c r="T959" i="1" s="1"/>
  <c r="S957" i="1"/>
  <c r="T957" i="1" s="1"/>
  <c r="S935" i="1"/>
  <c r="T935" i="1" s="1"/>
  <c r="S910" i="1"/>
  <c r="T910" i="1" s="1"/>
  <c r="S899" i="1"/>
  <c r="T899" i="1" s="1"/>
  <c r="S529" i="1"/>
  <c r="T529" i="1" s="1"/>
  <c r="S2329" i="1"/>
  <c r="T2329" i="1" s="1"/>
  <c r="S1559" i="1"/>
  <c r="T1559" i="1" s="1"/>
  <c r="S1498" i="1"/>
  <c r="T1498" i="1" s="1"/>
  <c r="S1363" i="1"/>
  <c r="T1363" i="1" s="1"/>
  <c r="S1357" i="1"/>
  <c r="T1357" i="1" s="1"/>
  <c r="S952" i="1"/>
  <c r="T952" i="1" s="1"/>
  <c r="S896" i="1"/>
  <c r="T896" i="1" s="1"/>
  <c r="S484" i="1"/>
  <c r="T484" i="1" s="1"/>
  <c r="S2343" i="1"/>
  <c r="T2343" i="1" s="1"/>
  <c r="S1575" i="1"/>
  <c r="T1575" i="1" s="1"/>
  <c r="S1563" i="1"/>
  <c r="T1563" i="1" s="1"/>
  <c r="S1378" i="1"/>
  <c r="T1378" i="1" s="1"/>
  <c r="S1359" i="1"/>
  <c r="T1359" i="1" s="1"/>
  <c r="S1125" i="1"/>
  <c r="T1125" i="1" s="1"/>
  <c r="S1107" i="1"/>
  <c r="T1107" i="1" s="1"/>
  <c r="S1083" i="1"/>
  <c r="T1083" i="1" s="1"/>
  <c r="S1026" i="1"/>
  <c r="T1026" i="1" s="1"/>
  <c r="S901" i="1"/>
  <c r="T901" i="1" s="1"/>
  <c r="S527" i="1"/>
  <c r="T527" i="1" s="1"/>
  <c r="S524" i="1"/>
  <c r="T524" i="1" s="1"/>
  <c r="S492" i="1"/>
  <c r="T492" i="1" s="1"/>
  <c r="S505" i="1"/>
  <c r="T505" i="1" s="1"/>
  <c r="S789" i="1"/>
  <c r="T789" i="1" s="1"/>
  <c r="S720" i="1"/>
  <c r="T720" i="1" s="1"/>
  <c r="S690" i="1"/>
  <c r="T690" i="1" s="1"/>
  <c r="S2666" i="1"/>
  <c r="T2666" i="1" s="1"/>
  <c r="S2614" i="1"/>
  <c r="T2614" i="1" s="1"/>
  <c r="S2610" i="1"/>
  <c r="T2610" i="1" s="1"/>
  <c r="S2572" i="1"/>
  <c r="T2572" i="1" s="1"/>
  <c r="S2548" i="1"/>
  <c r="T2548" i="1" s="1"/>
  <c r="S2533" i="1"/>
  <c r="T2533" i="1" s="1"/>
  <c r="S2523" i="1"/>
  <c r="T2523" i="1" s="1"/>
  <c r="S2519" i="1"/>
  <c r="T2519" i="1" s="1"/>
  <c r="S2463" i="1"/>
  <c r="T2463" i="1" s="1"/>
  <c r="S2460" i="1"/>
  <c r="T2460" i="1" s="1"/>
  <c r="S2441" i="1"/>
  <c r="T2441" i="1" s="1"/>
  <c r="S2433" i="1"/>
  <c r="T2433" i="1" s="1"/>
  <c r="S2243" i="1"/>
  <c r="T2243" i="1" s="1"/>
  <c r="S2228" i="1"/>
  <c r="T2228" i="1" s="1"/>
  <c r="S2168" i="1"/>
  <c r="T2168" i="1" s="1"/>
  <c r="S2164" i="1"/>
  <c r="T2164" i="1" s="1"/>
  <c r="S2134" i="1"/>
  <c r="T2134" i="1" s="1"/>
  <c r="S2127" i="1"/>
  <c r="T2127" i="1" s="1"/>
  <c r="S2112" i="1"/>
  <c r="T2112" i="1" s="1"/>
  <c r="S2111" i="1"/>
  <c r="T2111" i="1" s="1"/>
  <c r="S2099" i="1"/>
  <c r="T2099" i="1" s="1"/>
  <c r="S2087" i="1"/>
  <c r="T2087" i="1" s="1"/>
  <c r="S2072" i="1"/>
  <c r="T2072" i="1" s="1"/>
  <c r="S2046" i="1"/>
  <c r="T2046" i="1" s="1"/>
  <c r="S2015" i="1"/>
  <c r="T2015" i="1" s="1"/>
  <c r="S1917" i="1"/>
  <c r="T1917" i="1" s="1"/>
  <c r="S1915" i="1"/>
  <c r="T1915" i="1" s="1"/>
  <c r="S1881" i="1"/>
  <c r="T1881" i="1" s="1"/>
  <c r="S1825" i="1"/>
  <c r="T1825" i="1" s="1"/>
  <c r="S1818" i="1"/>
  <c r="T1818" i="1" s="1"/>
  <c r="S1723" i="1"/>
  <c r="T1723" i="1" s="1"/>
  <c r="S1722" i="1"/>
  <c r="T1722" i="1" s="1"/>
  <c r="S1698" i="1"/>
  <c r="T1698" i="1" s="1"/>
  <c r="S1682" i="1"/>
  <c r="T1682" i="1" s="1"/>
  <c r="S1587" i="1"/>
  <c r="T1587" i="1" s="1"/>
  <c r="S1572" i="1"/>
  <c r="T1572" i="1" s="1"/>
  <c r="S1517" i="1"/>
  <c r="T1517" i="1" s="1"/>
  <c r="S1502" i="1"/>
  <c r="T1502" i="1" s="1"/>
  <c r="S1205" i="1"/>
  <c r="T1205" i="1" s="1"/>
  <c r="S1194" i="1"/>
  <c r="T1194" i="1" s="1"/>
  <c r="S1181" i="1"/>
  <c r="T1181" i="1" s="1"/>
  <c r="S1089" i="1"/>
  <c r="T1089" i="1" s="1"/>
  <c r="S1045" i="1"/>
  <c r="T1045" i="1" s="1"/>
  <c r="S1033" i="1"/>
  <c r="T1033" i="1" s="1"/>
  <c r="S1030" i="1"/>
  <c r="T1030" i="1" s="1"/>
  <c r="S990" i="1"/>
  <c r="T990" i="1" s="1"/>
  <c r="S966" i="1"/>
  <c r="T966" i="1" s="1"/>
  <c r="S921" i="1"/>
  <c r="T921" i="1" s="1"/>
  <c r="S869" i="1"/>
  <c r="T869" i="1" s="1"/>
  <c r="S832" i="1"/>
  <c r="T832" i="1" s="1"/>
  <c r="S821" i="1"/>
  <c r="T821" i="1" s="1"/>
  <c r="S820" i="1"/>
  <c r="T820" i="1" s="1"/>
  <c r="S801" i="1"/>
  <c r="T801" i="1" s="1"/>
  <c r="S762" i="1"/>
  <c r="T762" i="1" s="1"/>
  <c r="S1422" i="1"/>
  <c r="T1422" i="1" s="1"/>
  <c r="S1410" i="1"/>
  <c r="T1410" i="1" s="1"/>
  <c r="S1342" i="1"/>
  <c r="T1342" i="1" s="1"/>
  <c r="S1302" i="1"/>
  <c r="T1302" i="1" s="1"/>
  <c r="S1298" i="1"/>
  <c r="T1298" i="1" s="1"/>
  <c r="S1191" i="1"/>
  <c r="T1191" i="1" s="1"/>
  <c r="S1185" i="1"/>
  <c r="T1185" i="1" s="1"/>
  <c r="S1104" i="1"/>
  <c r="T1104" i="1" s="1"/>
  <c r="S1088" i="1"/>
  <c r="T1088" i="1" s="1"/>
  <c r="S1042" i="1"/>
  <c r="T1042" i="1" s="1"/>
  <c r="S999" i="1"/>
  <c r="T999" i="1" s="1"/>
  <c r="S872" i="1"/>
  <c r="T872" i="1" s="1"/>
  <c r="S855" i="1"/>
  <c r="T855" i="1" s="1"/>
  <c r="S844" i="1"/>
  <c r="T844" i="1" s="1"/>
  <c r="S810" i="1"/>
  <c r="T810" i="1" s="1"/>
  <c r="S790" i="1"/>
  <c r="T790" i="1" s="1"/>
  <c r="S726" i="1"/>
  <c r="T726" i="1" s="1"/>
  <c r="S718" i="1"/>
  <c r="T718" i="1" s="1"/>
  <c r="S685" i="1"/>
  <c r="T685" i="1" s="1"/>
  <c r="S2423" i="1"/>
  <c r="T2423" i="1" s="1"/>
  <c r="S646" i="1"/>
  <c r="T646" i="1" s="1"/>
  <c r="S2231" i="1"/>
  <c r="T2231" i="1" s="1"/>
  <c r="S2008" i="1"/>
  <c r="T2008" i="1" s="1"/>
  <c r="S1955" i="1"/>
  <c r="T1955" i="1" s="1"/>
  <c r="S1780" i="1"/>
  <c r="T1780" i="1" s="1"/>
  <c r="S1755" i="1"/>
  <c r="T1755" i="1" s="1"/>
  <c r="S1173" i="1"/>
  <c r="T1173" i="1" s="1"/>
  <c r="S1160" i="1"/>
  <c r="T1160" i="1" s="1"/>
  <c r="S1147" i="1"/>
  <c r="T1147" i="1" s="1"/>
  <c r="S1140" i="1"/>
  <c r="T1140" i="1" s="1"/>
  <c r="S1061" i="1"/>
  <c r="T1061" i="1" s="1"/>
  <c r="S1049" i="1"/>
  <c r="T1049" i="1" s="1"/>
  <c r="S1016" i="1"/>
  <c r="T1016" i="1" s="1"/>
  <c r="S1004" i="1"/>
  <c r="T1004" i="1" s="1"/>
  <c r="S2489" i="1"/>
  <c r="T2489" i="1" s="1"/>
  <c r="S2483" i="1"/>
  <c r="T2483" i="1" s="1"/>
  <c r="S2449" i="1"/>
  <c r="T2449" i="1" s="1"/>
  <c r="S2258" i="1"/>
  <c r="T2258" i="1" s="1"/>
  <c r="S2239" i="1"/>
  <c r="T2239" i="1" s="1"/>
  <c r="S2236" i="1"/>
  <c r="T2236" i="1" s="1"/>
  <c r="S2019" i="1"/>
  <c r="T2019" i="1" s="1"/>
  <c r="S1143" i="1"/>
  <c r="T1143" i="1" s="1"/>
  <c r="S1093" i="1"/>
  <c r="T1093" i="1" s="1"/>
  <c r="S1085" i="1"/>
  <c r="T1085" i="1" s="1"/>
  <c r="S1056" i="1"/>
  <c r="T1056" i="1" s="1"/>
  <c r="S1002" i="1"/>
  <c r="T1002" i="1" s="1"/>
  <c r="S951" i="1"/>
  <c r="T951" i="1" s="1"/>
  <c r="S898" i="1"/>
  <c r="T898" i="1" s="1"/>
  <c r="S2514" i="1"/>
  <c r="T2514" i="1" s="1"/>
  <c r="S2476" i="1"/>
  <c r="T2476" i="1" s="1"/>
  <c r="S2136" i="1"/>
  <c r="T2136" i="1" s="1"/>
  <c r="S2057" i="1"/>
  <c r="T2057" i="1" s="1"/>
  <c r="S1926" i="1"/>
  <c r="T1926" i="1" s="1"/>
  <c r="S1880" i="1"/>
  <c r="T1880" i="1" s="1"/>
  <c r="S1865" i="1"/>
  <c r="T1865" i="1" s="1"/>
  <c r="S1860" i="1"/>
  <c r="T1860" i="1" s="1"/>
  <c r="S1851" i="1"/>
  <c r="T1851" i="1" s="1"/>
  <c r="S1174" i="1"/>
  <c r="T1174" i="1" s="1"/>
  <c r="S1172" i="1"/>
  <c r="T1172" i="1" s="1"/>
  <c r="S1169" i="1"/>
  <c r="T1169" i="1" s="1"/>
  <c r="S1127" i="1"/>
  <c r="T1127" i="1" s="1"/>
  <c r="S1119" i="1"/>
  <c r="T1119" i="1" s="1"/>
  <c r="S1106" i="1"/>
  <c r="T1106" i="1" s="1"/>
  <c r="S1076" i="1"/>
  <c r="T1076" i="1" s="1"/>
  <c r="S1034" i="1"/>
  <c r="T1034" i="1" s="1"/>
  <c r="S1021" i="1"/>
  <c r="T1021" i="1" s="1"/>
  <c r="S1012" i="1"/>
  <c r="T1012" i="1" s="1"/>
  <c r="S983" i="1"/>
  <c r="T983" i="1" s="1"/>
  <c r="S2491" i="1"/>
  <c r="T2491" i="1" s="1"/>
  <c r="S2437" i="1"/>
  <c r="T2437" i="1" s="1"/>
  <c r="S2424" i="1"/>
  <c r="T2424" i="1" s="1"/>
  <c r="S2412" i="1"/>
  <c r="T2412" i="1" s="1"/>
  <c r="S2311" i="1"/>
  <c r="T2311" i="1" s="1"/>
  <c r="S2278" i="1"/>
  <c r="T2278" i="1" s="1"/>
  <c r="S2216" i="1"/>
  <c r="T2216" i="1" s="1"/>
  <c r="S2189" i="1"/>
  <c r="T2189" i="1" s="1"/>
  <c r="S2073" i="1"/>
  <c r="T2073" i="1" s="1"/>
  <c r="S2056" i="1"/>
  <c r="T2056" i="1" s="1"/>
  <c r="S1964" i="1"/>
  <c r="T1964" i="1" s="1"/>
  <c r="S1952" i="1"/>
  <c r="T1952" i="1" s="1"/>
  <c r="S1903" i="1"/>
  <c r="T1903" i="1" s="1"/>
  <c r="S1869" i="1"/>
  <c r="T1869" i="1" s="1"/>
  <c r="S1849" i="1"/>
  <c r="T1849" i="1" s="1"/>
  <c r="S1820" i="1"/>
  <c r="T1820" i="1" s="1"/>
  <c r="S1756" i="1"/>
  <c r="T1756" i="1" s="1"/>
  <c r="S1717" i="1"/>
  <c r="T1717" i="1" s="1"/>
  <c r="S1707" i="1"/>
  <c r="T1707" i="1" s="1"/>
  <c r="S1203" i="1"/>
  <c r="T1203" i="1" s="1"/>
  <c r="S1057" i="1"/>
  <c r="T1057" i="1" s="1"/>
  <c r="S974" i="1"/>
  <c r="T974" i="1" s="1"/>
  <c r="S946" i="1"/>
  <c r="T946" i="1" s="1"/>
  <c r="S944" i="1"/>
  <c r="T944" i="1" s="1"/>
  <c r="S2455" i="1"/>
  <c r="T2455" i="1" s="1"/>
  <c r="S2146" i="1"/>
  <c r="T2146" i="1" s="1"/>
  <c r="S2135" i="1"/>
  <c r="T2135" i="1" s="1"/>
  <c r="S1950" i="1"/>
  <c r="T1950" i="1" s="1"/>
  <c r="S1914" i="1"/>
  <c r="T1914" i="1" s="1"/>
  <c r="S1850" i="1"/>
  <c r="T1850" i="1" s="1"/>
  <c r="S1198" i="1"/>
  <c r="T1198" i="1" s="1"/>
  <c r="S937" i="1"/>
  <c r="T937" i="1" s="1"/>
  <c r="S865" i="1"/>
  <c r="T865" i="1" s="1"/>
  <c r="S1695" i="1"/>
  <c r="T1695" i="1" s="1"/>
  <c r="S992" i="1"/>
  <c r="T992" i="1" s="1"/>
  <c r="S914" i="1"/>
  <c r="T914" i="1" s="1"/>
  <c r="S860" i="1"/>
  <c r="T860" i="1" s="1"/>
  <c r="S856" i="1"/>
  <c r="T856" i="1" s="1"/>
  <c r="S2646" i="1"/>
  <c r="T2646" i="1" s="1"/>
  <c r="S2549" i="1"/>
  <c r="T2549" i="1" s="1"/>
  <c r="S2244" i="1"/>
  <c r="T2244" i="1" s="1"/>
  <c r="S2115" i="1"/>
  <c r="T2115" i="1" s="1"/>
  <c r="S1929" i="1"/>
  <c r="T1929" i="1" s="1"/>
  <c r="S1879" i="1"/>
  <c r="T1879" i="1" s="1"/>
  <c r="S1741" i="1"/>
  <c r="T1741" i="1" s="1"/>
  <c r="S1708" i="1"/>
  <c r="T1708" i="1" s="1"/>
  <c r="S1287" i="1"/>
  <c r="T1287" i="1" s="1"/>
  <c r="S672" i="1"/>
  <c r="T672" i="1" s="1"/>
  <c r="S509" i="1"/>
  <c r="T509" i="1" s="1"/>
  <c r="S406" i="1"/>
  <c r="T406" i="1" s="1"/>
  <c r="S337" i="1"/>
  <c r="T337" i="1" s="1"/>
  <c r="S308" i="1"/>
  <c r="T308" i="1" s="1"/>
  <c r="S158" i="1"/>
  <c r="T158" i="1" s="1"/>
  <c r="S37" i="1"/>
  <c r="T37" i="1" s="1"/>
  <c r="S1934" i="1"/>
  <c r="T1934" i="1" s="1"/>
  <c r="S1804" i="1"/>
  <c r="T1804" i="1" s="1"/>
  <c r="S1724" i="1"/>
  <c r="T1724" i="1" s="1"/>
  <c r="S1699" i="1"/>
  <c r="T1699" i="1" s="1"/>
  <c r="S1604" i="1"/>
  <c r="T1604" i="1" s="1"/>
  <c r="S1567" i="1"/>
  <c r="T1567" i="1" s="1"/>
  <c r="S1554" i="1"/>
  <c r="T1554" i="1" s="1"/>
  <c r="S1405" i="1"/>
  <c r="T1405" i="1" s="1"/>
  <c r="S1399" i="1"/>
  <c r="T1399" i="1" s="1"/>
  <c r="S1334" i="1"/>
  <c r="T1334" i="1" s="1"/>
  <c r="S1311" i="1"/>
  <c r="T1311" i="1" s="1"/>
  <c r="S818" i="1"/>
  <c r="T818" i="1" s="1"/>
  <c r="S640" i="1"/>
  <c r="T640" i="1" s="1"/>
  <c r="S587" i="1"/>
  <c r="T587" i="1" s="1"/>
  <c r="S574" i="1"/>
  <c r="T574" i="1" s="1"/>
  <c r="S548" i="1"/>
  <c r="T548" i="1" s="1"/>
  <c r="S299" i="1"/>
  <c r="T299" i="1" s="1"/>
  <c r="S251" i="1"/>
  <c r="T251" i="1" s="1"/>
  <c r="S101" i="1"/>
  <c r="T101" i="1" s="1"/>
  <c r="S2680" i="1"/>
  <c r="T2680" i="1" s="1"/>
  <c r="S2291" i="1"/>
  <c r="T2291" i="1" s="1"/>
  <c r="S1811" i="1"/>
  <c r="T1811" i="1" s="1"/>
  <c r="S1782" i="1"/>
  <c r="T1782" i="1" s="1"/>
  <c r="S1562" i="1"/>
  <c r="T1562" i="1" s="1"/>
  <c r="S1536" i="1"/>
  <c r="T1536" i="1" s="1"/>
  <c r="S909" i="1"/>
  <c r="T909" i="1" s="1"/>
  <c r="S817" i="1"/>
  <c r="T817" i="1" s="1"/>
  <c r="S809" i="1"/>
  <c r="T809" i="1" s="1"/>
  <c r="S725" i="1"/>
  <c r="T725" i="1" s="1"/>
  <c r="S697" i="1"/>
  <c r="T697" i="1" s="1"/>
  <c r="S642" i="1"/>
  <c r="T642" i="1" s="1"/>
  <c r="S2603" i="1"/>
  <c r="T2603" i="1" s="1"/>
  <c r="S2163" i="1"/>
  <c r="T2163" i="1" s="1"/>
  <c r="S1751" i="1"/>
  <c r="T1751" i="1" s="1"/>
  <c r="S1672" i="1"/>
  <c r="T1672" i="1" s="1"/>
  <c r="S1591" i="1"/>
  <c r="T1591" i="1" s="1"/>
  <c r="S1456" i="1"/>
  <c r="T1456" i="1" s="1"/>
  <c r="S1401" i="1"/>
  <c r="T1401" i="1" s="1"/>
  <c r="S1385" i="1"/>
  <c r="T1385" i="1" s="1"/>
  <c r="S1353" i="1"/>
  <c r="T1353" i="1" s="1"/>
  <c r="S1331" i="1"/>
  <c r="T1331" i="1" s="1"/>
  <c r="S1192" i="1"/>
  <c r="T1192" i="1" s="1"/>
  <c r="S982" i="1"/>
  <c r="T982" i="1" s="1"/>
  <c r="S907" i="1"/>
  <c r="T907" i="1" s="1"/>
  <c r="S815" i="1"/>
  <c r="T815" i="1" s="1"/>
  <c r="S778" i="1"/>
  <c r="T778" i="1" s="1"/>
  <c r="S761" i="1"/>
  <c r="T761" i="1" s="1"/>
  <c r="S760" i="1"/>
  <c r="T760" i="1" s="1"/>
  <c r="S755" i="1"/>
  <c r="T755" i="1" s="1"/>
  <c r="S675" i="1"/>
  <c r="T675" i="1" s="1"/>
  <c r="S385" i="1"/>
  <c r="T385" i="1" s="1"/>
  <c r="S288" i="1"/>
  <c r="T288" i="1" s="1"/>
  <c r="S178" i="1"/>
  <c r="T178" i="1" s="1"/>
  <c r="S166" i="1"/>
  <c r="T166" i="1" s="1"/>
  <c r="S165" i="1"/>
  <c r="T165" i="1" s="1"/>
  <c r="S161" i="1"/>
  <c r="T161" i="1" s="1"/>
  <c r="S156" i="1"/>
  <c r="T156" i="1" s="1"/>
  <c r="S81" i="1"/>
  <c r="T81" i="1" s="1"/>
  <c r="S62" i="1"/>
  <c r="T62" i="1" s="1"/>
  <c r="S2069" i="1"/>
  <c r="T2069" i="1" s="1"/>
  <c r="S1836" i="1"/>
  <c r="T1836" i="1" s="1"/>
  <c r="S1680" i="1"/>
  <c r="T1680" i="1" s="1"/>
  <c r="S1598" i="1"/>
  <c r="T1598" i="1" s="1"/>
  <c r="S1549" i="1"/>
  <c r="T1549" i="1" s="1"/>
  <c r="S1544" i="1"/>
  <c r="T1544" i="1" s="1"/>
  <c r="S1519" i="1"/>
  <c r="T1519" i="1" s="1"/>
  <c r="S1479" i="1"/>
  <c r="T1479" i="1" s="1"/>
  <c r="S1476" i="1"/>
  <c r="T1476" i="1" s="1"/>
  <c r="S1391" i="1"/>
  <c r="T1391" i="1" s="1"/>
  <c r="S738" i="1"/>
  <c r="T738" i="1" s="1"/>
  <c r="S717" i="1"/>
  <c r="T717" i="1" s="1"/>
  <c r="S708" i="1"/>
  <c r="T708" i="1" s="1"/>
  <c r="S668" i="1"/>
  <c r="T668" i="1" s="1"/>
  <c r="S659" i="1"/>
  <c r="T659" i="1" s="1"/>
  <c r="S650" i="1"/>
  <c r="T650" i="1" s="1"/>
  <c r="S583" i="1"/>
  <c r="T583" i="1" s="1"/>
  <c r="S435" i="1"/>
  <c r="T435" i="1" s="1"/>
  <c r="S394" i="1"/>
  <c r="T394" i="1" s="1"/>
  <c r="S379" i="1"/>
  <c r="T379" i="1" s="1"/>
  <c r="S377" i="1"/>
  <c r="T377" i="1" s="1"/>
  <c r="S261" i="1"/>
  <c r="T261" i="1" s="1"/>
  <c r="S848" i="1"/>
  <c r="T848" i="1" s="1"/>
  <c r="S263" i="1"/>
  <c r="T263" i="1" s="1"/>
  <c r="S2160" i="1"/>
  <c r="T2160" i="1" s="1"/>
  <c r="S1628" i="1"/>
  <c r="T1628" i="1" s="1"/>
  <c r="S1525" i="1"/>
  <c r="T1525" i="1" s="1"/>
  <c r="S1521" i="1"/>
  <c r="T1521" i="1" s="1"/>
  <c r="S1513" i="1"/>
  <c r="T1513" i="1" s="1"/>
  <c r="S1425" i="1"/>
  <c r="T1425" i="1" s="1"/>
  <c r="S1403" i="1"/>
  <c r="T1403" i="1" s="1"/>
  <c r="S1276" i="1"/>
  <c r="T1276" i="1" s="1"/>
  <c r="S1254" i="1"/>
  <c r="T1254" i="1" s="1"/>
  <c r="S763" i="1"/>
  <c r="T763" i="1" s="1"/>
  <c r="S538" i="1"/>
  <c r="T538" i="1" s="1"/>
  <c r="S481" i="1"/>
  <c r="T481" i="1" s="1"/>
  <c r="S463" i="1"/>
  <c r="T463" i="1" s="1"/>
  <c r="S395" i="1"/>
  <c r="T395" i="1" s="1"/>
  <c r="S333" i="1"/>
  <c r="T333" i="1" s="1"/>
  <c r="S329" i="1"/>
  <c r="T329" i="1" s="1"/>
  <c r="S298" i="1"/>
  <c r="T298" i="1" s="1"/>
  <c r="S297" i="1"/>
  <c r="T297" i="1" s="1"/>
  <c r="S271" i="1"/>
  <c r="T271" i="1" s="1"/>
  <c r="S268" i="1"/>
  <c r="T268" i="1" s="1"/>
  <c r="S218" i="1"/>
  <c r="T218" i="1" s="1"/>
  <c r="S52" i="1"/>
  <c r="T52" i="1" s="1"/>
  <c r="S42" i="1"/>
  <c r="T42" i="1" s="1"/>
  <c r="S752" i="1"/>
  <c r="T752" i="1" s="1"/>
  <c r="S714" i="1"/>
  <c r="T714" i="1" s="1"/>
  <c r="S2654" i="1"/>
  <c r="T2654" i="1" s="1"/>
  <c r="S2642" i="1"/>
  <c r="T2642" i="1" s="1"/>
  <c r="S2674" i="1"/>
  <c r="T2674" i="1" s="1"/>
  <c r="S2581" i="1"/>
  <c r="T2581" i="1" s="1"/>
  <c r="S2520" i="1"/>
  <c r="T2520" i="1" s="1"/>
  <c r="S2385" i="1"/>
  <c r="T2385" i="1" s="1"/>
  <c r="S1495" i="1"/>
  <c r="T1495" i="1" s="1"/>
  <c r="S2468" i="1"/>
  <c r="T2468" i="1" s="1"/>
  <c r="S2150" i="1"/>
  <c r="T2150" i="1" s="1"/>
  <c r="S1769" i="1"/>
  <c r="T1769" i="1" s="1"/>
  <c r="S1281" i="1"/>
  <c r="T1281" i="1" s="1"/>
  <c r="S1202" i="1"/>
  <c r="T1202" i="1" s="1"/>
  <c r="S2562" i="1"/>
  <c r="T2562" i="1" s="1"/>
  <c r="S1831" i="1"/>
  <c r="T1831" i="1" s="1"/>
  <c r="S2624" i="1"/>
  <c r="T2624" i="1" s="1"/>
  <c r="S2318" i="1"/>
  <c r="T2318" i="1" s="1"/>
  <c r="S1288" i="1"/>
  <c r="T1288" i="1" s="1"/>
  <c r="S345" i="1"/>
  <c r="T345" i="1" s="1"/>
  <c r="S2586" i="1"/>
  <c r="T2586" i="1" s="1"/>
  <c r="S2472" i="1"/>
  <c r="T2472" i="1" s="1"/>
  <c r="S2450" i="1"/>
  <c r="T2450" i="1" s="1"/>
  <c r="S2426" i="1"/>
  <c r="T2426" i="1" s="1"/>
  <c r="S2425" i="1"/>
  <c r="T2425" i="1" s="1"/>
  <c r="S2409" i="1"/>
  <c r="T2409" i="1" s="1"/>
  <c r="S2392" i="1"/>
  <c r="T2392" i="1" s="1"/>
  <c r="S2353" i="1"/>
  <c r="T2353" i="1" s="1"/>
  <c r="S2349" i="1"/>
  <c r="T2349" i="1" s="1"/>
  <c r="S2328" i="1"/>
  <c r="T2328" i="1" s="1"/>
  <c r="S2310" i="1"/>
  <c r="T2310" i="1" s="1"/>
  <c r="S2292" i="1"/>
  <c r="T2292" i="1" s="1"/>
  <c r="S2229" i="1"/>
  <c r="T2229" i="1" s="1"/>
  <c r="S2225" i="1"/>
  <c r="T2225" i="1" s="1"/>
  <c r="S2215" i="1"/>
  <c r="T2215" i="1" s="1"/>
  <c r="S2200" i="1"/>
  <c r="T2200" i="1" s="1"/>
  <c r="S2172" i="1"/>
  <c r="T2172" i="1" s="1"/>
  <c r="S2158" i="1"/>
  <c r="T2158" i="1" s="1"/>
  <c r="S2140" i="1"/>
  <c r="T2140" i="1" s="1"/>
  <c r="S2116" i="1"/>
  <c r="T2116" i="1" s="1"/>
  <c r="S2086" i="1"/>
  <c r="T2086" i="1" s="1"/>
  <c r="S2071" i="1"/>
  <c r="T2071" i="1" s="1"/>
  <c r="S2054" i="1"/>
  <c r="T2054" i="1" s="1"/>
  <c r="S1888" i="1"/>
  <c r="T1888" i="1" s="1"/>
  <c r="S1810" i="1"/>
  <c r="T1810" i="1" s="1"/>
  <c r="S1800" i="1"/>
  <c r="T1800" i="1" s="1"/>
  <c r="S1785" i="1"/>
  <c r="T1785" i="1" s="1"/>
  <c r="S1745" i="1"/>
  <c r="T1745" i="1" s="1"/>
  <c r="S1742" i="1"/>
  <c r="T1742" i="1" s="1"/>
  <c r="S1619" i="1"/>
  <c r="T1619" i="1" s="1"/>
  <c r="S1515" i="1"/>
  <c r="T1515" i="1" s="1"/>
  <c r="S1528" i="1"/>
  <c r="T1528" i="1" s="1"/>
  <c r="S1736" i="1"/>
  <c r="T1736" i="1" s="1"/>
  <c r="S1529" i="1"/>
  <c r="T1529" i="1" s="1"/>
  <c r="S679" i="1"/>
  <c r="T679" i="1" s="1"/>
  <c r="S612" i="1"/>
  <c r="T612" i="1" s="1"/>
  <c r="S364" i="1"/>
  <c r="T364" i="1" s="1"/>
  <c r="S35" i="1"/>
  <c r="T35" i="1" s="1"/>
  <c r="S1280" i="1"/>
  <c r="T1280" i="1" s="1"/>
  <c r="S681" i="1"/>
  <c r="T681" i="1" s="1"/>
  <c r="S295" i="1"/>
  <c r="T295" i="1" s="1"/>
  <c r="S225" i="1"/>
  <c r="T225" i="1" s="1"/>
</calcChain>
</file>

<file path=xl/sharedStrings.xml><?xml version="1.0" encoding="utf-8"?>
<sst xmlns="http://schemas.openxmlformats.org/spreadsheetml/2006/main" count="16338" uniqueCount="95">
  <si>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</si>
  <si>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</si>
  <si>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</si>
  <si>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</si>
  <si>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</si>
  <si>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</si>
  <si>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</si>
  <si>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</si>
  <si>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</si>
  <si>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</si>
  <si>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</si>
  <si>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</si>
  <si>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</si>
  <si>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</si>
  <si>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</si>
  <si>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</si>
  <si>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</si>
  <si>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</si>
  <si>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</si>
  <si>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</si>
  <si>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</si>
  <si>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</si>
  <si>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</si>
  <si>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</si>
  <si>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</si>
  <si>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</si>
  <si>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</si>
  <si>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</si>
  <si>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</si>
  <si>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</si>
  <si>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</si>
  <si>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</si>
  <si>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</si>
  <si>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</si>
  <si>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</si>
  <si>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</si>
  <si>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</si>
  <si>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</si>
  <si>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</si>
  <si>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</si>
  <si>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</si>
  <si>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</si>
  <si>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</si>
  <si>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</si>
  <si>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</si>
  <si>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</si>
  <si>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</si>
  <si>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</si>
  <si>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</si>
  <si>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</si>
  <si>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</si>
  <si>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</si>
  <si>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</si>
  <si>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</si>
  <si>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</si>
  <si>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</si>
  <si>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</si>
  <si>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</si>
  <si>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</si>
  <si>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</si>
  <si>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</si>
  <si>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</si>
  <si>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</si>
  <si>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</si>
  <si>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</si>
  <si>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</si>
  <si>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</si>
  <si>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</si>
  <si>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</si>
  <si>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Sum of Revenue</t>
  </si>
  <si>
    <t>Sum of Gross Profit</t>
  </si>
  <si>
    <t>Gross Profit Margin</t>
  </si>
  <si>
    <t>Sum of Units Sold</t>
  </si>
  <si>
    <t>Count of ID</t>
  </si>
  <si>
    <t>Sum of COGS</t>
  </si>
  <si>
    <t>Year</t>
  </si>
  <si>
    <t>Quarter</t>
  </si>
  <si>
    <t>Month No</t>
  </si>
  <si>
    <t>Month</t>
  </si>
  <si>
    <t>Row Labels</t>
  </si>
  <si>
    <t>Apr</t>
  </si>
  <si>
    <t>May</t>
  </si>
  <si>
    <t>Jun</t>
  </si>
  <si>
    <t>Jul</t>
  </si>
  <si>
    <t>Aug</t>
  </si>
  <si>
    <t>Sep</t>
  </si>
  <si>
    <t>Oct</t>
  </si>
  <si>
    <t>Nov</t>
  </si>
  <si>
    <t>Dec</t>
  </si>
  <si>
    <t>Jan</t>
  </si>
  <si>
    <t>Feb</t>
  </si>
  <si>
    <t>Mar</t>
  </si>
  <si>
    <t>Grand Total</t>
  </si>
  <si>
    <t>Total Revenue</t>
  </si>
  <si>
    <t>Total Gross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</si>
</sst>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d\-mmm\-yyyy"/>
    <numFmt numFmtId="165" formatCode="\$#,##0.00"/>
    <numFmt numFmtId="166" formatCode="0.0%"/>
    <numFmt numFmtId="167" formatCode="\$#,##0"/>
    <numFmt numFmtId="168" formatCode="\$#,##0,&quot;K&quot;"/>
  </numFmts>
  <fonts count="8">
    <font>
      <sz val="11"/>
      <color theme="1"/>
      <name val="Aptos Narrow"/>
      <family val="2"/>
      <scheme val="minor"/>
    </font>
    <font>
      <sz val="12"/>
      <color theme="1"/>
      <name val="Aptos Narrow"/>
      <family val="2"/>
      <scheme val="minor"/>
    </font>
    <font>
      <b/>
      <sz val="12"/>
      <color rgb="FFFFFFFF"/>
      <name val="Aptos Narrow"/>
      <family val="2"/>
      <scheme val="minor"/>
    </font>
    <font>
      <sz val="12"/>
      <name val="Aptos Narrow"/>
      <family val="2"/>
      <scheme val="minor"/>
    </font>
    <font>
      <u/>
      <sz val="11"/>
      <color theme="10"/>
      <name val="Carlito"/>
    </font>
    <font>
      <u/>
      <sz val="12"/>
      <color theme="10"/>
      <name val="Aptos Narrow"/>
      <family val="2"/>
      <scheme val="minor"/>
    </font>
    <font>
      <sz val="11"/>
      <color theme="1"/>
      <name val="Aptos Narrow"/>
      <family val="2"/>
      <scheme val="minor"/>
    </font>
    <font>
      <sz val="8"/>
      <name val="Aptos Narrow"/>
      <family val="2"/>
      <scheme val="minor"/>
    </font>
  </fonts>
  <fills count="4">
    <fill>
      <patternFill patternType="none"/>
    </fill>
    <fill>
      <patternFill patternType="gray125"/>
    </fill>
    <fill>
      <patternFill patternType="solid">
        <fgColor rgb="FF1F4E78"/>
      </patternFill>
    </fill>
    <fill>
      <patternFill patternType="solid">
        <fgColor theme="4" tint="0.79998168889431442"/>
        <bgColor indexed="64"/>
      </patternFill>
    </fill>
  </fills>
  <borders count="1">
    <border>
      <left/>
      <right/>
      <top/>
      <bottom/>
      <diagonal/>
    </border>
  </borders>
  <cellStyleXfs count="5">
    <xf numFmtId="0" fontId="0" fillId="0" borderId="0"/>
    <xf numFmtId="0" fontId="1" fillId="0" borderId="0"/>
    <xf numFmtId="0" fontId="4" fillId="0" borderId="0" applyNumberFormat="0" applyFill="0" applyBorder="0" applyAlignment="0" applyProtection="0"/>
    <xf numFmtId="0" fontId="5" fillId="0" borderId="0" applyNumberFormat="0" applyFill="0" applyBorder="0" applyAlignment="0" applyProtection="0"/>
    <xf numFmtId="9" fontId="6" fillId="0" borderId="0" applyFont="0" applyFill="0" applyBorder="0" applyAlignment="0" applyProtection="0"/>
  </cellStyleXfs>
  <cellXfs count="21">
    <xf numFmtId="0" fontId="0" fillId="0" borderId="0" xfId="0"/>
    <xf numFmtId="0" fontId="2" fillId="2" borderId="0" xfId="0" applyFont="1" applyFill="1" applyAlignment="1">
      <alignment horizontal="center" vertical="center"/>
    </xf>
    <xf numFmtId="0" fontId="3" fillId="0" borderId="0" xfId="0" quotePrefix="1" applyFont="1"/>
    <xf numFmtId="164" fontId="3" fillId="0" borderId="0" xfId="0" applyNumberFormat="1" applyFont="1"/>
    <xf numFmtId="0" fontId="3" fillId="0" borderId="0" xfId="0" applyFont="1"/>
    <xf numFmtId="165" fontId="3" fillId="0" borderId="0" xfId="0" applyNumberFormat="1" applyFont="1"/>
    <xf numFmtId="9" fontId="3" fillId="0" borderId="0" xfId="0" applyNumberFormat="1" applyFont="1"/>
    <xf numFmtId="166" fontId="3" fillId="0" borderId="0" xfId="0" applyNumberFormat="1" applyFont="1" applyAlignment="1">
      <alignment horizontal="center"/>
    </xf>
    <xf numFmtId="1" fontId="3" fillId="0" borderId="0" xfId="0" applyNumberFormat="1" applyFont="1" applyAlignment="1">
      <alignment horizontal="center"/>
    </xf>
    <xf numFmtId="0" fontId="0" fillId="0" borderId="0" xfId="0" applyAlignment="1">
      <alignment horizontal="center"/>
    </xf>
    <xf numFmtId="0" fontId="0" fillId="0" borderId="0" xfId="0" pivotButton="1"/>
    <xf numFmtId="10" fontId="0" fillId="0" borderId="0" xfId="4" applyNumberFormat="1" applyFont="1"/>
    <xf numFmtId="1" fontId="0" fillId="0" borderId="0" xfId="0" applyNumberFormat="1"/>
    <xf numFmtId="0" fontId="0" fillId="3" borderId="0" xfId="0" applyFill="1"/>
    <xf numFmtId="167" fontId="0" fillId="0" borderId="0" xfId="0" applyNumberFormat="1"/>
    <xf numFmtId="0" fontId="2" fillId="2" borderId="0" xfId="0" applyFont="1" applyFill="1" applyAlignment="1">
      <alignment horizontal="right" vertical="center"/>
    </xf>
    <xf numFmtId="164" fontId="3" fillId="0" borderId="0" xfId="0" applyNumberFormat="1" applyFont="1" applyAlignment="1">
      <alignment horizontal="right"/>
    </xf>
    <xf numFmtId="0" fontId="0" fillId="0" borderId="0" xfId="0" applyAlignment="1">
      <alignment horizontal="right"/>
    </xf>
    <xf numFmtId="0" fontId="0" fillId="0" borderId="0" xfId="0" applyAlignment="1">
      <alignment horizontal="left"/>
    </xf>
    <xf numFmtId="168" fontId="0" fillId="0" borderId="0" xfId="0" applyNumberFormat="1"/>
    <xf numFmtId="0" fontId="0" fillId="0" borderId="0" xfId="0" applyNumberFormat="1"/>
  </cellXfs>
  <cellStyles count="5">
    <cellStyle name="Hyperlink 2" xfId="2" xr:uid="{D7D297CA-FF4D-B741-8536-09007FCFE1C1}"/>
    <cellStyle name="Hyperlink 2 2" xfId="3" xr:uid="{823468DC-09EE-9A4A-8D3B-5C2A0F268F04}"/>
    <cellStyle name="Normal" xfId="0" builtinId="0"/>
    <cellStyle name="Normal 2 2" xfId="1" xr:uid="{B9E99E89-0417-9544-B962-05C5B11CEBC8}"/>
    <cellStyle name="Percent" xfId="4" builtinId="5"/>
  </cellStyles>
  <dxfs count="652">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7" formatCode="\$#,##0"/>
    </dxf>
    <dxf>
      <numFmt numFmtId="168" formatCode="\$#,##0,&quot;K&quot;"/>
    </dxf>
    <dxf>
      <numFmt numFmtId="167" formatCode="\$#,##0"/>
    </dxf>
    <dxf>
      <numFmt numFmtId="167" formatCode="\$#,##0"/>
    </dxf>
    <dxf>
      <numFmt numFmtId="168" formatCode="\$#,##0,&quot;K&quot;"/>
    </dxf>
    <dxf>
      <numFmt numFmtId="167" formatCode="\$#,##0"/>
    </dxf>
    <dxf>
      <numFmt numFmtId="167" formatCode="\$#,##0"/>
    </dxf>
    <dxf>
      <numFmt numFmtId="168" formatCode="\$#,##0,&quot;K&quot;"/>
    </dxf>
    <dxf>
      <numFmt numFmtId="167" formatCode="\$#,##0"/>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7" formatCode="\$#,##0"/>
    </dxf>
    <dxf>
      <numFmt numFmtId="167" formatCode="\$#,##0"/>
    </dxf>
    <dxf>
      <numFmt numFmtId="167" formatCode="\$#,##0"/>
    </dxf>
    <dxf>
      <numFmt numFmtId="167" formatCode="\$#,##0"/>
    </dxf>
    <dxf>
      <numFmt numFmtId="168" formatCode="\$#,##0,&quot;K&quot;"/>
    </dxf>
    <dxf>
      <numFmt numFmtId="167" formatCode="\$#,##0"/>
    </dxf>
    <dxf>
      <numFmt numFmtId="167" formatCode="\$#,##0"/>
    </dxf>
    <dxf>
      <numFmt numFmtId="168" formatCode="\$#,##0,&quot;K&quot;"/>
    </dxf>
    <dxf>
      <numFmt numFmtId="168" formatCode="\$#,##0,&quot;K&quot;"/>
    </dxf>
    <dxf>
      <numFmt numFmtId="167" formatCode="\$#,##0"/>
    </dxf>
    <dxf>
      <numFmt numFmtId="168" formatCode="\$#,##0,&quot;K&quot;"/>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7" formatCode="\$#,##0"/>
    </dxf>
    <dxf>
      <numFmt numFmtId="168" formatCode="\$#,##0,&quot;K&quot;"/>
    </dxf>
    <dxf>
      <numFmt numFmtId="167" formatCode="\$#,##0"/>
    </dxf>
    <dxf>
      <numFmt numFmtId="167" formatCode="\$#,##0"/>
    </dxf>
    <dxf>
      <numFmt numFmtId="168" formatCode="\$#,##0,&quot;K&quot;"/>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7" formatCode="\$#,##0"/>
    </dxf>
    <dxf>
      <numFmt numFmtId="168" formatCode="\$#,##0,&quot;K&quot;"/>
    </dxf>
    <dxf>
      <numFmt numFmtId="167" formatCode="\$#,##0"/>
    </dxf>
    <dxf>
      <numFmt numFmtId="167" formatCode="\$#,##0"/>
    </dxf>
    <dxf>
      <numFmt numFmtId="168" formatCode="\$#,##0,&quot;K&quot;"/>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7" formatCode="\$#,##0"/>
    </dxf>
    <dxf>
      <numFmt numFmtId="168" formatCode="\$#,##0,&quot;K&quot;"/>
    </dxf>
    <dxf>
      <numFmt numFmtId="167" formatCode="\$#,##0"/>
    </dxf>
    <dxf>
      <numFmt numFmtId="167" formatCode="\$#,##0"/>
    </dxf>
    <dxf>
      <numFmt numFmtId="168" formatCode="\$#,##0,&quot;K&quot;"/>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7" formatCode="\$#,##0"/>
    </dxf>
    <dxf>
      <numFmt numFmtId="168" formatCode="\$#,##0,&quot;K&quot;"/>
    </dxf>
    <dxf>
      <numFmt numFmtId="167" formatCode="\$#,##0"/>
    </dxf>
    <dxf>
      <numFmt numFmtId="167" formatCode="\$#,##0"/>
    </dxf>
    <dxf>
      <numFmt numFmtId="168" formatCode="\$#,##0,&quot;K&quot;"/>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7" formatCode="\$#,##0"/>
    </dxf>
    <dxf>
      <numFmt numFmtId="168" formatCode="\$#,##0,&quot;K&quot;"/>
    </dxf>
    <dxf>
      <numFmt numFmtId="167" formatCode="\$#,##0"/>
    </dxf>
    <dxf>
      <numFmt numFmtId="167" formatCode="\$#,##0"/>
    </dxf>
    <dxf>
      <numFmt numFmtId="168" formatCode="\$#,##0,&quot;K&quot;"/>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7" formatCode="\$#,##0"/>
    </dxf>
    <dxf>
      <numFmt numFmtId="168" formatCode="\$#,##0,&quot;K&quot;"/>
    </dxf>
    <dxf>
      <numFmt numFmtId="167" formatCode="\$#,##0"/>
    </dxf>
    <dxf>
      <numFmt numFmtId="167" formatCode="\$#,##0"/>
    </dxf>
    <dxf>
      <numFmt numFmtId="168" formatCode="\$#,##0,&quot;K&quot;"/>
    </dxf>
    <dxf>
      <numFmt numFmtId="167" formatCode="\$#,##0"/>
    </dxf>
    <dxf>
      <numFmt numFmtId="167" formatCode="\$#,##0"/>
    </dxf>
    <dxf>
      <numFmt numFmtId="167" formatCode="\$#,##0"/>
    </dxf>
    <dxf>
      <numFmt numFmtId="167" formatCode="\$#,##0"/>
    </dxf>
    <dxf>
      <numFmt numFmtId="167" formatCode="\$#,##0"/>
    </dxf>
    <dxf>
      <numFmt numFmtId="168" formatCode="\$#,##0,&quot;K&quot;"/>
    </dxf>
    <dxf>
      <numFmt numFmtId="167" formatCode="\$#,##0"/>
    </dxf>
    <dxf>
      <numFmt numFmtId="167" formatCode="\$#,##0"/>
    </dxf>
    <dxf>
      <numFmt numFmtId="168" formatCode="\$#,##0,&quot;K&quot;"/>
    </dxf>
    <dxf>
      <numFmt numFmtId="168" formatCode="\$#,##0,&quot;K&quot;"/>
    </dxf>
    <dxf>
      <numFmt numFmtId="167" formatCode="\$#,##0"/>
    </dxf>
    <dxf>
      <numFmt numFmtId="168" formatCode="\$#,##0,&quot;K&quot;"/>
    </dxf>
    <dxf>
      <numFmt numFmtId="167" formatCode="\$#,##0"/>
    </dxf>
    <dxf>
      <numFmt numFmtId="167" formatCode="\$#,##0"/>
    </dxf>
    <dxf>
      <numFmt numFmtId="167" formatCode="\$#,##0"/>
    </dxf>
    <dxf>
      <numFmt numFmtId="167" formatCode="\$#,##0"/>
    </dxf>
    <dxf>
      <numFmt numFmtId="167" formatCode="\$#,##0"/>
    </dxf>
    <dxf>
      <numFmt numFmtId="168" formatCode="\$#,##0,&quot;K&quot;"/>
    </dxf>
    <dxf>
      <numFmt numFmtId="167" formatCode="\$#,##0"/>
    </dxf>
    <dxf>
      <numFmt numFmtId="167" formatCode="\$#,##0"/>
    </dxf>
    <dxf>
      <numFmt numFmtId="168" formatCode="\$#,##0,&quot;K&quot;"/>
    </dxf>
    <dxf>
      <numFmt numFmtId="168" formatCode="\$#,##0,&quot;K&quot;"/>
    </dxf>
    <dxf>
      <numFmt numFmtId="167" formatCode="\$#,##0"/>
    </dxf>
    <dxf>
      <numFmt numFmtId="168" formatCode="\$#,##0,&quot;K&quot;"/>
    </dxf>
    <dxf>
      <numFmt numFmtId="167" formatCode="\$#,##0"/>
    </dxf>
    <dxf>
      <numFmt numFmtId="167" formatCode="\$#,##0"/>
    </dxf>
    <dxf>
      <numFmt numFmtId="167" formatCode="\$#,##0"/>
    </dxf>
    <dxf>
      <numFmt numFmtId="167" formatCode="\$#,##0"/>
    </dxf>
    <dxf>
      <numFmt numFmtId="167" formatCode="\$#,##0"/>
    </dxf>
    <dxf>
      <numFmt numFmtId="168" formatCode="\$#,##0,&quot;K&quot;"/>
    </dxf>
    <dxf>
      <numFmt numFmtId="167" formatCode="\$#,##0"/>
    </dxf>
    <dxf>
      <numFmt numFmtId="167" formatCode="\$#,##0"/>
    </dxf>
    <dxf>
      <numFmt numFmtId="168" formatCode="\$#,##0,&quot;K&quot;"/>
    </dxf>
    <dxf>
      <numFmt numFmtId="168" formatCode="\$#,##0,&quot;K&quot;"/>
    </dxf>
    <dxf>
      <numFmt numFmtId="167" formatCode="\$#,##0"/>
    </dxf>
    <dxf>
      <numFmt numFmtId="168" formatCode="\$#,##0,&quot;K&quot;"/>
    </dxf>
    <dxf>
      <numFmt numFmtId="167" formatCode="\$#,##0"/>
    </dxf>
    <dxf>
      <numFmt numFmtId="167" formatCode="\$#,##0"/>
    </dxf>
    <dxf>
      <numFmt numFmtId="167" formatCode="\$#,##0"/>
    </dxf>
    <dxf>
      <numFmt numFmtId="167" formatCode="\$#,##0"/>
    </dxf>
    <dxf>
      <numFmt numFmtId="167" formatCode="\$#,##0"/>
    </dxf>
    <dxf>
      <numFmt numFmtId="168" formatCode="\$#,##0,&quot;K&quot;"/>
    </dxf>
    <dxf>
      <numFmt numFmtId="167" formatCode="\$#,##0"/>
    </dxf>
    <dxf>
      <numFmt numFmtId="167" formatCode="\$#,##0"/>
    </dxf>
    <dxf>
      <numFmt numFmtId="168" formatCode="\$#,##0,&quot;K&quot;"/>
    </dxf>
    <dxf>
      <numFmt numFmtId="168" formatCode="\$#,##0,&quot;K&quot;"/>
    </dxf>
    <dxf>
      <numFmt numFmtId="167" formatCode="\$#,##0"/>
    </dxf>
    <dxf>
      <numFmt numFmtId="168" formatCode="\$#,##0,&quot;K&quot;"/>
    </dxf>
    <dxf>
      <numFmt numFmtId="167" formatCode="\$#,##0"/>
    </dxf>
    <dxf>
      <numFmt numFmtId="167" formatCode="\$#,##0"/>
    </dxf>
    <dxf>
      <numFmt numFmtId="167" formatCode="\$#,##0"/>
    </dxf>
    <dxf>
      <numFmt numFmtId="167" formatCode="\$#,##0"/>
    </dxf>
    <dxf>
      <numFmt numFmtId="167" formatCode="\$#,##0"/>
    </dxf>
    <dxf>
      <numFmt numFmtId="168" formatCode="\$#,##0,&quot;K&quot;"/>
    </dxf>
    <dxf>
      <numFmt numFmtId="167" formatCode="\$#,##0"/>
    </dxf>
    <dxf>
      <numFmt numFmtId="167" formatCode="\$#,##0"/>
    </dxf>
    <dxf>
      <numFmt numFmtId="168" formatCode="\$#,##0,&quot;K&quot;"/>
    </dxf>
    <dxf>
      <numFmt numFmtId="168" formatCode="\$#,##0,&quot;K&quot;"/>
    </dxf>
    <dxf>
      <numFmt numFmtId="167" formatCode="\$#,##0"/>
    </dxf>
    <dxf>
      <numFmt numFmtId="168" formatCode="\$#,##0,&quot;K&quot;"/>
    </dxf>
    <dxf>
      <numFmt numFmtId="167" formatCode="\$#,##0"/>
    </dxf>
    <dxf>
      <numFmt numFmtId="167" formatCode="\$#,##0"/>
    </dxf>
    <dxf>
      <numFmt numFmtId="168" formatCode="\$#,##0,&quot;K&quot;"/>
    </dxf>
    <dxf>
      <numFmt numFmtId="167" formatCode="\$#,##0"/>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7" formatCode="\$#,##0"/>
    </dxf>
    <dxf>
      <numFmt numFmtId="168" formatCode="\$#,##0,&quot;K&quot;"/>
    </dxf>
    <dxf>
      <numFmt numFmtId="167" formatCode="\$#,##0"/>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7" formatCode="\$#,##0"/>
    </dxf>
    <dxf>
      <numFmt numFmtId="167" formatCode="\$#,##0"/>
    </dxf>
    <dxf>
      <numFmt numFmtId="167" formatCode="\$#,##0"/>
    </dxf>
    <dxf>
      <numFmt numFmtId="167" formatCode="\$#,##0"/>
    </dxf>
    <dxf>
      <numFmt numFmtId="168" formatCode="\$#,##0,&quot;K&quot;"/>
    </dxf>
    <dxf>
      <numFmt numFmtId="167" formatCode="\$#,##0"/>
    </dxf>
    <dxf>
      <numFmt numFmtId="167" formatCode="\$#,##0"/>
    </dxf>
    <dxf>
      <numFmt numFmtId="168" formatCode="\$#,##0,&quot;K&quot;"/>
    </dxf>
    <dxf>
      <numFmt numFmtId="168" formatCode="\$#,##0,&quot;K&quot;"/>
    </dxf>
    <dxf>
      <numFmt numFmtId="167" formatCode="\$#,##0"/>
    </dxf>
    <dxf>
      <numFmt numFmtId="168" formatCode="\$#,##0,&quot;K&quot;"/>
    </dxf>
    <dxf>
      <numFmt numFmtId="167" formatCode="\$#,##0"/>
    </dxf>
    <dxf>
      <numFmt numFmtId="167" formatCode="\$#,##0"/>
    </dxf>
    <dxf>
      <numFmt numFmtId="167" formatCode="\$#,##0"/>
    </dxf>
    <dxf>
      <numFmt numFmtId="167" formatCode="\$#,##0"/>
    </dxf>
    <dxf>
      <numFmt numFmtId="167" formatCode="\$#,##0"/>
    </dxf>
    <dxf>
      <numFmt numFmtId="168" formatCode="\$#,##0,&quot;K&quot;"/>
    </dxf>
    <dxf>
      <numFmt numFmtId="167" formatCode="\$#,##0"/>
    </dxf>
    <dxf>
      <numFmt numFmtId="167" formatCode="\$#,##0"/>
    </dxf>
    <dxf>
      <numFmt numFmtId="168" formatCode="\$#,##0,&quot;K&quot;"/>
    </dxf>
    <dxf>
      <numFmt numFmtId="168" formatCode="\$#,##0,&quot;K&quot;"/>
    </dxf>
    <dxf>
      <numFmt numFmtId="167" formatCode="\$#,##0"/>
    </dxf>
    <dxf>
      <numFmt numFmtId="168" formatCode="\$#,##0,&quot;K&quot;"/>
    </dxf>
    <dxf>
      <numFmt numFmtId="167" formatCode="\$#,##0"/>
    </dxf>
    <dxf>
      <numFmt numFmtId="167" formatCode="\$#,##0"/>
    </dxf>
    <dxf>
      <numFmt numFmtId="167" formatCode="\$#,##0"/>
    </dxf>
    <dxf>
      <numFmt numFmtId="167" formatCode="\$#,##0"/>
    </dxf>
    <dxf>
      <numFmt numFmtId="167" formatCode="\$#,##0"/>
    </dxf>
    <dxf>
      <numFmt numFmtId="168" formatCode="\$#,##0,&quot;K&quot;"/>
    </dxf>
    <dxf>
      <numFmt numFmtId="167" formatCode="\$#,##0"/>
    </dxf>
    <dxf>
      <numFmt numFmtId="167" formatCode="\$#,##0"/>
    </dxf>
    <dxf>
      <numFmt numFmtId="168" formatCode="\$#,##0,&quot;K&quot;"/>
    </dxf>
    <dxf>
      <numFmt numFmtId="168" formatCode="\$#,##0,&quot;K&quot;"/>
    </dxf>
    <dxf>
      <numFmt numFmtId="167" formatCode="\$#,##0"/>
    </dxf>
    <dxf>
      <numFmt numFmtId="168" formatCode="\$#,##0,&quot;K&quot;"/>
    </dxf>
    <dxf>
      <numFmt numFmtId="167" formatCode="\$#,##0"/>
    </dxf>
    <dxf>
      <numFmt numFmtId="167" formatCode="\$#,##0"/>
    </dxf>
    <dxf>
      <numFmt numFmtId="167" formatCode="\$#,##0"/>
    </dxf>
    <dxf>
      <numFmt numFmtId="167" formatCode="\$#,##0"/>
    </dxf>
    <dxf>
      <numFmt numFmtId="167" formatCode="\$#,##0"/>
    </dxf>
    <dxf>
      <numFmt numFmtId="168" formatCode="\$#,##0,&quot;K&quot;"/>
    </dxf>
    <dxf>
      <numFmt numFmtId="167" formatCode="\$#,##0"/>
    </dxf>
    <dxf>
      <numFmt numFmtId="167" formatCode="\$#,##0"/>
    </dxf>
    <dxf>
      <numFmt numFmtId="168" formatCode="\$#,##0,&quot;K&quot;"/>
    </dxf>
    <dxf>
      <numFmt numFmtId="168" formatCode="\$#,##0,&quot;K&quot;"/>
    </dxf>
    <dxf>
      <numFmt numFmtId="167" formatCode="\$#,##0"/>
    </dxf>
    <dxf>
      <numFmt numFmtId="168" formatCode="\$#,##0,&quot;K&quot;"/>
    </dxf>
    <dxf>
      <numFmt numFmtId="167" formatCode="\$#,##0"/>
    </dxf>
    <dxf>
      <numFmt numFmtId="167" formatCode="\$#,##0"/>
    </dxf>
    <dxf>
      <numFmt numFmtId="167" formatCode="\$#,##0"/>
    </dxf>
    <dxf>
      <numFmt numFmtId="167" formatCode="\$#,##0"/>
    </dxf>
    <dxf>
      <numFmt numFmtId="167" formatCode="\$#,##0"/>
    </dxf>
    <dxf>
      <numFmt numFmtId="168" formatCode="\$#,##0,&quot;K&quot;"/>
    </dxf>
    <dxf>
      <numFmt numFmtId="167" formatCode="\$#,##0"/>
    </dxf>
    <dxf>
      <numFmt numFmtId="167" formatCode="\$#,##0"/>
    </dxf>
    <dxf>
      <numFmt numFmtId="168" formatCode="\$#,##0,&quot;K&quot;"/>
    </dxf>
    <dxf>
      <numFmt numFmtId="168" formatCode="\$#,##0,&quot;K&quot;"/>
    </dxf>
    <dxf>
      <numFmt numFmtId="167" formatCode="\$#,##0"/>
    </dxf>
    <dxf>
      <numFmt numFmtId="168" formatCode="\$#,##0,&quot;K&quot;"/>
    </dxf>
    <dxf>
      <numFmt numFmtId="167" formatCode="\$#,##0"/>
    </dxf>
    <dxf>
      <numFmt numFmtId="167" formatCode="\$#,##0"/>
    </dxf>
    <dxf>
      <numFmt numFmtId="168" formatCode="\$#,##0,&quot;K&quot;"/>
    </dxf>
    <dxf>
      <numFmt numFmtId="167" formatCode="\$#,##0"/>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7" formatCode="\$#,##0"/>
    </dxf>
    <dxf>
      <numFmt numFmtId="168" formatCode="\$#,##0,&quot;K&quot;"/>
    </dxf>
    <dxf>
      <numFmt numFmtId="167" formatCode="\$#,##0"/>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7" formatCode="\$#,##0"/>
    </dxf>
    <dxf>
      <numFmt numFmtId="168" formatCode="\$#,##0,&quot;K&quot;"/>
    </dxf>
    <dxf>
      <numFmt numFmtId="167" formatCode="\$#,##0"/>
    </dxf>
    <dxf>
      <numFmt numFmtId="167" formatCode="\$#,##0"/>
    </dxf>
    <dxf>
      <numFmt numFmtId="168" formatCode="\$#,##0,&quot;K&quot;"/>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7" formatCode="\$#,##0"/>
    </dxf>
    <dxf>
      <numFmt numFmtId="168" formatCode="\$#,##0,&quot;K&quot;"/>
    </dxf>
    <dxf>
      <numFmt numFmtId="167" formatCode="\$#,##0"/>
    </dxf>
    <dxf>
      <numFmt numFmtId="167" formatCode="\$#,##0"/>
    </dxf>
    <dxf>
      <numFmt numFmtId="168" formatCode="\$#,##0,&quot;K&quot;"/>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7" formatCode="\$#,##0"/>
    </dxf>
    <dxf>
      <numFmt numFmtId="168" formatCode="\$#,##0,&quot;K&quot;"/>
    </dxf>
    <dxf>
      <numFmt numFmtId="167" formatCode="\$#,##0"/>
    </dxf>
    <dxf>
      <numFmt numFmtId="167" formatCode="\$#,##0"/>
    </dxf>
    <dxf>
      <numFmt numFmtId="168" formatCode="\$#,##0,&quot;K&quot;"/>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7" formatCode="\$#,##0"/>
    </dxf>
    <dxf>
      <numFmt numFmtId="168" formatCode="\$#,##0,&quot;K&quot;"/>
    </dxf>
    <dxf>
      <numFmt numFmtId="167" formatCode="\$#,##0"/>
    </dxf>
    <dxf>
      <numFmt numFmtId="167" formatCode="\$#,##0"/>
    </dxf>
    <dxf>
      <numFmt numFmtId="168" formatCode="\$#,##0,&quot;K&quot;"/>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7" formatCode="\$#,##0"/>
    </dxf>
    <dxf>
      <numFmt numFmtId="168" formatCode="\$#,##0,&quot;K&quot;"/>
    </dxf>
    <dxf>
      <numFmt numFmtId="167" formatCode="\$#,##0"/>
    </dxf>
    <dxf>
      <numFmt numFmtId="167" formatCode="\$#,##0"/>
    </dxf>
    <dxf>
      <numFmt numFmtId="168" formatCode="\$#,##0,&quot;K&quot;"/>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7" formatCode="\$#,##0"/>
    </dxf>
    <dxf>
      <numFmt numFmtId="168" formatCode="\$#,##0,&quot;K&quot;"/>
    </dxf>
    <dxf>
      <numFmt numFmtId="167" formatCode="\$#,##0"/>
    </dxf>
    <dxf>
      <numFmt numFmtId="167" formatCode="\$#,##0"/>
    </dxf>
    <dxf>
      <numFmt numFmtId="168" formatCode="\$#,##0,&quot;K&quot;"/>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7" formatCode="\$#,##0"/>
    </dxf>
    <dxf>
      <numFmt numFmtId="168" formatCode="\$#,##0,&quot;K&quot;"/>
    </dxf>
    <dxf>
      <numFmt numFmtId="167" formatCode="\$#,##0"/>
    </dxf>
    <dxf>
      <numFmt numFmtId="167" formatCode="\$#,##0"/>
    </dxf>
    <dxf>
      <numFmt numFmtId="168" formatCode="\$#,##0,&quot;K&quot;"/>
    </dxf>
    <dxf>
      <numFmt numFmtId="167" formatCode="\$#,##0"/>
    </dxf>
    <dxf>
      <numFmt numFmtId="168" formatCode="\$#,##0,&quot;K&quot;"/>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7" formatCode="\$#,##0"/>
    </dxf>
    <dxf>
      <numFmt numFmtId="168" formatCode="\$#,##0,&quot;K&quot;"/>
    </dxf>
    <dxf>
      <numFmt numFmtId="167" formatCode="\$#,##0"/>
    </dxf>
    <dxf>
      <numFmt numFmtId="167" formatCode="\$#,##0"/>
    </dxf>
    <dxf>
      <numFmt numFmtId="168" formatCode="\$#,##0,&quot;K&quot;"/>
    </dxf>
    <dxf>
      <numFmt numFmtId="167" formatCode="\$#,##0"/>
    </dxf>
    <dxf>
      <numFmt numFmtId="168" formatCode="\$#,##0,&quot;K&quot;"/>
    </dxf>
    <dxf>
      <numFmt numFmtId="167" formatCode="\$#,##0"/>
    </dxf>
    <dxf>
      <numFmt numFmtId="168" formatCode="\$#,##0,&quot;K&quot;"/>
    </dxf>
    <dxf>
      <numFmt numFmtId="167" formatCode="\$#,##0"/>
    </dxf>
    <dxf>
      <numFmt numFmtId="168" formatCode="\$#,##0,&quot;K&quot;"/>
    </dxf>
    <dxf>
      <numFmt numFmtId="167" formatCode="\$#,##0"/>
    </dxf>
    <dxf>
      <numFmt numFmtId="167" formatCode="\$#,##0"/>
    </dxf>
    <dxf>
      <numFmt numFmtId="168" formatCode="\$#,##0,&quot;K&quot;"/>
    </dxf>
    <dxf>
      <numFmt numFmtId="167" formatCode="\$#,##0"/>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7" formatCode="\$#,##0"/>
    </dxf>
    <dxf>
      <numFmt numFmtId="168" formatCode="\$#,##0,&quot;K&quot;"/>
    </dxf>
    <dxf>
      <numFmt numFmtId="167" formatCode="\$#,##0"/>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7" formatCode="\$#,##0"/>
    </dxf>
    <dxf>
      <numFmt numFmtId="168" formatCode="\$#,##0,&quot;K&quot;"/>
    </dxf>
    <dxf>
      <numFmt numFmtId="167" formatCode="\$#,##0"/>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7" formatCode="\$#,##0"/>
    </dxf>
    <dxf>
      <numFmt numFmtId="168" formatCode="\$#,##0,&quot;K&quot;"/>
    </dxf>
    <dxf>
      <numFmt numFmtId="167" formatCode="\$#,##0"/>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7" formatCode="\$#,##0"/>
    </dxf>
    <dxf>
      <numFmt numFmtId="168" formatCode="\$#,##0,&quot;K&quot;"/>
    </dxf>
    <dxf>
      <numFmt numFmtId="167" formatCode="\$#,##0"/>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7" formatCode="\$#,##0"/>
    </dxf>
    <dxf>
      <numFmt numFmtId="168" formatCode="\$#,##0,&quot;K&quot;"/>
    </dxf>
    <dxf>
      <numFmt numFmtId="167" formatCode="\$#,##0"/>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7" formatCode="\$#,##0"/>
    </dxf>
    <dxf>
      <numFmt numFmtId="168" formatCode="\$#,##0,&quot;K&quot;"/>
    </dxf>
    <dxf>
      <numFmt numFmtId="167" formatCode="\$#,##0"/>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8" formatCode="\$#,##0,&quot;K&quot;"/>
    </dxf>
    <dxf>
      <numFmt numFmtId="167" formatCode="\$#,##0"/>
    </dxf>
    <dxf>
      <numFmt numFmtId="167" formatCode="\$#,##0"/>
    </dxf>
    <dxf>
      <numFmt numFmtId="168" formatCode="\$#,##0,&quot;K&quot;"/>
    </dxf>
    <dxf>
      <numFmt numFmtId="167" formatCode="\$#,##0"/>
    </dxf>
    <dxf>
      <numFmt numFmtId="167" formatCode="\$#,##0"/>
    </dxf>
    <dxf>
      <numFmt numFmtId="167" formatCode="\$#,##0"/>
    </dxf>
    <dxf>
      <numFmt numFmtId="167" formatCode="\$#,##0"/>
    </dxf>
    <dxf>
      <numFmt numFmtId="168" formatCode="\$#,##0,&quot;K&quot;"/>
    </dxf>
    <dxf>
      <numFmt numFmtId="167" formatCode="\$#,##0"/>
    </dxf>
    <dxf>
      <numFmt numFmtId="167" formatCode="\$#,##0"/>
    </dxf>
    <dxf>
      <numFmt numFmtId="168" formatCode="\$#,##0,&quot;K&quot;"/>
    </dxf>
    <dxf>
      <numFmt numFmtId="168" formatCode="\$#,##0,&quot;K&quot;"/>
    </dxf>
    <dxf>
      <numFmt numFmtId="167" formatCode="\$#,##0"/>
    </dxf>
    <dxf>
      <numFmt numFmtId="168" formatCode="\$#,##0,&quot;K&quot;"/>
    </dxf>
    <dxf>
      <numFmt numFmtId="167" formatCode="\$#,##0"/>
    </dxf>
    <dxf>
      <numFmt numFmtId="168" formatCode="\$#,##0,&quot;K&quot;"/>
    </dxf>
    <dxf>
      <numFmt numFmtId="167" formatCode="\$#,##0"/>
    </dxf>
    <dxf>
      <numFmt numFmtId="167" formatCode="\$#,##0"/>
    </dxf>
    <dxf>
      <numFmt numFmtId="168" formatCode="\$#,##0,&quot;K&quot;"/>
    </dxf>
    <dxf>
      <numFmt numFmtId="167" formatCode="\$#,##0"/>
    </dxf>
    <dxf>
      <numFmt numFmtId="167" formatCode="\$#,##0"/>
    </dxf>
    <dxf>
      <numFmt numFmtId="167" formatCode="\$#,##0"/>
    </dxf>
    <dxf>
      <numFmt numFmtId="167" formatCode="\$#,##0"/>
    </dxf>
    <dxf>
      <numFmt numFmtId="168" formatCode="\$#,##0,&quot;K&quot;"/>
    </dxf>
    <dxf>
      <numFmt numFmtId="167" formatCode="\$#,##0"/>
    </dxf>
    <dxf>
      <numFmt numFmtId="167" formatCode="\$#,##0"/>
    </dxf>
    <dxf>
      <numFmt numFmtId="168" formatCode="\$#,##0,&quot;K&quot;"/>
    </dxf>
    <dxf>
      <numFmt numFmtId="168" formatCode="\$#,##0,&quot;K&quot;"/>
    </dxf>
    <dxf>
      <numFmt numFmtId="167" formatCode="\$#,##0"/>
    </dxf>
    <dxf>
      <numFmt numFmtId="167" formatCode="\$#,##0"/>
    </dxf>
    <dxf>
      <numFmt numFmtId="168" formatCode="\$#,##0,&quot;K&quot;"/>
    </dxf>
    <dxf>
      <numFmt numFmtId="167" formatCode="\$#,##0"/>
    </dxf>
    <dxf>
      <numFmt numFmtId="167" formatCode="\$#,##0"/>
    </dxf>
    <dxf>
      <numFmt numFmtId="167" formatCode="\$#,##0"/>
    </dxf>
    <dxf>
      <numFmt numFmtId="167" formatCode="\$#,##0"/>
    </dxf>
    <dxf>
      <numFmt numFmtId="168" formatCode="\$#,##0,&quot;K&quot;"/>
    </dxf>
    <dxf>
      <numFmt numFmtId="167" formatCode="\$#,##0"/>
    </dxf>
    <dxf>
      <numFmt numFmtId="167" formatCode="\$#,##0"/>
    </dxf>
    <dxf>
      <numFmt numFmtId="168" formatCode="\$#,##0,&quot;K&quot;"/>
    </dxf>
    <dxf>
      <numFmt numFmtId="168" formatCode="\$#,##0,&quot;K&quot;"/>
    </dxf>
    <dxf>
      <numFmt numFmtId="167" formatCode="\$#,##0"/>
    </dxf>
    <dxf>
      <numFmt numFmtId="167" formatCode="\$#,##0"/>
    </dxf>
    <dxf>
      <numFmt numFmtId="168" formatCode="\$#,##0,&quot;K&quot;"/>
    </dxf>
    <dxf>
      <numFmt numFmtId="167" formatCode="\$#,##0"/>
    </dxf>
    <dxf>
      <numFmt numFmtId="167" formatCode="\$#,##0"/>
    </dxf>
    <dxf>
      <numFmt numFmtId="167" formatCode="\$#,##0"/>
    </dxf>
    <dxf>
      <numFmt numFmtId="167" formatCode="\$#,##0"/>
    </dxf>
    <dxf>
      <numFmt numFmtId="168" formatCode="\$#,##0,&quot;K&quot;"/>
    </dxf>
    <dxf>
      <numFmt numFmtId="167" formatCode="\$#,##0"/>
    </dxf>
    <dxf>
      <numFmt numFmtId="167" formatCode="\$#,##0"/>
    </dxf>
    <dxf>
      <numFmt numFmtId="168" formatCode="\$#,##0,&quot;K&quot;"/>
    </dxf>
    <dxf>
      <numFmt numFmtId="168" formatCode="\$#,##0,&quot;K&quot;"/>
    </dxf>
    <dxf>
      <numFmt numFmtId="167" formatCode="\$#,##0"/>
    </dxf>
    <dxf>
      <numFmt numFmtId="167" formatCode="\$#,##0"/>
    </dxf>
    <dxf>
      <numFmt numFmtId="168" formatCode="\$#,##0,&quot;K&quot;"/>
    </dxf>
    <dxf>
      <numFmt numFmtId="167" formatCode="\$#,##0"/>
    </dxf>
    <dxf>
      <numFmt numFmtId="167" formatCode="\$#,##0"/>
    </dxf>
    <dxf>
      <numFmt numFmtId="167" formatCode="\$#,##0"/>
    </dxf>
    <dxf>
      <numFmt numFmtId="167" formatCode="\$#,##0"/>
    </dxf>
    <dxf>
      <numFmt numFmtId="168" formatCode="\$#,##0,&quot;K&quot;"/>
    </dxf>
    <dxf>
      <numFmt numFmtId="167" formatCode="\$#,##0"/>
    </dxf>
    <dxf>
      <numFmt numFmtId="167" formatCode="\$#,##0"/>
    </dxf>
    <dxf>
      <numFmt numFmtId="168" formatCode="\$#,##0,&quot;K&quot;"/>
    </dxf>
    <dxf>
      <numFmt numFmtId="168" formatCode="\$#,##0,&quot;K&quot;"/>
    </dxf>
    <dxf>
      <numFmt numFmtId="167" formatCode="\$#,##0"/>
    </dxf>
    <dxf>
      <numFmt numFmtId="167" formatCode="\$#,##0"/>
    </dxf>
    <dxf>
      <numFmt numFmtId="168" formatCode="\$#,##0,&quot;K&quot;"/>
    </dxf>
    <dxf>
      <numFmt numFmtId="167" formatCode="\$#,##0"/>
    </dxf>
    <dxf>
      <numFmt numFmtId="167" formatCode="\$#,##0"/>
    </dxf>
    <dxf>
      <numFmt numFmtId="167" formatCode="\$#,##0"/>
    </dxf>
    <dxf>
      <numFmt numFmtId="167" formatCode="\$#,##0"/>
    </dxf>
    <dxf>
      <numFmt numFmtId="168" formatCode="\$#,##0,&quot;K&quot;"/>
    </dxf>
    <dxf>
      <numFmt numFmtId="167" formatCode="\$#,##0"/>
    </dxf>
    <dxf>
      <numFmt numFmtId="167" formatCode="\$#,##0"/>
    </dxf>
    <dxf>
      <numFmt numFmtId="168" formatCode="\$#,##0,&quot;K&quot;"/>
    </dxf>
    <dxf>
      <numFmt numFmtId="168" formatCode="\$#,##0,&quot;K&quot;"/>
    </dxf>
    <dxf>
      <numFmt numFmtId="167" formatCode="\$#,##0"/>
    </dxf>
    <dxf>
      <numFmt numFmtId="167" formatCode="\$#,##0"/>
    </dxf>
    <dxf>
      <numFmt numFmtId="168" formatCode="\$#,##0,&quot;K&quot;"/>
    </dxf>
    <dxf>
      <numFmt numFmtId="167" formatCode="\$#,##0"/>
    </dxf>
    <dxf>
      <numFmt numFmtId="167" formatCode="\$#,##0"/>
    </dxf>
    <dxf>
      <numFmt numFmtId="167" formatCode="\$#,##0"/>
    </dxf>
    <dxf>
      <numFmt numFmtId="167" formatCode="\$#,##0"/>
    </dxf>
    <dxf>
      <numFmt numFmtId="168" formatCode="\$#,##0,&quot;K&quot;"/>
    </dxf>
    <dxf>
      <numFmt numFmtId="167" formatCode="\$#,##0"/>
    </dxf>
    <dxf>
      <numFmt numFmtId="167" formatCode="\$#,##0"/>
    </dxf>
    <dxf>
      <numFmt numFmtId="168" formatCode="\$#,##0,&quot;K&quot;"/>
    </dxf>
    <dxf>
      <numFmt numFmtId="168" formatCode="\$#,##0,&quot;K&quot;"/>
    </dxf>
    <dxf>
      <numFmt numFmtId="167" formatCode="\$#,##0"/>
    </dxf>
    <dxf>
      <numFmt numFmtId="167" formatCode="\$#,##0"/>
    </dxf>
    <dxf>
      <numFmt numFmtId="168" formatCode="\$#,##0,&quot;K&quot;"/>
    </dxf>
    <dxf>
      <numFmt numFmtId="167" formatCode="\$#,##0"/>
    </dxf>
    <dxf>
      <numFmt numFmtId="167" formatCode="\$#,##0"/>
    </dxf>
    <dxf>
      <numFmt numFmtId="167" formatCode="\$#,##0"/>
    </dxf>
    <dxf>
      <numFmt numFmtId="167" formatCode="\$#,##0"/>
    </dxf>
    <dxf>
      <numFmt numFmtId="168" formatCode="\$#,##0,&quot;K&quot;"/>
    </dxf>
    <dxf>
      <numFmt numFmtId="167" formatCode="\$#,##0"/>
    </dxf>
    <dxf>
      <numFmt numFmtId="167" formatCode="\$#,##0"/>
    </dxf>
    <dxf>
      <numFmt numFmtId="168" formatCode="\$#,##0,&quot;K&quot;"/>
    </dxf>
    <dxf>
      <numFmt numFmtId="168" formatCode="\$#,##0,&quot;K&quot;"/>
    </dxf>
    <dxf>
      <numFmt numFmtId="167" formatCode="\$#,##0"/>
    </dxf>
    <dxf>
      <numFmt numFmtId="167" formatCode="\$#,##0"/>
    </dxf>
    <dxf>
      <numFmt numFmtId="167" formatCode="\$#,##0"/>
    </dxf>
    <dxf>
      <numFmt numFmtId="167" formatCode="\$#,##0"/>
    </dxf>
    <dxf>
      <numFmt numFmtId="167" formatCode="\$#,##0"/>
    </dxf>
    <dxf>
      <numFmt numFmtId="168" formatCode="\$#,##0,&quot;K&quot;"/>
    </dxf>
    <dxf>
      <numFmt numFmtId="167" formatCode="\$#,##0"/>
    </dxf>
    <dxf>
      <numFmt numFmtId="167" formatCode="\$#,##0"/>
    </dxf>
    <dxf>
      <numFmt numFmtId="168" formatCode="\$#,##0,&quot;K&quot;"/>
    </dxf>
    <dxf>
      <numFmt numFmtId="168" formatCode="\$#,##0,&quot;K&quot;"/>
    </dxf>
    <dxf>
      <numFmt numFmtId="167" formatCode="\$#,##0"/>
    </dxf>
    <dxf>
      <numFmt numFmtId="168" formatCode="\$#,##0,&quot;K&quot;"/>
    </dxf>
    <dxf>
      <numFmt numFmtId="167" formatCode="\$#,##0"/>
    </dxf>
    <dxf>
      <numFmt numFmtId="167" formatCode="\$#,##0"/>
    </dxf>
    <dxf>
      <numFmt numFmtId="167" formatCode="\$#,##0"/>
    </dxf>
    <dxf>
      <numFmt numFmtId="167" formatCode="\$#,##0"/>
    </dxf>
    <dxf>
      <numFmt numFmtId="167" formatCode="\$#,##0"/>
    </dxf>
    <dxf>
      <numFmt numFmtId="168" formatCode="\$#,##0,&quot;K&quot;"/>
    </dxf>
    <dxf>
      <numFmt numFmtId="167" formatCode="\$#,##0"/>
    </dxf>
    <dxf>
      <numFmt numFmtId="167" formatCode="\$#,##0"/>
    </dxf>
    <dxf>
      <numFmt numFmtId="168" formatCode="\$#,##0,&quot;K&quot;"/>
    </dxf>
    <dxf>
      <numFmt numFmtId="168" formatCode="\$#,##0,&quot;K&quot;"/>
    </dxf>
    <dxf>
      <numFmt numFmtId="167" formatCode="\$#,##0"/>
    </dxf>
    <dxf>
      <numFmt numFmtId="168" formatCode="\$#,##0,&quot;K&quot;"/>
    </dxf>
    <dxf>
      <numFmt numFmtId="167" formatCode="\$#,##0"/>
    </dxf>
    <dxf>
      <numFmt numFmtId="167" formatCode="\$#,##0"/>
    </dxf>
    <dxf>
      <numFmt numFmtId="167" formatCode="\$#,##0"/>
    </dxf>
    <dxf>
      <numFmt numFmtId="167" formatCode="\$#,##0"/>
    </dxf>
    <dxf>
      <numFmt numFmtId="167" formatCode="\$#,##0"/>
    </dxf>
    <dxf>
      <numFmt numFmtId="168" formatCode="\$#,##0,&quot;K&quot;"/>
    </dxf>
    <dxf>
      <numFmt numFmtId="167" formatCode="\$#,##0"/>
    </dxf>
    <dxf>
      <numFmt numFmtId="167" formatCode="\$#,##0"/>
    </dxf>
    <dxf>
      <numFmt numFmtId="168" formatCode="\$#,##0,&quot;K&quot;"/>
    </dxf>
    <dxf>
      <numFmt numFmtId="168" formatCode="\$#,##0,&quot;K&quot;"/>
    </dxf>
    <dxf>
      <numFmt numFmtId="167" formatCode="\$#,##0"/>
    </dxf>
    <dxf>
      <numFmt numFmtId="168" formatCode="\$#,##0,&quot;K&quot;"/>
    </dxf>
    <dxf>
      <numFmt numFmtId="167" formatCode="\$#,##0"/>
    </dxf>
    <dxf>
      <numFmt numFmtId="167" formatCode="\$#,##0"/>
    </dxf>
    <dxf>
      <numFmt numFmtId="167" formatCode="\$#,##0"/>
    </dxf>
    <dxf>
      <numFmt numFmtId="167" formatCode="\$#,##0"/>
    </dxf>
    <dxf>
      <numFmt numFmtId="167" formatCode="\$#,##0"/>
    </dxf>
    <dxf>
      <numFmt numFmtId="168" formatCode="\$#,##0,&quot;K&quot;"/>
    </dxf>
    <dxf>
      <numFmt numFmtId="167" formatCode="\$#,##0"/>
    </dxf>
    <dxf>
      <numFmt numFmtId="167" formatCode="\$#,##0"/>
    </dxf>
    <dxf>
      <numFmt numFmtId="168" formatCode="\$#,##0,&quot;K&quot;"/>
    </dxf>
    <dxf>
      <numFmt numFmtId="168" formatCode="\$#,##0,&quot;K&quot;"/>
    </dxf>
    <dxf>
      <numFmt numFmtId="167" formatCode="\$#,##0"/>
    </dxf>
    <dxf>
      <numFmt numFmtId="168" formatCode="\$#,##0,&quot;K&quot;"/>
    </dxf>
    <dxf>
      <numFmt numFmtId="167" formatCode="\$#,##0"/>
    </dxf>
    <dxf>
      <numFmt numFmtId="167" formatCode="\$#,##0"/>
    </dxf>
    <dxf>
      <numFmt numFmtId="167" formatCode="\$#,##0"/>
    </dxf>
    <dxf>
      <numFmt numFmtId="167" formatCode="\$#,##0"/>
    </dxf>
    <dxf>
      <numFmt numFmtId="167" formatCode="\$#,##0"/>
    </dxf>
    <dxf>
      <numFmt numFmtId="168" formatCode="\$#,##0,&quot;K&quot;"/>
    </dxf>
    <dxf>
      <numFmt numFmtId="167" formatCode="\$#,##0"/>
    </dxf>
    <dxf>
      <numFmt numFmtId="167" formatCode="\$#,##0"/>
    </dxf>
    <dxf>
      <numFmt numFmtId="168" formatCode="\$#,##0,&quot;K&quot;"/>
    </dxf>
    <dxf>
      <numFmt numFmtId="168" formatCode="\$#,##0,&quot;K&quot;"/>
    </dxf>
    <dxf>
      <numFmt numFmtId="167" formatCode="\$#,##0"/>
    </dxf>
    <dxf>
      <numFmt numFmtId="168" formatCode="\$#,##0,&quot;K&quot;"/>
    </dxf>
    <dxf>
      <numFmt numFmtId="167" formatCode="\$#,##0"/>
    </dxf>
    <dxf>
      <numFmt numFmtId="167" formatCode="\$#,##0"/>
    </dxf>
    <dxf>
      <numFmt numFmtId="167" formatCode="\$#,##0"/>
    </dxf>
    <dxf>
      <numFmt numFmtId="167" formatCode="\$#,##0"/>
    </dxf>
    <dxf>
      <numFmt numFmtId="167" formatCode="\$#,##0"/>
    </dxf>
    <dxf>
      <numFmt numFmtId="168" formatCode="\$#,##0,&quot;K&quot;"/>
    </dxf>
    <dxf>
      <numFmt numFmtId="167" formatCode="\$#,##0"/>
    </dxf>
    <dxf>
      <numFmt numFmtId="167" formatCode="\$#,##0"/>
    </dxf>
    <dxf>
      <numFmt numFmtId="168" formatCode="\$#,##0,&quot;K&quot;"/>
    </dxf>
    <dxf>
      <numFmt numFmtId="168" formatCode="\$#,##0,&quot;K&quot;"/>
    </dxf>
    <dxf>
      <numFmt numFmtId="167" formatCode="\$#,##0"/>
    </dxf>
    <dxf>
      <numFmt numFmtId="168" formatCode="\$#,##0,&quot;K&quo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numFmt numFmtId="164" formatCode="dd\-mmm\-yyyy"/>
      <alignment horizontal="right" textRotation="0" wrapText="0" indent="0" justifyLastLine="0" shrinkToFit="0" readingOrder="0"/>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164" formatCode="dd\-mmm\-yyyy"/>
      <alignment horizontal="right" textRotation="0" wrapText="0" indent="0" justifyLastLine="0" shrinkToFit="0" readingOrder="0"/>
    </dxf>
    <dxf>
      <font>
        <b val="0"/>
        <i val="0"/>
        <strike val="0"/>
        <condense val="0"/>
        <extend val="0"/>
        <outline val="0"/>
        <shadow val="0"/>
        <u val="none"/>
        <vertAlign val="baseline"/>
        <sz val="12"/>
        <color auto="1"/>
        <name val="Aptos Narrow"/>
        <family val="2"/>
        <scheme val="minor"/>
      </font>
      <numFmt numFmtId="0" formatCode="General"/>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numFmt numFmtId="167" formatCode="\$#,##0"/>
    </dxf>
    <dxf>
      <numFmt numFmtId="168" formatCode="\$#,##0,&quot;K&quot;"/>
    </dxf>
    <dxf>
      <numFmt numFmtId="167" formatCode="\$#,##0"/>
    </dxf>
    <dxf>
      <numFmt numFmtId="167" formatCode="\$#,##0"/>
    </dxf>
    <dxf>
      <numFmt numFmtId="168" formatCode="\$#,##0,&quot;K&quot;"/>
    </dxf>
    <dxf>
      <numFmt numFmtId="168" formatCode="\$#,##0,&quot;K&quot;"/>
    </dxf>
    <dxf>
      <numFmt numFmtId="167" formatCode="\$#,##0"/>
    </dxf>
    <dxf>
      <numFmt numFmtId="167" formatCode="\$#,##0"/>
    </dxf>
    <dxf>
      <numFmt numFmtId="168" formatCode="\$#,##0,&quot;K&quot;"/>
    </dxf>
    <dxf>
      <numFmt numFmtId="167" formatCode="\$#,##0"/>
    </dxf>
    <dxf>
      <numFmt numFmtId="167" formatCode="\$#,##0"/>
    </dxf>
    <dxf>
      <numFmt numFmtId="167" formatCode="\$#,##0"/>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Light1 2" pivot="0" table="0" count="10" xr9:uid="{17ADF9C8-BEA1-4965-A76C-50F8A3C0394E}">
      <tableStyleElement type="wholeTable" dxfId="651"/>
      <tableStyleElement type="headerRow" dxfId="650"/>
    </tableStyle>
    <tableStyle name="TimeSlicerStyleDark1 2" pivot="0" table="0" count="9" xr9:uid="{C96DA1F2-88E9-40CC-8E55-CFEE23594AD8}">
      <tableStyleElement type="wholeTable" dxfId="649"/>
      <tableStyleElement type="headerRow" dxfId="648"/>
    </tableStyle>
  </tableStyles>
  <colors>
    <mruColors>
      <color rgb="FF07367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[Excel-Sales-Dashboard (1).xlsx]Pivot Tables!Monthly_Profit_Revenue</c:name>
    <c:fmtId val="4"/>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chemeClr val="bg1">
                <a:lumMod val="65000"/>
                <a:alpha val="15000"/>
              </a:schemeClr>
            </a:solidFill>
            <a:ln>
              <a:noFill/>
            </a:ln>
            <a:effectLst/>
          </c:spPr>
          <c:txPr>
            <a:bodyPr rot="0" spcFirstLastPara="1" vertOverflow="ellipsis" vert="horz" wrap="square" lIns="38100" tIns="19050" rIns="38100" bIns="19050" anchor="ctr" anchorCtr="0">
              <a:spAutoFit/>
            </a:bodyPr>
            <a:lstStyle/>
            <a:p>
              <a:pPr algn="ctr">
                <a:defRPr lang="en-US"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solidFill>
              <a:schemeClr val="bg1">
                <a:lumMod val="65000"/>
                <a:alpha val="15000"/>
              </a:schemeClr>
            </a:solidFill>
            <a:ln>
              <a:noFill/>
            </a:ln>
            <a:effectLst/>
          </c:spPr>
          <c:txPr>
            <a:bodyPr rot="0" spcFirstLastPara="1" vertOverflow="ellipsis" vert="horz" wrap="square" lIns="38100" tIns="19050" rIns="38100" bIns="19050" anchor="ctr" anchorCtr="0">
              <a:spAutoFit/>
            </a:bodyPr>
            <a:lstStyle/>
            <a:p>
              <a:pPr algn="ctr">
                <a:defRPr lang="en-US"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s>
    <c:plotArea>
      <c:layout>
        <c:manualLayout>
          <c:layoutTarget val="inner"/>
          <c:xMode val="edge"/>
          <c:yMode val="edge"/>
          <c:x val="0"/>
          <c:y val="0.1817400702645878"/>
          <c:w val="0.98043885087233651"/>
          <c:h val="0.70299793933216637"/>
        </c:manualLayout>
      </c:layout>
      <c:lineChart>
        <c:grouping val="standard"/>
        <c:varyColors val="0"/>
        <c:ser>
          <c:idx val="0"/>
          <c:order val="0"/>
          <c:tx>
            <c:strRef>
              <c:f>'Pivot Tables'!$B$9</c:f>
              <c:strCache>
                <c:ptCount val="1"/>
                <c:pt idx="0">
                  <c:v>Total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solidFill>
                <a:schemeClr val="bg1">
                  <a:lumMod val="65000"/>
                  <a:alpha val="15000"/>
                </a:schemeClr>
              </a:solidFill>
              <a:ln>
                <a:noFill/>
              </a:ln>
              <a:effectLst/>
            </c:spPr>
            <c:txPr>
              <a:bodyPr rot="0" spcFirstLastPara="1" vertOverflow="ellipsis" vert="horz" wrap="square" lIns="38100" tIns="19050" rIns="38100" bIns="19050" anchor="ctr" anchorCtr="0">
                <a:spAutoFit/>
              </a:bodyPr>
              <a:lstStyle/>
              <a:p>
                <a:pPr algn="ctr">
                  <a:defRPr lang="en-US"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Tables'!$B$10:$B$22</c:f>
              <c:numCache>
                <c:formatCode>\$#,##0,"K"</c:formatCode>
                <c:ptCount val="12"/>
                <c:pt idx="0">
                  <c:v>39091.819499999998</c:v>
                </c:pt>
                <c:pt idx="1">
                  <c:v>35647.71699999999</c:v>
                </c:pt>
                <c:pt idx="2">
                  <c:v>44696.898499999996</c:v>
                </c:pt>
                <c:pt idx="3">
                  <c:v>54688.639000000017</c:v>
                </c:pt>
                <c:pt idx="4">
                  <c:v>58235.185000000005</c:v>
                </c:pt>
                <c:pt idx="5">
                  <c:v>69504.337000000014</c:v>
                </c:pt>
                <c:pt idx="6">
                  <c:v>66442.23599999999</c:v>
                </c:pt>
                <c:pt idx="7">
                  <c:v>57609.044499999975</c:v>
                </c:pt>
                <c:pt idx="8">
                  <c:v>53609.278500000037</c:v>
                </c:pt>
                <c:pt idx="9">
                  <c:v>49147.535000000003</c:v>
                </c:pt>
                <c:pt idx="10">
                  <c:v>65523.639499999968</c:v>
                </c:pt>
                <c:pt idx="11">
                  <c:v>51026.850000000006</c:v>
                </c:pt>
              </c:numCache>
            </c:numRef>
          </c:val>
          <c:smooth val="0"/>
          <c:extLst>
            <c:ext xmlns:c16="http://schemas.microsoft.com/office/drawing/2014/chart" uri="{C3380CC4-5D6E-409C-BE32-E72D297353CC}">
              <c16:uniqueId val="{00000000-9EBA-4D35-A66E-37D2813876E5}"/>
            </c:ext>
          </c:extLst>
        </c:ser>
        <c:ser>
          <c:idx val="1"/>
          <c:order val="1"/>
          <c:tx>
            <c:strRef>
              <c:f>'Pivot Tables'!$C$9</c:f>
              <c:strCache>
                <c:ptCount val="1"/>
                <c:pt idx="0">
                  <c:v>Total Gross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solidFill>
                <a:schemeClr val="bg1">
                  <a:lumMod val="65000"/>
                  <a:alpha val="15000"/>
                </a:schemeClr>
              </a:solidFill>
              <a:ln>
                <a:noFill/>
              </a:ln>
              <a:effectLst/>
            </c:spPr>
            <c:txPr>
              <a:bodyPr rot="0" spcFirstLastPara="1" vertOverflow="ellipsis" vert="horz" wrap="square" lIns="38100" tIns="19050" rIns="38100" bIns="19050" anchor="ctr" anchorCtr="0">
                <a:spAutoFit/>
              </a:bodyPr>
              <a:lstStyle/>
              <a:p>
                <a:pPr algn="ctr">
                  <a:defRPr lang="en-US"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Tables'!$C$10:$C$22</c:f>
              <c:numCache>
                <c:formatCode>\$#,##0,"K"</c:formatCode>
                <c:ptCount val="12"/>
                <c:pt idx="0">
                  <c:v>17596.939500000004</c:v>
                </c:pt>
                <c:pt idx="1">
                  <c:v>16561.507000000001</c:v>
                </c:pt>
                <c:pt idx="2">
                  <c:v>21465.038499999991</c:v>
                </c:pt>
                <c:pt idx="3">
                  <c:v>25283.649000000012</c:v>
                </c:pt>
                <c:pt idx="4">
                  <c:v>27301.534999999993</c:v>
                </c:pt>
                <c:pt idx="5">
                  <c:v>31109.926999999985</c:v>
                </c:pt>
                <c:pt idx="6">
                  <c:v>31035.085999999967</c:v>
                </c:pt>
                <c:pt idx="7">
                  <c:v>27126.764499999972</c:v>
                </c:pt>
                <c:pt idx="8">
                  <c:v>25001.058499999999</c:v>
                </c:pt>
                <c:pt idx="9">
                  <c:v>22793.035</c:v>
                </c:pt>
                <c:pt idx="10">
                  <c:v>28666.869500000012</c:v>
                </c:pt>
                <c:pt idx="11">
                  <c:v>22442.840000000007</c:v>
                </c:pt>
              </c:numCache>
            </c:numRef>
          </c:val>
          <c:smooth val="0"/>
          <c:extLst>
            <c:ext xmlns:c16="http://schemas.microsoft.com/office/drawing/2014/chart" uri="{C3380CC4-5D6E-409C-BE32-E72D297353CC}">
              <c16:uniqueId val="{00000001-9EBA-4D35-A66E-37D2813876E5}"/>
            </c:ext>
          </c:extLst>
        </c:ser>
        <c:dLbls>
          <c:showLegendKey val="0"/>
          <c:showVal val="0"/>
          <c:showCatName val="0"/>
          <c:showSerName val="0"/>
          <c:showPercent val="0"/>
          <c:showBubbleSize val="0"/>
        </c:dLbls>
        <c:marker val="1"/>
        <c:smooth val="0"/>
        <c:axId val="1077824063"/>
        <c:axId val="319963919"/>
      </c:lineChart>
      <c:catAx>
        <c:axId val="107782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19963919"/>
        <c:crosses val="autoZero"/>
        <c:auto val="1"/>
        <c:lblAlgn val="ctr"/>
        <c:lblOffset val="100"/>
        <c:noMultiLvlLbl val="0"/>
      </c:catAx>
      <c:valAx>
        <c:axId val="319963919"/>
        <c:scaling>
          <c:orientation val="minMax"/>
        </c:scaling>
        <c:delete val="1"/>
        <c:axPos val="l"/>
        <c:numFmt formatCode="\$#,##0,&quot;K&quot;" sourceLinked="1"/>
        <c:majorTickMark val="none"/>
        <c:minorTickMark val="none"/>
        <c:tickLblPos val="nextTo"/>
        <c:crossAx val="107782406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[Excel-Sales-Dashboard (1).xlsx]Pivot Tables!Top_5_Country</c:name>
    <c:fmtId val="10"/>
  </c:pivotSource>
  <c:chart>
    <c:autoTitleDeleted val="1"/>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349619867791162"/>
          <c:y val="4.357298474945534E-2"/>
          <c:w val="0.77688613842494258"/>
          <c:h val="0.91285403050108915"/>
        </c:manualLayout>
      </c:layout>
      <c:barChart>
        <c:barDir val="bar"/>
        <c:grouping val="clustered"/>
        <c:varyColors val="0"/>
        <c:ser>
          <c:idx val="0"/>
          <c:order val="0"/>
          <c:tx>
            <c:strRef>
              <c:f>'Pivot Tables'!$F$9</c:f>
              <c:strCache>
                <c:ptCount val="1"/>
                <c:pt idx="0">
                  <c:v>Total</c:v>
                </c:pt>
              </c:strCache>
            </c:strRef>
          </c:tx>
          <c:spPr>
            <a:solidFill>
              <a:schemeClr val="accent4">
                <a:lumMod val="60000"/>
                <a:lumOff val="40000"/>
              </a:schemeClr>
            </a:solidFill>
            <a:ln>
              <a:noFill/>
            </a:ln>
            <a:effectLst/>
          </c:spPr>
          <c:invertIfNegative val="0"/>
          <c:dLbls>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Tables'!$E$10:$E$27</c:f>
              <c:strCache>
                <c:ptCount val="17"/>
                <c:pt idx="0">
                  <c:v>Austria</c:v>
                </c:pt>
                <c:pt idx="1">
                  <c:v>Belgium</c:v>
                </c:pt>
                <c:pt idx="2">
                  <c:v>Czechia</c:v>
                </c:pt>
                <c:pt idx="3">
                  <c:v>Denmark</c:v>
                </c:pt>
                <c:pt idx="4">
                  <c:v>Finland</c:v>
                </c:pt>
                <c:pt idx="5">
                  <c:v>France</c:v>
                </c:pt>
                <c:pt idx="6">
                  <c:v>Germany</c:v>
                </c:pt>
                <c:pt idx="7">
                  <c:v>Ireland</c:v>
                </c:pt>
                <c:pt idx="8">
                  <c:v>Italy</c:v>
                </c:pt>
                <c:pt idx="9">
                  <c:v>Netherlands</c:v>
                </c:pt>
                <c:pt idx="10">
                  <c:v>Norway</c:v>
                </c:pt>
                <c:pt idx="11">
                  <c:v>Poland</c:v>
                </c:pt>
                <c:pt idx="12">
                  <c:v>Portugal</c:v>
                </c:pt>
                <c:pt idx="13">
                  <c:v>Spain</c:v>
                </c:pt>
                <c:pt idx="14">
                  <c:v>Sweden</c:v>
                </c:pt>
                <c:pt idx="15">
                  <c:v>Switzerland</c:v>
                </c:pt>
                <c:pt idx="16">
                  <c:v>United Kingdom</c:v>
                </c:pt>
              </c:strCache>
            </c:strRef>
          </c:cat>
          <c:val>
            <c:numRef>
              <c:f>'Pivot Tables'!$F$10:$F$27</c:f>
              <c:numCache>
                <c:formatCode>General</c:formatCode>
                <c:ptCount val="17"/>
                <c:pt idx="0">
                  <c:v>32754.26549999999</c:v>
                </c:pt>
                <c:pt idx="1">
                  <c:v>26318.221999999987</c:v>
                </c:pt>
                <c:pt idx="2">
                  <c:v>23348.653999999995</c:v>
                </c:pt>
                <c:pt idx="3">
                  <c:v>28462.138000000006</c:v>
                </c:pt>
                <c:pt idx="4">
                  <c:v>24075.482</c:v>
                </c:pt>
                <c:pt idx="5">
                  <c:v>55102.048500000012</c:v>
                </c:pt>
                <c:pt idx="6">
                  <c:v>70034.105500000005</c:v>
                </c:pt>
                <c:pt idx="7">
                  <c:v>16596.517499999994</c:v>
                </c:pt>
                <c:pt idx="8">
                  <c:v>50319.473499999986</c:v>
                </c:pt>
                <c:pt idx="9">
                  <c:v>42192.776500000007</c:v>
                </c:pt>
                <c:pt idx="10">
                  <c:v>26376.673999999999</c:v>
                </c:pt>
                <c:pt idx="11">
                  <c:v>40290.002</c:v>
                </c:pt>
                <c:pt idx="12">
                  <c:v>27591.421000000006</c:v>
                </c:pt>
                <c:pt idx="13">
                  <c:v>46624.590999999986</c:v>
                </c:pt>
                <c:pt idx="14">
                  <c:v>35977.811999999991</c:v>
                </c:pt>
                <c:pt idx="15">
                  <c:v>24731.628500000003</c:v>
                </c:pt>
                <c:pt idx="16">
                  <c:v>74427.368000000002</c:v>
                </c:pt>
              </c:numCache>
            </c:numRef>
          </c:val>
          <c:extLst>
            <c:ext xmlns:c16="http://schemas.microsoft.com/office/drawing/2014/chart" uri="{C3380CC4-5D6E-409C-BE32-E72D297353CC}">
              <c16:uniqueId val="{00000000-972A-4DF8-AEA9-FEBB97F94745}"/>
            </c:ext>
          </c:extLst>
        </c:ser>
        <c:dLbls>
          <c:showLegendKey val="0"/>
          <c:showVal val="0"/>
          <c:showCatName val="0"/>
          <c:showSerName val="0"/>
          <c:showPercent val="0"/>
          <c:showBubbleSize val="0"/>
        </c:dLbls>
        <c:gapWidth val="94"/>
        <c:axId val="1077834271"/>
        <c:axId val="320072879"/>
      </c:barChart>
      <c:catAx>
        <c:axId val="10778342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20072879"/>
        <c:crosses val="autoZero"/>
        <c:auto val="1"/>
        <c:lblAlgn val="ctr"/>
        <c:lblOffset val="100"/>
        <c:noMultiLvlLbl val="0"/>
      </c:catAx>
      <c:valAx>
        <c:axId val="320072879"/>
        <c:scaling>
          <c:orientation val="minMax"/>
        </c:scaling>
        <c:delete val="1"/>
        <c:axPos val="b"/>
        <c:numFmt formatCode="General" sourceLinked="1"/>
        <c:majorTickMark val="none"/>
        <c:minorTickMark val="none"/>
        <c:tickLblPos val="nextTo"/>
        <c:crossAx val="1077834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[Excel-Sales-Dashboard (1).xlsx]Pivot Tables!Sales_Channel</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 Tables'!$I$9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4EE-46A0-85E1-CC798FDCBB5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4EE-46A0-85E1-CC798FDCBB5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4EE-46A0-85E1-CC798FDCBB5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4EE-46A0-85E1-CC798FDCBB5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Tables'!$H$10:$H$14</c:f>
              <c:strCache>
                <c:ptCount val="4"/>
                <c:pt idx="0">
                  <c:v>Corporate</c:v>
                </c:pt>
                <c:pt idx="1">
                  <c:v>Marketplace</c:v>
                </c:pt>
                <c:pt idx="2">
                  <c:v>Online Store</c:v>
                </c:pt>
                <c:pt idx="3">
                  <c:v>Retail Partners</c:v>
                </c:pt>
              </c:strCache>
            </c:strRef>
          </c:cat>
          <c:val>
            <c:numRef>
              <c:f>'Pivot Tables'!$I$10:$I$14</c:f>
              <c:numCache>
                <c:formatCode>\$#,##0</c:formatCode>
                <c:ptCount val="4"/>
                <c:pt idx="0">
                  <c:v>179633.50449999995</c:v>
                </c:pt>
                <c:pt idx="1">
                  <c:v>92836.006999999969</c:v>
                </c:pt>
                <c:pt idx="2">
                  <c:v>260307.05699999991</c:v>
                </c:pt>
                <c:pt idx="3">
                  <c:v>112446.61100000008</c:v>
                </c:pt>
              </c:numCache>
            </c:numRef>
          </c:val>
          <c:extLst>
            <c:ext xmlns:c16="http://schemas.microsoft.com/office/drawing/2014/chart" uri="{C3380CC4-5D6E-409C-BE32-E72D297353CC}">
              <c16:uniqueId val="{00000008-D4EE-46A0-85E1-CC798FDCBB59}"/>
            </c:ext>
          </c:extLst>
        </c:ser>
        <c:dLbls>
          <c:showLegendKey val="0"/>
          <c:showVal val="0"/>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[Excel-Sales-Dashboard (1).xlsx]Pivot Tables!Region_Wsie</c:name>
    <c:fmtId val="2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 Tables'!$L$9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674-46DA-AD87-22335D20B83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674-46DA-AD87-22335D20B83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674-46DA-AD87-22335D20B83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674-46DA-AD87-22335D20B83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Tables'!$K$10:$K$14</c:f>
              <c:strCache>
                <c:ptCount val="4"/>
                <c:pt idx="0">
                  <c:v>Central Europe</c:v>
                </c:pt>
                <c:pt idx="1">
                  <c:v>Northern Europe</c:v>
                </c:pt>
                <c:pt idx="2">
                  <c:v>Southern Europe</c:v>
                </c:pt>
                <c:pt idx="3">
                  <c:v>Western Europe</c:v>
                </c:pt>
              </c:strCache>
            </c:strRef>
          </c:cat>
          <c:val>
            <c:numRef>
              <c:f>'Pivot Tables'!$L$10:$L$14</c:f>
              <c:numCache>
                <c:formatCode>\$#,##0</c:formatCode>
                <c:ptCount val="4"/>
                <c:pt idx="0">
                  <c:v>191158.65549999985</c:v>
                </c:pt>
                <c:pt idx="1">
                  <c:v>131488.62350000007</c:v>
                </c:pt>
                <c:pt idx="2">
                  <c:v>124535.48550000002</c:v>
                </c:pt>
                <c:pt idx="3">
                  <c:v>198040.41499999989</c:v>
                </c:pt>
              </c:numCache>
            </c:numRef>
          </c:val>
          <c:extLst>
            <c:ext xmlns:c16="http://schemas.microsoft.com/office/drawing/2014/chart" uri="{C3380CC4-5D6E-409C-BE32-E72D297353CC}">
              <c16:uniqueId val="{00000008-B674-46DA-AD87-22335D20B838}"/>
            </c:ext>
          </c:extLst>
        </c:ser>
        <c:dLbls>
          <c:showLegendKey val="0"/>
          <c:showVal val="0"/>
          <c:showCatName val="0"/>
          <c:showSerName val="0"/>
          <c:showPercent val="0"/>
          <c:showBubbleSize val="0"/>
          <c:showLeaderLines val="1"/>
        </c:dLbls>
        <c:firstSliceAng val="0"/>
        <c:holeSize val="45"/>
      </c:doughnutChart>
      <c:spPr>
        <a:noFill/>
        <a:ln>
          <a:noFill/>
        </a:ln>
        <a:effectLst/>
      </c:spPr>
    </c:plotArea>
    <c:legend>
      <c:legendPos val="t"/>
      <c:layout>
        <c:manualLayout>
          <c:xMode val="edge"/>
          <c:yMode val="edge"/>
          <c:x val="3.2886747365534564E-3"/>
          <c:y val="3.3783783783783786E-2"/>
          <c:w val="0.95610921769107216"/>
          <c:h val="0.11965223097112861"/>
        </c:manualLayout>
      </c:layout>
      <c:overlay val="0"/>
      <c:spPr>
        <a:noFill/>
        <a:ln>
          <a:noFill/>
        </a:ln>
        <a:effectLst/>
      </c:spPr>
      <c:txPr>
        <a:bodyPr rot="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_xlchart.v5.0</cx:f>
        <cx:nf>_xlchart.v5.1</cx:nf>
      </cx:strDim>
      <cx:numDim type="colorVal">
        <cx:f>_xlchart.v5.2</cx:f>
        <cx:nf>_xlchart.v5.3</cx:nf>
      </cx:numDim>
    </cx:data>
  </cx:chartData>
  <cx:chart>
    <cx:plotArea>
      <cx:plotAreaRegion>
        <cx:series layoutId="regionMap" uniqueId="{00000000-489D-42B3-886F-A17DD639093F}">
          <cx:tx>
            <cx:txData>
              <cx:f>_xlchart.v5.3</cx:f>
              <cx:v>Total Revenue</cx:v>
            </cx:txData>
          </cx:tx>
          <cx:dataId val="0"/>
          <cx:layoutPr>
            <cx:geography cultureLanguage="en-GB" cultureRegion="IN" attribution="Powered by Bing">
              <cx:geoCache provider="{E9337A44-BEBE-4D9F-B70C-5C5E7DAFC167}">
                <cx:binary>zHtZc9y4kvVf6fDzRzU2EuCN6YkYkKxVKq3W9sKQJZkECYILuID89ZPy9rXruqc74jqiu/xgGyyU
gIPEyZMnS//17P71rF+ful9cpY3917P77V3e982/fv3VPuev1ZM9qdRzV9v6Y3/yXFe/1h8/qufX
X1+6p0mZ7FeCMPv1OX/q+lf37r//Cz4te61P6+enXtXmcnjt5qtXO+je/h/Pfvjol+d6MP3b9Aw+
6bd32+5VP5mXd7+8ml71883cvP727rv3vPvl1+NP+ref+ouGhfXDC8z1yYkIfBwGhKJPL/LuF12b
7Mtjj5+EPGR+yIPPjxH++rMPTxXM/wsL+rScp5eX7tXaX778/buJ363+d+PK1tHnzUf120q3yaet
/fo9uP/9X0cDsNmjkd/hf4zMnz06hj9aXp9z9fQVgv8cfhaecEZDxDD+jC/9Dn7sn1AqMArwF/iP
0P8L6/kx+t8mHqH/bfwY/ejx70d//dpVT2b+eej7+ASFOBQQ3OGnF/8efXRCBYI/gnx+HH790Z9j
/y+s58fof5t4hP638WP0439A7P/PYPvup8Y+P/EFRxyxI9jZCWYoFIL6n+/EUdD/hYX8GPZvE49g
/zZ+DPv/3Pz9QS9fdaaG6mvk/eeU46OTgGEmKP0S9OK7oGcnAbA9YYT9mPD/wnp+jP63iUfofxs/
Rl/+A4J+1T2Z59efBz4LTgLCBArJ9zFPTpgvKA8E/8I0R1Tz5+v4Mehf5x1h/nX4GPLV1d8f8PGr
qZ668udh7vsnIQkCgX3yOaS/lzjiJAyxCMIQUu9nVfWZ3f/COn6M+beJR6B/Gz9GPd7//aivlPm5
wjKgJ4QFnAe++BHq5O1QIPn6f6Ar/8J6foz+t4lH6H8bP0Z/tf370d/2T/on6hpGT3zi+z4SX0gc
MujvRD0mJ9h/4xnhfx/yf7qMH0P+ZdoR4F9Gj+He/gNy6uG1z1+7t3i3XwH4CXmVQMD7AePsi1r8
Pq/6QPxByP6/ljxi+L+4ph+fwHeTj87hu2fHp3E4/fuD/1B309NPjH4/PAkxBXkD0v3T6yj60Qmn
IgxCOJ/f8/2fL+MPsP+y/GPYvwz/G+Lnfz/iF/XP5XowEQgwCmX8i2L/PsPi8ARTxshXi+HYQ/jz
5fwY+a/zjpD/OnyM/MU/INYv6q4fsif9NfT+c9qh4UkgCA65/72ifHNu4AEISvpFUsLz38f7X1nK
H+H+dRP/hvzXB/+G/T+A9a+bJ2W+YvCfA8/AHQjRmzfzBd/v+d6DHOwzGjAwGD6/jvjmT5fzY/C/
TDtC/svoMezJ9d9PNtfT68vrT8Qd6D3gDEpU/4d5FjPQPkiAs/BJ4gD0X4/8s6z/8+X8Ae5ftnEM
/JfhY+Sv/wHF6/Wk+uWzzvmKwU8I++BEIEw+hf6n7Pq9YylOgOXDgIGJ8Pl1xDp/cU1/dAa/29C/
HcTvnh2fRrT5++/Be6P615df9tAveKl/pp9DT0JGBYUj+fw64iECPIRAl6IvuRlBcv59Hvjr6/rx
oRzPPzqX48fHR7OWP+No/tjy/9b8iJ/6p+RT1+R3rv///fTThqGTczT1C3w/vEufkd2+/PYOs08b
+9yuePuE71D/5jl+P+H1yfYwlZ+A4c+xCDEXDKyLd79Mr28PwhOf+iHcL59wcO/Atn73iwFJkf/2
DjoJCEMnB+4kNGv8gEBtZ+vh06PghHKBGKKYcgKGK/3WowKtNGe1+QbDl///Yobqolamt7+9I8C2
735pPr/xbWMcvV1xHAQYSsy3/Oe/PX9+uoLIhvfj/1dA9ygXiysiFI7pzg5VFOo5cRO/T7Ocryhv
d2Fn14iuaYM2yrE+Ye6Rq2KIRqKDSGOT34T+PMySeXn5firqxGvbaM6cnPKbmeSlzHN/ndI6Ciua
RVj5QRSWjZKauJVSN3amLMas3454TDpGZVDnmcS9kiIbt0MoJCnve+vXpzT80HXDbiZCmjwtJXNd
GTOr4jorY8V3ZX5OhnDrglFLQsiZMSTqS3dliYsMu/OwlX04R9rj27Zaikij5ZwFpY5ooe5IStpo
cjqauZd43dnkhbJbvLgqix3S84PDUy+Lrly3uFm1XhF1ppLMpvfj7G1I2efSFUOi/DTuskc4JplP
O9w89n0oGyXugzJhTSkH+jCYl6bB0ri70RtIPJeEbnhYxaMlpbSB3XUDet/qam3s9H4o2fOSL40s
w/J9vezILGIVluFKlP2ptkjSwtSRR90+LL0NH03EcLgaWJntJtItUVjkGzZdUZfupty4W97SyIob
Hp7ztoN9+iIaKhy52p13RU4jg6thXZpcLgXPL9siWHU52niUr1tSnSL3mI9FeKlxiG7rRrQ32FPD
GUrr274n0uv6xww2ahG6x30jNWofCGt2fVnLursuchtVVmVyySYtq7zP4iBjWqZdvdE1SXj4YRHe
WWmXfa/dGDeuSewy7XxwYeNyptsxzeUoWnXbDTZqp6paZIG6BIn6opvT24kV7YelHaZX0dylQyV9
N4M7WcRZKi6GQl90ZIp0e4mJL720k55O45C6LK6qpo6qhneF5NVyShYtbcduQLnYWzeY97MurXSV
qTaqnotVW6RG9ghpOdR47SiOQkpjbsbIN+99LpIJn6lFX5Kg2QepN0bVUke9YFFehIcUI5lWWWwH
takK/7IJ09u6BkjnVpbljmkibamRDIP1VFfbtCpkkJ01wTYNiohWSKKcbZxXx5k3yI5U7wUEt89f
iqyK6npf8urcVnktaRMLf++TYTWP454EtQxDe0Py8Frp5yXbZ3PxnjR7eOtZQMshISOLg/FxqT6E
9jJgxY7mQ+zq9RA2cY6dzMp9SLB0Qw3rx/N+8voPOOUSudZFLL9MCYzTShZtl0ad7eCQjZw9G5lW
vW9ndNEtxd2ciQNa2GohWuIgonOIZe7aSPCdFkafhmqRbdjctEF22fAtdXrL05HElY83la2DKHOi
laRoG0nGbJANdRvPeh+d4mrvi+ICl90ZbYePk1KPVTfkyTIX93W28HWeo6Qd6SEkRS8HT7WxKfz5
GS9tdr80jbicwHVb69T0MQLeSAzFNzkbx93ihD2vlnBYda1hklEMV6tzeVR4YpQm7C6I9a87Wl+V
Yjorw25d6MJ8LJfZv9V8mrAcMiZbkt74tIT3exIOrFH2qszUyrf5LkN2M+be2VCiuBOL7Lh9XEaR
R30VNNInH7DuNjrt993sXae9KCJePLBqiorM9IkTY7Yy2g6RJ2acZIOYYuaxPGqzJGufUjdISBo8
qkdybujHqa3iqQjc/cD29bJEuhnGO0H7LBmDLH+Z0slJ6mOPyKWbw3njyjlBqbAR5Z1pZLWgx2ko
+Snu8jTKjagTZfs+4SUK19ZAmLaCD7K0vhfb9rws7BwXGUOZTPtMSdreV0Tc5LhD6yL0LGSKBT2P
raBRWGsW2aWdk8DnSdveEd7eF1z7Mk3vu2rndaG4atVLYzXcZ82jsi3kDJes2IxwORonTRB7/Fyh
HeszOYTrnj7XXdRncDUaYMh2P+t6W2XjY1BUeZyKdKMzuistWpUQhk0NIUufVA7EnZmEqjkCS1aW
k47TGUW1Y2d6UtKlSyY5ztdovrfAZ4R7D2gpYt5WmbQVK9f+UvNE85rLWUxXOBVJMXWnRCynTVVc
5X5wTTHKVIR0rfdNJQ68UY/WuUnmgzsVsL2x03LsrhU5tX48BKmEICFoiRdxKVj2UCkVZ5OJUiXi
wZ4ydt0Cv7YERTnKHllhY1KO0uvLdVa7aArD8zAopKi3tju12X3at4+ehUvd7kbKpa9bOVSdHDFP
wkrHOe/i0ssO7divee2d+U4/KO62Qfu+0t29aOZZAgvuBQ61nDI6JwbxToq0LmQT6FUe9vwQNFke
sc7IfOxaufR4knYaT72pvCTws7dsafqoyrJl07glqvjBZNOa52GksvygmZD1CKc8hy9s7lZZS2Ih
OiELv8+iXOv1MKq9K9rtQHKZNSA0qM8jvx7HbWhsJpUu5rhh5UPt1TfpZD4w3exdx0s5VWlcFSSq
IIK9JVjVfT1eDwav8lK8EFcGMcnYSx+Edz0OG9hev2Nw82VmySKXqgtWM8HePvVYKo0PoRIaESG+
QCp5cIEHhOcWmlS2kGzS9zib3da1Fu4iEU4KbylkBZtB403rim0dhn3Ue2qFeZgUvLv3aXXj4fQS
twtetX2zyts0lKNq56hZtFozoKq8X1YYMnxZh1G/0H0TuFXq1gMtonpooiIYbvtg3PKKAfhNO8hF
LU4iAspkqZNS4H1dm/Oh2DJMCokmgtYtB3TaWQam3Bk+bnTJZcomKH7WoA7qgaotJDESlTZdFZqv
lyqMA6fO647IAXmvI+1kE/I4nNUlrtrrhlaXszeck8BdeXmdOJpWD5SVUg/Bddn2Dwh9rCq6HuqP
eKa7ye5x9pT5Q5RTs53QEDlv2vBWr8u+A0Y4bVAnM3OWN2ejeEzJDo23GG50alikqmRqdv58Z0KT
tGjelMUmXIBlsYnmfIy98JbOZSSmJ1uJxO/cipQHBRNHl0VwnHB2LHbIvym0H5nabSacQ7qoHos3
gdcjQ+467cck9aOaCikmIX3h5g2ZRCZBbO/xoiM+Kom84bqYRJCoLpd1WnxEAq7SUO4zNp2qWtSS
d+OhyLeY8b3Tc2yCCh2ca2M1sOduaKPQIZaIot7g3lshmgHrNptGhyYijYpb32C4wpdBSUC+uQ+m
aTfTMhjZjV6EBdkRFWx1pmWNFrfyg/q9KGzSi/YK2zPSQRjk5HJQHzkq4wWXwLZoZ3Oyo4u5CDFR
8VKJXHZ9CTw/3LYZBv3RJ6lKsaRdmhh/WjUqvGVjt1UgnQ6eVk0V2RRHtgTiZL6HIPbTMsnGygUy
mNsIuVo6OItC1GLVo0FWdkf9s6FyCEiHfgzS5X09wRbAb46yfOBXYUHTTTBPUFQU5KJunZBjdek3
3YdAoD4OHZxJ4Oq9KrwrbcJHN/fJgr1z0uHzfi63U/3i122c+lA6VDmrdxpNUAe4yPrF9bC8NyyT
YQeA1nZLyzDOF0Ilr8UZ0naHu+62Z8tGhfOdn0+3JSdnWuE95IloIqBrarRvKYoVyc9IXW+IR5zE
y7B3tiVRw8YJONtJL+DVyhC2yvOCABGTJmmKfN8GKGnYoOQSzLLtcFTVw01hl03olTGUOjczQO5N
VWwrIJViMaejISK2vdYyGPv3onKgdQeUJ1OxrAvWzBJlftwU/ZNVUAVMA3oG6do9BAb4v3QYHbIq
YEAeo1krS200DpiZ2MtIEAe4xF3kcTJLz2v3PG3UJiPzum0w3QhE/a0uslj16bUOluxCO89Eo+2a
993SAePmdTXxc2925blbCicD3KAVG00Vh34jlwUx0NLrFI/wJBBxYMIVHzRI/xbAyI1350SdXngE
ir2REqmX3q3mlG6XjjYbPvg3zvMOQrQhBLyAiGxqJ1adN+HIR8EoiVk2tYDCrx6HRPDcu8sFlAOF
4emjF4QXBfI6SXxQ7JiU53PBlxWZSrvVZS9kU9ZAB4wnTV3vyjC94h1Fsq6bQ67qJjLGXHRjWkaj
eVGFn+iuJ3HAGpq0qvSiojJPOCiKC1Vk9gX7i90ILXQEXymNJgXSraV0iSZeeGtRe/a058xEgdWg
DJSKWjWEp0EPiazLPCkc8nb+yG6Ip/OYBqKONFRavjExd+RpJJauajO0G8WIF0/tFMrFBpXkY0e3
oH/WDe6A/JoimlFjpA0XAYe0akyHZbCc9225Vby7tCg8r0D+5SqVuBxf+NLKiS2DDLos5gt5paY8
NUtwzocWtCZcFjLwiFSgHnvsQfVXqyBaJpOfg473YgXF7rrv4djSxQRR41d2NXeURNifK6iJ7GPT
kfupw1e0IZvZ8tO6bZOemnMHkb0v1ceWiYcODZsp5B+NKuLSlK/d6Etl0ydogGxI9SzC22zCtxTb
606zG99V+S6d82ePB09+Zx/ryj5wb7hSFHbvMXJe5Z1OuiV4ajK4Ckglc5iDZHb91pImpnUrlXqp
oIjf50GtYpHiTI4jDaRv/UDOQynrsgB4QUgUw3LXIT9b1Z4C1T7ruBDNwfO8RdrlkjQu31D92OAh
kxkaa6n8/rzmbZD4Wus4GOyZ53v+gVhdRZWoVyEUCkuNriykD6bLHXHNrlLDh9yZSXKzNEAygYtb
HQLpgWvh+l2dZXfa5Ne10YfUt4eGlLGvQUw1y8uoBkkh8UZ5h1PZlnnc9pCuXQCibZ6SWaAY6WIN
VfmVbsZVX7IS/Iz5afLGzbBY75SL7KMCmYOzYq/b8cKg8SXsgzauWQFFP8/gPpp7sfAVCvImCjkF
0W4S04n7rqgAICR6aZqwkIRnESdxVuBHVfQXKk83/hJI+pZISNAmWhQ64eytWM1iTZadZuG6sz5E
Pt4ZTPdoGiTSw3ufVJ7MK75OHV+NAsclnmKlSskVjXyQkjIEpiqDedP1TvIMHKKBkrulyCapGNgb
2EKZ3chu6rf5EICU4k9M1ZtK2N2gIBP2zXagYGm41NMyHMpWzqE+zUCizmOKL7ouP/hqinrq3cIX
t8eo9poWMm4hkMxBtm4y2wynvJ5zkKJuO+rZQtVa9P0dKKLhNGzJM4Nc13tLjCeQfiK34KaNmX8Y
58llUIk7vM3prA4TfxMnHs2DSS6NcJd8ynQWT34wXRZ2zN/cjGvaNgX8g873fUN2U1OCKQXfvZH9
mJtoKOyHNvCT0L0UjsVl1d/kyh1GRV9rw3pgzKk9ZLTxmshn3fw+S4OpBEOqAqOphczLkmFG8wAJ
uMtWvGjrTeFZdNWmZg/L7qMC2WszwwkucEmSfvKcdNSdj3WfjMZGdS+0hDefazh5L6yiqW7PcqRW
ZRXUa9QLEwsEGYbB9/G3w6JjMbVRpmyS6/w29etEMLBlhsn3T30wcw4jXI0IQ4lMi/m+0WLbNTNb
GWbb2G8mtgtsfdUNpTodZjcnXJnVJDBZV73bLRSScum4k74pypu2a7q4mkck8ZSXsdeUAm7VABFS
ueeqtomPm/6iGOYVf3MpDGdQiWymnsfpOK5whbIVSrOyTZSDsO/HLDgAyZd3goCxV0AtAHz9MMx9
JbMJ9EsfVOvOV7mEXxSYD4Nv3fu5UvOTp1H2sTRgdw6HtvI2qs2eKenVOmtoKofSryORQ7EFZLrT
TSdLL9iN+tbHUEfXaZQ1YynF4F8PPI9Q7zYlD4L1SLfWsY9UgfdRzl5S+erS1WZFi2U1phkUZGG7
nOVDc+dRtK287mqCSyzHNr+yaExllvof+7xbv2kUGkxJik7zYu9hFNcBi5hv17jTN4I+036MtNJJ
r+lVaMY5rlp6xofphUwtZNG23o5duVe80huypFcFa89agtfIgTU1jzA69hD6+g2XXKurrkJnFQ/d
CmUjk15L1Z1OH2zhTkl/FVZXbWA22eSvqmbB52BMBX4GPqdeN4XzJectflzsbCNb+CYZURE3rT4w
685U+qGh12rhVpYLeHIdvZ+bpPPvCfhy4Om5pYrEWByU86IF0pLX517smTRhrR1Biyz3YHrsOEcb
jMEC4RTveA3pT2MoBnB7PaYeFHDKf/BQNUhTBqUMQKGDUS9FKa5U48uiDx5n5/eQuMMk6IiKcF9x
cFbafeHf2IzHPpBZDzl2ADMBfkVjr2u8EwG4PQocIIuKTYbmyAO1R6oJbATCthmUPXNIIjKNs+xn
cefSopN+KuTksQpK6Vo23thK0z9Y79yCKz1nUjQkCSDzzL5bgwCXgS1ixhfgoyUNsxhlbrrPs8vK
e6x7kkzGgkeSfXy7YMHYRMi0a69D970GLrZTCXb9fJiya8fFznJ/G+RIer6KinE9hnclxI9L0eVQ
1Y8l9KiicUwT0uht2AMlT/11DXSRzjdFkMb14kcTYF+4/mwc2bpFbwQdro17dlg/2jCPl/Q+AGNi
GFfTLF4LqHI8MEDLoYqrJY+CGa0DPuxK16/yKjFDUpLr3L2S6kmL+1mPMs1felHtw25M8ECioHyw
6j24GqhS6wZcaMSWGHyFg9X+ylooGzA+sNBblaMGW83YfZV9bGrILLg661In6wytxRDCDuZO5i2L
EdNR3oYRRkKmTSFWXn7Hg3IFhS4gx7IdyR9zQrdGV1tvvNAYXOQyGDZdxTbKK2XrBxe+uRb0SQ9U
kjlPxppcVRqK+o5564GMvWRdeW5VuU+hbpOFoQkOdOxoF5sFXOrWGy6DZfpQMehDYsiEzjYXWhAw
b9iFX6HTBVivNWqrxQLNiSo3uw6RuwbnMmjv2vFgoBOSTreYqlWTfXTQT2jLqCN3Zjqfel+G1W09
OwDXRixYqovFG9BuYmbruatyhHaEs8E6cH2iS7FjajxFXQ2mcBaP9F4t/VY1040mj3qaZTHyq9Gy
dTEbGbg8xuk+8x+YEhvTjAX0Xfj7wa8nOU/61NhirVq9r/vzNBzqG6xy8Jy8TVtwiWsHlWIY8/Ra
Feme0CAyzltTMq8KP0uWcopKQiDxi6g3F23Oo8VLIRFeTezGDIsUhFRngUqy/nEguxkM337rDTnU
331UTkU0oh30eXB3CrUUw/uqOVsQQAcGZb4rxdaqZetlOwMKOS+SEsSiSoy51cu5DqqVjx49SOPF
aVPvXMY3BWiI3N2wsTibVKLRDEkkhdjZhQ2Vqsxi0baxhpB5Kw2ZV2/U8pJSF4eFu9R1JVt3J9gc
ZcTKUdsz8Jjr6c16Xg7YhzJyoitksgsSkkRjui7oJmfq0LVnfgldrLp0UcFAKoG7psQYM59seeuf
tyCY0jtIATLlJkHt3jd7X58F6NZ6m7oHu2hFFZZ18+rMLbXQ+EoUgRzY8Ku2grfi+ixVYIkQvdFj
sPKWMpeVd9vhIukVNDvGSsmWkUQs67mhm3pqIqEHaPAcOgJxm63bcHqgxeVi49l4EiwWyYrm1Ji1
UEMEFnFPgVgU0BRZsXCJmcMf8CKuc24y2VUXIUgIaFZAC0T4Er4stfeI18ZZVUEjkFVnoy5CmYf8
bp4nmtTLsCmhBAMJlZT1siU4kNAtiC0uZA6HiPJD41INdwPxJCeqvBlzQaBIGDjU6yCE8m2aaixb
JKotmy0UaPq0wWDa6uHULn29MV5z3ufp0xTUj9SDArcf7nwm2rti1GYXkhBkIS6bsznsHkp3v6DF
SmTtc63VaVctER1KcHuGSA1NIvK4R2JVeedl2ss3kzyc53XHPWDhQDbzeYpgy/OjZ1qohFk0tLV6
zxgCi2PD2OBtnF07Mis5Q9f2zfK9KaG+aBfrJ1WhkmqAtlpzOrcg+E1Shbczvm2LAyWpBIkuF69N
aojPmepVSk4rOl5g+zxRb6vqbkvEU9irqwJcWKIuUtRDV6ZL+DKDlmlXHTjJZb3N9XYekjy9J9Pe
+Nfgch+6ioL+7peI+CSTPgITyrb99aKLPPJ6+hD6U6zDBzE2p01A47CBLlubKslbAVRSbQu9nKGZ
vpjsAwPzOB7ApwyJa2WecrVquTmAX0DBi2pcVLLxdESwSItUZCZ/U/m2PDdpVz4ESxqsyplcwN3q
kwL6JMmSrwU4EqH3AHU2XCcOXSA7PJSLifJyWVFNL7MqbyQK1GtqW2k1OQvHbNkpZ5K+zDatpR0Y
c6BShNfERQGR3MJv40iwQ2Nv5puReyE0lkvo8Hbeh9oLD2b5X/bOrDluHNvWv4gdIAgQxMt9IJmD
hlRqsmT5BSF5AGeA4ATy15+V1d1VZXd3nXPufb0RFVFRZctMJkFg77W+tQ0fNyDsrqllcpOU4/w8
b+w9JnjDO+kfQ6hDXrof09hfrZUK0rXWI2wvKP4S8mTmRngi3j9IWZH3kQfxcdim5DpGiyK2Mev5
+wqrPZUs9JCKILHoOW6vhFxPwxT1u1DoOO+U9tAEi/4h4Opxm9B9TLz4JKmOMiiRNiuUJXifBn2s
2jB6aMO9klGB8vq8FD3WVrAsaVtG77LYSsioekXL6dm5x36UJuO6HA1lsNE1KdUrGkOJJSS3myrU
4yFZZHDd9lPId/Gq672A9J6z1h2t8K/a42n0C/M75l6XJTkGBX+XEd/XIF7SiNEXTTa0YHQ/NEta
0+0cz/0VHOK9TrACh+LKUnI7SnInijltqiBODfX+utpIaidZ3PrakbzZAnKQWEn3Il5vQqPnJG06
ra+6mjd7YsVq07lqmlc6WVbtKFSSwzAwWuSEVmJCmxTRAPuJfi7rydJUDAXEy7rAdfNqrQ5L3OwG
G43XQcTjHVyc6GZiuKcBrgM02rFWKlNJyfdKWXMYSPfII9o9mhAGqVyVOFtN+0PUVeOujkv6SQz2
VC9ttEOrabJNLC4NLXqb2RKftwZSxVaQ8amH6rKDoh/eLw0pdObXeDxGWwOvevLtBmqClutDP/fw
yFlIwr2l6I0JaKO0jcKnWtmvUzKF9V2nQB9ljTbR29KK/sd8EXk1DZfMLlCamrp3P7aS1KnU2/Qd
7+CMgySazptxYhfVDupKW8EMtkF/avFzIBnWGW3VFuCPgBvD5hQGhd/Byvw223VIm6Kh9y4WL7OE
RMasOlaAN/bF1EVvsNxhTBs7nSe6BTtGQuwe3RLmxJJmz7dSftZ1gTq3GZcv4PG/F13PxmMXL/y2
H5bo3WmY3hq8w3fbVUubrj0qexKCOVmCo1Rj26Vy66G0xcV0y/DqHxfCuts4gOhk1BHPYsTe6Pl1
17vv4xzaM5cFOkfYkThvvcgsjiZoPcHMUNct5KoIUJeRYZnuwmbln+dO9iYLh0H+IKWPTMpIMB9o
4/aQPRa+Kyuz5gU6moMtAui+qugHkWr4WeiDm7X57pion6ZR2ce58wMMlM3k5bJ9GVXX7km7Nd9l
ZUqXDxCLYMXONsJpXHbVwzBpkQYbSrcQBhIeskR3Nyc1CoOWZrJf6FvYTfTcE0XfRvQ1V7bm7Yku
W3+gjtO7Fv0DKhyLisqsSELkURWG4GV6hlNxUfA/G9XHeK9Dc1tVEvLgUiQH2/tyx5LO4bk5GCqq
tvGhI6c6WQM4iZ4l3yyf2x0cbeLyGHTLmZhOfjQuCA/VFojdbB0/KeDne4L64BoKNYoonKXnYQ78
q5j9mlFH4/shXId93MwdxErL4xvnInmX1JHIZzuChInQUkQygKbj+6VHOxHPH82iuTuUQYCeRTUk
c5HryLUbEna7Uh0+hqNuUxRnwuyUhJ2LBmzNTRmYBNTFCKMvGocTkBDmIAqv+n6CALybWDjf17HH
/Y1JAFc6FMteAtc68RBusI7qEvJUiVaupuOhjjTXWWDJa6LU5vZ9W/oja5vky1yPes5I3W59jlMs
eKQ1sB8hgm9EtR4yw6q+tY7RtO1gOvEoDHclcKoOEoWSd1JDNXGNnPKxEgkeS8mvwoHfe9W3ODW7
sNwpW2tIG3GITtGI8JU1KrqHwCMduCLbhHdxXU9BWinVoj+wYVYDItkFQVKFeGepuYW2Af274nMu
GM8TaoI8WqvkQVi9HrxaqhviqnlnFiBDWsTimABoe1SNLx8s+oueivauQiEJ6GNRP0rr1iVVvU5O
1pT3Xtr1UNRdFnaO7CcRwchVG1RiS2lWzlZ/XmrBrquFvy6m689s7Pw9peOG7ZpGO9wWxXet1BEi
0njT1yr8fNkK91yih6K2Wz8tZMZDwJp41DXlh9VZ/KwvsYqYI1eMmfU5nmKoLr4Nd0kEiKaEPvFA
HJ0eoFTZANb7Wi5pQmYZ58VSOZFWAeM2b8b2UwEnQSULS9umXW5UvY7XyTL0eCN0kPskTL6zsoJL
w5NxbyxcX7xDMFV6huURosz/Vi3FeoIg92EmOOZDYg9ym+EkjzXkmMZv3Z0wEu1TNaC8H+uWXRWu
JsfYUyzhJTqsEuTMIJMrIQwU/0T0mSH9dY8++8F2bDrBtGT7sPfrKVqHdReMDd6xynW5RIbm0asu
PtFkmc7rzP2xNX39kpgKipOVlE3AFPx0F8El6VNVEoV6Z67v/ejLfXFRY0daPK6ti84rnu2UojiJ
drCTxLEp/EtZJc0Dj+V0OzOhXk2wEihu9ecQ6kLWBkOYb96bozPtXs5s2Yezs7lC1fhJ8ukz0oXJ
zi4XcdSszfSSLFEhUtPr2Kd9PEJO2sRoj673POO+pqeqYnD+tSF7lD/wkRq4EgmDUbnBID0LHgLL
aqECwUm+8fUS3Q197DJXb18g9ECfMYv/UCoiGWs82IslniCh03DnrdvmdISTjo5hVXRnMWMEXThR
cItbAyyjE+VOLE2Xo2AYcWigEOnqwe7Xab5qoeY16RiifdnUF6rrkGHDjgENSfQguTayfg87PDpF
ARZEreQkrcsLf9H7xQLzAnMy9q363ukwuV0h+/Vga/ItCkDyVE1OpBEZIQu5xgKtj5Iu4qOtJeBM
mJJnQBwRLuTEodmKGC5PSIM7Qgvct6mPapwcFBjt4yuyzDCBfKTROq+jOmO1oS8vh74B66TKxxFg
I0rMZDa7ytLyOKL+SHHZ5LVp3HDsQdataVLOeCw6CcWcDwMt4hSyoD/TehohGYFiuxOkgba+dP6q
oqoC8jlNW8bEUL1a9AhgvvqS5jbU/sfS9uWZNVucmXhGS1YXfoBqIf01+Fc4OgX+vBL18TaHt0li
+/uarepj8AJfnYkncl6boP+2jmb7UTeNuZYbWeud0AGcgmi+OLBefwGBwc8BdvI9hQB1Tee5NIBj
ePEQrF2323Q43iwTZPKlGMPj5ufhbdSbzrXkqKajxj7KqS9P0LDMrl0oqujCvzXoH/AmmgCC4QjI
43lSfvvR1FV7kkrNe9Nssk0pDUo0e4JkEwH5txnvdusKyUJSDjq2KdYtd1sPjrVdEnf2Wh59VbeZ
xZF0FSddeE0FTvh68d2pH2yXl9W6nr0BzuNK8ajgT+69iKq3Iqn7OONoW2+mYDJ54OOdC4rtS6+8
fR5GCTyrMrBchR9fyIBFlfqSOAh0o7hBAAmA4vIQxfozFHjACGR1d01fRYexo9PZEwV/uqyF/OTi
yR5N3CyHuQ37XWCm4SEKLgeDnxucQqLFTjpuG1i2pAO+tK3J3dYBusI7E9wWUcg+nMaXWURU4/zU
PWz2DjJeAmsoVXpbHraqGvDsYrIB8ImrLvMCW0TNq/AVm8nHBFfxCrawTBmkhd2yBOu+K311UmuF
d0TpCu/CwrflPZarfEj0qVGwPoobye9VW7TXsdbuW9tFOJ3UbV9vB+jZqYhHlABObXsRXk7zLbjp
NXRKNnUwXG74DOrQjSnmBwGpbW8YQgL56CRHO6k2j5c+ibSDD6TEEQUK/wpPgr3h5FAHsIpNCbNE
8K+yD9TL1HbFsYGQAfccFr1PG0cCFPZVnAsbMpY3TWdSwnqX0aQ4tKE76rp8IZD/pizZQn2fRNeC
uaNTkNetW2AeG7ddNQLifaldbgm7qbehzCau06DeblUyvQQGvxIVuBqFks9XzErA/KF/4Pg/0eVf
jV0dWKx/DEH6/T//z7Np8c9vP/PH/7zMUPrjv07/HL70l7/r8N1cMj7Dr7/p8ml+/7P+mA90YfJ/
/6i/IP6Pv41r+g/8/1/+4v8sHECRSf19TtO/hAN+H4nxRzjg8gN/DwfEfwPIj3kFMU0k+Q3z/3s2
ADkPxkLMMSAUAR0O1P/3bAAP/8YJQ1CNyyRKklggAvLPbID8G5ORgCdL4BcgUMD+N9kAXOKnYMAl
eiA5k5wmPEbW4JdgAGGVb/o25mnNcZgDo0MzOr1ODbtRsxv3dBsOf/pe/l0YAV/Dv14xBq2EoRqM
sF+jCKXRZqkSxnEe0k8srAFjQlcOqmfYrE9Uokazk8XBEL3KiX8lkXusSvuxtv2QuiDau4l/L1Aj
1yOgi374bKIVnTqw1h0bkru//qx4PL982JBKRhPQvjGigQSA4c+5iWmFtQqxl+JMXSDytY1Hjd3X
4EjAHqR4ph2qzqI6jslInx06z4e6rA+ucAu6oO3Taro4bXQHLzBSZQawCvudhzUUUzrcNVHxxkvw
tiCi1myI+ugLnIkHhCNgOG2AuyewW1ty1mUy7vo62g+LZ8C3RLSbJz1/6iDV5Fy06G1UecTsBuzN
MAo/PB3vPCo09D0XjDUIsR+EXYB+qwLjCNGfYsvKJhf1h03CynbU69vFViInqJszJ8yXdkumfN4a
aE9DETaQNockL7AxP/TjHDxopeO9pF25lx3E4enSPPebYFkzkZ0MxjsBJmivWhROALDX6Luqg/r7
APpgP+nA5yOFD8KnAFB/cOHCy6chcaBK2+61GJm8Eon4vDH7xEGYG5zZ2eBBVdSovA/Ao+qD6Lft
liRSXlWLegm9nkGoY5vtPb4gIrEBsoTCe3Gl3RPTDwDWgms595/02pLHbbbLrt3mbhcGM5IIS0M/
JJuqg1qjA56fPPbGTGdN+iJDY8pPJYr0tqi+LWXQ3jdSlbe8I1OYdxDUDiWa/7Rui/oAc+sAGCCq
87En/IpLCERpIBW7SdZGAFjdiqeegjo3anBZD+dhRN+RllSBAod+hTeQfSrrFu5KLa/kRt/Bnbd5
aMItW6ErZhvt2l3YRPeQTNxuGrcu7wbI22XhzB0P4BzNtYH6ay8dUQ3fsmgmoCfrjGBMon5UcaG/
QZ57H9axga3XtFVWxsV4tHFrHjaEEPJWhz4DX4X2MQlN3gOcynTIqtzNhd4jwvm1E1v5TpPgZSma
6BzB1brdinA4UBtENwUYT7GZ5nMfD+SpXqF1FkRAp9FcDbmNNDu5CYUu/Q2R4FWxZJ2wsLOUvZNA
Ib/0HscqOu8i7RJ94eREfRWUKIaCNUS0xgHgcDY+F1UYPY+lqPDl8PaqdWCfbG+qO6UA1NaN5B8C
2QyA5yvPyOTdnvni3vAGDDvvsN20UkI1q/SnnvhH0JQVXlDd7N24IqOijmUBEMvGbsldOA65crbZ
gSQ5Otf6XYLO6LFhYEz5ZPmBdszcBURubysVy9u0KfbQrBdsyxXwUNa5UAcKjjJFDzp0w3TjYjiP
LV+XE/RVNsGSSkDOCHUYJ+S40iiYPhpUsXEIiNE2CL6MhUEzsZ7KRXxi0NBZNLBb2S3iMJhk2vH6
YkYg8DA+zK2KMtgX+8gl7EBikKzLIvo+jUI67IaSlXk9+f7b7CFpa8fiN6WGl3Ydy+NadADOSytR
w1rQYHpB3Id10/tGW3sX1gk7Che/VhGtPqFlGx6GaFJ3Zgj1CVtQieTBEO5qnXS7AWN9zt0oDVoS
KPWInSVf1qCDGYi1+mB7C4sAs23uaVXPmTBFn6mYr5BoaxB5ZRdmVNl3qHzDwVRm/AEtLUzLVegz
Z5bAsRcTUM3RfO5t8WVtPb7LaXwcVxIeioGzm5bPAtEPch718hxQ9uo5eeEwnGO06laf6qYvjjWD
9pTRag7BbBF/zRsaXiFaMuQNNsjvoe9A/eIFPtpQAS9BuQaRoLOtBHBR6fAKkipW4jyVNwKu0ZoL
sBXHSFi810M7MzQCfXQkUQdloAqgaPSqLjna3t6ebc9JgVOgt7np7fQmRheW+0ZNDGRhAZo469RI
ns1qPL5Z1/1gdmqP2whxhCCKU90KHR5GoQC4lc03Oq40L/vE3DC7mKOXrIb0JZT44KE2+ygoVT5L
WdDUN9CO2jFy1xDPwqxr4jFXRvNTElX2QbmmRnfWrEftWXCl0TZHqZ7o160se7/jyaSeBzGFMLiK
OczNapc71fvietyG7kFXUwgrwF2FiaxqMOQ2Sgl36z4gZsunwtO9jiO0mi0XPG8lROCx4BIDDxSK
36FtrqdqyQGccSC9ADAiCZp4Lmh1qpGc+tEbNt87aCpyH3aowPHW7MkUoImnFVwMyuCvAO6b4PIg
1SVvJ1X8WCCIvRg3yF2AM/59nIW5oRNDB95DTr2hRVHbOzvF9oCCHPqcCRGL2Nq5PdtKsY9gBW+r
omU7ejY/0b5T18UqJrjdEdtZKEA7K6fvRaubu8G3ZheLJbwYGtfI9dS7CgLL/QD/ZD/w9tWhNYfy
gGobp4EpjmvZkUw38Ew6n1SnhhAND3WOsU2sSwdqS5IHE1A4Bz4AWVYnCQgU21+eYeDfuIFOzsmW
TY3cy7Y/F8NW3tULuLi5VrcJTiBEIhfkNDyHLt7MOCSnqqrzxjXLE7o2uw/GErxYMm/DnZL149gy
hLscVbfBKKPXCHUHoghdd+ZJz47rBANurh2iUOMCumEMSAE7WCS3fROFVzUL1Y9JINiS4MS4CQYw
mSGzDvZR9aMckugKSVBz04eNfCkHLFJs2YFfCkTj1t5dk8rO/hHtKdD8RBOIbRFLjuvoJ52pqGgy
DH+FHrYVVQ4w1p9YD32Wxj+gvTPweWaT+6b19ysfugvaMwhYr/rkihAsV0NlPsQAv4K2Qm71N1HU
cgT0SMzvFsdh2k+B/byVXh37DbT3wBZ1U3jlbvXsq1cdlNt+QP4xq3H83bjZj8A95OT3Se+qawAL
FqGTUt0sdTx8D/xFcF1abXa0Nctp0Wt8iHjhHhnAv3GZirzr9NMyhN3VDIEu2xihBxldUEREBaG7
c5JH0JaPCbaf3aTHPheVqW5MGERnhBLiLBkjdstiEI+dXMfDxsU9bB3YPN6AEUjq75z1as8DyImi
6OCYAwiZkIJL9QjytHMrXsBwNfkULWu2zH13nKsyvAt9A+qHl7cFg5PYOfG8wHFF8gjON5vpt84s
5noAdxjzNnqx0BEe9LxdFEHMgyXum9MjSCAQyWpe6rQmNcr3onoQcFN2pZ2nB1hSAw62LUnucJJW
L/OEw3OItMHu2Pc3o7igkIu+7WQVf1cRrLLBO/pSllq+JiO8bF6tMkOeFLSfrbr4vqDdcr8g9FGm
swaGssVCIpGxTNDpysrecAlhwZTVZ+EUikeKeFcEJQqqcePuwlWjIAyaCnu3uVdh+8wGJBhp2BF4
DBU/RBO/psFaPsH0OPXNAO6Aut0oguY2ArBZDdDBkB5qrqoQWJNxMTLPZN5zK4AuARJrRSl3XOAk
m4vqh3XTBmk2+lZP8XurxufV2IcNvdgJuM1XmOXvyEIUz0YWYLc1hcXSPlsU2QCIi88N82MMKR2J
BBnWOeS5MpNBg2qyxeJbhkHv635erqpS9RngR5s1DZ+OpRoB3K1rm5uK1pnovT1v7fbkTJfs0fBX
aTN45GI0bL2S3eNJXpRQd7INsY8Q6sHMtjhB2WRtyoz6FsRlmdoBKa4LTbEmwErrtQBuSXSV9TjA
gMoBooZuD8a3G+xzzOritkYs9sDBxWjgGlz38xWIifbUcJBU2poh3aa+SyPk6VCMJvSelA1Lofmy
/TLO4O238agvJkxll2QPEY4/Lt5+A4sHLn0dB7RNAumdak49R8ZqiSNAliO5CyVb0g5mKcRB8UXY
YDh6V/oza0vYDs2411Wy3XQIaoAQDVxxu8KH6RaGhmtwPKubAKE0EQLdwR5pYgaXJGC31kXtfVE2
bRqOICCqqhmvIU5O4MXqxryOQ0Cyrtxua+8TsNbmdWu6D9JvSx71aHDSCMJpiiDW/KFrKOAcxsgT
HfVkUpBeWKieOzBULpmAXhiWGYhx+dqMF0iQReATuZ6OUy+PEnzI2lmDTAuZYJq11WKx9NBibmr8
oWvCdyHACki9Ji6zbYQZT+dgzd1A3vrhx6I94OY2AeFrS/+2LLM8+4LKr5CPNuhcBjYhKqRUDkgn
h9Bt97427aHk7HFo4zGDCvngavkBc+epGQt9zcxFFd7QRo6reCpBTB8pTK3PvovLQ4+W3Lfxp1Em
Bkod0rpNv96Ry04nJEIvRYVUm5Ri2rUtS9oMQ2SgOqPUN7eyDa+S1TZZRQWsDWq+DdPWPtX6Ep/v
ODkwXZ8hh8U5TpYNXBJHNKidVOpKfLJ+ktf4TG/x+oJxCpANQ3NGs04fnfAXb7/b0tavj9yA1Egq
MbwZWqNLTnQMt6pG7nOEy8+qS6vp+YVrg0HvNvRL+HzzniyXrynBC2vBueS0HFu8eLiBndPVtW3r
do8FtIuLqj5IjxKY+NuFNtV+QB+eCfUo17o+LZ3CkSUBXmAO3ScjmiPTIx66irfbckPnuhEJ1hv7
4jYH7CkyRfCCmhvmSxSvV8ipq68CkYAsBpd1HRGeb7YeXl09XYsaIJo1xZoJaaLcoD/PA77Y6yqG
1p+xyJJPA7y4A8zT4LRB37iCKT7shTM8bdDLft+i1X7dIlftXYXQ4P+XEP/zcPc/KYIMKt5/1hB/
nbvyyw/+Y9DI36DXJRjVExICsxaRgH9OGgkSTAm+TOiEoneZDo9RJL/LiTHBzPiQioRHEVAbfpnf
/IecmOCwQcr5MpwkEvx/oyYi8vSTYMZRfDDMKoZ2KWN8PFzwZ8Fsw4SMLZzCIsM83bUHoAqeJAH6
2ww4mm0gg8OK9vzGBXowOYrK8AVh0nIP8opdNQQcyt226OSHqk34ww+duQ7KWF+tzSr2Hufqc6IX
u/ODadwTnAd/EF1v70mQxDfxStnnbundwUjEgkHvWzA6BqLKl9KP5Zc4rATUeRvEr9HYdOifWAdY
B2hRPyOZUztE9gBYRocYIPbTUleTPNeyM1U+btXYwZz0F3svmi0CyIjdhXvMDEk+0ykJuhzY9QxF
plm3aR+rVn63Bu3KcQQkAAYBSeJoJ9Gh+gOs3kpk6wCANXPhAICvm3vbI3PSen4VCDYnj4ANhxLu
bIitmqlWCPjmQ1vDJwsafH2T7nOQRP7QwUiSnxTj5ZDHTa+PsH5WXEL69g2VcXNe+oQzsLgJckFd
gnDeRpNV5TYJKLKTdp1PLU9UlS2bbkCUQN0UhzZiaqeoKwqgd1rcVqYXQF/iUDSZV3NM98DsBmRL
G3jd40a4Shsbr/xgZyPcPZCScAT0RkYMKOgEmIQyWJsns8j4TKkFVeI7U5/oGoDF5kXjQyQOZIAU
Ycm6tznipb120i48WzfkoweMjfkAdB8nD41cEBMfcWRUML8GDKjZIJAjq0zQM8Fct2exQa94hvFm
pqyVtut3OE7kcDXakXyQcFoPREHlgM5WAZLrXCWWG1e55K1gWtRASRBPh5Sy6iNGVUafttCVPdKA
BrrKYgFrTzhRnxF8R7kjaNB9XSxfvs1wYT+bdSEnJpry2HMtYMvVCDtBohUIC8g5AdZP4u1KNjZ4
hpMLS9DP/ZQvaynyqC36GzZpsMkl8jZPtmndXvV03XbjanD2DIuuX0zo+ntnoiZOQbQgkFjNyC0N
ukKf122zeufgT76aPhiSTCbDhti1IQpFh2vnvPISSa2pEtAz+zZUWQIz9B2jcepjXAXRSx9OkucN
wv3fHaJoLIMUjAgmEqAb2JpFvOuCU6jfoTIPpeP24BJOgSEWQpx72SG2RSBBQUJDjWoQFtdC77oW
kE42Rap6TyCATIeiCrq9W/xyikMeAbSZumW/8MJDfw7L7pQMHGgTUlcTEFaiLWIJ0OtOAUZTEDDS
NviIURegG26Bb2V/2mf/jSfxy3QkdhnvHWE23eWv1IgxigkD0v48HakN65GwMQ5h0OWGgMVw+u/j
yf4+Kup/egXEO4E3wvOJ4Nn8dIVhAG831bhC71BHiCPq5v/HK/yy8Uo7LVFrcYW2z0rcgxiH/5sr
oCfFNCma0N+mV/75WwIENWC5cEw6EagmGDh+999cgf5st2AoJkyWJJE8xN8kgHnIv/36n8ZUaUuK
PqoU1sFomL+EncjTNrTJa6lZEN4Q19sOd6bHjNZJd+pYeYmmiOYUco12PokGjDLq/dS+eiC8IhsQ
v9k+u3Am7bH3CM0eFC9RjJGAQPMJmxrV0F8vpRgP8o9BW7gDrB7Q6hhlCNgnkeJyPv7pDnrg+n3c
CyTrt/CWjN8SiWk/hgCmYv/NlS4P9NcrUUl4hL+NAYc3+eWBA3IAstoEYUpX+6wSV93MYnvoinbL
//qW/v2FIhnHyBZEePA/3xL6mBgoItQnNsV5W7osWsxLKZfPf32Zf/3mBCZgSyZCgWf/Ly+hjxuD
0TYrBaiNbn0mMLu75A1txBEDRf6ba/3sel6eEgYKhwKuLKBJ1ES/vPClqEdGSoABU+KvususJ0wx
sIDbhxtMQ/vr+wp/Lol+uxhuikQYcSzw7/By439aEnUMBSvxBUt9G2VN/EKiHGeEDDDNJXkX86PT
10l7Gw3d38vs/7jnoK/9eWP77dJIU3MRMxpjhfy6GhfocBqtYYQQAZ+eRThXCEI7ibk6MA70uQN9
A1oc5tQ32gTNtR677TECoLwbB49oFHPIyx9x0JfnyrAYw0Fie8E4jSpQ2cG/+2yXtjnM3JIW4bag
A6842U+It2G18Kkan9Vahm8KONsXlcQVZPGk7dGQckQDcmSgEMcL2kt2rkRicc2ZBmGfVZJEt5VF
8MgkqO7Ahi1APu3SxXuh6fIptgmIXdeH8a7hQ/LIJ2TrHvVvMXzds81ft0SR6EbbhXyM1pb3Ta0G
TG+JVA/rIA62a/DhA0ujUpaP0aS/43xAF+ZJN8lUA2BMUr2OdssT0GIQ7MBv30yI4MXX0uv+CT29
M1fecrdfIS58K1c9IgFWYOwQherWCt3s2AhkBu3tWph8sDN1h3mKo1PElmHGGSwtxviIBEO2wF8F
LB8xlp/sPcJfH1WJqRtQRjaLwhP4kD9bQEO5xdy69tS6dX4H5PFflJ3HcuS41m5f6DICoOc0fSpT
3pVqwlA5egcaEHz6f+UZdUsdqriTPtERfcSkAbDN961NPTXpHPxhnbiPnD68k8puNk3g+udwoZto
TYRTa/zAeb5xPNHc2lEzVTsqd2J8TOaSegSFt95e+UVPm4HyV6JPNHUmC3JffCkN5f1QjHskXyMl
+SIIDLrhhvJxHWCG6rOweIuW6AprcXHwmjnepaFy7gkMo0coAp2zl0lMYRbfFnV6WiZkIC+WL6kw
q6gDChSPCU2gotZXvEx713fBjLgynq7GhhbtSiBhSxCR5/WTZtXQx0OYC3CD7eM8RgUeSWpUgXem
xVPul9C3Xlqbri6277HfTn6OqaYxvkrvCB6CddfnXbjzcx/LNeO/1PU4TMu2R86F3tFR2dFu47R5
GOkhtbs5NtF4qniUt1EadkcdRxwedW20eSr4dpw97m/IZatUVsjgVmXnhdHT4GKoHe1kOakBQhUK
Hm0OXt/wLdPfpZmRmCbCDVNmetcPIijRc1Ic3HsU72DBNZkt7FtdJH3+cxKOL7fxHA8UeryImr0v
vPwd+VnUnCD8BUeqF3WxmRGv+9TpIu/JL2qVneEv9Mi1M1N5G4SQ+fduGfJ22LhjH9EE4lTfu+Rk
83rIsf5Sx8KRdKSO44+bhvjytS4i5e4yu6dkFTsDBm0TPaZuVew84yK5xd4yvNulm+5ca9QHy2h1
N0O+JHx22z9YC9xDLip7B7glPORKje9hJ/TWwxnO4ppLzGvSLSOF6/9/lu0xng69Ca3nPs7x+tUa
8xYWvTH91YCDfEBZl1lrS9fLq3IcUIJBWy64VXK7WXuxqHeBnryr3m7ROMzsurupj4dvvpOG78Z0
sl4F8+jsLdRedxPdpa2HxXVB2tVVV5mvpPWO5cOR4Bczi2K7FeHfcuO53LSoIawtXhWa0ymb3LQv
lrI/u4t5beo2fUciWp9lnS8/88yPw72uKsSCpMIAnNwqFXo/WzauKNXG2bPJVOKsqt5Se6+KLYW6
03Uz/CSi+qMHvFFF6+gIUwCFrL2I2tI7UdWb7ds0yOinSqfNzKbw1LCcPTdDctpZCZyyypuj7mBl
Ck+MH9fzPRmm7q4x76GrrUZPx/WmE6XbZZsha/G41hdi0cgWvYvzVMzrbLbnJ373ReEKN0nk89S+
DWRLcCJdtg6sF6m/G6bcWCcnD2r3kFoEYytVYRKuO6n3dqxltw/oUPzyG7c0qyC3FaYgEC7r0VjL
Nigj2BqT6K0HNAAVzvuozp5RGXjP9Th7W5PXLQ5KmSYUqJJk02E6eglblC9n2Wfi2jLLPOL4F8CQ
sgxky2DlKQgsJ/ihR4myAmZhau/8YgHcIpo0dJ7LcMAwNiftCfCBCrBBuqE8drHUCtugWaJLpZLO
5SO5Xw6qQmRZswuGxXbvgsHtq29DjMdg52b2mN37wq+2WMMFvUkMOt/LMZWADzIPU64mfjzT0pro
fOrFPUh8GPHB1ugIk8lOboDw+A91O9ruevFbY69Dibo/X2WDxWHXmdlP3n3Fe70J3BEtOIUD6DdQ
SWRymHVn7Bdgmi2Jlq/nU6Cm5ND0bZRcm0nCViUNV0djW81j1U5AC2o9ZCWdyRFFfyia6K5MtB1t
sRBW7ZVB25ysXcxjOZXrBPLrGKseMVVsRXm2pklV7nKKvYr1HS7FyfKWEpwT9YuHKWK1HKaC8uSB
s0EdPAov1Y2Kmn6fASZ6xRiUYv6m6KB3kICGw6JlRdtML98WNoBgl7jAHHqQhfmG3XY6dqUvWSU+
QEScX6ncJ0KNd8OSTcG5atNZIpGCkbQr6P90tMsj58FF5cKTnfW+7Vl9yZApGrMmzh4doH6kBLGz
9dEeb3HQ/a927Jf7gH4favx8JhxZKc8n5U89drBgkc0+XWj4wT8JnKMSk5TnIvI13QTZxPWD27hB
uy3GSTzSiLbqfR/x3nHyqyi48RyTPFgkKQAq2sV9XtIUuf0g800qJhg+6G/H/FtRJJG+qegvrQOa
kjcYDtzwnCV4xDaNKtV4amyyqJ0NoNBaDbXDr16EMhymIsTW2ubWGoHrfDUJmLXNQmg1F0NZfbfm
Ei2uPV3MCQYbf4mFOEPCLovZ3YLDrIcfgJ7kttKL8ClUteLgeuVYnCssHd4hwwoBhUrlUhN5JhEm
VyvqDCUb6fUYOOJ3Mvn/4RF0/qIHCT9mxogS3vhyyauTQodbr0PcWS14gDo55rHgT6hp8b4tkaAO
ESZDs5/QxRfstaqQEFVq3CvJMhb1VV9AaEU5M6Rbp+qLBGTiMiIqpxiEAAzo3qay6mQXef5CBNWa
pxCtzPQoPA+UcJZfhUmH65jazAYa4QF5VXqTukuxR0COM3dAaR5LP9klrH4M16NwecPzfJixxsGo
8dQCPdgPz4UsRf+ns5CI2BN4BN1l3r4vLavmrC1wzwYx+g10NLortjBJ0YKNXjDcpFEt3iraaAUb
CRZftAfmVPUtcrNwiCAIUGGdzU77vVt+u0jp8O1i0OpRjRsJCKNHlm9n+FoFAnb7OipcG8rCGJU/
cg5XAgMrulgXfQBFTaH90zxp/y6PMevPJmjCd11MSfISibrd2P0S5RxpfvAWJ7HapU67bMtGa4IJ
S7xZeLNC9MTwXWccicWqqnr/ZFcypOgAeW4bRbqy1l2OQXoXxpazTk26zMd2Ilzcwciaafpitv9R
2QXBYGXX1htp1EXVn7WgSYM6DZHCLFlFRydKzfuQY5L5RZMm7n5I1aBlGVGGjxCKMlU9IvNnCxk6
oAmjilJiLcq4mwZEYbWh1hdtbafB6tpPOJxnu3eeRnyHl+KkMFeGIuHRkllTrUI3tsIzJwbokjRK
IPi6XfcHUy4RNJVNoMzFkZ7Kabz09EyNRqOO/BRr+qKsY2E6PKrgpg95lMe3iOHLp7bfDYTyPZWh
VRZNLAAxO0N1u3gDlWpZRGZZEUfSE3OWJCbdKJbgXtt5h+J8oasVdnkNYsXxbkZszevGrcY/ZeaV
zyy5cB8Apjn1UWvvrBBwLW1dUHlszQbyYRTrKw9Rkzgtc+sQNZo6+ekj8tkjamyt59EpHCARTRjb
6yaXEAGJUcVOLpmZN0Zi23ppcQaThUV5iMlpKIGiWPTfSLPURg1FccbijI4+CDAVYDVp7H2sIJoe
s2UxybG0wAusZV+JfaXrblrrctL50fJ1YB9V3iX1OSx9+ouIL9tvmQrqEqnJjGRyWMamPhfjok8N
RAxzZFvEWN+NMTINZFTZVuba/OQ0QMoPs8UBpJoK+yrpLnlX1ldctR7Si9svAKow0EMTrd8fWgAL
+iGcXfxSyrfzO5OX3Y8u6KdrKOlQdgIwfnGD8GJlYwhrzkga9DcxDZNaBfWssXPUoz+wbSbDHGw1
pvTu3FBFD65wXObV01CHlCcH3ifMWactvjkkxcWaWGR6wMvg3KPd6L+HvRTzNp395ZTgxT1NXum+
z5WdqHXiVqK+XrTGMEu3T6UPfgwBiWMSBBU6XcucrCkBzdW5Yr4pgqFGSzIhAiY3KeZVAsxphRJC
/WzrbLy1LFX3R6qOxQ83cbthNcWbwasjOn5GxsW116XLG+4mFWzsQTk5iSoajsVgqskHaU9rh2MX
ASc1emxL04K7ZOD8GVZxj+LF8hWOzAbYV+L0QXt2kEj5xzwijr/g1R+raAQkUxb8axRNu6yYhp2Z
8/KhRUe7FaILtqMTOvVK1yLcR+g+v4Pk8J5a004srjic6fiX2T3aKgEugpS1XkRx61GL2pYzus8V
RYP4DY1xQIFOdqfQztRNujRcdm6Trt26qZ5eI7/N/gDH1cTkSHf3kZuaG38y5OWDr+a9KzkTNzSR
h1vTuPa+8HzZPzeuZ67SHq7EgsJ82bHksGGWruuvK+3/9HsbPS+1dRCsiajvCUmbt3GSbk/oBZSs
WnoCINeJEzrqJkGQNQ0emSZNIfvoeK6396e5P6MBLsGuO3KjL5Jlfnp379iNfNJu+RjXhAke1Q30
B5lARukiOwIv2uFLIu+4yiONgy/2U300xO819KK6fkX62KZ7/pp7U6RO0W4qhGIrMlnnZyiCArEo
3CW9BLir67bXCCoUuUgMnPwt7EBMNXNLjcqae7RZTm9xZJQOdhTQaykaDTk0PW7mPHyxLKjxkBCT
bz5K6uZo9xakEAxD9VVmt+EmKmMFbRZ++72VhfObBTXswe9ksvasZD6VNGvOWl0wv44M5E0T+tVh
Mk7xgJAmADMSQlANyuZ26LPo4BcRVNSQ5H3Vk+9VG3/w9fdx9KrNENi9f4Be5lHWkZ03gsoUBURG
YUV7hwPFWumZH7DOkNY9d/4c7hesbBtfxZLuH5BZv7PzU5pBz0xoEhzVHNHcbyJnQKsx9VeVcefL
RIL8PpWSDov25hgwa1a1F3EtlLaJOvzjWGp/v0z9jLfIn6oaPKMpkKbFVCwat1tjc+vhC4wSs6K2
OHgCg5YeueY4FZsK+TS6OGECIEdRTpre59xvXcr53sKxQ5rcqbM7TsMmbGkfxqnJ9p5mX/MkzJQV
LQf+T31UVYgQ0OHsC/YPs5Jemeyc1kQbzYMI14FvT+daRgp856C83wmw1S0nff19RIU1ZGH+EPfS
ma7bZfQ2l+D5OTRF8FiNDQ4+2QRj8XMJo/bVKMtF7LaEorzjcbB85nYywHZmcBDDGJb8c4FKIhcf
lJe+1AaJA+YQLYXdBOaQ5YMwZ2yJ3nuTuZLNmLroRjkkFkxwsJRGZVHaW2x3ItpEsgtyAIV4/FH5
cxwN3fRziv1xG7n+nSvzpFv3LZnUSlp6Oo8TSyewhL2eWFN3KDjC38CfmltT2dpZD3a6fIvq2P0W
90bj+LDIJSOQYKeQ1SUpV/Yj4yC6ghQ6HW2acQsNm61GJ/EYRwsyBSeDbC3rGAQSfWksbyUfwVbR
TwJnEaSdt7YyGQCko4m6Dh2V3PvKoDdq6Y4T/fLlrUjE5ukRN/eqfbHONPLyai9kK44YFyJ7VxQk
av1ZlG22jSrr12AwNmMMMeJ3PPqW3FoxhukaMt3Oi9Vy0hgp6EzKEL2krlX/HrgVouygcTfd2GQG
laPk0rp3DCtbTApWXStv55IXFxUCFFZU6Q2cKxzslRziG7fJ8OdjNQYCLup+8a4BzD+BVXgPQjVd
L6FtHtwpys4IZBd2WeA46srbp/cFn9/BxEM5rJVLPL4PFH7cJYOVciWGama3bTomBJDgEB42JE2z
nUAxDsljyZ86/4XcUF/psNZbG4MisESIeL9agsphhYMJGkrLp7GSAHc2IdUpbPrSHSifFNPLQBz8
o8TB6XC4kzpuiwFd5yYNG9QtAVhteQ1gvo4OSuVwL9N2RsVH2AlyUIfsvoRsrrPOF1M/owlK5Saj
TYJmaYqalRodNg5YEWhiYRdMwY3jlM0uxOkIxrAnt0B04Okf9siogH2JgPlop2Uf7WNi/fdizP19
Cozv3UJ02m4CbcurGNit2JE8GL3PuuiWZXlfpFQOUseNVl42e/ExUqPr7aIegSRCM5KEXUA8dN0W
F2VYErfRJm8T9a3NJnetgEaoVRlV8SuewxHszhhqMGS8shefImxApyjvnQenoVkcT7l79Ct+Pxoj
C4y5ykPCJuytAAxgb2pGm5QuhUFH++oar0/4i4Lm78au7uP0ojDv59C+NV7WyN1CKx7XQhCXj87g
jvsMft0fpywAo8R9TOAZWpULR6Ch47wyJqrOJi9yQPxWmqBE772aPoXfmPekDSuxJu2ZX1xYU/jG
wyI/SYSrlJRGkFVHe2nFuB/hik1QuHtVbd3Kh7c6YuEvtij30BHlVopdV8mK/uQAPSN+msteDZsg
S5ZpR4M5NisagvF1mEQw3HuIFT0jSkrnbGVo34GYJSY6pBX1/ZsUU51ZJcqDH9SHJvspKY5P68Kq
snPu1p23iV0kfAfHGCC96FT8dyQOALRaIid/EyXluG+beinuE9mFT9hfxLRGk6rPYzDyOwAhiOIY
6cKy1sqjyJIgS8egCqMrsAKE0w3zNtjAK5Rofaffq7TX9rpzuu59oky3QKzLm/JuIu491uyB86FG
MAAKCmnlPbJ8v9jERS2fwEEx2CBxHdkfEGrF62HApOxaVnWL2r1/BOTiUTfvhPy9ZE66m2s5W1ik
MdniiHJwiYJvzc8lz30HTc6nAi3Fjtgku3anIV72pZWo+z6xx4NGSkAapSKgwbHI7gjr9E3tgCNd
B3JuKSiIgP/Kn+NftRkF4OjcK5w1vdoE3x1DNOa9gAjtnhyvtjap38cvtQOHtsLSGyI6J4sjE6YK
/zDaLGyY7eH0Ui01IWOypBahgUyqFzUaJk0U3Vgys2OyNB9QQv10NVpJ/nLBn5BrUM1HtQ7gcfHd
/pwMMRtzUHQN525IB6iZ37lYEW8R/XSP1mKp57JqPTprnFi/3QpuM76mcFOzVwz7yQ/Dben7CLcB
xabVqaFc+DiYxWVGTFM49jnzxuhPOZC5rkQ8ymWTxn2v945YDO42OLQXwlgbwmAaovIwgwEo1s0c
pMe6KlyLRzM1+wKk6BuOHoAnCMqPyPb0o3AE0ti8vKD5fkdta90DSFC7PPqVMTMCDBT0G7+kcjAT
gJZrvxYNtsBCit+91FG3RoAOoLWu49w5FWmVvuZx2qptNoIioj/C90xPOXqmKng7peVTLL2iwTaY
oinUSd/yFhsUJOjoSTTanAkwZjj0jR8gU+nNeDI1hZCziN0o2WFDQonfDvqCc81rZqO4vOobd+jq
CWrgBO4iigEFrpS9WMkJ1NvFyVEvw9mNYwp8vHGM1HTTi/JW1OhSgPR0qMwTCED8yBT392zoWqEo
Ue1B0DN86C6HbjKEfHl+1BYK7b+JvtPok/m6r22VrfhSUY8rORNgQkl86qu8vp2CmkiwoO7IoyJ7
283URjHeBSXnQt2FpGc6Uya/knIKvsnCzk7g1ntzq5phlCtvdjp7XafyKolyfTHiN50NnCHrfhQS
wOJOqaXUr21LzwKhv06zvWrhRwgM+M12smJNq46qzX0LXOGURvlc3Ne057izcEjKOzl44X2W2UN9
BSYKrApMbut56VtxKxiD0a1ERdnIK7pKME9jESR1tm8T6EQ4G6p2CV4dcSmFJ9bg21sHi86ZbynG
g5AJeJTDWF/NA7Z6Ik6ekOdJbBb0up6bizSWF+AMwQoAd4DRHYXvsMmTJLefOkIxTFWAZhoKi8vI
9UZrXtM4Sny6BH6IADW02K5Lf7JemnjuDnnAkQqAqDQ/eHHyOgPoUHwvuO2VXWW29UhTtKS5MhXp
QuEucB41zJxL0RGbXyF7CgJerjSQ0rGfjkMVJcVhSdpW7ZPeW55yL2PyR6nn+XkwTrZpTeJA7gFw
Qhc9/14PnWIGU12pY1ANbXFIVY0KbPbsLdpBapRVbIDWuWWfP9bSdJjcIL7jM1p09FgJwoHrcrB0
+TA0MfjqKgQ+jzchlGaHhKEtdwAuoKbqOikF0Ujg/7EQvZTHQbcDzZqK/XHtRGUPZ5oY4kdLE8c8
W34t04c+rgrNJ5s4TBAzLiV9L1T6eZryKtvEc1Y/93oG5Cj6kCo63XXLQmFP2Xy3TJGV3g/4E5Fm
Z0X/5iRJdWzFkh7ctLkgpUDk4ZBxXHSPc/GYei11JTfWMcZdx0cnTp1DdKu8y2a1phzTAknTicT6
41mpeEhTwxee820FJwi74bGqjETwTpeZnDTl6aPbt8d3FJwDdj7dIejqI/8+Qx2u17obqrswCfpH
h7TfXfnW1GZX8eC39wmW0BH5sl3vyqJJ3nwCIUCWIGLfrFxkDglOb967IgQINCbIijEWcriswWEM
88laEnCQ0k3mftPMY3aHzdIBYeDFXfPaLbm+gYwOea1OivK1FigQVkL2w9Pg+erJ+IFDG9hvLYr9
WXMVLp3C7BFZgNMiiIveyizkEMwcKJj5RSBcnSnolff8dktu8N4P7s/CjOqEiVfdSZ/AxHa75aXt
THrdYImHGi/bDeM9piufsongddI5wKygLJPsje/hT4CjGIJl78o8mB9yPFAHKxDKvs/Bbv1yRQvj
Ns2cCdcpos63jBiQ2qdBF7Gi9RgcetbLUXn5eKbnFnyX7RieHOzvlNWV6DZRjTVwr5XIKhLBzNnZ
qM7vIchOuMH8DtJjZtznuC/ZYaeRDSkYujE9jOTEdC2rXh7s0SXJyupo6LZoZ3Ge0Jz4w5ElEa5i
KGBSRl6+96NS10gLccHOADZWfFawJ3zqf82mtlBC4jAY2vGhszv7rs/GbJdV03wjImF/k2qQZ3+G
9te1/CnYNWOM1wFr2zbraCGWNhYE0zeGr8RlXN6khT9tncnKwytaP/MrlaJ6R+QM56MyLSOunDS5
Drw2eBGjn9NmsMebVo/RIYN/YTYlPWjyFcwH84HGWE1MSuP/F2spBivWR3e5GqlUlTE/CFvhLqmk
uHWyEQllWw4hgPDEeR0Fwb3g09yiaWQuzxCndvUnToj9zplG63iVhHbPhKiS/fhAkI4CFhaUOJY6
rh5z2evvTp0x3YzCKNOGkiRSDv6PuO0P6Pjqq3xwfeyWxLkY9uaGL1pY1YNB30A7M+/y38KOlze7
9+iM4MzP1IFypXnuFjGI65QOIM/Crdr4qJ0Rxa2OgLs7LMN9LNwYK8KQAyGp8ZY8JElI1QEhi3zQ
1DCJpKi6ATKzp3qXWrQ9o2oobQDsTvhcLXEDlHEag27b5xkit6mqRqYhMQLmCCraSjfVGLQWVnui
CYxjtjnUZbKUT+YyQWiyKn22iesikJXscruGI+2E7m+U8Iaq+s4LCXJMLOEN4m/qE9IbgefHv7y4
XdwTVN9S5wyT78CHbBaK8i7NLboIkCin5HrMesTSjqmH6cVvCLNwPzCPIe4sb2bO0wLKxwsppLHE
O5JIa5GbgG3SWve9b69SWroLlhicpu2e/aK4Y5ZAkV0B1yweAA3SludVnDwvWJ7ptif9TYZjNqd+
6CQH+p/JU2tlrCs95jcJEz6oBgUyQVFCnJ7vArxAcJ3MyLrA6eEwao3oGcy41c1MvUnVTzUVulr7
zTB993KPTSvu0uqub4Zo3hT0t8o1he8L/b4ABzly1QfX1NUpZhu7IYXxb8dhVvcyMxlzFURNx2Ji
sEYUW+QrECWn9TJiKiWmL91d3vTML0ltrzqMIfswkAQhHmicUfjt+FsNlno3PhoOm+lq8P3xVncT
+sayU06yU15YXbDODlqaLIaWhfJibO6c3LWv59pKnRPaumY+On5GiStUormzhrqguTOxVOj0Z+Qa
nbrFIu6xNnS9z4lvTjJOl3cwrPpRDQgpV+Pi6bOKGDmxbaskjphQSIC1ayNEnuAty+lI5dp+wbCY
viI5N1ToPYe2g9vJ97GJLwMYqUc2d3M7Y+73igsDYTbulS4yFb2Ws1Dn2ltmMI+8FtAfbtVVwFMZ
3LAKRiy4pcC0nE88oB1hgmQ0Cuhz+FJU3et7uhCpeURJwDwzwh7VIzXD+e2ptPjTCxFa+ypypvSO
VD6c9iPxzMbpwT8z1AEbEuzuBj/PpY0LoNsPZ6r0yHAe2AYKlEui4fwwLeMBMGY/B3Kc6RbqZssT
F29I+7D7Y6gcZhvGT0zAz8mtSWIXj3IEPdOSbbma8pj+EJ7hPXOawq0zD5ZPaZ0AoKDQd84z2z3j
FujyNWDw9tkBuvniOiLYMLQo/RXa/JSDcucWpMjYhDnZoqQyxS+e05MJ+/kV0lrm77LIV2LLjgvU
YeIwTF6jUIW/ErPYxbHWINyvUScqYBhlMRdrr23khXJMaCNDzXiK2s1/ZHPtvHfh1FuIwerwe4qy
aVgzw6JSdPOT8FdK+yJii6f/QgkV5MDaQlPN1mUp2kRpXt1iEMQKIdFlaPzppl2Y4hVG95QwkYHY
SZg9TpUS7U0RCyzdg8kxrhns2tNt5abLVSqn+afgXP3tNB3Gpqmw2XeayL5853k4f7MhKj2azgJW
0qgsiw+X8CygW0hpaUc9m4lM2q5lfkaLhoc8rkImI2R2NHzDnR2f8jkt1LHppzjYjGzUF9Q5zWSM
FvZlp04mqgfVkECHbRnQVqxt1/GK7bLE1L7hK/Y4s2b3R1oT4K+dEvIpTPmpGa5wYjb+kd75fD8U
0Lr2/28AATjCwWILzwoHfNfkTn8uBtkBBFqePRRjHe6lP+ZnMyf6Ha5DRw1WiLevZamfVb1BGAbo
PqRPFCXcD0LlRsupT0fjrOz+wWT2dcXCjYLl+PVV/kNoSy9ShDRCQy903Yvg+x/aV4GX3jJDTjce
T6mwHsDmAIK9oZfbundfX+o/tK6RCzgEjb3nQVT6cEPos9oSkoB7AemuhYifiia+//oS//HMogCC
E+wl7kd8NDd5TFyZx4JLOO19GzzVCyOI/iK2/qyCDqEiCQd9mYcny/6gTC7SBi1MCpwVgfWmsy58
+b1AJrukzl/kwSGP/t/68VB4ruQ0j4JQehcj2T9fTd0FDiSbBi1JGzOTgLJBxnS3EBDlzyq8yiBd
fP3w5Cdxv88js+0IjQgqcv9iT/vnBZt2KRQ6WxcCNz5iioeCCUFgXKPrPLtOku1Eu9f/i/j68xu7
yJ7RsNleKBnQ/eEm7YSmZoQ2jlGTD3YzHqZ62Dnj9us7+/zlRQLTiidRWQe++/GzaPFfZgoABBj7
23l8GcLz139fXl76v14VL4gvDmcBSmSfJfvvJ9dTPw1m5fsMoh7XnRTrqXnNma+tTIqnnSmwVmvB
0Xu3+5eexJja4jHLg+uvf8Wn7wWXAZYMNgvbD6Vtf0BhyaZC1h0tFK8c77ZJ280ohgeT+/1aW/LO
7vINrYS/ALj+p43/cOe8PIG9THjwI3ymp//zm/Gx9pYAqCiS5xEjEV5bTTTQu/q+t5qzAaU0av+G
hhw1Sk9dZnkMdzNjZnuHcWfdcugThion88PXT+K/3ge/yvHYDHgY+Af+/atUj7PexsbDuNsfTeue
BDGYl7vdamquQ4YAJHO4suoRGHt5a3mXHoHzw3blX0wM//lCIkHCzqwExw4/vJDApluXzGhmuwrJ
5WXKwGVWa8fYjlAeCkowqH9+fn3nn7bzyzfwj0teftI/tnNbGRr4TIIFn7hrPSoekGw0zbZRgYtP
/7J2Py2rDxf78O5nL0HhrLnYhDqGA5tGZkA68fUdfdoguAgrK/DA0Tk2L/Pfd4Qg0uQgyplwbbwt
TYN9WyCyJRb8+jKftvUAa22Au5YN4oLh/bCCk8AaBsYkMKXJC+9MLf74jO22lqp/Xpagefn6Yp/v
KQKhLgAHRr7rcxz++57ayumswQvilZWJvSRYSpzpha/4Lwfu5++PyzDzHCiV4+PaudzzPz6GZkgY
bbNEEDXly5DvKnrll0EkqJPHb0Hrrb++qc+fHoGExERzsezg3vlwU9qa0iGCwbyquSoUqPE4xROE
nOq+iBbGli1/ud5/vDEOR5dPQgr+9+PqyrKQUp9kpobb/Jh8ecOcwYfalCu3Tk5f39mnK+HT4Zvg
piIeYuR/WFTWpUtV537AGLrgnv+yOSSTogOXOyD3BvGXL/Gyav61o3IE205wCTDwgmNR+/dbE2pW
I0o8lvC47t1H6f3R+EBqQfcv2FbTt3rS26/v79PneLmiG/CJRDjPvY9LbOyqqkjgUK6a3F17F3Cd
9zs2xf/vQgYoSczE985Sxqv24b4oMxk7qn2azPPN3L55inFBxV+OwP94U1wj5F25RDHC/bDv08hq
Q6zCBGXWOSSJd9VVUL6a8eXrBybtz++IG6FDhLzHDn3vQ9Q8DY4JZWkTZ/aWPONFHiDxMZSwnJ38
BI/pD2CqAQ0vtaZ2gvNjsFspujdbG57GX77OT+suJJT2qZUCx2Q5+Jdd+h+rXAOMjuZAMgzNdpne
jQx4H1au8+S4U3kk+aUQATn3LxHP5wftuFCfQy8AExBCLfj3Rd2Rag6dDpruA0Rk9ZO56IwgOMf+
09dP+vPNOa7j88lgCERJ+NFDmRivW2D/XyaMYFVogYJn3qlCb9Fm6zb68/XF/uum+DZd4buBy3U/
3FTlTDqTEcWAomzv8G4esTyi+9PniRmFX1/q09ZMEnThzQpuzMdMe7nvf7y0/yPtvJbjVpJu/USI
gDe3jTa0IilKJKUbhEaU4L3H058PnPNvdVdjGqGZix3BHQwxUS4rK3PlWrGvRd3kZ7AEJSjoei81
AlW82V0Qybus+UlR8LK98yOOCgqrhTgeZST2y6m9QIm1Qotgc4fpvrpF5wB5+2hCPUuCt/2yqXP/
hSkH0nQoa02DYOTUVFibPlqGMZ1CqGBcK+T/NmEH0RFKKTniCnJo3vjW2N1SGX9BPrZbcTPzdj91
n5DA2h9typaqn+2YoUPqgjqxRbjtUCWhVa28uTzA83cSkeWxCWEyC8VuoRMEoZ6GSnaVz+Q9xpi3
1xWgL7ccqb3CIvMeIxLo9lnyoLVy+bd33/wFDl3evNe4/FThC9Cu8wK94wsU0sQuDfd3ORxXeja+
JVa5ch8tnAoa5AzN5NFr8KoQIiNQwiOpPKI82IS2inQjO/dpyi1b/492Zp97dCQqqaNPUcEOVa9t
r9x7VLWhp3PLZOWSWNohiKkbGrzOuE1ZuM5LL4n9VqESW+aw5Rb+z8iSVsaycNxotuOaU3gNKvjH
07EgfQrOLeFVVAFG29Ra5xoqZPqBUa7s9vPeZZuFObIk7ISBtlY7yJm1VqfrJnyc2HjBrwbWWsVI
XakiT9H+qMGemtKa6QUfhmmDC4DkFD8Ig4xaenCB1fDeVL6E/gPlP12+KuvHXj3IFNf08C7vbmQU
d+hTqz4H1R3F/tbZG/Fmyn+sHMnlCf/zLcI06FETQsfCNPAtY37wm0+5/N2Dp0Az7mhCNI1DODwn
3q0XdRRJd1CejePKlbiwrYgITBWUmcnmEq9EpTO13KyYjqKSUdJtCy4sMBSXB7pwGE1F58aALIhs
g/jGbwGJ0g9NDpf+l99qbuzB7/6icW5XmsHfm5ophzTcjErMO1MjHZ/H0u9LvYg1c0OR6LVD1Kqo
jVvwXj+RGmpXbJ0vH5EhygYkIA1ST2KuU+rVsoTXg12sSYeytH9Cs0insfPtb2cPMzyEVJk8pAKs
7HRIMP1OxWhgxmq6u2BIqUCDSM7HHa/PlcTIxw1+eg/NrgVGEZkytfXvzv8jd+boUl0WiBxupKi3
7KeCrP+1r2pS/5o0RRmhGkwNZUd23H7VtWaIKPhN3FZSGEP9SBYuvKZR03xJaMy27uE37n/BvuRM
d7QegIe3KM7BHZgaBLnNREFhTzUt+T16tDZtzSk0XlQaJR9h7XRu2DJDQxzad1+KoKKNZdBMWM/1
IksOuhYNAFOCsPpqmZP/pQ6b6BvFjOY6yoZZdixqEG93hmjFQZ77jo/EJpQuhHbc0sJ5NYpk1MoQ
YEha/it0Ijey38sQ+qPyUxRdW+qKxz+PIueXok16UbXYyx8X+tFaEMBqYCYa1sKeoA7ynqjdbaCG
vNe5ybTJ++vbWYe6QiXhaEP5AM3I6TaDvJR6PAJBvBdhQG13htajy0bffrZi6Nzl8Nc1h9q6ZdEw
Jgv7WTWqrjYidA+z/Jum3yJbcfm8LP19Xr2k0TgARHNCQFw4SDH7OU1M45T/q6HGPfXWy2UT5w5N
h43ljwlhrqRI6mhwwAQK2VtqkxtOi4v8XwNy/rKlhcEAoSIPp80XsqYK19UEYh0eQRTGWg0hdBWW
FG3NxMJgTkwIu7qZur6nZcum01JKtmk8+G6Uy/3VRKP+rs7l4cvlIX2UAAQnQ3ZHId5mA1jUI053
Wp4BkW3tzNkAUNuYWnFTxGg3JT38EmBHIOQBwYLgjPwZFQkUz+kCybPbnCZoi/4CRY2eLn/P+Tkz
Ke3Qsm3REuOg73T6OU41RUloSdCkZvpnXfdn8ns6v+uraAre0EtZedScryjjpp2C8oFlgHkQVtSH
/VVSW1mi/Bt6d1Ft/e6nZlpx5OdX00wNw9OTbMKc5xZeatQj4OAGGrbRux9hLgM1t/aSlq+s5PnM
YcUEiU8qxuZqEk5aXNApPIToSRa18rMpsoNHh+0gITdEkxpSbbV9uLxUS8PSuApJlcjyHE6cLtXU
ohYpQdcFv/uXrKB/NrTgkFtzUOcHwqEegZSDBYxX08+qO3YQ+5XvUP+wOqQM2iw8ZMhz7xDl+mwZ
vbISgp0/PWdzNo7KhPjl7FWdeJKFbBr0KoENtZr3BuhyF9ecv3a40nCTpoHEsBkY28tzeb54p2aF
UwjuCm4NoBdu1A43QNH2tOihSVfeD4im4xBWEj7nS4fH11RFI9HFc14VzEFakNGkGIQuSNebupRp
YBv720KVVtLHC3a4Kon/4CeiDq0JW0SHaa5UKopXkQ1Z40yvJ9/FydvluZs/9tSDzffxHyPCFUYz
2DgmBK/uAOO5q/gAnKFzhoXHRW/tkHi/g6F6vmxy4c3kUFjHZ7AzdeUsUu/Cogd0OIQ8ysKnoEf+
mkapoZJ/Qqf7NMQdqGD5FTAuCbxyG+rxyq19tl0cnuwyzKCcB4Uq1byLj6KRlqbypJtbfNFJRMqy
t346mWX8KDXI+xWqUdukRETx8pjP1nK2CYiAZ9p839qCfxl6Gj0iMw/dKoIY0DRgBcIvI8/ecywu
m1LnBM/JkmKLkA5ryCJRtZi/5Wh8QWQbQBcUNIv9PXwZ8E0Dpp5evAQ2mfilTQZgz3d0ed0GyTzV
bgq2bTiYabQvYhmR+E+V98uyro1+5bpQz+6L+cOgP6XmIhv8LEzChAwmqqoz6XJGbyoJsIiIzMlq
sL2gzdJ7BPjQ1QBnCtw9lMy2ucpz1XgMEhUdnLBqvas0tP3gpsIJIcYMB88WaKL6NFM2dwiwjAVd
4NIg3dpQl+muEgNydun7J14v01J7a6Ed9/eUIaN2xQOd+VlH1vAHPNdkalhnlcbEUxEMQRMUVYBU
u+MBNW0LtDRceerkKyX0zavLa7xoj0Q7B5csH2WR0yWOqwk2YhPgkxOg4dd880P0I/B7+krgvrBt
KalTmSDE5cCIz90woakBdiLGNZafOJk/4X85+JK9cvsuDWdOonMbqhwQSziRrPcUcBtFbhJ9V4x3
BAlM7b0IVlzdshVDYQ/yrLbFql8YykrQhmqEYvd1M71PMCH4w2PYvV9em6U503kRUPkjZsF5n64N
tOdcg56D8i63xEEKjRTSHx16eAcdpJXgaJZME8/6R+zOTcRz5+ysR+TncyuMI1cNevkF5ggHFmHE
f56GUQamiRYxUC5ZUuV/ISdt7TNggl8TGsruUpC81iMt1EXqdhORz4EKH+h5S6699xo6hC9T4Cc/
Las2rqBJAMg6drb1TY9y5cffzxdZDhmXjMabZQr56rLlPPYy4l+tPm69ADi7kyNZ/de4IY7osRnh
yGSqF5PTxQyAN9r5r/xGdo04phHz5fJ4lraZqZP6Nqm2U5Gdr58j9+voJYxbOsrLbWpR/c8GXX9V
UKT8zENX+zmZAQ7wssWFCw07hFzkcNjbsuBXayfSWMghcnmN0I8kI9nF4v1ryOqGfgc52/XkklZC
vYVR/vvRy+OHt8/HHX80SslDl4wnP9DLHi5CtH5S3gGjnV6hjrkSB62ZEkIUeyJHUsYkKeL8paDl
C7QtGOO3QF9x4gsH92RIwjTCCdsYWoYdgKtbv653FqpP7fTXtKRkvWE+JSh3HJX4Q9gfcihXegXq
mpmzt61SffJoPod+bH95U+jnnkF3eHaaoArhTLMEM1pX5VHUzr140WuP2LOhPV82sDBdc43JJjAl
z0Y95nSfF6hsB2aOGhNEDr/DJt3nEHGA2F25ghY291zqhdkJ78arVji3MgSWgWQCKIVU4Y7EGjUJ
CMeyd0pctAmNK0fpPDYFDjeXDRQZnvg5Mj4dVQVxXjxmCG3B3RvBbwFR+2ReyxlOcm+pkMYhvehU
uyD7+82HXZ2EJxGEDh3qqd2pDDJPKmixoKne1WJjm9eobKCRcHnRli4MwJ8KORjyFgqpi1M7Zj04
BmpwCIklRF1FQMLzybG/6vC/QQZAbaAJd6V3o/mHLn+BCGCwn5GuDrofRXGrz9D93dA+kLm9/FkL
m5VknQwSh+gYrIww63TBl0ZIjxpH/EDHJX3y9crCLm0jdhFLSsMgpBGCE3GmciiTHAs21/5Iu1b9
0FDShhWkXgNBLB0Mm8tfwRPP17IQzSAIj4S1U0Kf4xdXNBlv/di4hsp0ZUTLZuaEz/y0MMTYbPL1
WrNxjK6fT65JHdeIzY2tPVxemSUr+CkuF5DDvFuEwaC86ACcAPbe13fGzNE1xfBErAxlYfmpqhA3
K9SxIP8WNn8ZlwVScLw/rba9MugIZP1WIuaFcTAEkzc7mSQTZ3K679vJb5E2YhyT173AtLKvgSzJ
ifW3uQGArjNagvW3Lcrv4kiGJmtR3QHc3jhbpb2ZGmoF9rhyXBZuxBMrwmYeoc6euggrHUKJc4ag
hbN0lID/ySuPyaVpgxgZfAslKICcwvJDW6yMdhEmtN6hM0kbjw6ViNeEh8u77CwLMU8bB58DSuR0
FsFoSKvpTYOYmadX9EtCAkEl/GZ0oBs2mMiibLZt+/u/sQlAFaA1WRzR4zZe5Y2+hU0IYXdhR0R8
XShPVU7mKn2ENu2ytQX/A7n9nGmhlj8XKE/3H5lvRN40+ArRQb5FDeA67ayt2XJxAoq1upXLf2nZ
yPeR4EBV2UIL5dRa6dm0ZRh0QvmTfTMrUCi2sUNQ9/KYlrbhnMCBXl2ZE1TCmFoD/gdHgpFAzk1k
Z4ebKC02PVwPEG6uRAGLAzoyNX/KUbgZ6nTSOiamtMr5ktBzjjqTMSHahKbi98ujWnJG1EHxdQQb
rJgwqrDLQwaNKdgCEViyHiCpWtkMayaE0YxG0PmFh4mqGJzPk4/scDz6/ufLA1lenj8Dmbfk0ZwF
Iyj1ycGK3UubiTeBThXss4aS22U7i1ubcJa8Fg4PWNWpHVh85CmbhajCUn+eQTEdsqCTGkDjGt9r
kr2Wv1tyFnP4/P/tWcKDcbRhx/G9nINb0BpZVwEie51vbXy1RK0VJunQPwR5vL88ykWrs24QuW0S
PWKI0ie+Ufthmbio995QWyySX6qCiJT+mGqKi8rZZXPnICdcImWBf+zNe+ho9dQ+s2Amwx58ue4I
eZYEPZuio4s5PvfGQ0qGHU1YJ9qt2FX5u0L28MSusP11BWoXRCYSyqXTAUoVvXwaNXjdDg2jBdqR
16MLMdK+ra9h4b5sfHEnHY1ZOBeo4cF1n2Kbqgk7B05AeZAex8RHvqKnNzD9++DmZKzCCdEHmD6D
fB6reucr0KLWcC/Sjnx5VIvn8GhU8846Wkl46v0WoRz4EBw4h43me1+3tNv4CJCGa1IUH0DCs+Uj
s04nDxE1GNFTY0mT+F2tk8JvDMhngxaqrhJN6jnHG3pfoqu83ehQmMGOocnXMtxX0Q/PNN3Of+vy
Ff8z75SzT7EdfQYYgHkUH4idCsarLRDSHsL6V2pDtdDSJ57Y/srdsDi/R3aEXYNuJWEjcnyupMJH
OKmu1MBhMn2HE3LF0y36bXDolH8I7sBOnE6uX5LygH2L/SmNzkbLIRuDInzFyNK0EQGBBQeiuoBj
0uQhhVodTlGojGy/uDMS765t7Je/35UEPg6lH0AMtthHZxWdFADBSNw4MrMvpjwm1xWsj3dIHWov
Rhq/Xja39LBGdxLeQrYCMHfxVRR0M/FgOEKECsly11yTh827byYh33jTStB0IvfZb2tvf9nufPmI
m5C32Bx7sWY0Jp4uWY4oRtf6MpeTFN7Bv6Qf4nqUN3Ju1I92cxMkL0Obw5K6ioib//CpYcChCkkE
lZwmcZ9guHQmRMM1xCF8aG6hMGusOykY3qRag6SFkgai3PYrlN/Ta9MX47aJRt2t4/Czr2nfe8V/
0ewq/iSZ43SIO2g3fDpkVt4q57uZ72NmaInmOpXFB2QiyTXKz3CZlNqXpnjts7fLU39+Y57+fcHv
ZWmNNkKg8MhWDrH0YqkQmj0l6cGwt4Xf/vWpOTUmBCF6lOlwrDEYL9nKfgD5J7RNUAddHtJ544HD
Bsab8RJCY1AX0Qhq3XRUFkkcAGPf6Bay6d817auUDZvSuIvVr2V/WyN/6d2r8VotX1lYr7nIBDwP
UcO5HnO6lTOry5NSa4yNqnxD6jbxZm5b+E1/W4YLyqmqodU0+p3Tf/Xieu856Jav3Jf6+WmazxG4
hbnHg0K/sKklWHPtoWNT05++gxgmhkyrDG8aHUAPDQHSQwvVbhdxjE0XgSk3y/eDupta6MC3vf6o
Fm4dXJWEvKMHvX2P0Maho014eO4h9JDnBujYLY1g39u6OyJrnEfPeoWaKzzJdrXJ6h80F21j6b4p
vqf6r7p6duwH3TlEo3zwgVJQ4UjS59a6ybK1bOdCPHY6dGE3h6HlTVnC0Gluh94NRm1ykYjiBDot
rVvgptsx+mzA+3J5xy0copMZFxY9GgZJSnrMduO+7amSM4/PvNTZbP4dD/GVWGVlgTUhtobAObZr
H3M5XJ8NTf5ycoNg76bpkH9G0mh8l+GBvDzE8wvvZGZFnENYNB2Mdp0BtYXp+gV0x+AwQ0RLLptR
1XOPPF8CvFBI/8xNH6fnxxsRjkW4YOZEGlz4JunRfM6SX45xo7RPliVtINGeYri2XvsqhkRmr2rv
5O83vWFC6tVvJBKThXbfD4caGjVJKlai348rV7gyTj5wdgBHgSIa57oBtygTAatOY99EEK1meoo5
zjzMLu2vBNHdmWHW8h+n8HtegAdONw26CdnguGMINZTzBLyOnosHG07Gyvqk1uaPy/N4DnqDQYCH
hgFcWLNIPwpOgGyFPI418+hP6layXCf+GgbXSCeqYIwieMN067NNipxSnlO+ki9vh3e4QlZma3HX
HH2FcB5VtCSs2OMrZDoJdO+9BOuZwV29MtjFTXNkRjh/sg1XUeL1xqavHO1zNinyjPYxbgdjquiA
gqG1RUjUjb1ZRRzayV2LAPEmmvV0ai20VxzwQnjP3CMc69gAm+mSEudedqYCjktEiMsnlISC6lrT
UYkO043lbFvnzcq/yaw/L2P++2EM8CQ73/oK3NCXyxPz4erPNuvRlwjzT7+Lpmk1X1J3E5xrVy2Q
3iyeycxvHIj5oSFWoICT1Ae5/izLe3/6NIxfdQmB2AiZbuor0bhR25uKckdt71KjcSOo0ga9oSXr
DaIv3prF4fI3L8Sg8+zNHb+mAWeoiD+HK6q3EEk1AAa/eSraPN8kLdhUtX4YwIt43eQ24EhAwSvN
ivNZ3K0s2UyOAZeEeHFCUGXmXTgZCNkgLtI2aPumUvcOU22ysmPPX0PzGP9YEtbFtz3YgCssgYDg
nUIPSrBvII8yW3NlTGuWhKOhpiyaF2PJ1+Stx809ZeROk0e9XYnhPxB153vtnzGJtxKEtbY1BnjB
sJxViSGF5MfkpmjhVgyfWinaqbhKX3En6ZMiH1Ttxg9vdYeo6CVx3rTixbIn/ud7P95TDqex9yFz
Ujcqdzk6QsXr6DytbLTF5Z4ziDTCUYL9OMZHntzUEg/kBB9sSt6nIYDEt7Kg0kUhuBm0fazq+0Ge
yORYW6gtv8fezwq9Zxc9rMPkdGglr/UELu/8ow8S/MYU6OVAN5uxycxpn4+Fq8iw6Th3daC6CN2Q
0bmt5ce+MTdW+PfXOyWqua+E+YASX9gmqZpKfYh28wZlC/JV0r3XJbsmKVYACUtDxI5FnWIuI51B
eKU6BqlscSEMhhS5EooZG9QF0REY4baFdlPa82+9g0fvJQSM3LBpPAKW6exkZcBLgfrMdTJnX8i/
22IfK7oDYxSkuJkITvPBR1/eUV60xtyqQ+46ufGMjvI1VKx3DqzKkDc9mb3yEOr63ujilRT98qwc
fYsQU7SxA++ewey3c1LEOCCMJZv3OdQc8OJqvVvJ6Q06gW26cgQWTsDJHMy/PzoBXkkXYQY8CVmJ
6Dqx+n04Zbu8+fvCsW3QGsEAcXmUjoV9nQBBUMJ5eHF0A4Gy6zQr1YDlCTyyIPhTpUPcU84YSOp8
8q3XQbuu06u4f9WGpzS/AbWoq3d9vraF5jhb8Hgn4xIODVglP0ATlVDQ+qpMr57kHRL5RsoeKzRB
GlBlYP3WsluLS6bNMCyTnnLqRqdLZjQ8os2Rkeom58LTr1IYufPMWXlDzxN2NrQjM8KEVkjijNZs
BiEqt+gPATpSGeRun3N63SBeXnHFc1R/yZwwkwT9Knx43FJx/qikeym6ByAe+r9QSSLxAUszN6Ob
Z++KjjJ0vxJxXJ5SCAhPpzSJ0kRpEtyuVgcwWMoPMHPfd4n93xy2f6bUkpVTM+jRkXJLGGNhfK6b
h8h8m7zPl+dx9hP/eRrprjo1kYdyILcDqxZP0kbuod+WViyszZXwPIvzRoaTAgttEBy0gbfu4N/M
cgiXBzLvYnEgYGzAgdAYOGPQTwfil7Tc2zJLUlca7KyoQtn3StmAg7mVzDWMxlKUTAwwl0fJ2WiQ
bAnWUE0w6oiVQfemG38bgXqVNVdlPrhmBG+68yBPEFYNxCRWQqPnQbbqgz08Oy2qau+O/knW3nPr
XdJQoXx0mmxb5/lW728l64dtVm7cqCsx3ZK7O/ngOeg78tuznlaCjCh3V6zWD2o0kpDJm5+aQ88p
v4gB5afhC7TZ2W0wTqEr9fKDHbTJyncsrNLJZwirRKKLVybMi5ugJBGhmo3MG6PtrmOYvuBiQcnW
b6K1DvjZFQhb48So4Jn8VLXRn8RoOu0yEll9Nm6qMNsBE3VbKPpk7attrbK+zYfzzCoh4kdOTYW7
53TG9XzQMnNgQxp9talvogSWTglg99b+lFgP2Vj91s30c2VK15cPwlIuEzf/j2FbcE5+pyUJszy/
Jb+0/TdF/f3B3mh/yavrJgLmM8Hhd1siKtYaK3fAB9T/fNCEhXMuRj7LIVhtrnjorxibZijSXWA7
5RbNGvlO8eCo6CC22iRZ37u6Ez0HSQqnbD8FLvodKpEcAC7FWvNvC96HyfjzQcLaB2pbk9hkMkza
9tPuWw/OqctWXNwC+s4+sSKutWmWnTdiJeKu69DvCMcXuse59raa/aOCEzbINuROrRxqY9mdYsi8
MxQPx+ciarYwCOfNm+qQQU020/S2sh+WN+JcWZ/bph0xD1dnWZEWI2uSt1+H8TbRrrVk39F3NKAw
NQIKv011F+a8y2aX0nLMyR+z6un+jycajRyUqze9Q5Jxlo8MeNyFuwYcWFVvbVhrc+9HF0HUVdFb
SZXIcoG1b+AfT6TPECerlguXW0R6srFv67Xvmxf+bKfS50VMJM/3huiJQHOVgcSsmHq/nVVT46ZD
RvsRmek6/jZOK1tEWbMnbEQp9xPEIpiOKByuSKYoYb8JlH1RoEt4ExZfO/vZMO4hWQ+GlpTkPdIf
aEL/ioZtqDyZxSrBxTz9l8YvbFlzMlOli+blMd6ydrqukmmPRuqmDb+qkhu3L6OuktX4Uo580cpd
vZR0n9mN/m/yRagH5GPGoNBKTLa1Ibi5S7xib3r3HgWxlOdS8e4EsIespBv+g1VHJsk2Y6c+7sij
O1Dieq6sRjM2U/LNSeSNkb1Bpr2xyq+mfV0OtWtZz5IurQxWXHgaCqHroW+AUEElOBHin07uaVmU
bHAs8jUk+24PJsG405SXqvuc5ysOWMzdYOCDOQT8tirDcybEJVqFtHeH7qDbtUAIW7h/VafdOLGx
05I1HJJ4l8+Dmc1QhgXje0YUZ8AJnpEXgBI4k73Kzcc4h4gfeaSayAemoMNkTeG1X2XJSli8MEiT
9kJYLWj2gVxQGCTareWsYxO7AxwBG3ZZuyVZ+4YMTXSDILyyuezJFs1BKgWHBgAx/cP5H22bqs0R
ooaMm+v7u16CrEa7FfI/ZS3z/ZE9Oj6STCi9JVRt54uTgqQwLh8e2lnakHbNCkiQiTATKoFZsJmo
CGkw3r/53tc6g6D8VbUO1FRG9RnpSds8XB7vWZ5D/I55Qo4G3MSDI7ce32FG3sZWvX2Czlf6iJ/U
i3u4JbzszgrdVNkhk7OxwztHWslunB0ZYSIE31xPIOZHlQ/QEUl3e9vfgJVGpwHJ0UyOdzCu7yrV
WDmnC9v5ZPYFB+2hKmVEsKySygt2UXFTQeCRBHupu5KGb5dneNEUdyPFZHq7zhh+as9p1dLh5ECY
TkbrUKi7pAq3arf1vBWHMO+Zsz1FExbYNqCwprh57Ti3dL+iiDE4D1MDOvV1WkulLJsAbguzIsAD
8ZUayXqXlTN+PEDr90Oq93fiv12esbOg9mNPgiT+PyNCNBFUAfKEJq8WuaaVjcKQXO8kzW/f0s5J
dqYd6Vd+PMnP2ZBE+6Qo+rsGgFRHV4MUXseopa7lH8SHs/hBglsvA7TfQl1m1OrWkt0qAKJgbw3v
1kJJMXhywusSXvjW2aI8FRpupax9gJgA+fcHWFyTVOsA8AvJAbWJ9clK+QArQixTcVNpp6GhJ9+j
nZmjUYAKk1NRO6dg/1M3VqK7s7tUtC6shzTqo4HoK21I8iFoPk2Qrqrhv0DE9/2rbO+Tal9XKyNe
3md/BizMOKp0ZZdVDFjzvifx57G4T/Xfl7fZ4sF0/pgQsqp5KU9IS2GCKqxc/QTbltoP3QSYYQ03
vjaY+fdHPlZPUT5IcuZPi8ZPeftdcuS9utp9tOhIj8YjeHIn1rQYwn2sNLw8UUHVDz26qzyFYMu2
nBW3PYeM577mz+wJbjt3stgw5tkbpkekDHTnk2neDdkhBFDS3FDGubxYS1NIKy7tTvDozYy8p1No
amWCXq8Tu0XxFPY//IgqxFreZMXGxzE4WiakEZW077CB/DYVaUSw0Qok4315JEsRxtFIxMBUpY7X
myVW0kT7ovbarm22ctfHG0VbOUNLG4KEIggfHRFeOqZO5wwAhI4YPTU9MAZ+tU+pT4xvLeqjrXHb
e4fLw1qcvCNjwmlSEsMcOgVjvdfvTP8pohG46v512cji3B0ZmT/iaIU8HBHBGUYsbh+1u0/NParY
SBquebzF0VBchtfCmBv5hO1mN5mPEjk3aQFuJP85dP1mRO/ZUHZVqe7s4DmhXKqgxzplblttR+0h
GH5Ua4Sji8P98xUfJBFHwwVE1YVSwVdkEZ0tPwbjRkOZe41ncckKTMmE9VAu8IARtonjcJWaMVB8
aH/0eOvYn6Rha69lUZdmlCh3fn1TtzccYUZNaNxqRAoTt/ZRYHK+1cBF+2gFWvGRihW9Euw/sA/w
aJjVBE43yAj/gOzMVhSZ+mGblLOMRZLbVzFUbmhfoldHOWRKqp0f2+29bU/FTo76Mb8fTKuGzspO
7PJXL9GtBwQu9x3VnaIAuV8/UX/JdYKmGABb4HC5kcnlHor8HKV3O22au67TBvmQpMZAgFDphb7V
tcxfI7ZenEYIEmkWnAGfYmN6GSBiPdbgsaXS+dSHqqvQut348e7vDxoJpH/MCPFxUiOk1JjM4+hp
3UbrEVK08g3MGw9Rm1z9b7aEnaHHpNylDltd9s1ObrP4Pik+tWtA1sUghsgJfiiSY9pZitZHYq7W
WELXNKJfLXQYpdxukNTk4awjfFs9Qsu4zWHSq9ZAn0sHDLK0mYrcYveLnBVJpipSG7JmpaJuM2+X
KkBkoFD7W/LMOUwjz8IgaV7kkSRcyUWhQIlvMcKy8tt9EVm/k8LQVx7IS6EwrOA2KRUsAaI/PWFe
qwcSWHTei3l9GwLS9bNg5d5anC/UHmbOMNgXxBym2QVtOU30KyKJHG+H4XulVBtzoKF/KNe6MJeG
g1AXIA86+sjXCHOGDFNejiM3SoyImJ0/dcnj5d29aGBmi9ahm4LXQYjcbaczpCRhMMYM+m2vo+bn
f2OA+jkqhfhvsQXS8aPBd3RaIOEVfCfThdBZsKYfcVZRmrcWogQk+ll7yO2FVc8rNS2rCO23ofYO
SrhzVJIB6RYxVM148aNZxOdu1sSF4u2/Gd0fw0JY0RU+7bEJLZdWmf2gL83VfXUFdLK03Y7HJtwZ
Sp2g/B0wNl/9Bk/PVht2km3sR2MlQpr9mHg3gTanjAidMW90YSdQKrHsaAK4UlmKh3DWz6Ei39G/
Vl306Ay+CfV0cifDGnB5BheHB4AJajwIpRyxmzk1Hb3xOsyOHQxhSqlt48hCql57yaT3y6aWtwl3
O52oJh12Yl0WSvQ0M+derK7QXNO7s/KH0YQW71rVfuXllWE8SeoXq1u5QOYzejaxM7MEaVfIqEVc
ng75LIEcIzQR/lRB52TvJfheOz7o/f7yCBdPM1JiuAqSg6BVTr1frneBVaqYKhteWbVSXXl+tFY3
XTMiPLfh9Mm45DECm9tL78lfLJigL49jccrwe0hvzfGlKCMmjZaD5CNeaZTaX6UfXhcQ5oKNvrL7
72W11sm89BCBIvEfa8KANJm3dp9zwlAeJ5CW2x2Zzw2yb7CCvHqd80kxXi+PbzGtSZMXQHFgMHSV
zBNwFDoj0SiloYRJNJye+il1UQ38ikrwSyYjkUd/iZGhHJsVSO5ob5ozbtVW37Z2sbOQSL/8Lctz
/edThFjK66IxSUpcmGP0bikRRX1CxLY1ml0yrJhamGiAI7TqzWAFXsrC9qyRLke3lp2DNtO2qJEM
3wbGlWmlW9/+jgDy5YGtWROWNWztpkMulXPHe9mcvpb+2+CrFCB4Mjk3ZnZ12dyCI6Mj0mRgkBVx
CQlxYl1UxqT2NO6BBzmQfmuld6P5jFryisNc8NOIctBcQPxLQ7zIHqMPlRRW6dxUR7Gs+mL2sFnc
ZPqVkqC/pfJ6LlbStkvzqJCyVedeJAhohYHZaQsi3MNrJtPjULpBNtyqOzTqd11Tr7RZLuxFiFFJ
RKMtBCGIyN4nS2bly3M7Z41A88AdtUHqjz2S+hsvth7Nv8ajEThgcNYygriLYpwwtsnPBy9G/tON
YLRvJXvTUFnoOWd/vzeOzIh6GVWtFkYzm/EIsaP6vqhdr1DpW1rx/0s3HDIwDtUw+seBkwknrHSM
tikmGjunogJ1C0UxbDuZWt6Oif4kDXX4ZIej9tMrzWY/ZjSwB5HZBhs9QIR65fgt7VNmlqIcS8mZ
ED4FIWYFEVKVa2L4HsrfoeBMphkXfWPQX+7Um3AtB7e4T48MCud9qr0yzE0M5tCUtAnC5l/RH96o
eeT26XclWDnvSy82sMZ/BigEnVJgq2mDRBBP8LvCrsHWNDC/zHEuvJF7ScZhU7Zxyh+X99LaMOfr
+ejqAAeVDl3AMGnbeipzHE1gvuSBfZCc6bFEB67PVqGi81CEEOZkqEIManiDp9WZlriF+msodgP6
zfq179xZzrWlPzjN1zbdl0aCcPt17608txZ9gg11C5CRWVdUuCrbvplyP2eaG9mHoOCqsbR9Z7sy
vUf9GtvIGWbowx/wPkUdyJ65toVNG/uD10khk6uZhUyKOqx3fT8CFEn1lJYN76fuRwW9tb16A9Pg
s4QI97a3UIYmAexwiQfp9eXVXho91XMEkqgt80wTHJTToyNgZDoz79lIGECQFR2iem9L8aFMp8Nl
Y2c4mXn4R9bEjF4eaX5ThAb5qeyhVZBdL6sSVPcTzssNcn3bp9E2q9T7MtgXylZ1rWsz/FJEdzhp
dNcRXYgeh620VaKVD1sIOfmuuRw9C0hAQnm65yUkuEipMQsD5cm4LB64GlYmeun6BqtJXy1vVRuW
kVMTTuwFldTMpzkOrXg7djFQoNHqr9GYLENUlZ3m+fJsLzqQY5PzJx2dZL1tYpXQk7hzJgQsf3Tt
V3Pa9Qrl9dcBMWBEA6Vvl20uTiRniMliP+kicSgEin4cVYwy6R3UHOu73lvD3S1OJPqr5JN4jTsi
mEnxlHgCioEOe30nJ7fW8FlSD07/dHkgi+eCN79BGVlBsk9YLjvXqtLM53PhZ4+xJt2UQfk82rAd
t+2nAMn4y+YW5w2FDxN+II2XlWBObvy+ScE/u1pb1re1mTt35rRGlzD/EdHLsgP/MSLshyIiMRh0
GDGMYevEJbIi8bZUV+6P5W0HMyTVcU47G+F02yXEXVkUw4rQ6elT1Sv0UxbXYR9cSbAJT7F+1RbO
bW/8spy1kOA/mJ6FDGYGRE1sjzVRMkLu2CFGbrVtE35TJNTlKnXfBZ47tOkhNb73+XDwlbXyz9Km
nJmxgEbCVWWIBequpEhsZ0D4prCKHlq/Jr8pT/F92SkIqPpNvfLSWVpKkrjgn4AF0QsoOCxytoYE
0opkChSLXns9cTsEvy7vycVg79jIvGmP/ccw1XIfYKSTHGczFBCc+9IuMZjaaBZbHg4TGbAscp4G
y0HYI3z/Hz9AOBU51T0pSfkAX0r3enawpm++90kfD03t79rqSZW/2NpvqsmX7S4dxuNxC+ekrhrN
TjUW04hydBoOtjlsL1tYirFmKg9cJJBMXj6nM1v5iq/V9chxhwdWU3ZK9zWSDrp01UKDnNBDetnc
0u4kOYQo7YwFJHdzas6YPGhuA1ymotwpTu9GDTwd0fdcCneXDS3N3LGh/0faly1LigNLfhFmgMT2
CuR69rX6nBdZrUjsYoevH6fG7lSmkkms6rZ190O1dQaSQlIowsNdCZHr0sojYFZAvl/mL+2Uv5J8
WhnLkuejIjljkHFXX9DsCcpS4naIoHjzn4t8snzM/+Vhf2piHuWJ31t6k8rs98uif8Nt6aAnHW/K
oI2CRj7KNe7oxcU5GZDi5F7i6VIwLM6YHI2qg8wFCOjc2B/Wgpw1Q4pbD1pstl2CmYvZ0XDfuvSu
qp8dvhLnLK0P0sSogaAx5ZK8aYgnd7KZiz2buoXfaR9lKfd9lK/cz0ueZgOOCTFdE/+oD1HGdWui
Do4GN4mhzc2MFt0URvx23Z+X8mi/BapnrnUQiKoFVb2JnbyFACN0R7TPVpKdqRG02ejBCJrZfuDg
YP1GwIEsx2rrtdEmwpZyyyhIW3fF7xdPYwgPgC0fLPMW9JjPvZKUdo/iXoYjf2rQpi66wU8G1GNp
AWx9AX12LyiERMu88NGtExTTWq/0fCip4cPpByjbwvZkmjn5nO9C2JC328S5yaGEB4RAlOmbtijw
Xgquz/+Sy56aVPaGxfo4KiPU5r1q2IrmWy12RU/Cqfl23c4S5A7r/Gdylb1h5d4onJkwcbQGAb7z
3C97cFs61TFqQHKG1qjQab6RKdn1fb6JTQFynr/uoplfR6cfoQROFEIFbj9PcJ0xPzWRvodGpvtz
sr5L+9vI76DVEiR0V7f/kICDTN9vPdC5SKvMsktGnqBYjyPViPeRAyWogt2a8UvjhrH9Le7C65O9
FFqfmlPmWhaIyjQUe4KIT1/yUW46aqMPHtnFOQ9n/K0i7+9ZnRUBcUxAU01924lGxJ5bg9oRKlfh
KMOivJ900O2sUcAsDgsPO4La86yQouxPLqaipQJ2ZPYyb4pO7gYjCl15566lERZNgZRuJpsGJky9
z8sq43YVSxwFugGdvz3RwgyCAOyr+Fv593ny5nIWGnltZJ/V+rAY3aEBuh6RQ7NpLBDKPHXJg273
gWPc1s3Kbl+6Ok6NzVHTyb1riKSMuANjeVfnuy42dIjtUdCstdDGvu6Da6aUACxJJkkzA6ZIf++M
31PtEdH6io2lwwvMaYjwTBBDA6yiDKdGXbWI4RBlK/2kLQLgTXxILPneP43mxJISdqHLxpu8Apai
Bk2gBL1l7L7rPq5P2dLxfzocxb9j2VG9yGHEogJdx8+1FL5h7QzjNRulXw8PUm6uW1ycQIgfQm0H
ueYLpi5cNhEkxpCtH/g9LbalfhDpKzj3/ndWFK8bAapuBwkrZQ4RPCPSPqd0OgrDfEg5W7vE55VQ
7tCZtB4vNowHB5Jy1HJgJIzYRf4cJKGbCm1xPYj1bJn6LSjQUu1AIVqK68c6RmgUZaYRWG618g0L
bw98AlgmwGeBNJa6pYcSgI9y/gSwrpnOpqvC0jp04A/Une/dKrpu4aiay4+A/iOxBnpjZaOZ9VDU
0/wiyKwO7E7aFvJ1r9Qe9mgHuMkie62BZQ5C1AnGxKJbZq64Avl5vukmoxpaQrCaAPVtetvdIEN/
3V8Wjo4ZYjcLlIMaHyy65xbyuk7HiqA+xrXPMrrPxsGP05Wc9JoNxSdpKnQnk7Ax9aDPcj8TR7s1
3GF7fSQL++tsJMra9CKxSFTCE6q4QHd/kMqDIC8GuKj+N3bAXX8+YxPYfw2QvYNjm3Z+oT8AENHG
ZbAOkl6aNuQEkF3Hv2am/3NDJqqMklR4Vk8VgFV+W41lAnI7wwuZAWVEYDsLXmyyVnobhpz4gfdD
fxgAYwDXDsn3FC0MAELZzpy+5JDVcWW/mziPt7DW/kQ7ji78isscrJsegyxgFSMBKYYJxM3ZmAD4
22DXOfsWlQzgkIqabJK0NH1Lm4YvrJ/0jziqo1tPlOPnEKUOe0pak3zQFhw6BdeQD+51J9q5qWH/
YCKZHp3URG+o5nb5rizLvAcKLOrjYBqgI7arWON0t16VaHJL6sTgOyOK+JfK6vovWiUJAXNhwT/K
0TWEr0UMKmluY3Z7FAbzbR9Xsbdy3y0dLIBGAeqHlznwXsp9N5W4BjMDKVOWN2Fj7SqEryXdD/K2
pJvMfb7uVEtrfWrNPF/rKG7FGJuw5sgeNWm0qjXcd5HcuG5maY+cmlFcqk4muM8IMwaI9LKnhD13
7Xe5WgCb50Y9tkDtA4QcYlTQcs6jPQl9KmZxj4CRMajl95KEZrYj9CHhkFEpb7R4ByCRJx9te+UR
vfSmRMP4H7Pz6E/M9g30sfAeQIaP/OhAO1Rkzyk0aexuY1mdr9OHWts0IEhYQ3Zf8O8hrpyJe00c
nyg9AbZ5btiVU6MBmJUF0LP7TovPqRu2gEdF3Vub1Ec7GjcuHgSz6MiAhpvEesJVeph4cRyJs7u+
wgs31NmnKHPQVG6Kugw+hfaGDUJkK9SsEuDlJgraIjmYxRrfz0IghYHjhpohpLqjkiUwm+WCZn0W
pIX9UqQQpHHLJLAydt9qxS/UF/b1WL+U1P1xfaBL6PBTwypZgpUZSa8ZHcTSiunA9BTBjps5QaPR
5k63O9CVlHkS38RT7RTHhGvsRndSgf7asua/2Eh0LWgS20ByPesedXOM93HmQuKSgpTORP8/az54
Yg3vXYS6vB9TLo+876zjqOvpox7jQs6jYgVfuuTCiEpR8AGQy4IYpuJJcTTVDe8GIJy0rgsYUO26
W1s4FegHVFqSTVUlr8jIPFrpbpIJ8Y1hTYRj4SQClgTouxl7BIyHckQA1zhpROgZAoLsCyF859XO
u22sYdYWTiLIqM7JH2QbEBKrx2sfD7YlsXpjP/k2ahrofWv5LgO84rqfXLTvz5sTxQzDBB5Hn0Fk
55uzNnpUxNwxC6T5MeCBScGrHlZGmE3HTn8DNR7YITnfEzn4KboZdPKQigOP9joJTPzZ9a+5nN05
YY3XO6i4cLfYSiikp/GkwX9m3HoGNNu+HfMgHf76lAcpsQWxI6DG4U0qxU3LO4cMABhAawS5XhEO
1qdpvg9r3aOXwem5GeWoQdBCZF3ATAbeg57ej16yMluXh9lsAdG2DaoeEBwrwamVjsLILFgoSLsZ
9bd8CoHr36UT+KkO1xdmaTBkVg6n4JSAJLoSPdr2xLAyYCuFrF3z2OQCxd4my1YGtOCMqIgSINJg
BLg3VfTIiSwHel8wY49vFsRRuZG9e32O9pT0xauBv0erTqp1kLeuwDwya2FGfmOJl8Z8oW18x4zX
wSkDjax2hV5e2XN7lI0yDsR+wD+vHDyo9hFa6TILotyDOCsBN51wpgckbn0QwGzKCXQ/47ehy7Zp
DUCU9XJ9+hdqnef2FWeKI83q7KbKUJTwtp3sfDlqUJQ1+P3EflW12I4aRYMWwvthLaW25GUoJ+H2
mrUhsW/OD4iiACxlymusCV6worszs3COVdhwMyVr9Z7LYw/D/GNLhYyIHh3BXMAWmRoAaEGkMtwQ
ceOuobsWx4R2N9QuZmJyNU0IEj6kmm2EAWhm8g29QG/Mth3v0+Yz13YrS7foOie25q11EnYNHa3b
xIEtvCURIv/UDYTIe5sVAXW+Tcg3C7otgEIaXq8bXhgjXkZAlOF8AO2IWs0wPVfUDi1y4NV+Rbnm
mzkuSvQPxkdnVYRl0RZe/XAPZBDx1/kYtb7K8rgtIY5s1iif7Uxzp5cgea9bv/n7+iZwzsB0wooF
FKkaTZbNKM1olLBV72zjboIedT0Y/tSuzN9COejckLLnSjJWdjrAUJvdJPxuKncD+WG6mwE5S6f1
u/wGJRDdfC+Kg1tv2uTp+vpdRo4wT1Faw+0MgkM1dZNbXhohNswDZvUARKEVHlrT/VyedF7yugxA
9p2stW0s7L8zm8r9S3DMmxmFzYmmWy/eGhnbO+RoNWsFrrXBKYcK9NGsuBzQfUagwQlqRwxq9Nvk
u2GxsKFdIPStcD+uT+jlk/VsQqmSmUDMMUJWBIPLHaTAjk0dTvRzqine3MEQV4e/t4aLDPppCGPQ
xz1vmZNtPw56h2YXA+/wQmwIWniT6lZD4i2Rw1a2PRAW7crtubQJTy0qi2dZrYBkMpQ/NaPc1cNX
LUODsmtvBc98bTWKWrRm4kGJ6sdMyaZseaDeYp5UGF8zFOGYO6CrAdx/LEIzQrPN2pv5Yu1AA0Es
lwBhhGAYweH5bLLe7Lu2NTRUPwPogc2sY9w2g1i/c+MnPKCur91FtDNbgzQY8DYIQy+uBy6svE4Z
rGne1zpD4xL9vG7gwv1hACBmcIpA3hFhlXk+nK6oHegrgcE/BwwV+cuuua+L93iErBq0C7J6X/Zr
vAxrJpUZTLMezzMTaxSNnykqf6CVLsBMmAJ7+bVzrcBb6yu/iOWVMSr3ntlOTZcjl+kPw71rbolZ
INjeXZ/Hi/NKsaGEZWyKpszhsMFxLrJo6/WgGBtCSVc285JD4CWG7AWSf3AJZTMD5QreaQE7Vfma
kiyoyhWHWJ6sPwaUvWsnzThlxWxgeMEr3TCeVrnJ1sYwO8jJgdRYI4mTBiZcHm2h++FPdM3HVkyo
nQmFESPTMU9TzW2fRu+6t7IOy9MENLU5v0HQXHg+BjaYdgcVZIwhrn1wNFfVs2k/X/epS3jA7FQu
inhAiKOPUF1s2oDFEHikWcsqCSMJipsqnLybrg1i6vi288C1ypctiPXqUJcrHr04hWjiAnYLZAzg
czsfoREldgLudc132J3MHtx6pdiwuGNOfl9xtKjruhg67zjaRjRhkm4zur4+3aVrnZhr41C8Tdok
ssZ59xdV6mfGnulrBeTLNxHWaQZFOnP/JdDByuZHf+kw9QPWaQDJq22hB8yP4vuKBGQ8lFYYs3v5
18WN2STKdhQgJBwGRPE/u5aN7HSMKkFfm+6PxisFNEha++suuDR5p2YUJ8gEiPeFCTO6+eGALcXu
fl43sOAFwFOjQgKZdbwQVK11cyg55EDQ2SLrNwM5SRmO9DB479etLOxWWIEXzyVBMGEoIQKJZ5Bz
NWl+Sjc5koS8SlCm4cF1KwuThdeADRZw5EFQbVU8DQx9DmlzSM/F3pvnPOl8hfznYhRIeYAVH9hw
C4y3yMad70g+U+wCFMYDqt0n/U1ibwj72/WGCczPzPaDxnbvt4rVydHcRUClV33OA3Q/6OkzJSu/
P/vLWcFh/n2kLqAhZNkOSpnnQ9A6PRJZX/CgIb+M6qVvjj3f5n3IxYqhC79SDClzFXkMPgeR9sAs
JnSeHoXzSdONXv3tkkOoAPxIAN8AE4PQU9kfJMt1SML36PA2fzUibLu1wvLCOM4MuOcTljWxYY9A
sQeW8zCxLRpxSgCJ1spNC8uCLDKW20JeDW0AiucmLDOY1cxW5F3KIEJs7puuCKDvMKwdxwtOfGrK
Vt8+g1cQY4ApMFjRYtfWx85duVmWRoOomeDBOreSqsdxWnDatw3BotDvtPTd/IbV6DpAsi5Z8bKL
HY/lP7U0r97JdslNe0JZGJYKqIzFOYoPa8QfC9OFZzcWBYgJFK7UFHHT911Ca4sHGZ4byRu1N3G1
UstYcDGYAKgZPIkzRZDiw4A7M7dhYClIyU+X+lEJyvX4uYDg6PXjcdEOGmDnEhxuLUfZ+67be4VT
ejzQtDAmQRyFtvswrbUoLCwJ8s/A7UBq0CTAup8vSSuIKeypFQFkkQztVWRv10ex9vvKkndmm/PM
wO+XybbOHpvy1/Xfv5ylWTkbKc7f77GLE1jw3iN1FQFMEJvN3mPNvUun+tAUwEfIga9VBRfNzVVz
wGTQ5q0uPo7qYfJiUBLIcWPXBUjrtgK7PtJWDsrLPYl8OtpyMDRsSFMNZet0grhXyxK0zT4YvEbB
eduXj61Zb8v+6/UZnA+r8zsGpiAdZKM6BlyAmrpPpIUaIIUpCJB5T0muD099Wt9MY1Lti64WgTn2
30g9DjeJGL5ft33pHdB0B2kLOuUdEIGrQKs+IoNWuZhO0M8EzMk39Rpufz7w1dFR3F0IBQCmQo3i
3L+jWNppbs8UC1a7cTTL95zmJinFl8YZgw7JageSj/8wKLw1kZ7GAYGhnZuMSSs4uteBRpePsVv6
zVotfGnFcHvO2uDo8dZVA51jZvFvGLQlIaESQ0EgHLxHVOP1GIpOvc/WMCOXpypyODMQAKcQWvmo
Eg92WVx5rgSokOWPE2pV8qlde4FePt7mbD7OOrT3UnAjqO+n0iza0h0j8ACKLw4LdLCVdvshgoZr
BOLQxw7NpRJU9TZU8erd9QW73NTnppWgoWwGAwK6MG06w2Ew0Htpo7n5efprAOj5EB0leWSkTT80
BgeXp5v6dvKF5+W2WStbXDrH2WDUa6Nioo/rHoOZDGAUAc8A68Bz7Q0+VE/eIwOid1Xv1723cmBd
ugjMziER+JcA6VPvkbKvE32iGBtL0Wwf76rinf11knueP2QPcOeC2uYSpSijTutmG9Kzu31veT/R
Y/rQaGO5R9yxve4UiwP6Y0wlhO88kiBWgTFOflr6ZsIxEdEVx7t8CZ+PSK3hO9zCE5nACNVuGQ07
+zYGQ3CekW1lHmtjM5XfTe2/6wNb9PaTgSleyOPJGw0Gm54w87BK4zurGykexoW2QS/fWh/B2jwq
B3Cms3xwCoh86OSJs0fZAa+z0hmxZmK+ZU7CSu7FfHIigaVyvyEiQ9HTd6KV0PWSCn1eqplOGkiL
GaI4f8SJEfQxWbS3MA7Lu9Og/yfvCuo3rT+QPUsPlnh1oKsX6T7UoKX1QFM0Zfhms/KkvcTRKF8x
L+7JV3g5KdGNjq8YoK5GfJMPvgne3OQrHx4y6Ln2LLShfdetHc+LTnMyeiXo5RXkXcoadsf4xbQh
nrEH13SItv/rvrm4IWAGsu2o1aOBSpnlemrBc8BgR6PI01GMw7BBX8VQnWCA8PIZ7qIbIbTNjyBD
vG78MuYCOB9oDKBYXBfXkPKqQ3ufNRombCfSPaJrLUyR+uoH8mkXziFq1xxqvjTPI5NTc1TF2w6O
K4vRhOBPivjO+VkORhgxn9bPJdoKq7wKebHN8v7Q8/D6OJfW8s84MdvnPmQLvR7NCIZz6BpJYh8i
UW0dE5hJECVeN7V4q1OITOB1ifjy4lZP23pocwFbLsoxfkcm320n8Oan4QjpN6scNvOfVzW5T4x0
j28FnHeFTWhxz5x+g3K9o2bX5GmPb9CcmL0iRdvfZHaOR9VUdEGug8Ki16JpBzaq8VgKs3rIhmrX
4P21QuH3/5kMINL/b5FKfZwa0BdCYgQfotuAYTRh1+5j57vWbBNrG0G8Hg3MPSYJybZh7fi6DLTh
bAQZV3DrzTgdZc0liQWYjwockdF4TzQJyPOafviiWwE2buE9SWcCxnO3MkfPy8AZjWkWn2C1S8gP
b25D/4c4Ax0RUPgAKB4lTOU6ibWBaEVZzXGGdWztYs9btGeM31b8dmm+0HaBQ8hBAf9CQcBJS2G4
8RwSdjhiB+a+5w60wq0GfDCsTc03BnKfuMkYsIz9t6Es/qtr50lSBvqXjLyxhpKV02nxaAQNInpB
kDdD9kE5grtUw8VUoTSc1NmGEfYMHNO+mSSE0SDYxMQTbbONNWSbKF2JGH6n5dSjCo80JIRnkRpA
15SlTcA4TkAiFSTlY2UPO1HRb+mY+FnzPBlNaET8J2Qd5jxuhzpeV340MW6hvjIPtZUgUDN92/u4
vkLzplU/CeviIq9r428Vxj46tZTNCIcWAyRWuqeMjDtwHviMDfcFGl5ZskZbseTfpxaVuKmEqsM4
TrBYxpOEOBgNaz39EMibWKtV83lCr41O8XJDa6bB7GErQTTt9cJ3yveyX7mBlu670wHNe+Aklqgs
jdeGByMjjuA4lr6IwB51ZByPn8311Vp6lJyaUhyoSJuWg+MwCWrg7+p8A1UxR3yyJApNiEqNUeuX
7cqxv2wSnPJAyeI0IsptHvelSCCFjcOWSViKgyoxD6On+63t3TMbRF3ZQ6JNK9zeS+fGrFSPRkyQ
NYDC7nxOtayyRm7gECQUkFvHvRfRWoy0tGzzeNCCMOegVERFUeoCrMYNrm/bGcvHbOx6APtwYFih
SEvQRkQNtDlrSAStXOZLTgmBGFCwI4OPl7pyAFVlhptU76AJMD4kZNtAB6j/l0sE7F64QjxKURpS
Vk1vhj4XVg8VxParNt1H/E14b7a7ve6OiyMB74yJqqCLa1G5DSdnGFPcJPANV7y0bfceV+hK6acV
r1+88IFEccD/glz0BUQb7Ucs0ocRIZ53Z/GNndz0+XasdlX7qFubwtgQvBHsW6N7/YfxndhVjio+
GC3v+TQfH/nWS+IDkc9Fpq3M4tIRfDo6xdfjSExRNssTcYeWQUWcn7PRvSdoHphl7mxF2RqhzPMV
yMWyXYB8UNwDpYS6s60+l6RGrR8sPlkgMvemc+xwnLQHpuV+bmhb2/51fT6XdjU28/9YVAForMlE
R9BYFpAiCtz43mvXsJGLt/upCcUl8bih0o5gwnUZWpGxszY8eoz6L6UdoLxkQsKMNSsbeumI/A2m
N1BORpu6stmYVVr1FFtwkw6lZOsDlIHBkPQhAapJVMOxodmt3o+H65O5YlWdTKA0hgRdTBjp8DCV
oOp/NPl7pT3WdF/JQK4htpb2+skg1dylR7w2Aa4ciLoYbTw3nKDjkP/DTji1oew3iPgVdmTCBk1q
KCX6FuW+iYx2NYZjAwG6FXNrQ1I23pi5ySh1mHP41xTY7nzYrKp6/L5GlBDEhsPP1f8Zr6OWBUgS
NbLGHRq0IAYWW8Psog9I/dnfBYC7W68w8pehcJN7Z2iqKRirSHtAdRdlsT6J+lsu0/SmsVwQNl/3
noWxz4S3JtT9wG6KbPH5Bevm6Mts8HpFAubAomPtDL7brTaAz1VVdfDz6xwPVtzkngqdh/JkVZAO
ObK+l9at5krzMcqsm3To8WSrvN3YmX2I8OVuAG+yz+NiWhnmwokzU1SgEQyt5uiCVY4Du8DTB4zI
GCZBzxbop3BZXJ/IpRMHJiBghjZzC+A45TqPJskaK0JMVtg3XrMf6o1bBKnzQbmOLp7d0OMxvFJp
Xlo81BjBOzjTCF/w56U2yRpazBGndpvaOw1xJ5pQr49r4XixT23Y5w5SGToQS02Os1qGoKYYonDK
7ph4Ay0lmvbbfwglQOqOEiRaS+ZIU5nFuh4juyV4jwrjSPmxHD5dsRJTLs4aUK14+sHz0VZ2PqJM
UsH5BBOuAZf/3md3Y7PyuAQh04LHz3HyTIKMOrBKg9HEQzUm4CJHl46Qb7Mg5DdLT7p3yMaUoAJk
5mda596BiVi7d/K4OcaZkW1iNIXsWaHzQxRXzQcdmP5VxgXb60Y0bWPNivCqsAuyK7qIbcG73R51
e+qoPzn59JGMYDizoyEVfjdQvQTRqFuF2Ri3d41I9XCs7TIQdWve1aOjPVSSDQ3UccZpJw0ZfTVj
I72zs7Z8YmU93NJYNI+pVrV4bfISTHdJ5oGOqK2jMNLNb+6UgKw6pzUzoQtXNq9tK8SGNp24t5zK
qkNhCRAylaiQopmfO+AGnCBi897YIPPBxPXPXTlFB8OSxsZjCHT8tnXpnpdDUSLlLKtbQcj8ZSw+
dNDxCE3Z5tAOphxkqV7Rb6VtVVs9771s10ay3SPL2B9sloko0CdO3qJ0co+9XQ/geBhyIjaMpmPp
00ynt2aps33Ue2CSKmu9rv0Wk7jtIc4VWsBpof/PzrR916YCrbpW521juxO7bPLs/7KGZ0dkH7XX
OMm6z4m57KEue7rRDE5a4PUpSX2BaigNIchKgSvUE+MLmUwPZe3Bvkmz1vjappX5kxZCf+ydNN4U
lSEQMKPlIA21vEi/ZIndS/A5F+mPnFnDMQax/XtsdN2hyI0pqPoxu8P/3t5x1wXwPHXIHdNGA4UV
wg/uYMZ3prBkWBWTKH2JdO8XT5r2U59HXgwJ5IqUaMBx037LsihKd2gkNw+FWTdPSUzkFl1pXhPE
hIxHAL76T6fjOmq9FZLFLlSOdz2a4yqfgtH20UVrxn3KZFyC/X0+w6Fp8RIlWf5c5JNdhHHJy0Nb
SPkRUZt7vjSq/ivtYgBHU2OcrKPJ0+a/GPjIbTyl5ZG1OnnN25KwA+RfBZgBzekJakf5NktGK9CY
5jxZjmSHxqgtfddRRqKNbCUzfDtH3jWgcTJ2u7Suh6e07MbOH1KP3faWlqHTSGv3TJSa4TuDLL6h
UYe/EswL9yVYal8iw6rzMHe69LWI6fBiglrt0yvBIhulnt74cRnnrznp5FcrRUYBfUQ22kF4wuWX
ok+9J+ZFte3nJSHgPKfZjdsP0WZq0eOdFnX/asrRrPxIq4pfQ9cPGwMFxVfTFmhoSV0Ui/zMLMAC
nQmPv5CEQfxLWLz3IwTnr+ZoatuCtYT7eqGnwPyzoX8nVdQfWJpVnp/3tn3Tlya7j0iDDVzo1oBd
BDAjz8rupu8T/WME8sk3E0nx6ZbLMrDxFs59VuGBDeocazhIJjQcHXaVjFD0m6ojrbTkcYyntvAh
NiMP0rWTbW41yJdZE6+QfbAG9HLEyQ/guvq30vHaQ+amHgrbSAI+5Hij5ehQ4mFZFdXXyGX8Hqdh
G2pVNn5zMlNuJwoWJ9LlA/drpwQhxzSO0Y3oBEJXb7TZTtI4exlwXG/1uDY7H4aiQ+GVcgugR3JH
yyJ+1tjI9zYnFrZDAk4E1+bNJiJg1E/HqduCEy75yLxa8+nI2w04K5w9KCfAJGdHVhdW1egg6WeY
wISAQDXa0tGBJCSV/UbEOd0UXWL1u9K2Ky9wM2pNPtqIa8/vwTvXhCavU45HWYXqsFWCotXvQCq2
QYN/QwIncpKNbSTpqwvZeODa6kGDZDy1qjFAv81UBp5eJ79AE49eyqGQzbssPLYZSVV+OJQ1+46n
yRY8DPUHibRmL6GVHFRa22wqpypDMk86z7XpCzVa/VdPE9d3nKR4AjDAuY0ar76BTMZ0MOCI4BLX
+JrIxVIpAByBf245JXrkQhsh5MViMCk8T2KroxZhOB+m90VHPXmyA630k3FL16RFFqO5GS44Uwkg
mayYrYCBKoy5lqzVOwk2+LRaA1YuRj0nFuYvOMnlRW1pRqCmQFG3HT9L48dMsu/pELwgSAiJ716a
PtJmrel7MYSkOhqxPeTKASCbX+onVmXtxO2gIWhIZuijOFjdts2ED10iwfeD+MLoj1iuvMWXAhVk
9RwgFZFTQch1blPUHNTFc/m6YPdC+L29bcpdX9+xtUfdUth1akiZUig6jV43V5W16rWt/iPRoV2T
G1zyi1MT8yeczF8sWcXFvGqTcxgyC4zH5O9L4zYSXHjJAeM10x6fWygAZKPmXH/z+pt+3DnexrNW
atJzQK2+lcCRjyZSkB7YFzBuo85q3ejmku3k3vZuemxEAtVJAR1ZM7we2y8tyYkpFZNROU5dZilG
w9wXlz5CMdFYg/ZedrKDQfTUhvLyIojyco/DBhgJAzDQIUQEZeakhw6rwLKi3ZpAFvLOhnIFWgMJ
qIgycLDkhp/Ew36EOt+AF1ujfzoACVwf/cpEq/Ah10kkq2ckRRVtPPLet8gsHKM1MNSST0JiAO16
gAIbF0rgdpfWIHrAy9OsfiXVK6/e/mEUc+YVJAGgoFd1sBAF1Wys8ZrJvI2UfoMuE9A9uvkagnLR
V3BEAP3vouFYFcjpzRjJiwTPW8KOpvZTdmBsWikxrJlQTggdctOQZ4eJ1n3xOoEWiVBfk0tcszH/
95MjokiqzqUunsxu8Usmm6R4GMrnf1mRPzN18WIGiU/ZYxglwjVpfXGLT5YFfbVWP1j0rJMVUZ7K
wjB5ZFuwk0P9hbzF3UpeeG2qlNtIk3ggMYqpktlGQmqwtt6Nvybnn0+HkzEo52mcmOCUKzGGpj7G
7ZfKe0nY0/XlWJmm35fuyYp7LAcavIIJk/7HUwhvVP9wJ8yiD0CmIl+HEOzcpUa9TUY9Q40qM44C
MoK4sfW/lmuZ5wlhG9rwwOfqqWV63dVM6TXY5WMGMEv/6GpPrXUXAcBur5yKS/HAqSVlE0rEzTxH
g1Iw6jvK91Hl+tR+AgVw8fco2HlMNrT7Zk5XpHzO5800SibzGJY6I3Tp/US3Xf8va4+eKODwkXsF
zvzcRDVAuMhgKLQ35Z3lFX6T/cte/2PAUsaQ5k1hu3w+3bu3vN/a/KZgO3utbWlxJwJBhQZpYK8x
XefDcHSRy7qdc3DOro+2mkz8eO2iXroNwTiKPgyUgcCyq8SBRTmhHbZHbY2jpTyLtok9+mDpMuLN
9e24VMSzTw0pDgaJ5opmzWyobspbJJWSY46kxsZp6voRHZ8sqDpQx3a2/TnoRh3ak7VNbUEC8Ayv
RdxLzo57+bcfonpsKsFJ2pCpmExsXSfZ6uaAdvrnSL9pICk2GCtZx6Vj6NSUUtPIS1MirwJTM6BX
kKce4hzXZ3bZAsir5m4wdLgp5xBJQVQez6nTpt6VxT3pVjbToocgg/8/v6/cB14Olq5qwO/L/Efc
xmGUI1viORsi1kilf9PbqDEwnnZoOkLoCMy/4oxwRNS0wGEWuJ0NoToLjx9ta0VgVkTOqpkcQL0c
34ygS5MUtwAs34/I/U11i8xY58egAibgIRK9t2+N+5Z5SHytzMXS+/D0AxUnRndaO7XzXLTaF9d+
5PYx4xteQCH0KMs9WQNfLE79yXwoBwByjpYHOiBUFlEQq0Xj2+WI1sJ9hATRdSdaOmpOB6YEL7kX
o3VkxMBiACbJW6Pd6/rKCbDopzPtOnAJqFuoftpruQVGCAAuYvOWJwbC77Xq7+K2/mNBbb8XeeoV
wHQAJwDNgrR+rZ1tnv6X1rdatgbHXhmMp2xr5tlVL00MhotyX8TiFnpa+39Zkv83X+oLvSbmOMQM
o/HsdleQHnm13E+ddGVZ1iZNcWnZJRU1GFZ+RAsxSDGcHORaSUi7lz5Ow//dkBR/HkvwKILGC9dm
Q0O7eMts9Ha7K/O2vEf/zJtyHjLdEI5XY96ieK8DBFrVd2N/J20EUNDvMXYe2V4f1fLV5qGZHPTn
YF9Q0dZlPCY9pS2uE3ErsiMbHlJgj03jC+REWxD5UJ8aASrBPl6K/7JvZ2QWcu8E7XvKjObDlCA/
DdO8PuYtD3Qk+vmalsr8IxfH8okRZUY7mo+aPe9cz939H86ua7duntk+kQBJpNqtpF3cu+PkRnCS
35Ko3svTn8UA54s2TWwiBnxnYI+GHA6HU9ZizqEtOrTkK0pn0gO1kSHcMk2ZrtZqQcYMvJmSgxoM
CuNTSRCCwniq61TTIAFr6UdaFYyqplqp5aHwh/Eu5w/9wmm8VoEhxq4KdF2VLntmcKl+UYC3DUiu
duAAAglIN8sjKifv6P66+IINclZJTNOCvh3ztKeym2zqmNvPKKBa8UPhEgz3PE9dg1x2fT12TlDO
+kM7/1z7V/TF76j2z4CdeKkAWheBKp8adj7lCTRwCLUGdC+YkQFD2ln0Ix01Cyz1dXbtupXxcl5j
mVFiqUGiiwEHHf3YpwrP6WRwKFQYZeIbGXDly7s1XhTHS+Yct0KEaxGy57SmEJKQX6mDgs4xt2o8
JZ+74fW8OvyXxDO2lSScsXlulngcEB7XM5D/APmIAaPARJGI9N/PS1ItnHDScJPYOQoxiBe99zg+
OtmT4+zOi5AdBD4BD6xIYITgBXO6N6bZNF06obWsjN6dFNw5qD/XqEjq/uS9E23fxD/PC5Tr9J9A
sRnKzQd0E3cQaFZkZ8/oVwAlb4Ei6Hkx8k36K8Y81auuLKM1S75J2d4ud5SGZf5E6Bcc1Wb1xEe/
BUJ4oLZDCmnfCnYYa0WmWeYIt7/P/7/JjDgYVJ9BYoQnyQxyNBC/MtWtJN1/fhsCmwIjr+LzeGRd
Dkg4A33KzlPbLwGbX1udopiIOuhFuqBMpBoWlh5U9LtipAEj+JiwPdUp7isHOStI9IzrNMI8CtuX
8eRPg4G4eX/eCqTrt5ElWIEJCG3LarF+CUZANRs98wpf8Bl5kTvTjQThHVS6S0nbGRIadGSyy7p9
quLHlgZlcxhQIEbszC6NeA98a8x1BWWpeFFKAxrH+gOVjh6WTwFNNBW2MUSwQC0xJuYXzri80FRD
wbllboXh6KhE6W9uHnPHLu5sDEFVAe9BuDEw3wdkWhq3ijWXHnCMa2BSAUA3n4CvHTOemi4i+KLx
iZm7brrsPYXTUongh39zLEjhLU2aU3QzM+c2G4CnVrLbslVh/ErPxkYTwdHD+45uukJMN+b9leVM
FYIR45LNqR12Frt0vRwU4iy+ok2leuVJT8lGtuCXp35IrbHmskkFbKV9mz1VyQG4OBh/+cIZ+StJ
BLJlrBvduIWkpLf8lup+r2JnV2yXeOIdUjlOW0FCThGO1nsTDT+0UJQmpEd9o4Zw1L3ZqNG+ArMb
jVfHhYyn88sk3RCXALUJ81HoHuRKbmyuZAz0Nw1qUSmyQ7oFqOyQ5TdadI8i2HlJf4rjYoCByBbv
BDgWjB0IqmS5wXLCBzkAD+BH5GocP/IIEIi3Goih+mo3kaNTfF+im9q6R0nuvHSZnogNMflEQYuD
cYtTPSNbKxkIcbGOrHtvE/SWzz/QXHY3W88k6xQHWXbCMH2KmSbMJtBPDG9VhWeSyxv9TKoD7+eq
YD9n4vpWFSTl1ZiFXf+/89pJBQL6BQMdwOe0ROQfDUSgZh31SNO41dXSfe+AVuHOt4k7gcI+fl6L
JQRRtGJJZfaPS9QFrTpnoBZL0g6efU5pYIwko0CwA3XDeLUocaCkQgD9hXYL9DADdvh03zx3HpBa
xFu6pd2+i9aLJtEPXWwrdkzaUALwZNAhYSgPeUzh+m4nk8P+8ddDmt8s7d0KvNik7W6BqrZDr+s+
aZJ7kJg+LqwLvPz9/PbJDjnGlYE/hWEgF0nhUyVtby3txkOQ34AJUZuvx+r3eQHSVQQCLooRqAQj
j3oqIDNpM+sE16kTrQdeuas1fR/HrsIi+AX16YRvxAgXmE7AQerwuAQsvP5goku32A/siX5h8Jlz
kf+njnCYjcoAFi36QIMIMV2KPpyseG8MzO+palLSc7URJLxUUjeyhxoAOkFlAl7ee6do48yfeno3
OGFZpcfO/UJJz0Ublw3ngbK6CKVXT4Ontw2S9XF2uaxvun002i9UV8FKjJI9AizLFK8tjQBJh2lI
2HiMBc4MkApckapEqMyit0IEX29nK7CISggpbPdet4cHr3w8b9IqCYJjIKQsKpDJ4cyAOseY76xc
sRXSGBS1O4tPsIGYXqzhZfqSxlOLU9m53/QKs0JXi/mkDS8seQDocnKj3SCZtn7lhbeRKr5cEsSe
ucUf/FO2oj3mtW8dv3ZDJSo+N13xrG7lCA4vbvVpBkRUFhiNXR5Sc3kY52/t6t3b668C83y+k/08
v2MyJ7SVKNpEmZEqq3CYMguDCZxiYHjM/pnEEA+XrRDBLAqzM+M2glqjdwCKrA9aXmCQEhUkpczT
bcVw69yETZXTTWR2IKbGCyyfF7+wf/bTsdYVgxbSzrytIMFz08XIHZPP5oGsNYiX9zXCht1E9SOI
90DYBBB6y0RA9YWSHsZ8AcCHpDImxcUMgMdi1pn8OsxH/bIvndtRCe7Pt1swQIjwOOAmoKg+cadE
VjXN6L+HCKe5bfgzuV79NBn8ghFMyjRI1lw6pAwn622O38xahaQg2UJUFG3XxgQLRlRFEAd7HIwi
NXGJ6EAEmqoDQ5eG/sNSAWRLrP5EjHAnYvg3ppkDMX2PJvB+vutp89GXenj+cEmO84kY4Ursh7UZ
Uz5LmXfsBkwsGMv2s4fZ8W7aKvLRi6K46iU3o4N3MKpomLz9XEtjhqY3rMNVz+zmlZrVLhk+kghz
59MTTAo9xT+9dDp8QceNTOE21qg2WU1vcpcVtutTmz34PgH/NusVJXPpnuGdgLjWBiqhCA5Yd20R
p1zQtACp003241pcNmuswBFRiRH0IXMbO5MOMXN/aOx71u3z5Hh+yfi2fzpk4LfD0wekj4iYTv1U
HzXgGEPzfDBO6NVPd16LLA6GdAq//0KNBvRV6BEBLDNHohQuFA/gwAjKIGpOpnCwjwT02bkqfyBd
MjSK4NdA9AsIp1N9uoJgTMJykYXBKB3QOxb0aFqx4uaXnSVDR6stQnEsmziaGMezqcWDhilQZhyi
BKlwRgFaR5fQGz0MvcxIJKaVYqdkmhkYEQR4IkK/TyN1bLITzMwA/zLpQbHktUUTOt447VOyKtST
Ob6tJMEjratjYzAB6iUexYQyvS5H7yIG9iBumovz5idTykS9HY2bQBv59BAG1EmUexmSovUMelgd
aHLM3i2tp8gny6zctPEO5bxVeMUJVt44g5dXKTIxXlaCAeMA/sjEvbIdf2H78wrJ1m4rSbj3QTm3
YsIbCpXaHsgevu38HL3dSJ7Oi5EEt8AM/asQX9dNeGFoph7jvxBjrXfO5B2qqlY4cLkmHKyT05p/
wtjPixz0XwSJpaL8WDAi7n1zht2kou2SGgDgov5fiuDi0swgTcKzpkN9Xw0XCyBJZsWtIBMBJBsk
djDdzGHOT9cqLQpvmPjwe7/cztarBohavVMslkqG4HbaeWpx10GGS/c0fpsMIJipuORkXge1Uw+A
+uDYwhz/qR5zbmaAEsNtgOnFn3WRXI8ErEeE7XMgkFqN67vAj/XP25nsFufzBDwvhmZwMQayqpZN
fQy90rHGkO0tg8NuisoHEG9g1ztMYIL/9rxI2VndihS2a6zNPK51nNWmcG7R9xGYU/FrrI1d4bn7
0SkUblWlobBztEVnWmRjVZeqroKezu9RrXUX+di9VaP+Xffiahel3m2BfjDF4so39O/iCrYPsr5s
zmss7uoYM9i4kLgCJMsYgvvhfa6i73pl3IAEQNHGIDvXyDkC1hh5QNyUwjUMOhZzqTXuC6crPBvI
nPlrGrTRx/ltlCXM0EcFCh2MpWAQXOz7oBhknDHdDv9h2jd6ZgdLbodg1Dw0Grsqsu+9W1xYmEO0
4uUYW8Ov8+KlVsQTWcigAtJARAO2x3FsAYWM4L361WcFDCfdm/GIK+290JhiI6VLuhEmOH1i6WkE
VDAkZYCtV9uv2ZpdeB0oXLSvRNX4uf/UEnyAhUk8ZrdQa0kwUK27V07pIC4Ex/Vc3bFeD9uk991V
2Rqr0pD/f3PflPgkwORBbsLqo5m3AbMG38JUB7CybuZlCdAudx+PgINh+jEa+qeitu+cdOpBA50f
mmzwDSVSpXSLbR3gQXyKHVBMp9+Eadq8nQZ+fJC5zpO9B9x0GgLqwFeBxEkP6kaSoP3ktEDBSKA9
nX9Q4hf5MUcxxGBhFJdg/lCYrvQu2UgTPFK1AIGAcL1SIJjoy1uEPKkBEsLzB0QlRXA+yZRZmpVz
S7LQj7rD5KePaEwhROpcN6rw/2/MhvTWkBgL36KhfyNef50MdjhGr5iG21E73aXJe4le3fOayWrT
nG3k/w1DZFJgY8KamkudrXxP0vQCiJWBMZa70emPiJ5RXmEhQDEex5HsE63eufG7rsX3eXJx/ksU
ayxSBPeNZkeY9uNpaDOkiQlszPRQayqaHVkwCFYHPAwAGAjEZMGjO3lXW16GN0/sWGCSt48YWD98
RZO/IszTjUTHcwroe3i4bowvmZOgmTR5jdZVIUbqZjaakFMxFekrt1+gCV3ii7arb4zx0ShdtIHY
CsuUFRvRAwf6TYoRDHQBCYtGvb7TSOIhKgQmHRjdVgtU675FXh36Nq/7IbqzJr+kI8Afdp1q4lQp
XVjPBKFqR1soaiK3VNEHO7lM3GCqr4Dxmw8/MZGN8wgY9tFEm9W0O7+ZUne2UV1Y5c6ZmqHlb+Qq
BUIZC1b7EKdDGBcvpQfy8OC8NFmG8mSlhdsxjpM6KfDKC5L11hp3NdpcrfGwpi3iqkeiPeZmODNF
VVxqSLzDkR8I8mm2UfPySfcqyKyj5KJsR4Cwd7vS1Q4DVDyvn/Qa4oBeGPCnyFYKhjQuVrFEJl7L
VgJSTMSp2kAPOV4YK33DtaVwKTLFeH+6B3od4PmIZciliqml0QoBP3E6v83y333jjYEZ26m/mtbL
ed1kJQ7UPHWMVoDL3QStwumBjCvP7XQL4tCpRg9dVl/3XVOFVh/PFwBEsg+DTX71adP5sztUIZmB
4V9H61Nh1ypMeJkzhVNHewDF13zCgzWLnsyIsvKA5d4lHZqANs5NrnxlScwVlS/+HAU1AefTFu6s
nsWj6ZIRScT00S3f6/GhAlrvApIcG9X5XaeBkstR2NDnXYVMpMbQHktA0SKWXzXXTNIqgkxWBEb3
lLotMIIvqkkFd6WSw/+/uY8dc2BglURKfXGCfnhayj0Yslv67bzVqKTwE7ORUrMJcPoutLHy0U9c
DG0ZT1RHZfz5vJzPFsFXDeaJJlfdc0TjbNIETAc91yZ/msaHUr9rVLj9nw/3qQjBdyVWvXoeFzE7
P2PnwmjDuEI7w8eqqgJ8vsMxc6Kb4Hr7w2Qmtp/0ACzRFt4rPNcPces96u6gyFlLJYBhhiLPxvlR
BLsmBkuiNEJCfmiDnn2j5J9dLkfzBB0i8PE4GYqw60NSL938J/nuvHRkT6LKz6K7EiNB53ddZl1b
OULgas4levAmpL7sIozz3I8dACqhGEQV+sjWC6UnFH+QOAJqmuDXhx6BW20jM9V6d2b1v3wyVRej
xLgs+FWE8w4yK45I/91iEqJcSoSHg1WDIPtZB+Nn4hQc/MVvqxvP+6A2e+jJsM/Ygz52RxQ4ngeT
hLrRAk2rgo9oVM8C6TfZAEol8PmcJOz07LYDWM4wyo+Q1c6vonW4alPjQBprv8D2l1VVvZSJA5cI
TB85QJgNP+IbV1FVwHiYHGxm263198WJABRTrCAXDao8Bxk7WwwKXJMB/I0lyJJjn9LR8dfZmS5j
kITsvGHNXR8ToVUJigaXI2qxsXuJkES6t6qRqkjaZN+LOokNklmK1gixGy5axwh5ZCzPgveEH2V6
qK3zpZtW17PW/y7TQWUjfEz3tD5DQD0HBmKTwhRRcD1doAXUuXPs8kBRa0GT0OnhRIZrzHaFzrqE
beMhjVNg7nY6oJVRtTv8xz8Jhy1QYH5whEJBOCZ3Om1YEdrMoxe2k37UdG/v6Oiktay9NpCXNZ0Q
8qCd1nwe61iRqJIcQM4eD7IyzuiJtqRT1Uv4mrWIEMNZ8c8pcX0TGFb/7ErQyPWn8AAYDAyJnkrI
x3huyBghaxvtaHLRGFczAJLKt/NSJNfUiRThSM1lYgB+Eas4OhftjBHb5s5zd+dlSB4UBEI4VA7O
EdJdwmJ17ZqubYfqUGnN+wzDBn4ce0bg9MZy6L0sAxPDlIV5BSDumfXzLTrNkLwxJuuyK4aHsV8X
xRfJTgpM1wIuIE9YizUykkYTRQMgoFHND1QS/MK9jXTtfvAm1CrmUKG+zFJhosDxxIvOhMmc7iQZ
O5S1+ZOmNiKQpRTdtQegr13SVM33MbXZHpHCXR+vzi0Ar2+YqzkghcgUBvtnkcXzgg0AzamB84oe
rdOviCw3mccIgBRzbU89RoQLogexXdBnzQNETp8NLUDe56xMrtDDBaNLWYYypYEh8wvHYe3zTDIA
VfWaQ9/dMSYh8GzXAVdbkV3qzVImu2zFL/ldb3fPlZcaYR3VHO2s7JddvNrFi2n3FsexMZ71nmof
Tdk1B49p5qsVRc0x75ciZAldr5OUFqiERFHix8BFux/idlY1Kn1+ZmLvEZghXEdcY4s0BtmMh7c5
lnngmpj3Mp370vrVo4yQGS3QOcl+VjUxSlLOkAiAAH6Z8Lq8sP5stOk0OHitDMvOcx9IHJbDt9J5
TsZ3EN6lyMHYN1RJ3yg737gMUJkFRDvgMoWjN+XmYoFGIg+mBOCqBmd2ye7sliqaASRxD+4c0GEh
n42DLnbTTjnw8tIZndD54AHK7SKtfzD3zXb254+S7Nyi2QW81jb3KGLOaqpaMmC2Jw+oO+3MOb+w
vSxMOurn5Hs8U8X9Jl27jTTz9MSsozky1kJavwJA3DR3uXPfzIqVkwsBLD6akXk/irBBZpLNseOB
e3Aupl/TbM/3rjO+VKyvFGVmuQGCOgPlOVRnMVp0qg5DC0878dd5FU3oOf3ZLeisuVo9P55RGdyZ
zuWIydRaBRPNQ3fR71CP4LCBywgTnEJo79LeiewCq2j3L+vwNNeXMQP4gJ9pL3p7NFRvFUlWAJMA
aNPn1AcYvhHn5AcQ+BXoooON9C+YW59JoGdhlO76zHfYG8mDGFLtW7c+nLdNWUSwlSuE/swEpODk
Qk+36w+pMx+nRTUXJjN//kbCYqJu9SmX2vZTb+YAOuWj2XV30UzHpSl433Blr4roQ2aWW1GC7WdV
jK43RMCBG4N9KraPrpX7epF/4UBvxQhXY8yWZm0TiIkwVFzP93P25hVVEC2/E6Bnnt8gmctHLxFI
ezz4fCr2qfNsf1dOPU4aRjW8R495vmc9tNHTAIJpW5XoN2X2YMPZg+2IAMZM9PdGo41NS3jQgz7O
3vC9+slcsXM7rXnoolfMgmv0Zojflyoo3CPJPrr6NnFqVG4O7nil09+t1vhF/ZSvx9IO01KFwSMz
pu33CfZqNx3JrBjxACCjme6Py751Hkj3s08VkcefnmzRA+DGA3oNXqu4hQTHQ1q3MxILK9GaCdq4
DvmCagYHj/X77KGxlzAxiJ/15S6vcPnmP2oCOKAgb35Z5DKbX0sXkKNzoNsPc6zw8NLIdPtpgpkP
Zk1Q5sUiNMUV0Kiw+DukhloWEu+ZFXubhWN2rMDBFhdh+e8jWATzlhCPfilgLYlviKZB0gOZKJAG
A+scuVM/osGkosyTud+tEH5zbx6xWVd7JQYMEQAY3/vet/qDU+xJ8jxZxyK6M1UNErJAYCuOW91G
XNMsVpwuEGdbLHBtn5LbGcNynup1JLNePPV1MAMg84sK76mcYdEs26jgbUk2YuLwol0fEwDTUeM9
V6FuSPwGrss/fcTobkNO71QUBmNZkVKIStmTHbcY5wQecXUXA2uRBBgIO++lJPt1Ik3Yr4mZca7N
kAa+lLUB5iPm89OE+rbpF/QHcHbR8qJwjBJffyJS2DOGQeTSGiHSbMlO74dwqm50lWFINuxEiOBu
1omxqOXBVDwVfpNfouCIZfWBtD42ipDKlO4YzhNmZpHqQ5HldMeKktGcLnwN86d0vpjS274kGNIL
rXhHy+eU0SAZf3fl79S+jtajQ9pworZP9L0LKPL0oo/3bZSHxrDDZFUw5wOQNveIKDKw4yV3k/fv
lyCqJX8/V1ga+MehNFP8foseBQ/NS0Z7cJqfk+bunN/nrUuCK8qZFv7KEqKx1sWMzsqjlKj5WVlh
p31LkQ71ej9LLvRl16b7mlx7xs6s7nugMy1l0JiPnvWWF8mhVl1BMve7+RqQSJ9uFJjLoknX8TUe
lhmF1RgksIGV6X43XgCY3I+mt6GdD5Z1XxbhNH+h4gDxGJuzCV5mmHs/FQ/watLNPDSNmvvZezZX
tIhUl3OiuACl5+uvGHGYV1sjzetSiCm7t7Sdwrg+lk35lUO8ESI4RItqyYy2Jiyl9qMDLvaQ7mwV
ULDMN/G+LD5X4QCBSjhXxjBPecbL0on9M48u1hxEkRetA7DZ7Kqqvs2v541Vtm6Y6wXdH5JGaGUW
tkfvdfT3xgvO3bLT3KPlPq1fuIL56PD/ixC3pjYn0LXXENE2N3n8vbF3Wqk43XItwFqO+VYkm8Rc
E+Dj155oE66P9bjQbzq7blXTZFIRqJzYOtKEmDQV9iUZTaNdHWgxzk/ogl6ya1Rdz++FrPIIHL6/
MgQntVjgugDNCOyrfVt/UOTcu0Cz/memP4bxIce1aA2FQqZcLbxzMBOFF6SYNmzqfqAVGqkCq72I
448UySPyfl4t2U2BctN/IoTbNjJ0t0AqHiit0W7SjgjCrZCVt6u3MzvF+1uljbBJ3hLnCR0gygPt
emwcp/QH2qPPq8N/Q4i0sUl/1RE2KRuWqTN0yGjSxU9znzqvi1v4nnFFVAUivjLnRAmH03CaNjJq
iJqqX4Z2mXcf9YyH4uG8QrLXPPJlhsn7oxEki4+2lU1gQgH3U7AgukPPJChbDD8axiunsYPIbPGS
q28dlxwWK7pJnPghaRQTpzKnt/0CwURqdMECjAFfQNyLcfmfPT6bBCXqS4DwVO4+1VUac0ctLCwm
yywToGQY5wZ66emlNHprMk+GhTxhCxqVxM/TF6fa5dHlTFd/9r4RpJB7vB3//f7A/AG65jGDD4Yf
cbA2a/smAozoHzflumHRH8Z5d34zJSuJwRrOIwVGKw8gCqea1YVTz00KQjK7SYPe3dv6ISE+qm++
lYYItJgq5SWx0a3APz5t8xixTfBL1HOEraPMz1mNXuKLdbhmRFGLkhztEznC3TvqGEanhYdkCcjX
XQcJ7NnvvnDBnwgRnqpOPVhlibA0SDAM5UUB8b5NKkxmif8AfADSkLy9BJbA/79ZsMzW1oJkdh6g
LHrdVQPYq9hVP6W7is9vjkyxbhLveyJOcFdAxAE/hw6by83fWZP6qWn4ubYD77mLtVRNhaqkCebX
WgMigRLSTDts2Ts6MX3aHucstMyHbPg4b+ufTYKieAfHg9ASjxBbUE3XI7scHHBSOF2D7AVIDEe/
rPbnhXy2bwhBHRwk1KiJA/vhdLustUAFdI5Rf0U1mg5ho6V4nT462sV5OZ8PLuQQtJGh2ItwSXxP
sTWu9DqFHMP4yIBcCzKz5psJyr8R6E3OFCSWImL+bIenAoWtyvWpMkAHDMWiXVseR++y67+DzEpJ
0yYJa7aSgBR+uoToF6mnsoekldoEUXMUpXunj+IbgzC2Tz3QYdRFW/2miR0/JoabHOzBy57Pr69U
XfDocuoKZDTEIk3Uei0p9BTtns1Nh5bj3Hxwne+zFTat4sRJd3IjiVvU5oAXFtPb0oGkbKpDDxFc
Y4Pma0aX5zGZvo30gfaKsEdqoxuJgktxaYQpcAKJAOGupt1qOmhovYvqL1RZsZOor6G2idccLs5T
1eiclODThSDdCVI7sIzOH0egs+l+O3xE9FFPn2fvFn3xX9m7/8RSwYDArMtiu+T6GcAeAsKXdm97
u9Lb6ZMirSF1KX8VFBsejLgF7EAFSRrdWfnNtN4by9t5ZeTHYSNDuGQMTaudIUnQSs1xKapdgYpQ
v3agmkvRF/syMl9bLkYVToBKMyHk0VNHHxcDmo3mGmpoLJznH9GqwrhTSeEJ+43tR15ZWDU3kJRc
JexpAJ95puIFlVo73CRAmlzkJalg7XVbVNHqQUZj+eXKfBctpwAHSJDtOr9TUpexESTcL5lX9pHB
D/KMnDrVfsXNjUd2a+s3KtYoicuwDUCtEMc00NgqNl1p0ZB7qxMjMJx2Vnk3pmHvPI3VLfoWsip0
in+3crD3oIXWQsUABQNhBVlC4tHNUiRL2LVj3OfWW/HvUQ7KMRsRwtqlwNxk04Kkf1be9+Z9O740
VbAud+bw79cY6j5wSLihUbYWhzubAXUPZ0SbiRvd5/oTawLXDSiuGbYcz5uD7OCeiBKWDY1nrlPb
WDY3/+i1Nxsk2EFVL3433BjNq8Fu4mhQvBgktn4iUljGXKMUQL3QDhnqyXhb9UPrXZeq8jH/ldPn
EK+d/V1Dwa2PS9atiwvFPOP3Mr6D9y7yHpvkMU+PkamwPalGgD7jqRpelhH90DB1CTj/UDpG7nFE
L0bagcTwmgyK3ZJ4IhAN/JUjeKJsGk2S9ZATr3emFUb186jqueI/IS4bFg1nCHUQNB8J9lD2blKZ
ERrSIxOtmPoHUWXO5AIAbAbcNuTnxMcccfEudlYM94ItDJTy5tNqVYpRf6kIJMx4sRstjWJ7YZYY
1gSl+Tn9XdWPNmZhzp8a2X7zjNz/CxBuu6Q3zHktCySYigcdntrM7pz8MVFxAcu2eytGMKuWNSPu
beiRdBdr+eo0PosUFiW5DjjD1H+aCBaVxF2czBk0catXLf3ugUgdVJvZkvm5CotQuiug43Zdwqk/
REZuN6OT0eko2VvpNe3roCsaxbaoJAjKZAjdqoo3qoDdiCADUqu44qQbslGB/38TCbR9jbKAh+Yv
LXlJ6TNZAOQ7KXZEKgM9PXyEC3UEMXEVR2vZZDMar6r5TtNCt7omxcd585XdzCgd/yeCm/dGjbyN
u4zWEFEvt6BUHbyQom2yvmk0UCU3oGRVTRPJfLHpotcW5VDkxcWELHrawBVEUGNIln1jd6EJzuF8
CTX7Gv65AdLtef2kRr0RJ+jXg7wDCDMQ57bXk3FMnVeHhEt7rFW9xPK9+quX4Cyn0QX80ApBw/zD
ZocGmVmqeAZJdUGtnw9i8eYT4RpzG6/AqAhqfKR+nuqXNLmgMTpenxj7Qsxh/hUkkhM2wzQURQPH
ry/HsXhGDJ/XwYgOTFsxgiBdtI0gIfkQmy76d9HaGtjJNy2vfExhgg9QYQJSD+0h/Q8MFsyeiBan
o1WeAd0BJk58iqpW64b6gAldRTQt9TgbMYKlGT1jRhJDjKk/aNpbo4XnLVkanqHxGVvM0c8R2p4e
1YrZrIx471GzghVOS65cloUkNY9GMl3p0+1clmhPM8vGL71OURSQrSFBEMARSPmfILsHMjNZS5je
7N5VWe5b7Dhp6Hu9OK+jzB7Q6MTvIGQHXRFwMOlHsnYu7KEyDmb0v3G5WxxVDlTSw4g0zF8hIr4g
cPcHIG9AyFAH6FELTfcmcr5T5+BZgYGGifKReYdOxbAoM4+tVNHUF4KuCC61K69S8HDW/z6UBrUc
mAUsHYByYu6iNce1XmuYRz9r9hBQh3UHgsHNJmiczAY06KB7hcImpfv1V6aYuECDRJe5XGZTvRcO
SKq/D8P+vEnIzX4jQ1i4ZhoB4bVChmFfJJ3hT62F5qr7vL9fkbHsorDSdrq5Oy9Vdi0SvL4B/Icp
DHQKn561mawG6g8QGvVgXvHRKsxGwPNpDfhlevdgTaYZ1l2d3mh9hMTiUhiH8x8g8/WcvYFD+uAp
IfaW57nmkiHHB1AEFjnZNTh0kZf7Wv5qloowQ3q4eaUIaWakmnW+y5sYQC/IMHregNd5m4YrK3cg
vG58kBMjarJUk6BSk9kIE9zkWpV5NDeo+en1/ULDfnrJXIXJSNfO47yDaBjmeGKn+mhx4uRlPsFi
mhLQHJrvuO94ZqLJFRN7iaW4XqSm8leayHjV2E2PJjMotKT0KXG/r+1b7K0PRalf6aWLmxOjKVTV
xSv1Jhuh5qmKedxoZmxAxQKdoTyEGr+Qk8SUHIaiMdqCWE3MFBZFDd70BGpR9kFWzV8nn1i+V75Y
qjEK+Xb9lSTogvLNnHTcIgYdszqdb3sBSR/GEfW97184VBhgR6HDwiUqvjdB5RaT3p6RB0B7kNPf
gul+dJ/RQT5GKoZYmZn/6R9HKd3giGynG2Rn7pKSAhu0AhEgq6ddM+BtaL6eV0h2cgH/w/mHMZaB
9NqplEq3SsBrLnhHOe+MfMzoA26iu85WPKJlO4QxNQwYYNAJoICCCx66YYrbBOsWa9dDfKGbt/l0
ZVYPg62ok0vv5q0kwRZ0NFIMSc93yKgPa+tdsR59ZaQkAFaqh9AYMaZRNQcTIxtz1/2urbcvLCg0
RJcNshKfKJ2H1l3X3uMLClRbT6Nh3Ox6eI7447wcqXls5PBX0sblupqWo56sY0XdK2ZdUbbXOsXd
LPNL9K8IIhQVstkGCXIKVebx2+IhqTsfGWB6Y/KxoD5lLre6iitVao1osbHQP2SjzCeYieMu5mRE
UKpArYsugW18JIDdN1NFpC01RyR2XTRmosvBEuQUSzqYzIKRZOsRRdg6fdamXVffWaq8oVQh/kiF
PgiqRB+YD3FXxcyENebahd1+uN74y8uBrtc2ihOmkiTYfZtH6RK1kDSZD0CBo8U3wgnD4mx33u7+
9LuJOT1w/v6nkhDY4CWMjtfIgEqNe7OOlU/sNhhL9lJ39LHNhutUr4Ff+mzWr2Wa3GP+zdfSdTe5
3yneZ0vd7lY7DZyGXdBRhSakWgR+6W0OxZBbjU0bfBvQbTtvV9MbPQlb7fH8EsgSEEgHg6oPkR1u
AsF64sabTGNEb4w7/8iHj3EMVnahN5dLHUy/z4uS3dIAiAMMPEIryxXLHnRhxuQCAi/I5rvKuAME
gn9egHTFNgKEFcuIVi9ZAwGNnYeMXC99mDdkP34l+7hVRLjNHLMaC3uAHCv9kRarbxkPRvbzvC7S
U73Rheu62X2M/qNNk8tYhsJn2dtcx0FmJJiNf3RVJWzpumGYkYJVwwUJtnBvTvGIF+ACWW0NGMu3
ufN10JSoSpJSS9tIEZw8yDMmJL3hgRMcHZvt+shHF9ag37vRnrrP55dP6u43wvj/N8unx/lEDN7k
luo3EZq+O/Sd7z3jOYmDrj02qSKUUqyg+IguHQ1N0cufi/JtqA5zjTas51iF6S29JhGv8aa9P7A4
p0oZdQUSqGrFo1lzD6sBCGK7v4l65+L82knP6UaM4BKsFHWICJhiQQL26xQk3Oa38wKkj1jAyP+n
iODfG0KKjALKIVjNDzroftMeJ++V0kez+ZagYwnsU26l8vXSE7URKvj6ORnBaZ9BqFXDtyMvhPgw
zNLER3AcEuc3mKj2Sfk42IhQve9zmgTa8K3Sy+cRo9INqwD6PL2cXwip2Ww+SXBY2qDHVh3jk0Y2
4Vn2VNeYiXhstcN5MbINxcQc+s84+gGQJU7tpqj7Yqx6G7kQM0yBbFSsqyIGkSmykfB/pF3Zjtw4
sv0iAVop6VWp3GrfXC77hfBWIrVvlER9/T30YMaZLCEF+/Z0DxpowJFBkcFgxIlzPO2DhklG2oIH
sDB8nsx48h8t/w2Eapf9WLOifUGaYrGcxkdMzH9NIIhIsqifvvbh+2UzS8cMvTFPDXVguFcvLJOx
6tKpgTMF6htoxXjuboYEwWUjas31zOPEiF5UDuzaZHYLIw1GdorkOWziMH0EEVSXXndVGtfDGmfx
Uvw9tagda9NOQsyuwyJpwFm8ETZOgB3J8mb8mZVrLa2VNfS1DRGEYrDlCGNG9ZKJeBo+OSsh11rc
DaGCd6GhARynthv63nBbKVAT8truxcfw5WGS9s5v5jewd2ZRNgbjfupaGXMwfF0FJH8bqwblv3Qb
8h/glrjxinHnTHO/AghbijNKQwJaEkorw9fWObSFy0wFgA8GA7UODkYIikLVt5RE/Zqs6dIyn9rS
lrkFitAoINu3qZsxQs9/M7c/3DWU1NJCnxrRFhrXdhJIBbMvJWAJiRVX+XBXGOAR/qcWOKrRNhph
eFyD/OA8UiE1CViXTLgYrNgDUzErv10+dosf58SA8vU0L0iDJPQLGEgsDAICdu4IHtHhtXK3Vrkm
rLgUd0FQ4kP9ABxvjk7zJgJXmnxyVcPyaz3+aMbdZWeWvv7pn6850zDh+gl18HqZ2SZxupj5L/20
NjOytGSnVtR/P1myEk0YWmD8b1Olx8HbUxMjocMmD/Aaev4Hf0DngaED3FUo259byseigiwz7inp
ppum2zmC7mx/JW4sfpQ/Rn7nJqfueHSwOxNGKAbGAn/PhrW5zKXz4gNz6tjYysD/a26UUFKqphTX
lNMcZqjDlVE5PaX/ghY5sRJoBY3S91DxtOGHnewK630Ctcvlr7HAq4tHjpKgC/A+BKpc80MID/FF
wgJBZ6F0j3iHEnHPpz1osAJ6rNvPOKFZv68T6OXgvOIldPkXLC/k/37AB2Jfw0hbQKhV+Ytt2iCi
5FPVvU3D8bKZxWP0x0+dAiUxOQTkOvhpWSwKcDfkz+Fa6rJ4iEJFw664PCHAcr61qXQ6UJ/gMV+C
m6d99vjRLI9Vt03XUEpLtzzY1/9nSI8JdiWTlKF0goqTPd6O4ydpHNz+rS0O7lqnZPEondjSXnRj
lZa59GErRStmBslEzVfu0hVv9E9T2ZPbyQDLZhcs6jK0L24CcdP0sZt9zclKn3/JGEQXIbeCWieq
Qto9NyehmwsVGaas2nHb3gjfO4q5PXRWCEqHKerbeqWRvHjGlNoqACBqJEsfZXR6yjnNkSdVfEMd
M0J7xHE4KKHuaXP0gojTX0jcorS5y+wbP4v7NbWMxbfY6S9QH/kkHhpBO1h8wC9Iqjt7iuck9sZd
nd+y5LZt9kn6RPE2uXzglm2i0KCq59AK0CtBQKH0PYdGy6bAMMLoom3zwOsHo71mpAMTIabZqyzC
1PaKWfUB9Zz7N3sowA+KJkK7yfIgKIuSwGxYOsbPOps71IAhiyAmoziWnQKTAn+3bzBUtfHT1EF2
bI/zuxnMJn4ZGp2DGP8FKAPGPZTDQEKDsRYtyDaoUZThrCa4zCoq+7cmeK9XWR6XDuqJEf3Om1D3
dscQg05BJyCcaqKLtbK2S/FNNUTAzY85p1B/YnoZCHaSnhd4mrGoSn4IMK1k4c+yflgduFgK1yem
9FqL5cpg5DwpNlOSx9BGueETi+1pXKlBr5nR0niRzlXW2jBD26fO+Zy3Dg7jGoHO0g136ouWv9vl
LPuCsmLjGtuAXZHgHklVOq58nMXP/+fj6HCVXM7+YJhwBa+RyG+cyF8DS675oQURalqFWVqw4GWP
Y4H6F2y4YcT+pQ0bgvIP5NQqYuopSRaYVVO3YE02kvY19cOH1jIgyTtdY6J139n94XLEWFy4P+b0
BCQreOrNFLt68MR+sqbHGTfCZROL20wxJSg1NrAoaduMWNQbkgImuvqHgxHUjG3H5Mtf2/CVrCF0
D4CbxHvkPMQL0iVeY9QFdJAkdSNJTfMBgxapH7tlmfPtZWsLA8bAlnlKVxsFPsXoeW4Oqr/UGVzQ
aLlFGqUGYql3Q9GYFz5av5t6zqJAsIOVPzhtv4OIycrtsnCNn5nXzpQ52Cmkm1usqLszUFoGFdsQ
hwDtOua9aawkKEtX2Zk1deecXJ8d5oeyjMOa4zz1eIrN/Ra8nJHPXoWDewbFiRva/8OBPjOqHTdP
gmK3t7HCrL6vkxG511rqbatV0u7KMxNq3574lThBVRg5/DKMR+rtumDrsCR2zVuPvmXGlpdG1P50
CmOXsi3jn1kqFCQSL96NDzwcvx7JDzP5IpuXYKBrG0w9bT78NuJBBea3VqhOzoDRt6IBNWIByNpr
AYKB4Zs378Y62BftizvH2HwAB69Nwy0cVLw1gDcEYzsKg3pZx5QubSylUkunKHVeSXWb9rvLJ2fh
Ev09lA8oMMofvj6nnhumMzk+SB8629n70w8738mk20zlfloTZ1wI2GemtB3UAM4UkAqmmBXnBhCg
h7DcyzVyyYX4eWZF20SYTe/DpoOVINtP9n0HbvjLK7b4UZCr/3fFlJsnuxQyb5VdcxhIbTBkf+LD
jvEVmPESCAMYQnS8ATa1P859MNaCinnArIHPzS2GZ6C7ti2y7xmNuXXjYCYo2+UcwmjmWol4Kbac
WdbituHk4FJz1JRD8wgF16qIzfQ7CglgguZ1DG7Z1afwoknMpoHpEd1gFGK0FNkKU5o7A4qqvYhy
kM5ialeAWLKPeimitBAYVkQWEf/1VwTq+Y9R3U8zSGWmcJPl/FCRB9N6J9OPyyZ+z9lrMePUhl5v
74beGy0TNpx6fPFEc5VSGaUA2HcY6cp6J+6d9zZ/I9Yz8vCG3BQT21oB2rtBZGaYOvTYkQ9kJwtI
ApBPNjWhc/aDY/QWuJVo8MqHafTuU0yLX/7dC+f07GfrdykfmOV1+NkDXoF2tRut15DHRrkSUhfu
TNzVgC+ayEFQUdcOauIyWncScFxJZveVh2HxNcHuADOb67BrnAokD31J2gqLwcBIfNnJj2ECvPig
n0WCAmb4D6RRY94UGBjnAAbkz5V5XeYr3n2MEv/h3VcmPIyiad4VQ81bmuLP79BrCZtkk5rZLjTf
LnuxACaBGWClUCpDqR22zoOR6mh6EMAD9wJ/akHxme1MZz9BpSxJAMy99+a4GSI/vOk3zYvnRv1m
A63aejevRawld6FTC8w4NLHAPKHtmZ7VViptuNtUv6qM3PTS2Ethr4DTfo/unZ8oUBNDYxpMDEAf
oQVz7u5smsKoTUSnkZCZRQbQJe8WK8i1rOwhi8y8B6Swb2ao5FROB1WVHCOAc2G1TmxxXj1YeFbf
o1HfcYxVhh2JnZHa27Frhwnq6aIoIwPSkFXUNxl7ob7oXsa5wgo6ZhYcbJquXVbq83zwByA38DGg
FuProa8RRU7ctEXLyk3wfKkhf5qHOTjVjSCIGru4kW2OfC7HpFlq/AN2BauJXBlsqoCYAjN2vpqG
NYUQiMAJrPL3hFxTvh/oZ6/YX96ji1vjxIq2NaBwMaSemjAJuqcsi60WJBfWp8s2PmYxAFRhis0l
UBFVkO1zT0QHqH3tDAqMWz/YwrtlobMndMb1UUWBQVcuj6XgocZLoWgNZeZAbwN2jWMkloBLLTDN
YWtHNvt22aFFCyhVIQNQQhAfwgetwDTK1PXkk13oUnBIrAz+LC7ZiQUtjZENOqV1BgtT9TiAQHp8
NtPrMOuicE1I+GOgx8cJFbEJeLEt/J/2cegANUkbQNx0vgME0mwOlG3LMfICSDpuL6/bAhfhmbEP
WPCWJm2pYNltExf27Sj3RbMNsq2VHIi7m5y46u4LHlf0EDhr6rlLO/3E0VC9b04yQ2iPACqgHDWb
mxal8PCQrKm6LQWMUxPa069mIaXWDBMij8V0BGsAQjx0ANJwZwSbbk0QfKFWrJYTNwse8/h6+rt6
KrPMLQHO2ST1rusfzPnNTg9Bdy8ZdB9+Bc4xd7/WxoiWPqTezG+dt1IRWzoHiE64QgHfQ3aolvxk
SWlDklQ48LcAzQlmd6LBXglPixZ8BW+yQYoDMOu5BXOu68wmCnnkdJFV3Jp8jZNroTiBUIFVBCGX
4k/XD0DbGGYDHRfcWh76SdeFfLLCg5HdJv22InESZlHTASGBv1dK/Usn78Swfhgyf0j6YYBhoNJD
Y28539P+zpKfuvrK+nuA4pmTukZdKnH2a+VknVS7Tn6rZ/vKYDy+fL7XPNKPWFPmRCrUNgOBGpnv
8/Ia+S8l383+APzYirWlA326ftppE8B7dJmpfELT3v/a9Vfp+OWyQ0thGKNipprD9gGx04JjXXug
0+0x+RNQF73Olv/ig21EYwW1FDYl8xZ0MWusI0uLiDqZYmwHpi8ItC0/GczhoUJwFNlz34O3fGOY
nyorkuHVuEaKtLCEluJp/z36iYFjzT9QJVqVQWCrD1EVs13yUvdk3uU+qA0vr+RCaLTAL4DSthIT
xAjz+UFOTMjyjuAz2HDoXVqS3yXVAxDTd4ZVX9XOHTOdXeAhHbxsdYGKF4nTH7MfWgOTQIrgIX7w
KTxgtAriK36c8FdH2gfDIFdd/dIm7HpgXYx7HEQObriR0LpIZ8hJ+Z/clB1c4W5ca+X16Sx8Zfww
bCvM+COD0JEgbZIOlV9i8wYVJhsMkWRXzKtMe5OHPH3Fa3L+EoR5eOSOGA+pK7O4Ff04RrXdQ+a1
n2nUzBn7XLa1+VBSO6WxOfZefqBdJsCgPE79VTk5E7RFJXFi32b1T5EOyRjbRjH9zMHe/ItRMBF3
7iSnaOTE/u4PrXcsR5ldyyQQ0wZ39fwkwtbCpjCzL7Rr+BFjLt0OALWuuDFKEd5m5lCtNF0/PnDx
yTCUBpwEnkwQRjvfKXnaWy6r0eO3uis8FQznp6xuc7o2VfVbG0DL7jEpjv6aGnbCILWW+eLhO/QN
c9H7G9rS3DDGhlus6fjOhdEdTFeArIJk9fQ9KF1xV04jWhjmkNXbbMq6q9Gf2qc8q1DZ7UHo96nl
bvbQ5Ib4XofGvLIkS5sFvEAekPKKE1jfLIkwXciGoA/tS4PvDTLbW9KEx7pu26PjoAokg4BGsnKH
v7/gIY4FPKq6HyHLq30LPF5Rzf/dH+0eQVMY+WR7+YAufexTA1oM792kDwxs9A0ITlA2qYw6otzc
pH9fUMLgL5J1RbqIf9EDudEMjeCqHRWQZitEdlc6IhJDu3KlL6QrIGhAlMNrURE4aC+dshiadMxG
1KGDMeYGDu20ubxgCzcSHoSgCMREmwupKe12GBnk8IYWjthy04JCHJrWwgYR5hC1lrNia+HjoAvt
EUB9lKKN3iUcTLfOB4pONKuiofzaTvd9tU3XRLMW1gxWUJnAoimFHm2PZV7I7UAqK+UXEtyma42L
tT9fe0oxOcxDrrrDwVRGprFNpnJlndYsaF89NVPSFzY8KO3sSIb0UNWHy199+Uv8WSMVIE4S7aZm
eTNL+NCUyS50QAgzfSYowf79QBfEWwKU3ZSYseK6ObfjDVbNhgJ2Cutx9qYoCb71zl2YspUVW8g7
zuyoFT3xB4pSnQSEq8DA5IMcbrvxsyG+XF6yhSr9uS/aSckItbtpgI05eUopgOHFtvTTKBkP/Xxr
t4+8PJrhN/kPEe3MNW27EdCIGjxQ29mFrGe3EY25qatrZ+1TrS2hvulYJftQwD0aPHv1fZtMkZPF
l9dwzYa27WQ108LuYaNNnubgUI0bIJnXUrTF04NiIaYV8YgF1875XhCBzRO3w4I1ITDoXhyCdExG
qrLmm58kuAX4a5s/dxRqm0DoivwFU6eX3VzocWCrqJwbKvAo6OicZFXXADJdYduLZuf4j0OxA3Rh
NzUbWoSRCeifOd3kf08s60FSU2XfOHAotWsZsU+yWbaWj9S0OGCUD3wrQRe3w/aybwupw6kVHbDQ
hkUACi5Y8dq3so7d+TYY6ijrEEF2tHi7bGxpvyjkvRobUxS22p6cayurAhOooryN2xbSQz5qpU//
YAMkDBZuJle92s+3y4gsJ2xCbBdevpfJTQ+ilbVbfNENBxcehCuRnetw3Wps05FP2A4KrsAU+g/l
+jWy/6VtH/4xoqN1p4D56TzDSF+/UPTO+b8UvLxTC/pKIUWRaYHTazR1hM4kEVd0je95KR0BtADA
ZjDIq1bN+dcopI8zPQJ+01s35hSL4cvg75zsKMfXf/jsLh7hKAUBUvZbCezkxgClbQFOWnx2Yh5m
GiftkdqfLptYujEUlwhQl781v/UTKap+MPsZyBsr/1IbV3j/xNWwleSJ+rsg3Gf2u2/uKn+l1Ltw
t8MqVKqwihY04LUl9JigBC1dBHIISthQy+b00OAhVq0BU9T31h48MISJcPCuobmmnxwrF3lnFxnA
BERsK6eJaIBpNszATIB/WVvAMoCoNYCaGqGrPWffL6/uwn4/s66leUOWmUYAnAZwrVNUBndWs+Lf
4jpiwAazHGibEL3JlftD16NqDvcQsDPjfZqeDHbL1i6LheAAA3/MaH70zOl5G8KMk9xAZHFgB4/u
/mGpTkxoWdhsG0GTZAXwjKDqHTtggJOXyxbWnFAf6+Q0GS14jh21VihBRFX4zgaoltUr/cClaj8G
d/DgwpMLZWL92QqmqswAuRiwGNBdqzmedgxjA05Ulnd4cMMe2LfBe1xXnybxia6hvhYqTmfW1X45
8RHKuUNqmNhwxZDuu9B/NofmWtFlJQ4BIgvz4FOBjdjtLy/tQkQ8M6vdgTxPEzym4PTsPHX0Jvdu
J+uL03511iYsP35DvAN9cKi4EAZHb03LH4puBD2g6adopposykRzVxAjyk22Ep8+rqNqLoBSD2IF
eAN+eBP0oulLSTJ077rIFbf19Dw2cjM6RxP6FRD1/XucrUKawBaUg3EK9IL8VBckr2s/26CTbFif
MvZkdF8uf6SltTsxoZfePUHKkFYwUQPG2bpvjiBxJ+PLRj5GvN+IGVxWAa5hSH6cb0AJmu9xnCBJ
3fjjlqRdPK7lEB9DHiwEGCnE2xl9Tr1UVrgGKU0O+XJ/iGrj6NnbwQEN1/B62ZEFM5BfV2UTjAWo
zX3uCHZZMYQC8IFCfPLCa2eCBPyLsFbehEtWgHkHtx0aWahvqG92cl49QxIrowms5BTDIw19yk1x
N85Gd7RMahwu+/TxmAZ4cfyxpn7NibXM99LZcKDJXvImi9z621TmL3byJZjtg+zfLxtb2G5gcQWR
As4RWLcdLaCnac1o02A7h1UCGoVvE6BTpH6+bGRhuwXqE2HIFKhe0EWdewQwcl/5iqVsAu7Ci5DK
+I+4KYOfl80shIPfPNuBEtkGLFELO5KFhdUoPJhPd9n8xsADlHKMfsWVtQP4F4WitaFJNOHw088z
lwC7HBUvAEts0JVrmSybjSJkCbhknTro5sh0qcSgiEkfAI7E1/MZntwRwxT/xg8GEYcjG6PGCpBV
442MuQMD1Zlu447GCLrpuRuP42i4rwXtkIpwc6gPae1kczw4iKZmQXq2F2MOrYEBkfWma0dxgwpy
e9dYMhHXtc/dBzITnLdZzju7l+ya2IX51ZZVcD3xoDsKbC+O4bECgdmdXQvNwywzQDGUhOS9MKtp
N7uB/M4N6T1WHS2eGTpZn+ssENdumE07DzYe6wCoj7osbRYXUzhcuTkhb0PDwO6USWZFkxh7GVuJ
Ud5VHIDm2cy7ZCNbc/imGD27HQjQqqMgM8J2O/rFw1i2/XyNLutIH0IgS+8x6hIMmxFUiX00law6
+h6Tr7Vo2c7nA5hAKwv8AChokj3jDrQCaAC68zgREgNAs82M+9wuzbesmelj1Xcc/RPfa47FYKQx
BN+gnDO4ZbdB3YqV12WdVVf4jE6ydcJM/rIbuyrAmpYVL6ArqvHOBmH4ruw6/t71TW7vDL8t8Sb2
fZHhXZ6IN9sd+y/VnEBTZmBB+h1iDc62TYQLaY0yd25c1qH81hNqRJe3/Mc3NGpipmLK8wGTAODj
/GRxXFTMaMCVbBfzxgX3g230+zk19xzUzHQofqXGWuNq6TCjJKG0rkMQsulFEY8mvlsWOGVOtiMA
H4np7yF2cOrEghbU6zL3q16xpSaQjjVyGY3l8fKyrfmglvUkxPbSEq78HSmwvzp+N9mPlw0sJJig
KHJwW0DvCi0KPRb1wKtWZS9R3Khs46s/+P6XkiVju2mCEuXREASYu4KGCU5hQYY56hnldtxndvGz
TZwU34931zUfhya+/MuWXAfZKPIz0NuhVK8F/Dyh05i4AEaM4pNhDRFhK42GhcsSnv8xoH7AydoG
bZ9V9m9io9F+zWzQOAKB4cn6qrRXLK25om1+jwdF6itpxRbtDKAv6lXNqKXb0cebFA9vUHijC3Du
Cw854rPCJiBSxbb/GoLjkHkrX2TRCBqLyCdhC/3ucyOun/N6hL76xggeh26Xi9hzVkwsfRPwsP7P
hPYyDAFZJTRFl66bvmYeiVMBSHY5ooO5xm655oy2vcxKVPVowJlOHqz2qkNGvoZCWMiPAlR0kCEB
9wCEj7ZefJD2gLinUAjlDqyDu2JPnhmIlV3691SuoEM4MaWt21SZRSYNlChpzQ8QOy3zZOf1cW/e
Mvb3Wd+ZKW3hJstPhoxitLWaaNwTHoNhNa9eXRNM7gbZXA4CS9cGWDRBagyhGqDZNWNNUg2iC7GE
Y73hHY9qBo28A2SoIg96yenapljcfifmtJDQWZkrSwPmZEEjPsTSfKdDNOSvl71a2nvIM1FgsV37
YycVLGfCyz1ARhjEDwBICADasOY1bqYVK7pmrCwTk3CJZDYF21TAHoj7RNaYk5cW7MQTfdCumNu5
yX5Ln9Ye2Y9O1qLsb93OoMRDs4imz5cXbs2cts25hLx5l2PhHOdH7v/AnN2mxuQQSz9ftrPQzQBz
H3IG9OzRHwaE/zzUtThOLRUYkR9w7xbeJvSehP1sSVQ+eMyqXS/XG4dLe11BNoBzh4IdmFDPbYYM
HOtJBTCFU5Vqos+5roR4FmNdbK32bkAPxwhXQBFLESoECz9cNEMfTepzk8gfR8cfwTVgjK7YGs6D
lwkKtobSPNZB8wYejrVW1aLF31wA4AVTgtbnFono3a7JEHYrmftot1lQG85Gbn21M2qwTeM2NN8X
kyhWCmkLVzBAUw7xAxRDwDmsPbnwicuMjGirlMw7VuLWp83+8p5ZOG7/IWEkQGahI6V5ZuTQQXcF
Kt9mlhVbbwavJGm7CVgM/9c/WMI7GLMIoRoF1XyZ65CgEIwolVYoiNiPwt/XdrO9bGRpwTB5rjhj
MJPyoaRuzQFrs1YRuxEZTRjDctaURxa2QnhqQdt8/gwpGNORyIrQk08fUnNnOYeiuKnkP+TpCtmL
/iigESC1Up/uJNPLyqmUgVSYSgtDpCLc1OzH5dVaCEzoP6IVBdA64EU6ijgbU792agcEIdaVPV6V
7lYG75W39oxfGLhS7VVgb8Aa7+N/2qf38kJIrlKKPuXVLhTJcCiHsJ0jv/RIEvshC265WbC7JGSi
ituqaO7GMc+f+ezwq7ywi2pPMd6dRk0j3K1NaP6sSuU3djqBuNeGMjtQ5B4oOLtx7GiUVpi+2hLO
pY3CAfee8xD0MRs0Qcgx7bqmxbPHMsqVLFB5cV6rgH/AQ4MjGUXvQO8lU5kltEWDAC83z9zKsaQb
t+uM49grg00vt7Y9untPinHfDk2wufwxP55kmMfMCpiN0ST9ICMKpdCRZzXaiqAraXa9nyVvgQRg
pKTt34uuw5RCcwK8AwC6Hg6nMLXSMkV/MReDjHyr5EdWkyDCuM4aP8iSV/hyiu0rdGy8iM8PAcoz
RjXmGLVlsu6uq4DUj3baB9+D2kEJ5/IKfjwOakoKQdULAL8FQf65LeQ2IekGTJDW9X3joJUEXeNB
7t3aWPlUi4Z8oLmg90ccWyf6SGzS+GU2oM0McKPkFt6r/A5qPNvObZ4u+/QxIMKnP6b0WSJau5U5
9zAlCTj+uvJeivrLZROLnwjcLWhkBk74IbA3boEzV8PEOCRxQZ2HDBp8LJMrN9XCmx+uAJKNPh9w
s/Dq/PMIHqKKl0v0V8admJ94fm2kr4l99DDizSGd2VzP0EhP7+occMyXyz4uLSNYDJSyNq4WFFnP
bZuG4Q8889AghlRzIcpNwXeXLSytYqCA30ihAFb8UPcRXkUJYu+G16/Qepvtx385SyrKByA2UmSE
ej9HJlnVzi3GN8fsYBYQLpgPHFnUZT8WVgppIBo4+EourhTnfKUCr2p4HVig/5DWRmRbzI+sWFg4
PcDIo1qgEAYm/j63UDQYG2SUlZuyvKXsjje3fvg+2isPxgU/1IQXRAIwAYgZTi0YQCSz7LMyKzcj
BB7dN7KmerPwvRE4ITCN2x1NDz2Glp3oJWZ4yk0NZt0xi+3y3hEriosLNxIBuACfQlWjsHfPV8rO
qUtQ4io3jbW3ipcx2Ff+Z5ccTe+JelBMwVDv5Y+/6BRQGkogACB3Wz0WTlIWKwNSPRlhcEhvPO+V
+V8yDJT9/2xoTsnMTEQVwMZc3lNxj5J1yp8vm1j89n/c0AUC2mnuAO2GCXeWO8vKDxJTAn9vAiMR
OCH4B7NcWkDxR7dswCJRbgwMr3Lio0af/YMXpya0eNlxn6G8AxP53EYhxp2HldfJx6cfUmyUArDH
QqR1esgi3gDqrqYtN6TikVu+pG9orKLEERN0aqbvlxdsaS8jWQVJmIKAQU3sfGthy4W5aPsSAlj3
coB8MqapTfTUCPgH95KSvbkmW7a0meEgpIYwIwCKei2SiZRVYV0NiDOEw5+rIv0m1oh4l2LZqQ21
E08OTOu0Bl5lsGGUEX8fus9mEqdsZSMsLJ2P6qfSP0c1Cv38cyNstOnUGiMuLe/aIGlUsGeCOUgW
Rha5hmZUM6/EHbWztEwYkE5kAuBmQova1o7o2NkQmJQS3yp8no1rF/oBZOP0AF3INbKxhY+EeQ08
kUMX18EHMZ7AHUrk4ma5aYUEhThel+5LM601ZT5YUaQBBLOyiksRV6d2lEwTUznI0QA97DPMMMW1
VUY+31/e4WtGtODZ1FbY0wlGPAqAN/jFnPIfxNYUL4FioMWGBnxEz3FNa5zINIGYILVRa3fiMak3
l934sKV/W4AN9GzV6Ld2cfairjEqh5b31IRx2cRB+GTl4cZciQcLq4UEA6PekOlWdX31309ODq3a
Gml0jUp400OGFZNM8nPy10kZBvEh84sKCb460j/NF6OrmNcqBauSOY+OGGKvhPxeshJHl1w5tWKf
uyLzkYqUKivATxLT3Ftc3Dv+Gj5p0YyD9cKT38UrUTuVw4Q3I5kxiDfk3k0/Obc+wCN2If5+G0MV
GRmaQg6pCTzNm9mwSeupFgXq3T6AZo0ToYF0eZN9uHrwYcBLg5wGJSsL+dO5EbtqSjw4CUChnrcb
Q77FXOZ+TIDlydOnyRhjxtYoeD5EUc2kFgPSoG78qUezouAuZqq3vP6W0D7OMGnn5ju33YPp6rKT
6k88C6PIC/C+VqU/oDrABHHupD9XpPZ6NGqDoEPO7oOjpt6Ct2FP5uBpoMXhsrmPKFhlT/URLLAV
o/Ck7XZGQbIslDLXiDKjyLc1Qdt+X6Wbyv+UZa+W9cjYW5hcXTa75CVGIV2oCCGFAGLw3EvkyCMv
WhStnfYqYejPqJbxdTeFUTWs8DcthCYUn9BoRAMDk1ShvmvKLJ+bCqaIbR4Lh96IPAONUfMuwv7x
sldLplSTxAQ6C1eG/lh1y6obvQG7xSODGXVWLW4DJvubumuMqE/kP0QqDE2GqD2h46QqM+erONpB
Z1FFAd3aZIt+K+isUS37a9A3dghw0gobj5T1wwsyBHwDuwclLrDq+3HmJ3405+Ujt3JMnpbVTpbl
2+V1XNodwEgr39Ttrj+TGr8d8lYJMASD9yuX096GCvOctF2UBtmuI2ssYmv2tFypmzpgqRjs1QV/
N1kPUdLpakIFvjOaR9L+dfrye0H/uKcdcVlWfpNnWNCgBNOu8QKZ3l21xsK4EPh9AJeR7KNrgjxZ
S2TLSobgwIMPU2YfG+exH7wtEHd/f++fWdFWLilEm6Wqvj8xe2e29E30za0z/0h4u9L/WfIHtUAF
F0Qyg9Lg+V53ZpmmcyoRiYenfAwxSmZEbC34LtwwKM6h7I6/UNDVr34Xk9ctBesQCKKsmJmfTf6Z
dmlU0u6x4ZB0XYkXi+Z8bHJA3YDU1/UK5cSALlCzz91cX/nZTe78bMdmS37V6IsPa9Qv6lvoNwt4
DZAEILHBKmoxF6z0wuwGZBxZGP4wchA6lnwFPLwUAJGeOXg8IU0DD9b5R8IhgnZ7h1iLKtHRFGUs
RvkVLxFMVXkr9+TSfkD+5OORpirS+tOQW4DnlT4aJal/AJYQSOhDZ+crZYePlCs4qqdWtMuDuLwo
Q6XB1udu8dOYPXJFJ6d9AMOV/GQZs4/JcVLv0VTJUZv0u+u0RjUkKts0vLfDcXgmxdYe1wjrP/Z8
tZ+lHYaQS48yAucN8Pfk4x4THmTeJB6DrlZcNc7GZftu7R5Y2q1oGuGqAduXa//OJE6SbwuUu/4M
OsJN3fZHTpzjzMUNzaeDxFGkrbjK3PbvMz7Vp/qfSS1JHioiaZnAJHg5ot4l0RT86GkMwNUWncSS
r5zHpROiULso0rtgCtBnc0Rez2WuOAKskD44YCSfmk+Xb7bFA4KxZ+iTqrerDhKxE68MZassAIfM
rwazsNL95FgNi9Lao996NtT/soYoN4H2Ay8/VJrPz+Qg5eAmCj3Ul3wvfPOtNOurqkbJwbdvewky
wWJNlWbRS1XnBB8XmDP1SMOaefJSTEVsfDQF3NkEa2J57VYh5i+8larDYv6Kj6WCGgx+wN7ZfppB
JBV3N+1zjMSOkYs7z092afZj8iPDuWvos2/vXH8lNCzGHxwDHARXYTa1ZWXoa8+Zq9qonR9BOuYB
GL0dhZjM5Q2zlJqgXvhfMzoypgtkYgt16Mw22Sb9q4FmQVPtmJyhcbwSUpc+G8q3+F4oG4G5RXMp
8QwL6p4q0ZsAJepo8DNsRn9j9BMDHU22v+zZYhDDIJyLRw7aBnh7nG/MJBwCNPnwtYhw7nj7VAU+
BKmrcZ97yc6e8y/T7EG24j4lazMui46eWNbCCu2haNN52DM8L95G8/OcOY81irMbNLR2l71c2iao
JaLhgcQZ9TEtDfOboaRJClNZ42VR7bnvYV9cobG2Jri1FLvQMkVI8VGDt3T2Qt47UAacMDGJtvuX
qglZ5KzS+S6uGwgi8IjClYtvd/7FUjEVY9nDRukDQAxB9CoFgt61Qde48j5c3Bx466PEg4ilpkDP
TYEmR87jjG4z6fvAuupDJ8lvkWzWU+RCygAQ9SHtgoiMdnbn9h57spktrgOA2f++ToNKI6jy8CrH
kLN+KLz/I+3KduTWYewXGfAmL6+2a+19T/rFSHcS7/sm++vnKDOTdqmFEtIXuMB9CNAs0hRFkYeH
ST04roIfkrX9E/JpjLXpaVCCRVYSp4UqA07FKmis6ch3B1KixbnTIGoiDT4aThp5GdYth138Go7T
z8XVn+PC8PWqvNXwHDrvpp+/LB6tCNWwNwpFnyhniDGRqUau46P7tpksUMRXQQSOy7K8Py/oczyD
IODV0PVkr0k+QzTGiQyGi/5E2F2W1istIi8v93iQozMi0enz0TsVxXRe5Sug96oNakKUNmOrnrtx
KySLsgtdJoTLxEZCukZjLR1sMom6N1cZveyfVwQAZYzeB64ZVIUwK8fFEEx7tCqNUMrPMHdj5eO+
sPOtochKQQJVgDdCioCZLAQsvnE4a0gqaw1V9bKzf6Arv7NDBOSojiTXjEQOz8SMJb0VlrMu8LVi
9uJa2XYK3YREhjMWigHbE7udkYfwEHDFHWelayxYbQ5HX3Uqx3OtCjxfQ/jvwUpDlwVT1ighgUSA
f8dFTYtIlYPsP7Fqr3A2ju1n6ZVTJYHTvlp1vHUwE7T885wKC0pAYKD2ogH15nCuZyVdnIYJpDp5
/ghuqGe9RtqjKtjQhhkggmG3InI354+vIE6wkTOLsVCCXon3kdGI0nxYkgqjP+p2NN7yedotyMhn
7Aw6L+lz5RWO+CGJ95IwqaKOUkjqnScMtiAn2Sgh2Sz0lejI9TaNrDcvE8ilI3lfhYByQWDcNZ49
IWO8TifMuL0ktrPplG+2DDAutCU4zzCfxzAg/M0y2OZAaJdVvgbY4hzfUX0O1NAbbUmK/PndBkv+
lYNWwmkcbKtarUMLiqWagcr1i+kufpj6CvlWuC+OIltp8zkR0aASSIXglNDL4OxoL/EURy3CSGNd
6HPtGWC/Pu8agpMNCilGYYsuAEurThWiTY5CA2Z6/drRVW9Wp3ST9aBuwd4mGS+6SBnUji1Ajtk5
41+E6KjlSq7baKdHtUfIrTSl+pPAn1ZlsFiPzT0jggBByCc6QwsMbhviFFPSlV4dkgu7IP1WmdOb
WFVuis4kx1CfLjVFOTpOe1D06qlplqtajyLwwOMUdvEtekgm0ubxWGEFTqggI4tUY5ScyM/Uqbiu
Afpm/X/kKbDJqd2ndgSEKYsrzAZZ21or9mrMCOPVoB6xH40CEp2Gvkrfo4UEqRYxpj1JuVHw5UEu
gAlr1MpQMOPbBl0dogM5KwwPcIxG24vaexBb7f7ZvSAEQ7NYlQMADX8ui7xoinqOEAiQh4WdurNA
vS/dnSdI99D2wOMYTzsbsBk+mR7SptSMDGIqmm3K4cmeGTa2p/ulYXQ6QzBj8ZRWY+0h6WS5ptCO
eFYy6cgp+BFHpIGNkRDINlNwYtHep7V2kccySIDg9DCE+V8xLAKuM7CyBQvTADFJhf5Obl33sWzx
uiBqs5agCUQlclfwnZyKcBqsEyoUBDervTfD67H8BmKdnt473TfT3A+hJHcRlBuwRGkljwXblUr9
3DvhnKSVvzRB1V5ns5eg+K0F03I0lVfX8PrpSRn3/+6RKOIbeIYAYoV05lQoZnGrogaQD/0J9WY2
qiONyE2ifPt3KehdYfhLhe/rfNUGFJMAW+bY4kjyedP286FpuwAwX8l1JHIKAztFAbUCxu5TGXpK
nbhBPgSnwIiK0f1C7v/vepgIELoOfBA6cVy6rKcYCBitDs6tPmrkaGCnQC7RQXR+ALFjo16ACMH5
Tj9IiInsCo1TeB3WgZStxUhGPOndIPJt9OyBFAT4FLcdd5NGllO5qIfAUtbFgFETkJho010WB2X4
q52CopLkscyNuKsI+BA2uwb2B9TMmdYr387HtsU8OoacDXBy2gP19Omur24TJ/HyNPEa2e4sgRUx
cMiasioga0igT+Up80gavGwqPyvZtK7zPka4XAxdBh4UeBzrWwI1wi5y1OpO5ZSGVodxorJUslWO
y6SDZnkkMqpOkRQ0YVGDhP1wRXLWc7IG1svnCktGLigWSstGNAXegAFgPDFAlwv4OF8u0wcbbGsx
/r7SbmoVpdQM3dBHrbsEb78e7WYZSk0ojzUpkZ+CyYFvuAGfQqZehdXsih4Hl+5Qifcs97dhvyFn
ATufvUPf+F/HjxHhLCz2AxObq+J+54w4jWUzZUhxcDH1ezuasGZcxuj052/wbg61NMYcheItn0SY
gxFXoLqt/AjFBxBD5MkhUa96ZMTYjTk+6bPnLLdY7BMlP/JhNy43sSyei1xl/Qv0U4fMCB1pU5qV
r4eLcsTGL/3GbMj7P4dBRqn8V00uRrVGpsGQUDPN1I2C/2MF0sEG4dh5MYJXzJ8WHMD5AK1gAOtU
l9lVZ5Bts8OFNKKvHV+j2CuS3DSVjEFRFC5Ys+//JP1JqFbhibRLksSFVvm5sewLE3wkbrpZJuv+
3xXCrBraTuiYoM7J2S3PtCYdUP/yI9SebTd6o21ypSLjBVuSLJsQGA+NUtCqML55+D1nPGAbi9yI
IEtP64thiG6X2drZbYF1HM42y/q9atxqgNfmjQ4q82tde7Cs9jLqiNcYb22WSVQXZTfr38ObuG/w
7O4G/J6FhC/VqG3MVjuSujymWXzbobKRAwdpI19FtykGiYjEZQUXEDgFsboI/CpAePEhZxr1OZt6
gBPLzvUK7UA1H2sFcz3xCwVZ3ffzH1rgTw7iNQPAASCEEdpTz12sqJ0L8JRh6xhWO5PdnP9YRkk8
k8ngTjoJqyx3w7j226T0lnBXzlHQSIcGhW600oRz2aipqap10MTMdk7/XcFcUR7E6ea8vWRSWFRb
nb+4djERO0AXCyvgIoAVDnj26c7jeSlii1mMSANLkUHAfyrF0ZbUhhvWfo5l7BoG6PMEzafteSFi
Vf4K4fcExCDTUZeWfXrlqjRvCnufzj4dJGgIoTujboDBJUznfdrD1ZR2mFIbBlM6A2lHf6iN5nIA
yzbG9HV/0sKdPsmKPSLzscILRkyQ6wCIfWq+PLUzkMBiKNtxUlQ+3Uu1KHdurz2dN6DgBgMLCyqA
CPkQxKMGm6xJtblu4AuWfoX1wrsqfDsvgT3cuFsaxHlssRiYqRkL1Kki8dQNemsgObSdpACXGogB
snjCfHlXvk5zOiAuRoUk/n2WCYJezPmCBB9L8Ay+0L4UCuldEylWnwSj+900NuFwnMzXQfX/VTkI
AjU0m9FBwOPjfhJqxtBVSHPq4Ru1voftIRqeW/24yIY2P3+nE0F8QO8qUFPlE+5Mrf1mZwjZsvXx
7Diefias/LbQLsZbDoywfIGsM8el6nsLWQa9WPpbq9wp8Usb7ZvpotYvok4C5hR9obU4drBXMaiK
ynRoB4jL69mf1QM4lXdh8qrQfZ/KwD9CWZj8AwoRUCb0qk5ljQt2yOOk4TJUn3sn3ZtkuauMdqO0
g4fOkiQX+Hxw2QQ7A+qBNQ7/5/ydKH0aVeymmKbCs+3t5DyF9ea8230Oe0wGiGfBZoDlbDyzQJWO
zlxN2ME8VL/IfN+kl/EMGIjkcSzyOSC0MeeKxBBNEc5umoZtjobNpGh3VpigInJ3Xo3PcRULwBFU
8Tz4Exk4Uw1qU5d1k9Z+VQZWjV2c75F5Y6SHArtZMxlYU+QFa2Hsx6w8rmiqeBjAJuQ7i+kl2YHY
d4TUnq0eOtmLS+QCQFMC0wZ8HhBe3NUHOtupJDEM12D3Rt7u2AI4EssYBoRS2DoJ3EmMP5CzXtxW
BGXjvMYSqrvZBbuZe6/YMjZWkafhCv8rhLOa00wKIi2ELDic1aFL3hftqGqyJW/Cj4MeA/JF1GKw
nff045R13dlZAjFORi4KDOzu8TQFbWlEX+3ButKjsJAcIaFELH9GmxSdFGCvTyXGJC6JGuJ+DYuf
7IrtbL9RDspUB321O+/mQhv+FQVIwKkokOn1XVpVcId5D6q7Zqo9lyCtk4gR+sNKDHdcrZA0wzBB
TJhvrPH7EN/XyfN5TYRGs7C+BOVFbEflIWhYKGG2gNrUvq7fjem2J0fVDQEe8S0Zgk+oDIKPCsgz
ogNfhIkxWz8ZBZSZumRbz4afAuFDsZT8vELCT7MSw/59FRTyYnIsbLOs/WwoUBvzabKZNcvrqy+E
Ujbt8v/qMMOu5GBENNdBso/nA9YPG4PzXC7RVz7/SgR3UlEbi7AcByLG6J4kN4l7s1BJXVH8+T+0
4M5MZ7pDQ5gjg7RqG0cXQ7ZrQFkRm9gzI31SM3flE5KVyfjUHlQcU9eYEDaUMeZSJzYzsOwU8moN
TtDbxWZczKCxhhSUNOM+W9z/Zk8+a7BsDHWBC+xPeB30x9HchZ2soCnxcn6Hjp6DlsCpISNv3cCO
b9Te9WwZfEbi4zxUtbGqCcvkIESLArffjM6W6EdbVtQR+gYGkIB7QhUEq3dPPdxQ5zjWKKRM9Tt2
fjTzZszv8jDy7UyWzwmtBjgxSD4wpoa07lRUbNodiJtrBDr10Wg2efHLlsVSYWayEsFSo9V5TaO8
N5wQ2ljls1O+Ue1H5vqj8+BMugdAzfkgJDbdhz5cELJHJa8mE2+wVgHlUTIEMaWYiPUm8laR5/Oy
ZIpxUaKLolFtKtgubskevZuRvhBAPzTju15fjfoXcmEMKvz9UlzAQKc8ayMT0vTSfMvtOfHQsdxi
fcrhvFaCehcyyQ9B/Mw/4Mk1eu8wYR9t2vCRlIGN9uGS7ukQVNa+ShDd432oysDDTIFPQWoll7tz
F42CvhiDrH7YZs+jmx5c+khCJhOTaW7qa6hGN+1X0uaVUK4WVYVLF0cZhA5Tuy30u7qZsMl1p3ff
JyxmLqb388aVHDe+DQd0dJOp7LiVA+DDmAlt+/o+V2yJVjJTckcO3LxkGQuIUat3kvp1f7TBCze7
+3jyZ9frZJmtTC3276sjHuV1rFAD8sL5yu6vq+pRbx7OW070gFp7JXewxyavG5eJWKYHOr8Zs+Q+
FkAPTt2eC7rUCSMrHSHAof3zMiv3mpt6tRbfgWkHC1DIRVLe1DkmBApLduJY0nrO87lA0jp6o6YJ
RFtm9WwUw2WaRxe2PR9zMzm2ruovdQkiamtDqCqJl+IYhvwTO1EwcPUnGKy+XIkx18HoEZxTxfRz
9V1N411cLFsNC2aKNr3C5K2kWiH0FVxtwLviOfcJ4W5gQIDmKTtxBCsBmmlTaiZoX2TgXeFFsBLD
HWysrmzddIZN+2TcFo7jt1NyM4L6uDB+xa5solxoRsyCojQLxAVakacHwGp7Y8SMJPKCnhFnZr47
7Hrwt6mLp1cv2eidPwxi5T7Ecbe2CeL+DnTuOG/VswIsjPPSVcHSbQ3Zu1imFxdIUPsLI9pB0JA9
qCUGqY49vejNG0U9muav/6YUF0QwLqZUBeu0z8MP29yVYK+jl1py5abBeUEypbhQwnCpg1lBUA+W
Luc6DZ/cEHRZ91V5SfWvhBX0bxgGFokUMdmPWR0wVw3NIsOMvh8nzqGKX1SD+Gkx+5Ydg+kIDRb6
rkb5Q+jKWrpMCz6osDo0Rg7BDwrulFPBxOrIsEwQnCTqgSruBcLnXdpaV2Mcyw6b6L5Zy+KUBINg
WaklogjVs10cBVN1Nyx7VGw2ruJFsQm+NecLR2Atkv2klV3NIqqbPIF6Xf67cC6U4TftsSclBCev
jNRa5C/s4QwCSmCA0Bc7FdUOY09zkHn4S7a1QwzYvurOZThXW10PnEjG0i28iNbiuFhSVLZRDx3E
NcgpbfOQx7oHxm4nQrPMvXSqTV38GixLciiE7rJSkg8pcd7btcE+oXLl0N1YoWwIRIMlYxMThf+1
dlxEMSrMpvWoUfnV9JqpvhrfZrMkU2Z/4pPno/aOPYpoloFV7PR7oTUyRFaDG6ZyquuxDu+RcUmu
bJkILoSUWNLrVH2LBKsOL3H6N00newQKDcUGQrD0gQ2scw6OglGTYDUTgEeYkdLi751KvVTGICc8
uH+FfIJBo8iFXR0UodCe59elf0zc+JCgmEvfOuUhTbQ7B7xv56Ov0HRAiaGVydiZeWxvCSCBgz3a
KBPNr617a8pGO4WOvPr73KehajmPCkuxE8vaO25yE2fok0eVsgnnr9Q1wCDooDMPGJVhcN/IiscE
3MfQBf3O3ItspfCSoT82saw3JnaGv4JMruw52DTXMwJBao1HWf3yv2M7kpAqttyHEC7Oqcg87SSH
EJJj0jH3HAz5D09JLDmewnBKUAfHMiAbU6pcfCuVrp8dA2JmhuON8tiPCyxGIzTxF5d6dZbvJzz5
znudIGMCexHmhMBoCoDlJwBLSdIYePYKcyEbEMObI6g6vLYKFPf5vCDR85kxi2FyDGxbGL3lok8G
5g+rsFygtciwMedip+TLNsT6zLxd9r35C93oa4L6VDpblymRtddFegKnA6Qim1jF/09jn7WoUzml
AKuYQzMEBpbTbLQpc70hq3osktHLQI1BEXVeZ8GRBgAd8FK0vjF9wAPU9HIo51BD7ykPhxwUrm/T
jFHL8zIErAM6YKus6PuHa5evYo8L6axiQCPIms3bYgQeCNL6Cwc7jo7KjG1SClVuUWyyLzSkAL6+
pD8wuAvkkDVmXhKByzn9d8Ie9pOAecXUOsYE+T5vPetqQQ3oPZJ30jxkURaAdxhWn73QciVxUxAC
ToRxcW1Al1WtLQijEQVmRiGzr4NeylPi+e28qQWXAiShUYnnGV5Q/FkpG1Rc3A6pVTuP2EAXR6OX
J4kSaLNyaOaEbNvc1TwQxPzqafV4XrYgBp3IZq62SuuwZW8A7xGaV8pi+ZiXsfWg7o2NKVuuIDon
ax25UzqnqA92Nbov0dxd20h2mnJn1C1Wo4AUttqfV0pkUOwgwCwLSNQApOCExf3S6jmFUkOHHbqN
oYMoS7XoMxb3EJRAy59JDpLgqh3TJ7UdCsmDW2RSQM8cUEZi8AhMhJxJKQhcB6oAu7fUrZcubX9L
+q4JEoLFVMtCB4k8kWkxFkQYnYPBeIJP5WHybYzMDNo2GGUch2e3Ow7hXouukl5yJESpMuZF/ori
5+GWqjBJYiImmJSEnkZGf67ib6S3/EwPX7KhPQCj+D7X+mFWv/A0PpHN3ZZlR1D+ReULr7n0dsRa
7ohoN0rV+tmYe/Vi295IlNvzjiT6lIz5EwwSGioo/EvESRunnlibesB/luor4ZOWZMEcSSKA4IoG
vPlDjn76CdH97MbUgBwnnIKrMqhKDC41t0q2dfTNeZWEogyD4UpBfQZo7qkoWxmywSAINhUYDKOk
2IFJq8Hmm1bbE/PCkQ0pCMUxagzYECGOBxmFpC7In9bKoEbJvlksDXQxQMnMRTVfu4WrBXkSXtU5
tuSd15OdMu5RAsoqVIbAmg0+CR5hYDQ65ihnZD11ccOoecClq8pWWAiVW8lg/74KnmlWGqE6QQZN
7bd+zC7CJPGRbT8gMzrYcesZih2cV0sk0gYVLVtchf3tPDpsLKbGWRj+cdIeFcV3o+/2cuimxwLN
HelDXBRH18K4y6Ea9BAbwwE7sYFoicefZgoKVyAiVeNHrsReOF0k5J+xqlhaiRcYuvQot2GQ4dSk
dZyMaspEKtqypVp/XPpkO0zW9rwZBWOEkKOzeQ8VhgRn6KmcZWjmrmG3uz5hL6bxECVokYHRBADr
QI/e0YDBq19xAlLIRjRERgWbKwPc4TgQni8vVVOAy2ucdRWdMqyn3hTJk2o/D9Yxsu9LIwEk4Qt3
/B8qFQyEMBp27oLA8FuUdgpsqsX6w4CpxaHQNzFmT1psq5TYVVBax1HH6/l/ZfGdb4fGgIxksKuZ
/YzBw1uEYekDRfXURskmKauD3tPGU2v3xlGj5/PCRRchYzwEtAy8nJ96q2jxjN2g4nZy8xGR9N7F
vQ+QkecqkV/WElSETBh3NpYFwzupBmGj8e5GO73Pgzx9aZoNxZbz83qxP8WHsrVeXELRLh2mcxmW
bdSe9fwH+Di+8PfR6ASCEtV0TBucnoVI7SOndvH3O7d40OLxTS+U4CsiXMAvsMsAbIqciFptDbdC
SwlkokEO6kQVi8nOSxDFe4aFZFtrbMwx8wc67McpRaHLt9XeJ6U3d+AAls3MiKLvWgh3T4MR0nBa
VuM13KfGPhR5oC8OhsUMv6A3xft5jYSffaWRcfpZwH80N6SEMJ0qngbeEFOTfHihzWxMF4PaBhhn
HqeNKnJi6y1KN3ME4BAGpxM/yp+0tPuSHMxC4lSCmI//NtjSgdPC4D2OE087FXnwJgOWOtC0TlZ3
EH4hF9S1iHTI2vhkWFHTLO8I4o+rtpveOqZJQPpfpM48tXw0wvt//0SMOAE4beABPk1puwvIfksb
r5p6fulRwVFk5QXRF/oQgMmmUx+Ym8UpcgcCrOmHDSUa+xjLYrZMBndyYjRBuzKFjNnauumdQa6R
6Z63kyiPXqvBnZtaHVSU2CFiGi/jFGxlh3oIzE4SJ2WKcAeGgI9dHwxIaY1uWzTZFpuYvaJvJd4s
ivwgYUAODbwnnpnsZ6yyPlvR3X5iQYAtO3K82H3KgIrMrPfS/X3ebEKFVpKYWVeSUneYkdtCUg1e
dgucuoW1yztJxiUs9Kz1YfqupDSYd5rrCWYbk+WOOIo3Nbg3Yy2wzOxp1Pogdnt8uBmNLSswl370
yirZ5nl63TZU9mNE+cP6x3AXxWySTp9TqEwd93nC8FuyVNsc1EZ2FR+paXoIITtMzwZx8QXcFCPX
+P/v6nBnLcZTbzAZ1ixKrih9a8CBNW1AKDFjz7X28J++LD9VXcah02POGKVfOz6UESgsS0CnBhkN
isSBHO7cWVo5L5UNa2KQtdULzxwiD6uKz+siCrlru3GZUDlajZUwsCOZbzXd18e7vrvXs8ti3hey
G0smizt7+dhoC+3YN6LTZTlYXptiyfrYbcY0vk1HF4v9Rol6wqIHYzYCJRresIjyp+ejbfpqbhie
DrM64SGfjWILO36zi+iQYh2yh+0gxM9I+lC57lFt5nr7z/bFcw/vPSQ16GrzT+jRCWOjAm7Jj6oY
4ex9qhwcR59MO3M8prLbQKQuxJkWmtioLqOsfqpu3kypa2GPsO/EyrWpIZMnPUpJid9jU0gGErg5
tjaz2nnqnO/Paypw1xPRXLzLzbbv2hyaFtpVWm/y5rkMJSIEwRsigL40/uxa46vapVWHCWVIjrS5
S4dAMTepuw3Hi96QABGEumBdF6YoUATEztdTM45zppHEhhlHa6/Px7h6TqfH8+YS6rISwR28XLGi
LEwgokw26XDVgJAPJGYL3bsyrl9meO4FghGuD2U4n1jayaVZjQ8DetEiOc71K40Aon87r48g4UV9
H80itsEFEAruoNlZ2caLDY9zCdbfoYPTy1Zoij7Kh4RP7ddMT1yqDZCgKrcjvXS6QxEG/64EeEvA
KIFDxDgYTr87uFP0cWHdtqhQKcBrYDJF/ltIUh3RB1lJ4Quxdj0Yaj0hcx/Mb73pF/pFmb70y+68
LoJoi/2cf3Xhy59mWAxKnECX1AVBIoj26UWebpX0xTWuy+XuvDDRt2ET76gvM+JXfj7DGTByDvoK
AHfmVke1yeq8aanjjY0ROIn1RI6GWI5OPyQBiMdlvMqApw7COmvtTEG39BezKutUi0yHhg5e1Da4
/+DTp25AnHgsdBB1+jGIsLFzGft7q52OYlJauXdm/OYYxeG8/UTRAHRkDMKOkVvQZ55K7JH6TthP
hjYABb/g2Hi6ck/yyCOz4iVEMlUsE8YlFo0BJEOusRy43GDrsj/TY7ek21kDJbbk+mOW4mPPWi8u
kDLkh5OxYaeRXqugcsOKJy9MN0URdGEPKPitgiT8vClFrrgWyQXWdsrGeeyREQNmdcxK91uPAWPD
jGU9VpGTwEdQFwcTPrCgnJOMCx4nkYJTTIFi1LPnxn52gc20D1qyD2NJai22419hPIlz1RdzZesQ
VkfxfspLjF0Oe+x9OiRm6Sn28ku36OA5iiobFBHFqpWW/Jh2rKaTlTLId0Ucb2ieaKR7S3IFSmLJ
Z9Mk9tQ5rxxCzN+OTMVJr3/Emtl6akf8Kpsv7ZpuCtUIUjW+oc531QqDynlS1HqXdrrXW9ONXj9G
1ESXBxvXsG7pCw7FqCRBnoXKxCcMjqHkRm3jbFIr2ncdAnbS/26WVhKvhacSpc8/JLpsedRpCNA6
QGINBSHUUh+78KE3btpyt/yM5pcvqKOD1E5jlJGfhmsntxmVZkH8zFLTn/EgdG0MIcra4kJtkAVg
bTMjJuRbAdhcX8SNCSmqld3ht/gZNiyFIHYp8urYa7JLQQQkAYLtQx7nPUu1LAhlSKfwrNW9Vv25
xK8VxX7ywdyiEXO1aPNjqD7ZXetbuYw5W3hIVsK5KJdRZcyzaERAVfMLhzwUaviQxcvWhmW/8PFW
krjgVhvagsVBMGuV7QHXmNPXQTYOIVTGZUOWoGUwMJ9+6oc1nUazK6FMEv9sjcApt0mHkXwZ648w
TH+I4dOTOksK0mYQo3aYl6krn7JZkq8c3ZUQzivc3h31pGVJ9vTQTPu8u0+jwxe+yEoE9+2VKo+w
Rhh6aAQKYJeRHgOuLAmOImOBLxlvOsRirAnnvklUZENoVBBSNZfYtdA2l7Fs44Lw6YjGDwIQo/AD
v97pd09qNc9sqiLpcd6H+TGKbQ87GDBjeT0gTtDU09MHp/hCewTs7B9SWRxZ1a/wcJld7HzBxYal
Ab3qW8BAn/9AAn+GQnj6AwSKdYw8nqRBIx1nE3HVpPpTZuB1khjR20AJ0B29rGYjCHvAdJkaqvIa
cm8+j5tma7H6DudT0X5ikjmw5uyglHPgkM4z0vfzmgm84kQY5902jTQ9niCsyI8DbZF7eNMk6ZQJ
rbdSiHNv7DNZDG3Ek3sBJmbRn/T8PsM0aqz8PK+LIME50YULbFOnqF2N/7CGnj5h2Hdr96hAuU3Q
Ou7VPBhPYC/fWKnM/WQmZP++cj9r0d1xKtj3QrvRArShqECPKQkR7LdzSfCJbtzJcpwhAgsrdItA
ZFA42Nvcy2BEMj24YzSghEfzCHqk1LgAAh8zBC4UkW3pFuRoJ5qwf1+ZK8bqmQrbDOEN9s7qL51+
S1udnSeP9IVfSXxCbDdQFoK/Es8i/ibqC60gbofoXc9VYHQXTSJbSCRKG6DQXxH8LUS61mEYa1Qt
Ym+YPFe7pMQHYYsNImWaeYPmoz1oycSKo8SHVO7gxu6o9FoFqXlDvM64K4rvNb0cY+pFVHJ+JTa0
ufNr0CTrGlbJskAsP807R5Fd5OKT+6EM+wUrn6iUsao7l0nA286ZPBptpnRXZIz4HyTOu6ncnw8V
MutxZzZBK40uBQSCQBeDd8tym0yZPyTBZLyelyQ+VR+qcQd3Kt2iLVRIAoXzPKDipHmlJgF4i+7d
Exfkjm5jll0/JCwRmoHjDKzkpS1fe4z5jeprmQaz7o0yyiWZU3DHGHNQwCeb0MvQnofwVVpGk9mN
S1e0ZgRLOcXf7934hzJPe1CIvfQ12Z7/PDLT8U2fHosRxoU5dx2ZmPrZgmKpi0DuCG7T+Moqg1I/
EhkflvBCBIMqGG4J4KGf65y4/EMdIdCZoiAp1IOBEo2tvNuA5p9XT/iV/kr6VO9stUQthgGS5haj
RW3l1d1X/HslgXtyVrY9DCoL5y2oYO3xHVuTIhklkfDKWMngY53TdGlr4BuR/LuFvd7RNdrUNO8x
Jw/MqcRkwtDACMlt4KLBNM+FBk2Z7AZTsjhL+p2h5Z7mBLS7HJKbWtmd/zhCF19J4kKD6qbDkJns
1Hb3KgmIunFrWWQQO8CHNlxkMCI9qZYJ2kwKcoZxoxj9ptQ3Wt17jeZX7YRNIeCNBvbtOSu+V6M/
DZITJvsFXKAAPx/Syx5adtVPy3hHm/O8FYV3x8qKXKBYcncJC8o0LJ+j6d7VsCbjNhweKQmKDjsZ
ahkIWuIgLtcmJksZmiU25PkR2Nhs1Q8Xf4pA/hX7o6xdIRPFHS5ravVl0JgvomSmsO/1LZm/jdmR
yGhIZZK4I2ZgWmWyOyZpUoBavUiU2Nc6z6Lv1JEcMGH0AyMwwKsgiETp8/Syb5YZDK8Y7/RV50Xp
sSTCeuvJbSfD5gpP10oMf7r0JO8iVqNa7B+YDRmnSyuUVFSFrr0SwR2u3hm1wWaPp8l5iPvfs3k4
79oyFbijQ9LGAi8vLKWXqadmUaAOOyP8/d+EcOdnNhtnGpmd9NHCRrEC8/s7I/r2n4Twt2zRtmmP
pzKeZriHUn2zKMSzExkRm8Re/Mu5HY3U7FgBT7OfYvM1iXb5F1ik8MH/Oq/D5cKNAySmw9IeDHj7
ZHxOxsZvq8ssudQwSnfeaMLItpLF3G+VFSuJHmd2A1lR/SPEWp6lyZ/V1MA6W3XTu27QNMWWWMX3
81KFl+1KKndu+l6z8oW9mKLp1ayfFNBcj621zTUNXSXL8cosk62XlEQEnnWyisdwctj93tfg9489
N9yAW8pTZEgOmX9w58m2ylajTDV9Pjg0KKYXKa+7TAR3mvp2MVVcd/APd2vT+zJ/k0KsJSL4In9T
Oso8RH+s9ZgPt253byaSwCYWAag4ayYiT+UDW25MjcoO0rwMXpzus/AJ4KHzfia8cYwPGdzHGCw9
pJoDGUk+PyVF7yXU3GY09Oq6+l6aMgCy0K3RjwfrFhiDUQ44PUxNS4B/MnDB2ZhfAK2Y5w7bsU2C
pj7G6UGVVY2FLo3usglUKIY9TO4+bcMlc2cb4hL1uzkfneYQV37hHM7bUPidVlK4CEGyHAX4csbB
MS6Bl1HpS6xIRDCH/VR4whwNtrFCDyBqT+02tbluFRGKqzmmytS9lm06sA3qNOiinWlTb8levqDT
SiAXf9pBVzJDgU65M+uXFvISPxwI+hTqLGN1EZpvJYpz88Wps5QuC0AUbna3lLGfRPZFTiXjeUJX
WEnhHF2HT3fRAClWvnMMMDnfFuo1kSHTBQslGEDs40PxkccCyzt1IWZaogCDhrnaelZ83dQbWj2P
mMNOLjBokoQXY3c/pyA52LpfetDYbCoJDCiMZZPzFRMUm5PFCvGokBv0ksyvlixsCP1xJYOzpoFO
uUlQC2WPptgIiuLN7n/0y0YLfzbmppFNkgo/3kocZ9VOiXq1DaGSaX4j87umP1ruhbQKIUwkbTCY
gwITpX+ef9CZc1KV7Nt1M/XH5i0OJT4o9PSVAM5qkxmbSW1DQNvvsuIISiaQm5w/t6IAizc62BNZ
TEdj+PTjY2hUiZ0IEc+Yq/K+jvujSwAHWYaUHHsMllxHKhYD6GYn2xgq+kSAjTnADgG7+2mZq05L
StySImBY97Z9B3QS1S8y2TNWZEEDLOMGJs91zBdxjoB1PUrdxAY7XnoQguEnIgs23xm781YUeALb
8AfOBMzxOmg1nVqxA8ewkjjYk65iHhRkLaHqgYdNRlXEDiIX1E+kcPfG6DY2HSxIwVD7bV2DBbXJ
t6C4f+hQt7ZQuD6vlMB22HFjgH2CccSAWPpUqbjPc9OhbBP7EG+qtns3eupbiiqpUwvFGKg6Ys81
lnHy6b8NumTQA2DL9ZjW38oROHatvXVlbBoiuDxqm4xWHM4Gn2M/Y5WW24lVEDPG/unQKcnGabL0
XrXib0sWpZvEGC6LsL7OUuulAgjQGxfrKowKw1P7pfFo2LiHrCMyVhnR99SxOJkBv7BChCcQGEcd
88MN1kMz4OTkVotX9pb2P5x9WZOcONP1LyICgQToFmrt7uq97bZvCK8gQCwS+69/D/7ie6aKJoqw
wzFzMRPhLIlUKpV58hzfRb4bQEAp9hNnjYBt0eTE94MRe+z3nMcu7t0I0oFSBn2/481NyBT++TpA
FrVcw+Uv1Wghd/efrVkyRYXTJg6FrQGUrDI+5G3iaxGY4309bmz7aQCdgDK2153WWogrF1ZnXutA
Mb3QfQZ6AplO/Cy9m5wsUuivYegNJ68W9gMJHfYr7Hqv3EV1A+XMzDHDY2SS9qkbshx9BYtUaHT2
5pGTVrWBVhq9u9JuCMQ8DU5+xDpytp2IEFhq4K57P7Ps8hCmInqLczpkm8qo450IW7ZSt10I15jF
wokEVBBjtnMAqU2KzjAmAuSRQVTNfmn4EYSEMd137ilvV9CCSyfz3Ngs+e4ieK7RwBgmYi3L7wxl
/iIYZH5uDJF9uf7d1mzNPtsgjLSoUtiyo+eaHkuyD9PgX0xMOFUglak7932rtDEO0eC4Zex3nz9C
8n1V0GpxFUjnJh12TGDPp9cbXiSiUwgyJhv2aWf6aCWglrmGOloagwawCpreUDMFPG1ez7CyJrWa
P7slCn8Y6Pco/yGb7M7CYF4zZD8VcQNCk4DJ9DBCMyZKxeP1zSTTB5lfRvakcYqbgTlsHk/TzKyJ
sqcPBu2BLZRjPpvc6HaMY8ahyhIoSTP6Yiov801T3PZMGF/cJHuWpHG2YEgxVj7uUmA7/zlTWDgL
75KVRIxTLG3t2O8gfJCO96wOSHoj+ev1pS9FGKybYI4MlxOkCC5N5Rhzj3WayACDRxh4aKIwCHO8
d8iQhnj1aKNea7QuWgRJEdRQARPEdXxp0fTyLrUni4n9qybbDl33ajw4az2UNTOzgB1CVrYjJcyk
xX2YbMrw1CRwrzWugGXvheQbWoEObiE+fcuzb9V0WSp0lcogSt1k15aFn/DkLhmGV958jvPspLIm
qEzxuXGMXZ6NR2a9X/+Ei94C5O7EpuFOYLfLX9BGWraU4WqqKZQYPsGX/b7YK/FTrqFoFgP2maVZ
zgZBSmhrTZegqtmGp+9x3Phpb/ox3jyi6Y5l2K1UgZZyUXgn9HRA/Y8bYrY2IxpaZU8XIBLi3pdp
P2xUQ9eADEuRjk5pC+Bi4D764JKDoBB4zLGD1SZJ33pM0Zrj5vpXWswgKDWnyR8oi5pz/C2wqi6t
DCS6ZgS2oZt++NR4OzXeeeD4gwIEcTfu2mjwEhgZ8jb/2ZwFkkiE0DjhsGlB8qiAHCEiWfmtte/t
cFdZm9F5iKtgQKAz3isryEBDUZibWh6d4siLtRR8QeEbw6poR2EoeqJhmh8Vnuvp0Y5f0xW3EfcZ
/RX2T2XiG6HfWS9O6I/RlkDJRj2w9NYuNiEGW6ubptmW3ZdMbItkd/2TLDkXUL3/TzYFInuz9xQJ
paFsomXQtH3rm1OCWpeFXhnCWgpEFIhHSMHDt8CtdXk8eV8gSc8aGTDz16jfS8cFCZ6HQfp/QFfi
sgbpLKeoLaLod2moSbXuGe0kkNdHju89ikdvbYh66aQg2AEWCNFQUPfMgrcWXtFgGEcG+cAOLqtO
bkEOBtErydq08/P7GKyreC2BGGWiYLlcSpdmRZRxYLE6nXPhjx0xH1pw3N0os5IbW9XmU9tYzY0c
atMJBhnnn6+7xuI67elroT1o48/lD4BukxidBj/AqI5R+8UM93Ltcy0FU0zm/c/E9P/PLo6qtAe8
7GCikjGOwN3obMW4iVoT4DcPNIXbf1gRaEnwrMeu4s+lObtKbe2pyVxrBVTyU9yz7SDG5+tmFld1
ZmZ27TYVgAt1BW8HFR/4qV2l/Nz47OhXbhzLVbDv9Ld98JMzazM/sSJhjbSDNTzs6+x9BI9ULN9w
98bl59rbFoXpe7/M6gj+Rf/6Ov9kv9dMz+5Cc9ShKgbsZxnvLfOmVduYn3IjkNU+yjZele2VeeOU
ytf0R+htY/olVseweRRrPPxL8QXv7onN3WWYzZ19WFYB2co87IGRTOjtQ1lsRPSJjyuPtaUTgYQN
dJEQl8e7Y3YieJdVA4EOBJS+yV71ZOfpeDuE9oqbLl6TkH/DlLEFZSl0SS79NGJOqzs1XRIDKHS2
sovZb6NVTeoPoZWEOy6acAsu2fo5Q8rqBm2OXineBDKuV27spRVDvQ0c+RPBAmp7l7+EJHXjhmkL
V+523P6aS9801oDWS8fl3MbMgVOg8qp4nC6HaDO6fmodrAyklcUObAPOPwB4MVCN6hc01aaPONva
BhShuAyxIDXiemisxE+a5B8C57mNecYhjR7JKGyEHkaLoP1IjpaOv7tS/0v159zSzCHRanCNKMd1
l73q4t6pH/rxZCYP4uX6QV/8QmebNgvT0usqILrxhcL0JdLUz6AfTTcQWBvpHln3SlhZ9Dm86PEg
Qz7/QQ9TsdqpMzIN/LBbL9ln1pOzRpWwFC/Apvr/Tfw5gGf3jjXYquqqad+6z2P309IbogK5Nga2
lFudW5lFJUtYqd10WEgNRWyr0T4YLK5/mKWtAsITQ85QXzVBJnh5PFlaouTICFIR+45h3FQCdLpW
Cl/KQ/5Uwk1EVxSpZseT95g+02g+oimCuuJ+xDimxJvHKiO/L/d1nm6Sbnt9WYsB8Nzm7GJx8pQ4
iIKI59Ho0/yujhRGaW9NueuGQEf34M4AZO660WmvZpeZN4nkmsw2Iec3v0OMOkoUUPF4JwD83E50
ZfJXMqCzqr7ba+wHf0oKl8YYuHOneh+6uZgTnIUhFmVN7raYxWwYetOYgnS81h/Sbes6UMT76YHg
r2PvJRl8HsXIk3fpIP2U/7aT8SRRImr0gfZ33H2pzaPjPUdNDiXSbOOCb2cN9flxX6afyqGOje/P
IIR+6WOm4EM5SvzUTG9F90zkFzzeWhNvlP7X9S/w4byAeHdSJEVcNkF7MX+Cag7uWx07GRRJoRdf
jbT202xc0z39cGYmK5xNJVdEmA/fGQPvpZMLtCcw5z7e6EK/9dyCKFzuvP39ciBFaYHJ3kYHaV7T
a+06TPmIbMGMo28S5bLRioLrJj4EZqxl4vFC3R9dKjIHiOS1YWeoeqCgW34Z7Jd6BNV175Mo8nPx
iTnb69aWdg4VVTzjMMVhuXNmADsvh3RkCm0qoT4xEt15sfrEozVGvwU3QII+TeeamL3i8y4sgbKY
kFGB7Me0P7uDftLIbK+vZMmExQjm8Kag+eGZaPZd03McqSAuGycAR2mNSLNGg/Xh4GDAj+Jo4z0K
kvwP5WklMGgMjgAZkAwpePdq53UQsWeD2sForzSWP1xosMXgCuAGoZP86eyQilC2fMgo9sxDEeG3
QTZyfGz6T9e3bcmKA/YbkGcwlC755CBn1+bAOhS/CjaVb/qnxP6OSaVTmXtQUBxXgvHHajQWBGZx
1KOmI4ryxKWpikaOzF2YUmBs7pub1kY35sCLg0FvCQv6ceugWJJ0XxL3FqClv18nHvZo4TE0ZUAa
c2mcN+ApLVuZg4i7CGJ373pHvCd9tDRWDC35IdST4IBATmN2eZYheDbkavkAQwB4BdAxv+8j+nR9
LcsmkO6iH2mB5XS2FqswVUxBXwjh2OhY6g4zk23547qNJb+YUMR4e+GdgAnay/2KYqhpQGw1RxPr
u4dylvtFQbTY/GsROfgEPokJz4On47E3M9Mkaccdhd2it0XFT5K6G8zar3yThSh3YWWW7KLd0dlE
wIoqMbQvFMQK6E+Zy5V+y+Ke4R0y8fqjFjofPqkFS3jRwkzkvAuoQ2ahX+nN6vD+x7G4adP+ZweX
0eWmlU5dsKSDnSzXG6Paj/1Xu7gZY8uPHUii8vsC1YkqyNaoihaupgu7M9e2Kp5FbTjZpfUWo2pB
3nI/ybxt21Of2s8m6gR/7YUgESYMGAeQ+6BqdrnSvA9F3dfQbUHsAi9Z4Yu680P7U7g2iLfw6S4M
TUfuLAw6AOUTe4AhbWfyxRW2dUR7t7gdVPk1Bd30yroWdpKjLQUoBXMxOD5HFTQGRsaJjSChy/QT
eM02ddQ0Puaw/MTMTzaKciG1VmwuLRGiSHgfI7fwPhRUUpeAETlp8sDuHZCctX4bb3gOeYdqpTK8
cNoQ4f9wP0/XyrzKKdpOVZ6L0IEa/Y0n89h3CHoBtrvG8bK0IiSvLkTvoVaH2u3lR+ODWbZdihUN
ePcLaPHyJxuSKMpe2bnFBZ3ZmTlHbBrUaUWLWBi6e0GiwHLlJtXj7rqzL12Q/Hw9s7u4D2NUqiTW
E475Jk1HkCTutLt1hqB0bqCt3oPZtzI2GsObzXgr7L8F+UxvJQw7wkOQSLN53yAHi/A0TZ4HHGME
xEi31kC3xCqery9zIYc6NzMfWAhpQzIjg5koxjMo/NrZ1Qs1i01tkUNRrjnjorXpIp5KiGgizpoh
oq96o/NGLApuYZbFrUm/C/EravUmxuvn+tIWLmawPKMLhH4Qo3TukMTQJtBCWJot8kdD2ndu9e26
hUVXPLMwc8XKHFQkOSy4SRvkUeuPpH6GQsWKKy4uhDFwJEB9B4n7bNdqkQ+yhfxOoL3oyXT7F1us
jc9Nh/PiufznZQ6FJgcvUA6ZgMvDWwj8Z1kwOHsfPocTrqp4dVHsoKXvveT5FlyXLj25v0wQ8uey
3l/fx6XQAQUe0ApPKY4156jPqa5CNoBEPfEeEtSi8u6HaLahOa6EjqVAb0/KbVimB1r82ZFWTHbE
EoAkJbZ7Aip60xeOHw6pz3m2bz3iC7l2lZHFtaEAwfEBuQuZocudzaCUmHeU5mCXtD/TqD86UJH7
6mb2bVmzU95oJxhp/Ooo91l0feezNCZHRTvzJpTVkVFl78q6kn5E7Lfru/6xu4CPDjQK0uKpAwW6
8sufhv4X6o6QyAiqSvsstv3Oob7TopvS9cnRKsId60AtZVSNz5I0IEDMsPyUYuKjBWy9rTq/Yr9Z
tTbQ9qEehp+F6xzPX4ZDa81LN/D/sEtiJNR57W7QK8XSf6el3hfkLR8DoziVcnN9J5bOscuA28Tl
z6GNPvP+0jVqdM6zPCCVTA6VmdEgteP+VNiZ8y+msEBkTxy8ifOzTD2hw5xjcYUaT3xAU7o3Xx23
e7m+oo/gTdhwYQVIXnQ4PoCN0PB0pDllpSOkQN00fmtrcdLtryH8aXfd0Yvr2GeNGaCX+0JEv2Wg
R98YlgltmYasJPxLHxQM5dhX9MEZmyOmVclIJ4YQT82O+LYOQHgYVTvIToSA5A38tYlXAubSmQMD
O1RRcXWCjH3+jgFPrXBUBA+yIj9svrvuLi/HQKzh4xYXdmZn9pLxKjc2vMJA2b59q/vHNj+aDONW
aI/xEyl3ZfcPuRyIHMHcNYVp9FcuD6xAlDTCLsaB9cAtjuq6YXS+VmQlTC4dh3Mz0/aepd+0rhNN
oAoKgqHHzi38GoMW3hombCkWI/TgM02B0Zo3v3EOpOSNwJnr78P4JBUYr90DN3d1vo3XNLgXV3Rm
bPahYlMVWmYJrjdq+lV1a4m9BmXl9TO3lNycr2gW6VMdaSDZsKJB7Qy3CXIMEsbFXS3erPZfHPy/
9cxVG1sM33VZBFMR+VJ6hz59UtZrtaZFuniMzqzM7geHd2mvGaxw78jLz0P5AKx5261c/ouHCCUN
+AHeYBi9mnlblLWJkHjsRXa04c0v0xKotn52NUgcDLEjthl4w1oiuuQQE5UWhzANnkXziC+SwpLK
hUMgi9/yrPITFW29NXq4PyPy87Tq3MwsQawJ+HIMDjMGyuVvTcpaYJ61qJNty9zhhWIyMNyBnDpn
PiAijdyUhLffcCV3m4GTCEN8XpsZAVICUjx7llF/6hsiJjCT5i4g0wquNsRAOnFVuN/lMPLn1lFZ
iYID8V6SMOFPvQNWnlaG+kuFvwXdWCA33rMKSrx1XETpLjJoW6PZBP4MP67R73pSHQpqG9xNGiSu
SQUSbss2010X93a+7bqO6p2rMwektaO90cotH8uwGiFQmmQq85uydgO3Z+WuAm5BRjXmXDUt8szv
46bk/oC+4D1XNRl9x+nznwakQd8HM62FL1xAGH3wk+BV1dMRKbWuoiagSWk5N2nr2hvLjcyXrmr7
5NTQwXkkseT9FqQLXbR1eyt7APFxswFuOXL8mGIOjWbAMGHW1gw/xSXv3VMs8VwMks52H4iS6hhH
yt31SYugPdAyMfc051B540PivnVJFdV+07TZnqi62Enqlfku4bVGt1HQ7haoyP5baMZJE3S9UUJq
yCqzlYRh6RCeu9As5quxGyHfh+Mh0TXT4X0TPruoLXnp6/Xo9bEliIwBTaiJlBhlAkhTXZ5DnZg0
JlMdc+gf8uIA0rzE3A3VG0hp/TK5Dd2jbRyu21w8hWcmZxdN77XazQ0UXhRgyKVVxaiClE9ROX65
bmdxD9F3RD8asDWc+culcV2NbZ7BTt2rQwfsf1Elb4ntPJdNt/K5lrfxP1vzznc/5BDunSrOo3Mg
3ndzeKqpCAbvGy2347jVKaTS17RgFh4ZE6wafSMH9XTMj8wiNRAekQJAGLVAfoqqx6I7qf5HFH8b
iiBhuwEHVrzinPuYarXK2i+sjUjf6+z79W3+GMkvf4V1uc2YQvLCOsavaFMgHcMXNaSb3OyDMN50
5edYBEKvvFs/OhAs2mxCJU/EwvN15wxzrSKuc6gSsKCsjB0V3rEL18ws1HhhBw8SdJMddDXnjbmw
a50yGwvchJ3zQjk0fttYHeqY3zg2msXSSrsgtvHIq4U6igLiWODk9v7etaZf4UwMynisYQTxcn9D
AowySZHTy+qT4L/SePBthV01vhjyWzvcY4x4GNdaNYtbfGaUXho1ZZhFiuKj9mw8JMR5r+NmVyi6
kgUsnBssbuo6oJyOmbN5BcJEjzAsQKYKCnYwC8p7xV8lbn754EH3Qm2lPslwDSz8MS5MNtE5nLYU
9+Ds2EA5p+GNgvto+UvpFJTl92E4AEv46/rBWNzDMzuzgxFyXgyZi7UpfVNk32u5Jd3TdRPTZ7jM
NC6XMvMNBQkdwFSwlFo9jWbh9yAQv25hbbNmjuBZ2mVxjkWkQFMjah9T4T254PDFXM2KqcVAcrZf
036ePUBk6SXoqmAxufdguD8N7fhjD/Kw0A/JXUdCX4NO5+9XhxM1ofMhBQJdhkuT3K6avvNQ7bVq
Csmdh0Hc563Y2Wu8KkuucGZnPo7WxdoezBh2YpLfQrZmWzvZZsyilVixZmbu2X3W0saEmQbkIhzj
RrFUm1Kuwc4/DqZAYASRyHWgGTsR7s7sAOJVCtNDBbQU3Yi+SRfSnQWKvsHv09qWJwxdoX7lVca9
MEW7tdWQf/U62d5aelKA7BTwP9c/5OLKz36RdfkhXVtRJNL4RV7YvhQh+aldunGLl+tWljz0fN2z
40ZyPZZDiP11u8+8LqFahwHU6gmwg9gckZy9o39+3eLiujy8lFESm9KLmcWoFGkZWygCC+GFu6Qy
2U1htymajNkaQfhSLMHU1ISpAXYS6eDlFkLfrY6KyVTT2HcqLB5F7gTXV7MY7tGWmrwHIq+QOr+0
EYdpUo8mOgEVuPgjhWH6g2Ue6nYH3jbCHy0n9utmZc5nKYJh+wCGR90TSdLMpmFwyCr0KP+yPvJd
UgfZOBwlpVsnr1e+1sfqBghYUMieoG6wNsd0uSmv1CisHK096Y/GZmwjnzhflHXKu5tcvV3fzcWF
nVmblTdc2dWjlLAWo97lQW/crFF50H6xxpezeN5xTyLXRIkWp34WJo1RZTqf1jUwE0TN9c7mciOA
vKy1ESQu2XTDZ6C4g6HqT2Hm7sJkWPGcpbXiB6D+BVjW5D2XjiNlUUISC9dQjHdoKH80XryRQN+b
XKx8w4/1HARq1E/RzoSA7gdc3uilvBRTg11ofUKJPN6H0ms29QBaWD4OaLKz2Hq9/iWXTjlAgAT3
ECwiq71cXdnykgsT8N/IgeCWkpkOoqoLt01Jfl23tBTBJngemAomQcw5O52RQ4mAG7JAf9Fu381h
7BR0jokLuStNvW+FM+gHJqIOwC20J/EcRF66ssGLabXrYINNMKlM2tmXq2WidaI+dVEMz0Pftju0
c18q7vf5VzY8iPShpA+Osx+rend97Yu77KDqAyFY1I/mGHXiuQ2NOgfJkvHNoJAUwis+j1beJgsl
eIJMAtBh1L5dDG3Owo2jQmkxYEkD14p9NeyL4rFPnhyJ2s8+dg6mvrOs3Sho0CHPIF+kuZIDLH1h
D+gCCn8CRG4e7jBb5OVARU7ApIfW63YT4rZ+ZN6dnRy7Xviuq1bu3qWoh+4a2KAojg7Wffk9PXxN
ojOsuPe+jQQPk0cJMLsGEZXbbyK9Rvq6cEARCPDsmwISuqOzUGBVRYnZrGqCfnvVbTVQDypxKgat
Mk3E1kaRaV/Xng5XVrmADMDVj94NkGtgtQUe63KZRWI1mZSwmw+7nj50zG95g/niFg9faKqcOAsa
77eHPhoaFBvC/pqIfRqvAkYU86qYLMTxvbQfgo3F6GpQHUnrphM/aPUURz+vn5ClQH9mw56jmgaX
hcxRsKE5fbKsxpdQNujNHwlL74BIOKCn/rWOhi+ob/pWQ45lukY/uuBMF79gFhxQxkFq7OEXFFAE
5uBL0/oebDu3Tt1vGFB2g0jW4tF0ImePKDTL/ohHYCDwA8Cpyuy0GQktAqOMRmdvsE69N2MUThKA
Xf0co3z7VJkGkzuLQebVD5kbRXckounBLYvW3jUZNW8S7nVrY0ILKRlYem00RRnw23geX35yp2+L
vpgKDCxhe2P0dqVYQ0EtmsBZwgAC6DI+SPe0jkwHd0AwBq/WsbJQ9QUq47pXLdzdBIPWk8Dk9GL4
8MZvhoqPDcNrQcqDVUVQ8btTwvJ5HK58yiVLqPRNnHSIDR8Apk6RZKkVIcKLpEO1N9oU/IYVT5H1
L3aQ44G6wiZTy/Xyu3iZRzXuAHwXad4S84dZVQfdI9ImbI2nZfFIUvTE0XAEnSCqJJe2LMMuaeym
E73efdi9oR7jm/GBZCmkVB6M4s1pbht2I9u32FkBPy8dxXPLs/yyzS0lYoWsxBxObnUi+dEiRsDs
ezd+I+PhupMsZQUA2k8oIRdPnQ+iSwmNIzmYRRGUnN7Rwnoe2lfeltsoKnZlUvu13Z1MM73zDO9G
k/DLdfNLawWKFxIK7lQu/vMVzmoPoqlZA2G56dbmnwYW+1ZhQy3agwCb+Q5nva2jNZaq5RUjE3Gm
ujumjWan2+gHOw4jrLhP2WuPQU9jIJue1GmQOtGdQzpMrkBxtbQDFv6UdG3sYClTgewUnpXolQOB
M79Q7DAmblvjtBT6ziuRyx+9TqPJPAD/ffD41uN7Hu4ysNAlKAPu0jXyuaXXIHGgxDqxdSDxnY8G
KS5C3UAuPeiSI0EjqgYwgBq/Y8QGxzhkw5GGJ2ge/f2XBnAXdAx/gAlzSD+Qx1EVTxcMZtCTu7RW
EiI+dXniEtTrjbh3k/Bbm/J6pYm/FJowHQOOAowuoGo/v9dslWfCqouAVjZ0inPfdZDsAvljYuDj
+goXEiQwQaC1Ch5f4KDnY65hSZXpFpiNa9kPiIPswWm3qfEu5LU6uiDJv25t6SviPQFgC0yhhPun
S3F2dJosBM87x5MCqc/LHwlrC0InZrolXrXv9GPLzaBtwl2ENuR10wt7emF5FhqNAmo33fSY0eFj
FyZBnQO2lEU7213jO12KwjCFy2tSu4S7znJcYxgx9iIRH+rRvqHoxeLmv4uNaGOXaptK6ssy3hXe
8+jEt2Pn7LW5Vh1dXKxrITyhWIlDO4sW+SgqK86x2NH4CgiZNrRf1s8aXebrm7oQCTEagl4DWABt
tJ9nK208NI1xJpHmkuZGee0WoTpwKvLDyOuDIftjFq6JbSxA0iYpKFyo6GXh8TR/s9DSdUH7C5up
ODLwvbAbEu1VdsDbM/cO8biR7mdm3OV8ZyVvEIvyoZzL3Ifmr1l0kVfjQQESFdzeFMqml3dtY/M+
Ngb8jgTVhXRP7VeXnTwVohV/y7M1cY7FL/qfNTYbIWj7oRJotGOnIUxQm59Ra9j0PfXLtZC3FBBQ
zMD+ouI2cUheLivMrKFrmhGPfrMOgK5As6V5zkl5G9vpc8/V03UPWjwsCD4WRsEwR4dGy6U9bfam
wFuxCAgfAOMrIcuxSxvTp+UJRDhg8g3Fc5h/Eh5I7sTrdeML+SwqVf/Zti5tQ8CbmApNc+AWI2DF
kzsSr+FWpxMwey8ANgnMIGofYDOd1y8g9VXGXggqyczwth5QAMwckAWK4/WVLN3PQHtNWD6Msk6Y
lculsAbD7rRGM1crXuxFFFN/pDJ6kl7ENy3rs33cFKfEdWAcIBo90MSPowGJYcTeQK9eH9tCDivJ
/J+Lar564Eb/iLtgzm8OGJADkoakwcdVqOS3GfE7KFlX7CfmMm+pOc2yIwDTb1w4fsnUnjYqALf6
QchH5TmHlNV+iN5p4ojb0HP2sWUAUr/W4VveOma74O9AhYrOZ1Za3STRwOEFeQsx+eSmSd+T0AeU
BFzFbwktj1S8E237ltO9WjLbJYnylbk27bHkKHAPsGTjOYLkdhZK8UGISNGWC4SNQR1BSX8AGBnI
dK1WUvVlS3j3eH/GFf+kmmd3MOp3VdZMT9iEWgePxAfdZlsnc/fXXXIpYqFTi847QyUYY+uXHtmb
tpFgUBXKPsCilPog0p8CI8V0japgMYJM4Gk8B8Cd9KFMmQ8Y46oTDEcXVRha2xg6PztmqhqJhNG+
td7gfiYNIQcZu+WddjW58xxFbmleglSP8Ggtok2heO70fCq/AMiKSdB5gRYizZbNJqkKrfxW3IXF
z8b4bdVbF7TJ1r7K99naOVva6nOLs9xmiEul+SSameRfKjPILNSFh4fOXmv0L90N53Zmj7xQhmah
G9gxrGxnVECd8T4wen2E1DaUUuKV8LGUXZybm3lQZ8eiFx02MqvfRwUWgPKlE8+msSnCwi/47rq/
EjaF+w8fDk0D9Pkn5qp5ZjEmMnFzG3csSiAAZ0rV92qvK+3pLY6Mc6Nqq7K3EUDVuwFq1Z/MUlmP
BuODfVO7skWvsiT9zkltCHs0KJREOzoOw5M1FKYb2KNtZ4+IPtW+7HLqHkSY9t9SgvmCgA2RvY3H
CGEw8qL0Vle87jYWhkYV+PnbIt72zFA3mVkYWzG5rZ1bISh+GpP85LWpD5bu0mFjSm6ITRsnuRvo
PvTumVElgA0Sr3y0I2q+VhbJ3pkpQcdlEG9Elq/NyAyoICFGEYs6OTays5G3DhwcbZiiw2/wmvvW
DW3mZ6YRfSNKlBtUPdWLXdlduRmaqts2SW1+xewCzjo1hYPJIBnFzo7FlXUTdZAN9uuyq7NA6o7F
ey0BDACIcWKVIBmd5rLMA68sEHvWWWONPi974DuSPq8QmsB0f9OlMQd3YZR4PwsocgRD4/LfaVSS
o7S52KNKMGx4hmGsG4DqwfVUg6zPrwpssh/pZEg2UOxrAuAHoTzYmFT+qsqhOTkjLzS4LJOwAals
AzoNKLOw35KH9Tci6sEL0kirH40m+UsB5ajQZ9XgbWrP4L8zhu19dgs3uoeMhpkE0ZAVGI6g4x0F
ufG2VSmEFAiu/bzj3r7NQ6vHnHt9lHWT3Ixdlx9R6LKOZo0yeNWXnfCtPIbcrdLwMEMBRnnD2IDu
eM4Kb2sZrYg2IHDMQUfXhifTKg11GHLiRpvUMo2TbOC7/lBYxbulBoBgQuAFaaCGsao2HWTXiqey
T+JbRw02DapyrDC+01fVJFNWaLbt0zjaJXGn7w02kheqejECBA1Rdt+yC4s8lqzNy23TkSY6GbWy
7/rO0lsbSfB3DL1XexBsAKBawjPkyhNjMbxPkx7osyGi2vOJY6VqeI+EonECirXQ2sfVyeq+pOLe
Tv08OdjFbzVuBvvO8VYH4BcCAl41qPFg7HPicZ/F1aKteaVTZAaYFL7DnNg9i36mUP8A58vegrmh
a3fogt9WUvg6AwqeFitBaSEEgjULWH4gysDmPe8j5IY5ythpCoA0iG8Fe3bXdBSn0gT/w5oU30J0
RyqMfib+hVR8Hv6yUlM5uMgLilSDkQEl6xDsEilGG7mVoRLrKju9xXRBUq7E+SXDmHrCFCMG2NgH
kg5iZEyT2kBtqwHg976UDvqphyF8DW2x4k1L+4mqCtgJLeh3IMpfJiXl0CFeV0BNh5qijlbR4oaY
fZP54LkFiRLCV7MZI5Lm/tg43Rq9zULmhU6mByAMajtgZ59Zr+1Bi7GDdQolaG02uMjCYybWNDAX
0gFQBWJKn+JJADDD3AxKkV4Zl0gHSL1V7AApCtzYr+7aU3EpvQdUAvkqdhIVgLl3Dk5f2mUkMO+H
vXqv0KdFMW7AOFFQA5MOgVQnwq+Ik3QAkrujoeMPuOS+hm3TVn4WReldHhH3NtYtP8SRE2/DsIxu
Y9EZW0KzFkUL7aThJq079EUzB3ThlmrjtRGdpaIUdgswf2uC/gL/e+kUvBU5MxtIWpcOqgXx6MdZ
vs3Gr7Gd+yT+iiEaK9tISlbcfskbzs3OPlOqc2mpBGYb1m1L+WoPwz5bkwScfvsspwG/CnUAvJqg
NPNktM5sPbQmkuMWderIjh/SqFlhUVgzMbnj+XuiUDjYEUxImeILh/GTVYu/f7NMPWo0hcBfOlWg
L22oynTbTENLyjPL51wb36Iw20FdYCV3nzLKD7t1ZmZWEGhEppzagxnIp5fZQ4HxhFicEu5nfGu3
n6Wzv55zLkQ+LAtLwlSrA77fmQvICtVDyTQI74d4UxT1QzK627qnN1Ydblw5rNwmi+ZAdDENt07d
tZm5ZHQqpyHI30NUW8mYbVnlYBQCvF52fCrX5JIWYi1FD/p/1mZ+gRGM3kgGWFPGw9hp37J+6vRU
/x9p57EjN9K06ysiQG+2LJZrb9TdkjaE1BrRe8+rPw91/m9UxSaKkGahVQOKymSayIjXaDufDk26
dhgtfTqIGlAI2cEoPc1WiBohwel3k62L/o9qbC1j33c/4/CT1blO0fzo1bUW+9JkIgYBwMkCCUeJ
6nxJqkpP3dyLCtB2cCMzN7fHWO3tJgo3g28Mm0Zvvl9eLQsHBtUBcljI8VM+NPt8id9nVjbpNGQZ
ULFev/c8bS+THduX4yyNjPRQ4d2ODvIHiSFzGIyAvQa2ttq24zUCozYUGr8kOVzjfS6HopfG6Yso
xBxTq7ioG4wxACqj/JyJInC0lwFcX+4ehrV67dIC0SGR/V+oOaxWDyLyKAmUOjQuubzr9MKRR31j
sPti81tSOfWa/MpS6soH+x1ytkSCJkXJpiekgcVekb9Y5G1in2xVIXoAhWpnE8WWbtdkdSHuY8va
dK68gjFaSAYm2BS6+hZJBy2l82VKq7Itw5EZjrFLDZCvtoTythbEowlk+vK6WQs1HQgnF0EstLIi
TNpARV8czEJzBBLXuo+g7a1cOUtHC5B8yBY4sfFFZztB6QerNAfgp2Gbbl18ChxZyJ6FvtuGRrI1
Y2Hb99nKFbR0zZ3GnB1nhhfqfhsSM8bZPi0VKoTPl+dvaX8baA6o1CFBV8w3gwuuT60GcIu55qK4
GKNpD+DOXBHQXZy731Hm+yCFitaOHbjksbEoVgivQWTdTfBdwcD4yFP3rbdmhra09U4GNq/xZ3Uu
6WME4Fr33/T4wXR/yv0xqLZj/OAnz3r7z+V5XFyHJyOc3eJhHchiMIXz3VuzR7BsO5avq2L9i+vh
JIpyvtoDjW6iMs1jadC56EIK6pGvrOzepfPxdOamH3GypTL6PlJnEQTGtS33B6n5UaqPWvCua9u/
mLRJuw6wnMm5PxtOEza1IWVMWktTIBRrRwkO+CZZ7uvlOIvL7yTObERhZTU0oxmRMi23Jno3c3HT
SeEuiq0vmqte5VH0N6fFScjZaWGknRaOIyGTmsKo6/j+UzWgn0kLUXv327Um9+Lyg6oM1Q6gBl2t
8282eJUZy8Z0OHmCHbd3OUi0NnjUorWWweLiAAoxUfoQL5tvq9FtB1lMCFTFb1pyK8Q7+Mqb1NoW
1JP+4qudhJptqZSSnNErhBqEGzGSbTlptnF85VEbiaIbba2vvLi3TsLNFqMSKL5oldMUisUu8t1r
r1vzE//oSYHSBAWHf2dvthCTwEoCtZlmb/ia6k8DluJ+b5vDVY28/7iDroe4YZwf6vCANdxGD146
60mvHwYk2yrh0+X5XUwVTn/NbI2CF0UkXuXX4IzVlNd082wDxGhbeXauX1ukYLK4K6prP92uamH8
6vjMnz1AQPANRA8D/uIsTxF0TKLMakD7wJS/RMiYy0V3JzTkJlK0H6zMHtPS6cuvqRVDvnbXXAuX
41OUQfeDPAVg+/mOaemJdoEA06OR9KOitDiYxXbavIh6a6uJgt4ktN/E/abq5WdVXDkdlvp/YGSh
+NPHn0TrZqPPlKYFRcro2+6tS3XHlUtnMCcp9OLVteQjZd5t3kcsjX7radFnqrdbV69vymTVmmTp
6Dj9KbNtBqAWk5maiUgtSO7+VrT+4WUmFt5hZblNY5p/8dNAsxmvzUSc6Fikagbpb/SqmJgH5HaV
fdLbBi/HfUH1JaRt4K/1kJaqLZPZyURQhZ2BUuX5xwZWELWFxXR7SmYrOZCRH4r4mEjbECOIKLz3
h7vkLzCYZzGnS+nkGh1VdlZTELOgkF9s5WBQYkcPkw7gSNB/gVLRPV2e4aVr7nSUU0p0EtEfgzxp
JSIiXBkK11GOIENm+/1GEW/DeK1SPZ0OHz/n/+YUssR5NFcqhlDO+ZxGml0FWXXIgbQb1j+Xx7R0
3/we00csw1gCXp7GNPTNJnMLshEM8oLnxGKY41pTc/FIxIYNIhsFLNOaA2xiWdKzBjukjeZjwDNu
RPFRU2M7Nz6Z+ncwu3E22IH6OXPvm3Rlfyzvw39Dz9E2VS9okTkQui76XSfvkqZxEgzCgr+QVJhM
pX5hmTh9PnQ3jLKHMCUTKclefXdXDhvZu5XFzpaUqzh0jHEzrtojL27+k5iz3WCMY5xKGTF1SgeR
sYtF6sPU+sOdoF3ryJO6W11wAunb5eWzRIo4G+tsTwStKTSxRNw0aTeldSzrO03ncMfu8QZEpyjU
DlU9P9s1su3qa3tk8ZsCKAfTNJk+KbMbVqITCPIQfHyclS9NFz4GXbfp/NdYWNOWWtyNJ5GmX3Ky
9+u+jVG3JlLmxk7u+44CTTgX0u3l+VwaEPVjVo8C/BQV2/MwmdT2AHfgKsYC9AcjDCH2eZyjqap+
jaRm5fm7GA3kJl4Q/FPnbTizKBNJEKEKCTJEf1cBIepvEqF4RB9yc3lgS/MHd/DfULP1qeRyjNAP
oXwBSnKk1DSfoXs7ua7tL0f6VWCdH5ynoWZzaGip37YJobL0upK/ytaDnt81xY2fv0f4qY5fRelV
cg9y+5ZFT8hQWWuGrktn6skP+OVVdrJWaMLqFS1lUp/sR5JciebNZDFpyg9JsNZ9WrqSTkPN8py2
cNXKAiG/qUbjZ+S/RmlgZ3rr5AILB0Rqq8Yr07v4ISlUAo8E+/VBfV0IdSGqWpcPmWpH0MUvTe47
RfsXTA6Qtr/DzLImxfTpoamEIYu8rjN1NxIi6LUD2L4VQ7CFOYRXjRaiDhAaXuRsDrFo/b/PZVhd
tY1d1XI6McEJwzMeQqpqjlb2UNnaqlzJJxZeRIi5QRM06dBSVJym+nSdoJHvJ4mfbbQsEJ6UJjE2
CcpPKx9sWu6z7UDTkE7s5IuHqNRsO4yF4maJwsMY+RC9ccQAtRAUhb6aVDhiDIGkcoVvLS+NC2V+
KvfYVmJ7OhtXkbVUDIsJ9garQIECHTctYrl40zUaqgTaAV+IbSCrdqQJRwXdQcPwtlod7OsxtEuv
o3LVOa7ebUfd+CRmkm2aMZXUCA2myMlTaxPJkXP50Fg4CTUM0zgEJ0EZKibnn2LosaDqc0CNaVXh
50k2Etpx+COpHy/HWVprGtRX/sF1+WBTaLSpQBWLfnxf7zVcJ13/6IFARDhHrQ8G+/i/hZuduplU
jqIxTuG8l8zybcm6C9t7331Ju9ZelfdfegYgbQ0sELtbsONzgm2SF0FfiTo05s6J8ZmzajuMJKeS
gfralXYcs9tsjZa59OUm+W5AHRxJH7qIntxovR93kB1Kp1biTRr/kw6fOnGNJ7dwqP+SCf9fnNmB
hOAv3QWJbaSZhxYBIN3WBNWWxk2cr6Ifp5fafMtysk4mGorMC2C+Gr2+LNWAWIb00KsPQo8UW2sj
kNfULdLyOwj3Wb5DdglF2725Vmpd/IwGqLWJ6Dq1MaepODmXEt0I9WTofy3SWnyPiq+GtpNb5C2x
jkLXoNnH/cq+WDoyTkPOFqpfu31a6XxFvSo342g9J4qwctoufsCTUc3OQV9Xhk5rCSEU/k2hIdaI
GmlbBrdaFL+1q9qTSwUQtvi/s/hLJPBkFmU9rnKzZhaNovtR+vcGbiWx791TA7vKleZZ8MydRaGy
Vj9XfwVzOos+u9SszKqH3GK0fnWMim0R9iAZn4Tmh+u9mv5Nlj9L5rZUPuXqSk659CI4izzbKIEg
y+lgEhmvCkco0fCp/RtND+9LPXup8ng3dE8Q3/aC1zpR+Dwor1K7pp63OvmzWkik6EPW5Ux+VPyI
3UcQjU5tbZLwvv1lyZCOvMXeqjWv38WzCA1jLE4Axkvzq3YYPLFPVaL6kpPWz0b14Ha7MF1ZyEt3
CAK3/4syVwGdwI2ZoBFFU7nTG27X3SgdZO2rXNll9+nyDbKQPVAUEKEHQ8nEAGe2awJjSCH9cxRZ
JsSbaK/nr4MlPJdiakO/wsNDtmPNX+mQrASdP9VVGEf/n+neZk7WvmjudciD0teol94YXmDr6cr1
Px2oswN3guNBa0Dyg0xwtltQmLM8AHjkSNJjjsiUXB6Hdq0Fv7A6zoLMNoaW6IlbKwQZ+4eaV3ps
IdFADqatXPprg5mt/UAwJRAFUxzzu1921MJd2/xzEyYAjAD8pjfqLzbl+R2RFjho4mbBIow3avxK
P84ct4OG0Gi+9nEW5w3iEtc7xZQPghaWDKo6EwmVu/dj+0/RPRves1b/+SuAAf2OMt1QJ8f1GNFR
igWiCAaF0tguzK3ubovmi6cUtPBXFtzSHYuYswStX+eOEOf7ik63V8lTOCO5L73vnVLgU/2qa4/G
eJC6bdcgQ7CyLhYuQAq0hgE5HjwNFZPzEQI6NtV4SgZjrcbGFTUbY5sBdjZvCjVYGd/SDjY4BQHY
kpIBJTyPhX9rJrvmhDvFgDiLjpb04mefzb63tfp9VLYlJ/Dlg2pplbA8kK0iYQK+MzuohkKPvbAj
ogZgUajdjaCi0TC6jgxF6T+Fmr/v6TlEWhFNoYRuE/XRQZDfFGj5Y2au9TGWR8UTysKjnp7gLBWr
PNnNe0/LNkNdxj9S2OLfzVwSPoPUzp8rQ3bxWc5i7xoQfnwTj6Nxow8yRg2SZPnHqDGyzDZ7HOgR
KU+kBhNov2gdUUnalfxt4U4C3iBL1gT1pd00m/1c6/sKegSYZtqxFFf16kHLWjuGGqZkPoJvXy5/
gqW1PHlvwYQl51et2Vnq6U3e5hXx/LqwowzVly896bguPpjBX1BWQEzBH8HjBtXReXNDUMusUaax
jUUpvfWyP2xlI78tEax1AKfdYagQHBj8CqZj6RltoJsxKXPwVPywX/1YgR4agizWSt19NVNxeALK
IT2PQS9LG6WN6y+drkQHWU20n4XWWN9gr7bbqm2U0O7p+RzVtNI+s+O9wdbrxHwyw0iL9kKmdp2j
F63vb8tWj940X0C+XlcqBx0d6ac3KtQ7JMmT1h42CzcT/i/Ui+lHUpOY+5m1no9d/YCVNGqxd5mX
3cSpAhjG+PODDrURwJf0/dAImoPeIS2a6ExHObVwO4bjIcrP1L6t6LvSrSz7hWOO05Tz25gEK+QP
NMM09TM1mPhwhQ2hNR9wZ6uuyp4iar9PMv/I97i88JcyW0JCiYNuD499DigyhbLMC7wcIZ3+FKM9
J60tNYEdJ5u2j3aR9SXLXj3lNUxXRAWWONqngecYoz5vIrFWCKyiLVkAqa8EJ7QeNPebHLd20UG4
ubKKPXKxgYWN8UNpfA68L2N2V61xC5a6u2c/ZXa79DXGOI3OTxGEcqMhs9VJ9LcTRxO/hUa1UcqD
nNx4owNR3EOwBGxs+hd6k8hlY6YJ5B9U15xSbSgu7CsFgLSLUEao3fu+bovZyim3lCVwi7JloLFO
UpuzY1U2ajlx9QnpTZGs28XyNzfZm9NCLnfhcFXiP6Qbq7LSU2dxlg1PEpB4UUIjA5c6beOTVMjN
+SldNCGmsy+yeitbsaPpj7n8KMu94/dXlboFOHB5XS9cIGcxp4vwJKZqIHeumuA2BTg3Ywzjf/g2
dQq0OIZCBoQf0M3liIur6HSYs7u1HzqvN9QpZLkVs12m7pNxPyElJOOQS7Ud5EfLu6UaXBf4iDzm
1uvlH7A85ElkgRXEk3n2cXlg5HEbQ4UUxds8c6r6yazpno9bECMpR/blaEvvcmb433DzR1UUFFHu
SnzVUPQ3inzIrLuhPTbFRkhwBobQ5+qvuXig4ZzoP/pSXYu/vKp+x59t2gzdBYjrDNcbj9gKqcFb
DsdO3AzBi68celyZvXAl5tJ9czrkWZbQBdwN8jTDsvzot/+I453a/Lw8rUs3wGmIWVKdt2089iKz
6sPOz0BRidJOAwRhJQd8tMrpy67cAAupD5bEkKMhAaHkOEeICZ1kdaMCKH60ruAuiq1pW+X3wN0b
q99sKRS1VRSKABkrHxzIrDJR3cHr8k0vfM1SRxvBUkVbBbZcP64B3xYyXejrk5o1vB0UOGbLQ601
E63pHtpEQl8+veE9vg3D97Y4XP5gS2cqSuPUTzjbeJzMkxCpFXUX2QLusUbDADk1VKhiaqyiVl/V
WKANlciN0ltieqMLJpzdJGy62Cm8PllplCxO78kvmQ6IkzMPvV1VbBURo3K/f6zG9yz4XIMMGCJ6
o+Papbk4vxYKYuiwqYjaz+bX1BSvRLYBZNCIxYprCKqDDvXnzDI+CzGAocuzvBCNtAjlDyh5yALN
pa3EACEbMwsLJCGTNzOv24McmCV86Dx6bN2hPF4Ot7DRQcIbUAA5TLUPzk++1wZmYcHbEMPRtJsi
As0lyZg11uqa+uTSyGjW4TGvIYOAdej5RwtwX7UwFio2kpLv/TLdpm177APjUDfVSso1lRxm9zCQ
BsgGvNrxyZu3U5quo+lYEcoM60Ni9HvfWJPmW5o4KCE0Ptl40gelFtcXxEJX8KkNa57JGJv8wNsK
K5XR+OfyF1radihG4HvKgQJ1YZ7KFBTd8rzsCrAvIJ/F5hpAxdZq3WMuGnuxLu8iucBfM99Jrvlj
Jfa0tucTaSA1S+KPyTF1l/NvRtemCX1jLDayO2xrd9xmdYzgWLvTi/K2033u+cpOBITOEm2fDn64
Ug1Z2OjTR6R4BRwUFb/ZTV82aQ21Xiw2eafDC+kHpAO69o42j79VQyGxRaORtpcHvfRlT2LOr3tk
MliUrVRwMWGvZHwVeQylMULRl8MsbYdJ5Vae1DpgF83OsAQKn2C48sSYsvZi178XknbQxvKgK9Lu
cqilpw9ONVxGJucXmcx865VWrI4a5biskzcpcEq1VR0PdCfUficSgbY2hZO0rxFZRdt6+/8YfjZU
swct5hWEr5re2KJIDaEj6HZdroItCYRhw2F+33vCYBeh993QwhvXLL+v/IiFLApeoYKtJOgIKvOz
Yxwy4whMQSs2cD4edByoqa30O8stvkmDfBW6yr4BvN34lmdzfKwk6UsfGyLBJIAChg927fk+Ss1y
MEvLKDa8i267qn9CL/VJ8MTPxWh9uTzQpeV7EurXcXJyNw5DboJlMQlV53CqhzS5D1vd3+ilulaL
XTpmTdqcAACYV7TPzkclD7WpgO/n8qAgypPuS6dq75dH86sQMD+BLPAQBpDVydZ39tkSlA3HIZLz
yVOtUB2xuB6HH010iGPFTqvPfq1f697LkB/d/rmQfoRWviniWyHfJePBSPfqABhzm3t7/LU6ZeXy
/PhVMfbmSUfJxER9fC4DWfWap2YtjG8J9hz+XE3ibQb5PbSeLk/CYhw8KXGBn0Qn57YrvdUqLT1B
NH3wZNdoSoQdzSvU9FZtBhYjMSS4ZL8cgGfnvS/kpdsFOP3BW8fG8AmVnsG975Nvlwf0ceFAFfpV
4Z6ABwgAnS8cq8dF03SpM9VdrGMKjYGY67prVPalwbATKKb/ErWd56tVI2hV6fPCaPM+viYtFW6z
UobjC87RG7pqpQ/yceNNVVxabJBEp+rqbKVKLvolo0vJoTRc8qdmrzXGRs/WlKSW5g4V7Un3U4GX
Oqcto5uiRHHK47s3Don7Q44/X/4202F8vuEYBsRyxgJbh+z2/NtgfdoOegJROdGQaLTdBCEI/xpZ
MztUj2rzz+Voy6P5HW36+8lpJUluoMQR0YJO244i4q2x4VwOMZ2tHwaEvIUlqRp9lfkuLSxl8MaM
95HYKHdCbG6l7IvVPxnyqzw2yJc0PAGLNR21y0E/YNCV2Cx0reYB2AmHqtn52n5AZqhP9oEOGIWy
Y77GElpYfpNFLncbitHU26dfdDKTZu+HVtsr1J6qAruFnTCKTrTqOrUQBbAX9BBdnVgL1myRu32X
DV5D2htriaNnPWRegbpEuJGH8G0I9U9t9qoJsRO5jzBc3vG4v4YsUlqKU6DDdfnDSvLHL3v2Y6a/
nwy56qiKu1MOblmPAl5xeY3mceBEXIF2bb6lTXbdAuGwRmEbd7d9P6wcYwuTwYOQejKXH0zBOVNH
7pFeDrO+QDbQ/MS7zUNYv602URWvZXAf82BZpddJGxfhbOS5Z9Oe5VIQ0JYrN9mAOV6La6qdj+JD
YXjvmt7cR0VkrCAJFjYmEEuUA4A407+ZtwK0GlNNuaxLFvB4A3Ltuk6L7eXvtzB96BMA1oZnxb6c
P2y6QAvMUJZROcw+5cNTnO6HP8eVTHKL7Aoki1Bmne/9UTOjwo20coMYgdMjYILALtLI3p/7yxKH
LviEcUNzcj5bQRO3XhcTp0BNHDVzVzkUwdEUdpdnbOFGm56BOtfLJCU475qUKQ9SaI7lxhNu9PRJ
Lg4jVolrfI+l78LOxhdRJOlCMfd8W1ko6PWFoZbs7QaCn3loamsXdOofVzqYM5byBJaDHmrMLprI
UxM6gsxZMmKv8Wi4hQ2P16RG9heTdhJndsUMCbrcmU8cN1F2/uRCYOgvSISldjas1B0WTv2zIU0z
e3IgBZGmhGZDqAFZAR2r2k6znKxAMVtqX0v9PS4xuV4TOFqoT59P5LRqTqIKdaqMbUnUEdQPanuW
/M8gIVjGQZTZhnpEMY9Hcl3LIOmPCJVdnt6FgwLgACZwgDyn9trsaCqtqkzD1C3pp4QbcDogpP/8
A0LENOhHcudIHwyPE+oaej81rFKMUQZgccaXMH4OxpU8YWkgpDzwYRSTx/JcG6KVoybP0qDaBEUN
EWjTkcZdnqqFjUXi9jvC7B2MP8SIGCARcuuoVbEtVIDd/mYUHKkcRZPDqThbDIWSKx1KqdUmbjEb
ps0lrdlqLtxFnNe/I8yOB6FvxL7IidBZD0G8FVJU8UAru3aqrDSaliLBfKFAifw7CLrpi50sbKXv
WdaIbG6G5LqsqT+RRPzIAqd2D5c/zFqg2Yepm8QPyoxAFiusk7DT5DlLXwmUwlr7c4FkA8taNihB
qNPdp81i0cBHlLgrKvz2OozcPhfZnS6gVviuDQ4az3X3rqrvY3XHa13RShsIeGOurMOllX7yE/Sp
VHIyr0VSNuIw8BNGcOat/qhmK/X5hXsKzQR6+zqpw4SGPg8giFkaYRZdbWpJtjvSltK1Zam0YeNf
/nALB+5poHlr3RSGqolMRiIOQL5Rs79Wg6vpdczLWFN3ir9SjliLJ58PLMsEqfV04jXhIc2dUiUF
2yXaRhLsPPlprC2WpQPjZB7nV6SpgZfSauZxxOJBhHT+3asfLs/gWojp7ydroaqVSsV2nU+FGnf/
mkh38RryYnk1TIBuqlsSb7DzEF0RRkEaMIoJa1DcNN7WV/b9mhnR4qJW6YNB1AFKNTdToANlCGPD
QPpQBDmd2NZaI3YhAlphaFiQFYNcmaPXoqh040Ieio1OAm4D0nGQEq9WsqJp+89eq7TWINui58Ol
N39TqEY01qGlFtjYlY6g78voM22FEVfEvLn31xCiS0OiqsSjwqS78AFXVMSqPpY+FTw9FsdnvS5e
Bt8q/7wwQhnmd5DZiQf1IsWSiuJnF5Q27glXta5yYeiHyyt5YeYmyIU0dWSmVsns0ClCVwpTbKY3
EN38XdEagG1wJLTTNLsvSst8ctWi+BTEhbYSeOFQoCiH/w2PM15o2mwL1a3vNiaQi00gHj1z21gP
pb6Xwtsi+lrVKII8Xh7nwmV1Fm52w6sewzfUiWY36NtG3EZCvg2LkmzPwTdkZTkuLBBcOyCj6cBf
KSzMxuapVt4kVktuWRzbJNrEoEouD2fhdDiLMBuOEccaLmU9w8kBkKTRpgqf1OQ2q3rncqCleTsd
yvT3k5PO7xBAxf6cRFV8rLrMTj0M5otrKUORGTbf5WBro5qt+VzHqDcTu3LTjEJxn/hRv22EwnvM
R+tRTGt5ZWwLpzgbbOoiYXg2nYDnYxswm8sHjXCt9ZgmxzL4YbUrK2Fp+ibBPZV2MSIEczBnW0R9
Mshjuanwt9Xsrjl0EVij5/bPWRowNE4Czcbiyi6gzohAZnjAHiYUH4zWURtn8J/8diVRWVrev2OR
MZ/Pm9m0IUBEYtX9c9BdmX9R4qDhhIwUt97E7pvlC4Pn973eKBwNXkmv8i2EAy8KK6WahfYeHBMc
dtii1Go+SKV1tV+MpOxsIc9xeyeuEsfT7Up8levPdbw1+xtQWKP18/ISX1pzJ1HnuVeChplcTWMz
sx95rL3Jpbw1q/Tzf4sye152WWzlScfYSCP3ERSJJM6uFHNND3Hp8oBOPDWaaDPRbT9fCK6VIi6k
MhhD/JnFhy55GrPIbkt77JjI75fH9CsXmV3ywF5/R5udebKv4lUWEI32sP7VDPvoqFujKlFzd0dw
+IqCCPlYPtSSp220tMpuDKCbRwAA1VYU4mCDXXl19MNEd7qyNrd1lP+4/BMXPy6wyV/l5MmJ5nw+
lCBW687S+YXJQxfdxdCJxae/CIG8Ef4eGkWmeYjWjD0zSpgEbcSYuI3g31e5nbjuSvrxKy+bz/Yk
44b5J/kB1bnzsQSZkg6JPnCHRfK2rd8a3geNLzthaO264l02LLtom02fA00R29taGVS7K8Zd1XwZ
zYfYL4+CpF5RfLjXRNfJrTUX2KVD6PT3Kee/r/MNuXBDeLdZ9Fart8kacGtpbZ/+/1P8k4svU0M1
UlUOOZlDSEmOY906hn8Vhg9uC9xupQa2tHJOo812EoYMQiiDY4Ci9XUop+LAq7YGAF26XU9jzPaP
3phjV+TMGCpvYfRJ4aUXOfKwskAXkDcyjVDg6ZP8JA3o2YfxUNrvk5ihjPJr5xnwMo8l8NbMOKK9
oVdXKjXRYu1BtjS206Czr1VZSmG6Gqu1a1/i6JMW81q6/QveHkMjZZ10pEn756C2wGjaBNF+ouTR
NigSeG7t65j+uRHmeZjZ/WcmpitGBR8KK6kxc6wBE5hxRGdrsHGktFVl5T5f/mQn45p9MlizVSf+
WhlDjTskSBfQJLwKbhIldLrJeiRG9jsDKm0Va3oRSyv/dE5nX072QbYrInPqio9B8yVq9mV/dfnM
XErCTkPMNpcgG9koRhL5RB8/taZsD7jXV0b5qYQvQWdgpQC3dDIBfZ66fQh8fMDRFaOgBZVLOD0W
/hnC7nuKRcnlES1OmsJ7DYEN2L9zbEPnuS0uK9zvQWG+BajpSZl+a/raSpilIjnUvd9xZitRgsRX
lDFx/CR4qYqXoLGO+hAjsTBslOGtH4W93DbPVdBtvW4yCAw25hC/XB7s0kvx9EfMVqdqJFLQidOV
Nyj3jevjbFVtw1i9EXTviibJVsPPIiP85bBrczxbmG0kayh+EzYqFZuKj51LwLD04+Uoa4ObrU0l
yGoQnkQp443JMPoXBZ92BQDJtzi6dmkDX463eFCefNHZJSBmelT4xhRP3fquA8Qptd6gev1FFChX
LM1JamZuwZzGvohnOq/GVLkR+73mOV1zq0grWe5iCg+/FJwlbT2qprN8K/AMOInTYILstVRlO7gq
fxq6Y8j3CB0YsdO334Y1F9nFw+Qk5pQ3nOQFXl0pxpATE5+mKPzZa43dDW9WeFev6hwupSC4PYMy
hnMIFmM2PKS9DcrB7D7NvC3T28a/LdX7On9VxkeQiH/+xU5jzYbVyMI4NBmx1Ni3fX2bu46KI5fQ
raz3tTFN++Fk+hBZCjIdU6qN38TbrDcxWfoR6DKyBTU8e2VDlrL9TyObI1MxS2mK0ptmMb/PvH+M
9iVA98cSVyZwaV1MfX9wYMjqc5meDwy7XbETDPqJmoHOZ3ynd1cjCqxufS3n+8sjWjqZTkPNvlWv
xn3W6ITCIcrNvonGUfP++W8hZp8pzUCZ8nom05FQgwkehPy96P8czDuBMv6dsvlb2KrUKHGlac0F
jboNRRRipQp/gIDW5b1kueLm8qAW1x5AAypnkHmpYJx/Ir3OTZBs0/Osl19HuK6bUe+dshuuxTiF
iKG8wfFcibl03qLOQbpIK26qsJ/HtFRf8sqORm+SoUM3neg13g5OrD5fHttyHOD7Cr0/sGizsXlo
L6kQJMqNlXZHzNpDfDwtwdvkw8rim/6j+bsQ8CYZMESdCR12PiAQDWFVjUxi0X6rcgCCCpTrfR9t
EURS0q20Zta7uK9O4s0urCRPvU7uiSePh6yzFdnx6i+GdJvmf4w2pjshIfgwWdca+M2cD0xOBCmu
g7DaZBLJ4barb11MweTjn34noqAbIJMaUh2eY5ISNdLkYYzxPQ8hod2Awi17R1h76n2cNHBPlPQn
c3vK+nObD1m1Qvj3Kv3s0sHOGOOvJEcV8yFf41F+PIrOA82+Tmd6PogYhf6R8o5UecIbufp+ecaW
QgCTVqnQUt/8wFuUTKD2QmtWLOmbSvqpt+/Zmn7PSog5u7a3mqiWR0LIwzHUjoq4x2n38iimbPF8
20wfYkLRU0wBkT19sZN7LxeKQawlk1JZgE1HTWvey1ZKNkujOA0xuxY8JRT7EcQ84DPEs3LvgDTL
tmjSP35NMRJFFCkMIYAhfYC6KnFdZzUnWtZp3yI/ITmGLHQLWOip62pzl2ryygr4eOQQUVUAPdNI
VKHSnc+dOqApjvIkOQNAg9i7Gy1937awu46+r9h1aSdr3aKPp+lZRGVW4XYL5MSbdrphYbdnxbYv
gq84MN6MertG8Pp4KREKFUDkNigcUqQ/H5zcmFHgTpcS4i3XkVc/6QlFPaHQP/Wd+9SIrZPpw8vl
xbhArj8POlsqlVigxSpyWxje+NDmyDMk5rsZjhvL+DoYBraVwW4ozRiwl/CoZ9UdBip70XgRY9ex
1PYq1YxdHnkrr4bFBXwyFbPvXAAjct2EXyXV485tyrseKHDmFyujX5xxzkZKyQq38pxSp5pB05g9
+yTpv+q1aqsYOeC/iZjH2B8qQ7AvT/bSWcwjZSqPw3D/IHldi4gihiajipMvtZLuTKl4TMafaatc
w3xfSTcWx3YSTD5fTYWlewZNXKopFSY2aXSIqqNoYZpyXdVHyVzTKln8YifhlPNwpVcGWlkylaPr
2l2Ld44mbvpgrVezNqrZU7wRdFFoXfZIX1u2oHzzA0cQv0nhW2teG8KPy99rce+fjGka88lJ3WJQ
bwVUh+CNyHYfyE5R//D69BhT7/tvkWaXZyWkZSBOqZSe/swiWp2yHVWfUvPPATHsdk4WwKkwYXDl
Oh8R5EjVCCWLlE1RbWq3d3Uf234VHS4PZ/GKOwkz+0oQO8mqci6GvI5Ex80C6YDmgbK9HGV5Lfwe
zOzzpIEqVmbDYPTqBuLeTjE+t90xr/e6sCnML5eDLa8FBOsBDeHYLM6yd61PR8sVWN/oK2+EhuxG
r2ylMGw//XNZYD4S2lXm1HCZcsPzj1TovaS4OrMnB6jS6k9K8Wb0AiJPT1EqbaR8Ze0tnUq892E2
wrkBVjefRmWkq+eT7aalZkflXYlVR5Y/Du3nck2icWkSQUQrUPigFX1wcU/VZjDDlJQ38yBrtqUn
38tyGOzTXHtARKv+dPmbLS3DqSGJiBW6/+DXzydygs2oSe1NuizhNpG9u8Hrd5dDLEweeCYGA4QY
q635t8o0rzTHEEiqJTwG7W2ooOGROzrVCzNYWe4LNa6JY86jAe4Iver5e6vMuMmynA/lh+ivju9W
Ljj4L9p5MOwCqhiGgmKx2A3UwManVFsDiPF4ZL5mmSvUS+hZsDZQEp43PcLMTAYtioBeyjT7tTD0
vxjeEG2luhNHXOei6FPqCt1WVLzsKARK8l5npr5p0YF+bnPT/+TWJBHeQBc2SoV6Z4aBxtPHFG46
pWzvmlrqoBhoGSsi/3+kfdeS3Diw5Rcxgt68sliuu9TeSHphTMvQAARBB4D8+j3U7h1VQdxijO48
zEsrKgkgkZlIc45Dmm8Y4e8+E6qcjddZ/DN6+sN8oyxuAPumVh+mYXhPXRMGdy2NUiBSVvkB7YXq
RzH4lXOnUhcYx8Ecp9HJ9H/6qq+7xKG5feSTMrYym+hxMvOgAkInAdSjS/Ly5HHkpGLUrTwz9kRv
j8moRj9A14HLZEz8OrL3wEV3Mdk1VW6+LS0OYtfODDq02cpcbil4ZrZBmoqfYlBRF+dBmRebqBwi
Z5OCJOU4Wo66LS2jOnW0ki8hmfhbZzSvmN9+gChxUDUL0KhtTpOI+yACNmRuVzPXlO3sCiHp1yHo
w81kcfo0INl9yLrIwhiDDdxIppD+R0NB0fKt6xMp0Ppr+nvXo87WL83yaFFmb6mFV60PyskbXBoD
OAJtdzRa0dx4QoTHEW0YAnkrlW97YQz9N5IOVnYDBD+KPs2Kh6Cu94t627ht4NzIXNmYQMCWx7gJ
AL8bmImBHtqCpASVYP7stkWJ4JXAUYNU/a3iLTB1jCjaKZGiRaAJ/CEO3c78qsYSiEIDiDj8xI0y
dAZaZVruMAOOyc2Gi+x5mLo+fKZUDeNGYLzmncm+OnAX+Nkbf6rIDmhM43czyNBY02Lof1sZRLyC
ciiyE4ulfr2fGhcy7dbL30Gb2IQ3btZEL4i8q8MIGAU7jasmdT5NQBGLYqCJYXiDWUN/UjYP2A1K
Oa4LNh/b3LLGzOu4jlBqjB0Gjvi4ZlGAEdaCc1xEWYvdwJj7VlQZSUGpxdiNUZnmgaekPSiMqm/C
duIw75S7eDYRO2AxydIXTzhWIoDr8mlwerVDadu+6XLWHFKjj06OpIUN2RkBmYfZZ4eeyvIJcMzT
EV3rSHtPqrC2dQpEc1dNWdzySACJyvNklnAaiCOo5MEOoAplJc3kWD+dQgD7phMFIilhqzT2M5We
HMOgz2ZQyx/RNBTbMZrI4yjr/oBubOsHMNu4jFUZTreElWlSZZ7z2HSWsSkqoErEDta88xpB0EZq
ZO1XAFgXdhxUPPtilyXyobzgoXxIGatu0BFqIEdq9vTRlV303NtN9lCh3+CLHLsx2JnEifaTtFN2
mAKjO+UWDeDrvSLbVj3xHwWnIL6WoUGtU29S/uRhmuPWNvzyZ+0hTozlFCGV7Lqd3IYZG6LYJ6GQ
z71kdFOWTX/jT8GYeFVVbgkmhsY1m73g8UAGBQSGGTANpMlawCWjoPLCroJtwL1IjAnQ1qrajEGU
oKED1EHlq9f8cMFZGuewnkNMbj7GrE5Y/ckz1cd1X7Uw74dX+tnHaGFZZ5q8y8jsfmkGCIOXilVJ
GXxVykmmIftZN9+azDvlKSLPHihU3doDd9GDnX+AFmpQkLOHTM0pL1nelGxIhoYlrLPRcuqC0sg6
uG6/9WmeVCgJAK7nfWUDZoevOzCsH9mKGcMYiIqXAYFhNCW6VeDA/PaD5G6Sd/nOYd3Xgb7XIFmJ
W1Fve7/OEsrzOOJqJR5ZVAYkLQJEv3gC6rk4tJ6BkCtAizUahe+9dPjAVbkR7Iah6rGy0jkt8cdK
z0TNn3L2dKkNsB70A3rGDd4kRbQ1y2ZbYyAHnLGjePOLvcpvBnsl7F8IyDE5Oz+kgcAD5gdte4lJ
3RQpYUSS8IPeJN9AmHeYJhM4USzY8JY8GWsjpEvxF8ZbALCCUW5A4mkhXp4ZxkQHiCy6YiNBy5zZ
OcD5jind9GvsKgvhpAXuKGQgLTxgHB2dXrC8c7kzIv5yvvWZjIO12aMl/TgXMO/v2aHBDNpNHULA
0DcFZhTd6o7J9DMF5T0ehrRJrivJfNt0HXEwbwcAyV9Zbu240NkBF47msQ0Tz618y8v3zF/JEC5u
2W8R+qRMPhojNyREKEclvuqSrt3/rxahx/gsnVzp25AwtB+hOAzB61/UOcApMZN0oCaAUoeO/uKg
i2MkxMIzosjR6ANKkbrpYsOyPjObn0TeP045WKYbuVYVW7pPzow+Bi5BTHDpA77EoZj/Nu1uIzoL
QAIfZrVFzGbk07ajL8pcaYNd0j7Mu0WgDQNAGTT8UvtAaTd0zuyqiPXS1Fs6fRjBrVqzTEtSQHpj
AZ0L9xXphkspQ463pungvEp232HQM1Vx48Cl//fuBgdtw7/laHfJ41EvC2JiNcCBNuvg0E30VCNw
pMxcKRctKTmY4kNEP/NN0ouJymhBCZvjmOD+TzScTsBbOfx3LQdSI/zG/FLHW/Zy10ZhunDdqOIY
Q5Bh5IwFSaOKdMNsFI/+QtSs6khFA21HN+IyagmlQTQHCV1cqBvGfoC86rqMxR3DwPrMw4cRdm/+
+5mhGy06NFFpYDnqgZhenNorfWxLps0/E6DtV5ZnhejHtNtkqCRjpip2GxnTNYqCBSBPXBaMiqLN
GP9D+fpyHX5RNHlN/HmczWwOHSNI2nj9OCZGXhrHvJb9qZwaJES541XWJgvd8nlqzO61lmBSSStL
HWpnYp94C9T8ldBzaY/Pv027AP0UtkAYhMq0TKBzVR1rQ+6uH+NCt+C8fjAtzeBFqOBrHqQxy8KR
IYBvyeTigeg8W80XaecHAko+zlB6qn5wbj4KL18JZZcX969gneIE7dBhV4zY+LS0djLId8xaoxub
v133jmdr04G++6nOLe57mB1k5lvP7UOWdvspyDc8cLOYNBmgl/2Hjrtfrm/qkuqey9VeDNRpwaxm
YmmV8dDQj8a4CfjrdRFLNhidqzM7LWhbwc51qbagUFBhkOLYMAQV4JHp3ftoHDE/X5eyeEZnUjQF
HAC4QeoRUmTxPeTHYa33ZfH34ZVheuf+yl+PjTMjMvkMlrLGHRf2myFPxFzR7sWD8IEKiqo5Rpv0
XHmLFp5A2SgFDy1Y7gwVj82jmMyV7OuylCAACC3cLl4fl2chZQ77ILGKsXuq5bYZH1qy4tgXRSBd
CNeBYA/Y3ZciMivsRS9hbZvxV/hyh2Z5QGB1f6NVZ2K08w6nCr8bYCVNefRcgkmEg+u/mdVKbXtR
ec/EaBsWURPZjCpD78x4qPiJBMfBAJ3P5rryzh/7x+3/LcXVyr4yKthEM0ixg81Unsz2K3CVIusY
qq21BpC8uCK09eE/MNqglebyfABJ6SunK/pNaZ2KCQMrJTmW7XfMJa60Iy8mAMDE9z+S9FV5SBSF
MNpY1bgZ+C70bz3+bo3vOTsSViNMOvblYwXm5mytPLi4n2eS59Ty2WUVSDVkPSMY58zRLfBU9Sdn
eFPDXVWeVPPfG/DglgC/NcN+ogFPv7kUA54+Q88kGlrvW9Almw+tjA1wca/52MWbNcexMx4B0gnz
389WhaCirMoUJ1cAqbxzrVhGHyI/XlfFRTt3JmRWnzMhxG/7ISpxaIaXxpZ6Qs7ouoD5/uu6Ppeb
gCRjzs1w2huacFEBHxtnM+Ht3I/5Zsrop1pFm4x3exa0K2/CJXU/F6epQtY7aL7jEDeUaUzdbDe0
v/AG1zqP15alHY4Ztj2YLSEnCv+p8huMYI0USdnDUO6u79+SFpwvSDugaJCe7HsI8lAhBhJane9t
uYYovoB74QBUaB4En/POf3Y4d9UATOjZvLJtZoBdhd5m9L11j8A0HMpbM38y3BgobYV7Ku0XwjZp
vhJUL23o+RdoBt5MMWkle3xBX93T8RmZzRg5diSD4qgs/sItos6Ai4WRTORctCgoMEk1hQr2txjv
beN7U+2ctXTO0rGdi5jv3dm9MtpO2MYsYqytR1aCoNdPdz2g9K5rx2LS81yOpocEBDh8YJDTR/uI
/jMYWwx6ZvVPx8OoHEvycVNF92qNl3vB4EJNHBvkYgDZ/IMmYgKvKAICSLXaJrasDzEAaBhQhNaz
SlEhHFbuwMKlvhCnXWpRF5SipoUcSdY+NIwlbl/uBBpBEUGtbOiCPbwQpanGhJAslP4czohq2/bk
Juv87fUzW1uNphqtMAJn7CFCVPeT9T5az+H0zP4iLsNCgOcdgsYDR6X5/Ua6kV9PcFNKPqM44BVH
1q8cy9IL7VyG3r5mgY+K9Rweagxpgi7gJMqqGAj1X/qgju2s2fbAgQKvD+DWxsfrm7j0Or6QrfmV
EaQdkSch23Q/l3wryQ3lh7p4m5ptl79m3qF3nsfmKHnimo+Ov2JBFqzVhXRNI4mTu26jsLtV5m5y
83sLFlqSZ3Fam281X8NoWZOmK2VEc0rmGA7oFZbzwxWg3WYiNqtbVJpX9nX+cs1f47mNIGYeq3TR
OnxpuJyS2yJMsTJvbO68xjiZSHHJPntoyhzprvRLzVAI760nSdL70C1AnfD5+icsmM6LL9A8QV2F
RmQRrLZUqJiEobRQeGstQAg1a4Nnixt7tljtkgDdpxpMhsUOhXebG9mOu96NE4mY2BSzaN//ZmFI
isPDAvhejxzNbMopA6j3xmuOQDycahRT99dFLC/otwjNttAC1OmGgggL9WoVxJxMSDGciNiX5O26
qEUfMLdrYGZ7RmTXlNJEObxoPYga6QF0jKZzC3Y6194W7In7zcp9W77uAH5DK8xM86dDm0IJGmmb
FOYMFMUdOgBrf67bT3E5ik/U62IP3aO2n239IttQy45rkGkP3jc01qxEzItbfPYl2tXPc0t1k5gj
TLR1ShDpMAzUYaioTWS+YmDXRGmnadoy6v0cizYC0Br6aM/qSdK2Q1yKH0BMWdvjhbKeDSqBf/dY
iyV4CWRyj0PcaLwr0JIOmKieYYwz4AK9RP4DhhbiYg2EY9EbhgBtAqs68ix635Ex2f5QtxCaDiQe
kacIff6IEQKrXkP9XbQrZ5LmLzkLyTyvwYybC0kZ8l8F5hSEEZvByvtjWQhwXkDdHaKLSbMoRdj1
xDOrfiN7hCch35VduMvNNYKL5V37V4zueUmnjIkEEKMwY28kLH0AwJCMVnI7a1I0HxtiMDVXlGHH
yMEbf/bRQ8mSLPrvHJeIJGdsnP+7Z786w84OJkT3y2hhKGYD19Mfza74ZgjWvDNS/rCEk2+v2621
RWl2q6J9GJEUW5eSn/64jYoXgAXQbHddynw1/3CjEQpe8wg/egK0u+QFXRjlI97VNMudrcv9LHHH
4q9CyTMp81rPdq5QUY4mFdiiApRJeMLtbdBcpeCGQ7vS9fUsWvvIxSt+roRjsORSUk2rwrFmq+cH
oBiyUSoCYus/PVQjujfQJ/2/k6aFAJM75Mg0QSNU2986qejihndAVRYW+vocE7yP0i/iKorqFRu4
qBxny9Su70BcdHfM2Yp2fOYVRgTR1MOmPbWdzfUVzj+k6wcQjcDPAM+JeQxtP91ADD0rcLVYiL6o
HpS1dRGPtrElyACaU5dUYbSRDj1cF7t0jADhwzQ/uiwBhqwpf1O4GQAKoPy9uouqTd4+Z9Yxqz5y
PsZtucZYufhAOBenObAaWFrCFBAX5IBC8+4CVsa1eUidB0++FsWuGjaM/IXunMvUbp7gwL2kFDKz
HjTE7pG1NFbeHUIDM3gM1zoElh7g9gzFH8zAgz6M2OXFUApj6aFXIxFUvGIowen3nYF8ZxaXzmkG
tAbQoQqTIFsr3//inv1Tg34L1u++bFLf4BAsUjankMvwn5q/NnhXGuAZDBvcD8c4jj2JB5+jq7RN
am/Yi8rZg8U4jqJhl/IyMZmz84019Oh50de+TdPuvuky5hjQ7gm5UTt9Yv7nUq3coKXgCC0TIJBC
+wTqvJqMtgV9bDtChpFjNGuMmBF3uRSoX9Nhi4a4OxDQyhX4HGvx/pwJ1QyTqILJVBlHiBTUr6WS
+yAfEo7e3aKod5hQ3AgX3dPNF24Wt6X30yHTJ9d6paYRO8BJY0CRdZ3p1KZsf/1eL6vh2Ydphsv0
s0EJYNdtHAVYWuPdHg5C7On4zfWKmAE2g38K0A42HK/LXTxo8HjN+KFgYdMbLliJRzCalLEfih28
oD/YYYZS9Vo1btmQoJ4Im4W2iz8ydugUrdB5h0st2nEDnrsNZt63PSbIPEzqALXyxc3rRAToJJ3y
la1d8uRzKfN/RGs2zJXIf0WzDRt8cVM0zRHUHyuqvLyLv0VoNoTJGd2a4PAidOWCoxImhMQcGf+/
OazfYrQbwxn6yigyNpuCqKSLyi31u60EfPN1MYuu7WzDtDuCIt0QdLNrC4ujN+3C+imC8SencgBx
5GFYm6Fc2zxd83ugmtQjzodaSSc/+f7JV9+vr2hFBfRGs7JMZcTnANWoX5RzvxrGLf4+oCE9TFCj
GUvHKAXIL8LFaV4Cu+/b5yY6XP/+RasF7hugBGE8BkCElz4KhDF1QDvc0t4kJ0n82LHKZ4+/+C4/
tD69FWptmHr+xT8cwJlETQeayjebyIZEfzz6oHlHt4Fx8OrvgKm4vrTF0z8TpJ2+jMwMfQAQlIf3
Q+eB/RJtRWsQPYurQUctRovmWr3uaoicjBKsyDABEg6moupojgCpys3PJgCH+8lcOa+lKNQK0fMD
OjL0COhDU+5Qp2ldtfOiDp37HlqJH6F4sGK7F7UCMIcIPsGSgq68S60w6hTMKD62LvNp0vYyLmkD
74nJiOzA8jY26pU3xOI2/hao99Xkfc2LSkJgU+9D+65tt339wwxfrDWwozVB2rs1M0LQmjbzygzQ
VvQJgM0I+bCtTTStVK2Wbq4TADob/H0zeMT897MHWNbRqAlCgVYhGwO+YmtHa/X7JQko3KPnecab
xv29lMABKBlFDPMqKIFsJo7Bgr9omkQLCr4fI05gw/W1QNLtLGeyUkiIiNhkEl1tSY5I1pAr7mfR
iaOtBYjzgAgJ/xhnK3tRpo0EiENkvQUUieMffnAS5IXYb6WX5ORGrKW0ZhXWzJCHYAG4TXi0woFr
ipC2XZWrBkT2yn+tAVRS3XN3j0dWGObIbt2Ha4ZiwRrhqY/6KeDBQT2nZyltG4hvvgW4Z7OpxF5F
QC5G07qAX6JrdeEFvQBMgYNUL14e6B+e78CZ5tGCFwIjqpjjjMxdyMd/JtdcUe7F1ZyJ0Iw4KwQs
nwcRVtfE4BBOenkv1nBeFmxdCCQjMIjA2GFEWDsivxlKp+AQMjl4G2YYT8ZyyA6FhuuOYkn7IAgv
BeBkI4+hO9nMqpwOA2cz1NCNAi8GKjbC3TtpDDwRht4b+onnz9dlLp0REo5Qd4zlo+lZWxuQMnhJ
xABU5rDasZQfadCu2NSlwB/L+i3DvtSDycvRvE8gg3AgDYB71sFEOZvH43Ztn0wY0JqSvN/l2X9P
dKKjCAg2EbqK4D90uxQxXkShbIHPd5emPwr1XK+RkC+qBjrL0GqNS/VHssJU4MccUebd9Pyliaw4
c74FtISZfbt+TEt6Du65f+VoRjxnBUa0esip+YY4IFO/s/qVCH+pOQot3LaPPAG6edGVfHlMRlBQ
BQ5CaF9VP05lyg8pMD/ayQGxg+lmB7DgTfvW5OxUW/kRlGxfIgkARDZl1dP11f7KqGtGEZ8C4FTM
0KBwo+eALJc5qUUU4MipymjcRUH3Jus8ewio4t9Gl2HmspQ8AEmD75FEdCy8y0nub5wBU41g6CrZ
AT9e7xkJMODfwDmdVNjJAExyflbHxTQ9ZDP1cGFwtQfwYHPieda/esCwbNEnzaUZm5lXPDDlet8B
Mxy996ONxC8IhN+KSFo8yYHU9VikxIICt7EClxswSu3yvh7mF0TKxxBcFaLY1WSsf8rcGLMYgw7m
NgM21oPFGgQyjTXYNzYQOP6ieQTbB1CymYczAtPO5UkCQajOzBDagur7iVrt3jTYKc2yvzC+KN0D
vgkkmfhszb57Kqt8Xk4zgF1wzwHPMqIKHHtge7yuDkt2EbxQSFyhDhoC/kZbz9RYUgTVfMsiUBZE
A0WSaPSbpAlE89xm3RhPWW1vbGrJ2AeE+NZGv8nL9Y9YCNgipMln/mx4T5QTL/c0TxWnQBUCWmSN
+Np5LjmJgf8s5KvKxhWLuWBVLmRpBtNNc+GOI2QZ0U3U7r28/wRmSxoYK+H1ohykRBDqIL7+g3G0
FLiDU4Z9LXI7fBxt1Ag9A8BSkQ8IhMn32Ov1PVxwNoBJQz4Mmo6rpJNBMEUKTCljXRGIbqWDNki5
9rJfMJQXIuYln8UcogdY3wiY4I0Ea1oJJuzIGpNerBHEL4tBUglxFHynHhJkRWjV46z6bvvRVpgo
Tp9L48f13VqAnJ1R5X4L0dSgynKvK2c1aIJfiQrMCCnymZlHy3p16N4DOgoXqOLdDWisWtONhacX
hCMqBV4KutD0wcIpNygjv7Cr/Q4kcAfZVYDQvyP+jZ8nHUbtry92IQyOgONuYiISBOPY1ctzqwRI
fMd2Vnkuj2np7i2lvqIMcFtn4uS6bGNO7tFz5Nt1sb8gGzRPA7lzYy5CfsxxaHKl0c84YdAXBtCU
sH6FMwIWZ7WbounQhVbsjBjxL4uPzPtpNv1zONpxbpfvML1J5QE6Bp0nrP1KwO7udvLAAZhHbbGS
0l1SNiTwEXrOgHkYVbzcG4o+X7PxsDd2X9xKFNXrWt2o4P36ViydwLkU7eYUU8gGzFzjcnZc3rkA
JgX6aUicLjb9YjqarCNPxIz2WZBWG67kw3XxS7YBLKEu5mYBVAIjf7lInmYGBolwo0rV7Xu7vnO8
v3gsYK7rtwgtiKKirBx/vrSeWTwKs3oqc7mZ+7+ur2TpuHBv5rlSxC6ejpTjjh2ZgoHhTdJG6KCZ
djafjlE1rogJlm7oTOKMdxzGFh19x5ogFa3t1qCIya2mjmmEqwOQDE8mZkVabydyz9+FolHP4cDF
HaeUJBTocfhHBj4yLsyiH+PAzDs7LlUPKB/AFNeJ6bXGuGnzkjyAiNf5BAiJDsOQgG7lncwA+2Ga
6pSKYLpxy7QC8LVdZnETpc17n0ZA2sqtqo97vy9Osmunx8iV/KUro+lGoFCeiJ5PYVxUPhA+ajBV
ZbHDeVluEFqjnRYQOOKb49FMbGu7rg8Gs6IkU3n6EEq7gYe3A7kDFSsDgq0r9k6jojK2u7BFNih/
aAUAo02rSY8GS4+kNuxjYHhbi0/OjvFg3E2SR6hxR+M9kIanvesZ7slr8DKJczrU4OxjBI14Cr3z
AERzncM4ddPb2PpWFcug5A/OhOR6DGCQPo1H4PhsMcspXhRV1n5oKvLFyAoLQAeFj4KlAWrhFRu5
GAeF4KG24HLAd6s/1uzI6BgN8IhCa1xwAus0vxvA33F0kf55Q108BZ4GG1TCDRXeWeFQMsBUjP+d
88ZBSfj3V2huiSL/yKWHr5DRdFIkACrTsL9+hZZsUegDGBSzhaCs1znKJcLpzhUtrHJogbsux7Ob
Z7BGfGfQ+qM2a8y9hUfur2U1l4K8EDit4Py10Tms14qiCHiRTofkCLNOdrGpjQw9ogxZxwM313JN
S8HXuSwtdVENpaoCgW3kQQPYl4FWO4C7vfS0aZ+6yPgLZgMc29naNE9X4J4bQw15+URVXNAePZOj
cQqL4gfJ6acxyHkCBA+2NRnQUppAtj+vH+qSXcQPADkGfYUe0kKXFr4eASJDe3yA1Qg8hpyo3qaj
/EiNbq0ZdckyAs8LWTUkjedJ3ktJrmrqEoEgXJmbvjMqxCZq0IDbOyh0e2CNMNES3nrAPbm+wCXt
ORernWhZ8zp15tRa0wZzprUIEpcgRmBI4KwRRs++So9bzmVpp8natvNKA5sJfL6YMhwoP1xfzfJx
/buJOlshRnKNroScTRHe+QB0l/K2JR/XZSzdgbNV6IBa4WBGU9pjxzL2s2iNGO8QNF9k930jVka/
1iRpRguoBgDVnverx+xfPYqNK5+dcDt2K2HMig7oDNuw+s6oKqwobLNtMO3qiCTTlDTyGdBSK/5g
bU2zjpy9dRj6qkRPcEJmVcRDpOKcA1lz23Qr7+9FOQA+Q7c1Zk1d/SkwZFHv2LNVdPo8qVnSep+4
G8aBtaJxy3KQA0eKFc8AXRsaMQKQiM8JKCTCxfCzBVSV621V+vMvtG4ulv8/OZoutDUGUpwA+2bZ
dBf5zcn00reShjdwaGuQP2tr0sLarGrGjgbIHXtR+uEj+RNnaAXpWhrGsg6e/ncL0xRixABV00ks
zIDWVVnc+mTL7Zc0X/NdS/4ZfIH/7qBuyu2R0MGFIKJYHAxqC5zV2IzeJmfcdAV5qFoOEPlmJZ+7
JnXe6zN9xzMk9zAbDvta3khqJtw/gRo2Hi2gq1SII3d5X+2u7+jidT5bqOZJzFwGJqjS8M4XdoLX
XVxYwzNhDaJkY9PXazP3a9qieZBiaAUG4CCOemPspEdfAFgM/DJrFImLcgDvDk4qdAD/Qachx5pZ
44iMvB/Vt3mKHhWMEhnIaPlsjQB0cQfPRGlLqnwSCeAIzhUaRHP/+OqA1g7QDrBN6/9FM3qETCSq
nAB8B1yN5hQHO5S8YjBUngPO67H+J8jpTWPbwNOCe2xdtWKwliob5wL1HmcvANqfMOFV8LA+mty9
8YvutsvMIxs+g1Tx3vf82MqhppWJa0KP15Vz0UPjGWyB79eKUOK4vA+NojUIhXGK1OBJ2ThAZPxI
vXQlqlnUlTMp2gHWlV0PfQkp5ow1PIijmZe7geDB6dUrF3zxgYP2D+BZ4VGLnJNmV0JkHtqsgiyj
39qCJsQuEHwnNtD7WjcOs0RlTuz+xRRzhGQ5ntDArZwz2Zf7aA9+U1GJOlEzpjvlSx5bIPvyjX4l
j7Nov37L0elXxtyQaWXMRRwSgUbsKxLVkg2xCPdlKjZe+82L3O11FZkP548w8UyklrVWoc08w4FI
igOL8gTRr6g2XfO1tBjyOivntyZNc6xTyGfYW2ykO7dUPmfGkx99yt3nHBO77goMwtpmao5V+sx3
mQlZvmi2k5GMbNdPCO3fgPbSAN6RrE4gr0nUvCvhxtxRBonWWO56TyRllG3lZCUZbnaqqldaqHt/
WGPSnH/22hFqd8LCOJYIa4jNwItVNRSVJ28lkFzqGY0Q2wEUEOPvqK9om2mzANalQBa0ME65eGub
z31362SJZR/KGjkF8OjuponGafkYmnnsA9ncuw2Go8NBGVtsruvsolk7+xhtn9ui6sRIsWDhP1XD
uOXkFjnqFSGLu3omRNtV6sjSkw1WTMiN0yrgjvwFmB2KlzbmhVx06//BfRfgqGgvkG00sIWW+N65
aWyyGKA5K6e3uF9ngmYDfhYWEddBl3QDQehbimsMXmbOm+Wv2K4/hbhA7zSRgLaRLAc7zKWQFvNq
AMWaDYkrN4Yo9vXg4nFj/edjuRSjWRDUoDOHODj70LbFloVmuh2LnibXNexPl3YpRVN3Aw1AQITB
YsLJTqryraVF3KQf0vv6N3KAvz33HqOOo8kJFfdK6iP2cXsQuofuoY0CHjuy3wOyb41f+0/zhEUB
6wOdI8BnBL/C5QnZM46ycpG/H6AG+fjsYAI3SHKAIgAJGy953NoVxfvzDl1K1A6ryh2fZNSEP/On
O7xx4j7KHq/v4KLa/QLj80F740WabotA1QGY0HGJHPrBmHTfMf6S7lMSrQHe/BmngprKRT/j3LuN
UpAWTFFuTMoaXdQfSH0DCC/Ro80CmfHmC2o71xf1p5uEKJBGhR6wp3zb1gzcZDbdMCgP1ta6adt3
y3+xyiN4kkcH1mhlAxdCqkthmqErTDurjQnCbJpY7ifHA3hGEZvhTrSYrnhu0+20Rh+1uJVn69MO
bZQgRS8KH2E4FbEzFPEEtG3EHyI9rEKGLu2l42O6JUIhxPd1viK0OaSiNgIcWx0rw4lVhNS8aADh
IpKhva3erx/dQsQ/91H+lqfpPCsCl5cB5DHy2rsxNe8q/hUvjE1UfzLGWKldOGy6aMVgLd1tZG/R
uIfoFJVKTTkVV0ZOKMD1EGGkJaDlI5D/bK08igk/2OZr6B6vr3Pp3gG6DHDJwCBB39v8QWc+Bawf
ExkbCOwxpN1+Deo3lX6/LmKhvO2aZzL0BGPj2dzuW2OuobfPE5uSYfgHLN5f3TlzMVoPFndvuQe+
+1DuG8xGkekdfYYrDmeh6+nyKzSzWdIix2dgpVLyDfc+mpQ9VqreWSnbFODGkxnC5ZNhFPtWDMAX
pytNNEuX5XwXNIUiteVVGAya49ho23AeT+77ZJ288iFQK7nJJS06F6W5oxoJwybosFQT+emWt3EW
JM7w3el2COhIdwjE3xifc4mapas9pwy6CRLJ+FI2eyB/Z3UVG2CI6MVrF2Tb3Ny05n/PjV8eqWby
VAunN81SVfBaI+Pmrvn1tY3UDFxYWV7XzfQuHZvyGLCkIAcVcceKk3DqreOkbwzdmxPznq5fmSVj
d76dmhkwupRztPTCDDgi9tSzS/o46IEsnf8oy2Px31/+8z7iHR5YaBZGm9ClEZj6puwwF4aXR/VT
9gIP/phFSWW9Xl/Vsq35LUZTElSkhRXMN6CfykPajZ/c3t2adrMSwS4Ffeer0bQCMBCZ2TkQY3ZP
TM5Oaa4Kb4LSP1xfz//HpPxekKYeTpOOJXC50SqGhLyi/dYr3v0psYO9IzEVtpufid5myhMUeVdC
i0X/BCxwjGagRW3mmbk8s1B1Vj25GUAnqSd/VMRVe59M5RH17xBVxioVTwZ3u/dJuE0i2qG+cVHN
3bZlZeyub8OiYUPRGaBdgMACc+/llxg5JyQk+BLD/AHOKNnuuHFbIxFmrsVTa5I0BZobtMq8gqQw
yjZ1sGX8pTY/Z02+rTlZ8ReLV/9sVZoWZUgCuAPPkcukO8xBYca8cUc0D/G48gqMnL9bxdv1fVyM
4NB3+O9GauoE72wEkw918oI9KBmNYWuCLKD0N2mbiOExGvFGH9b0aD6dy6wD7v6ZUM3URE1aDH2A
PXX4Y4BuQNO7pd07naxtZ2U71vYYTkDa5RFtrm10Q9Y6INeOdLaEZ/GHQ/2hCFpscwV657x8mUFi
8Ixx3W1QrFQGf40/X1uqFuukyhMF6bDUoB2SQk6QCWFT+doQf9NGXyoHBBlc3vYe2Te2/yUAN4IJ
YG2h5MkUPw00zsN2Hqn5LbLyDWowe0cZ+7JIn5q2vO27ekOjNe7UX5nQPz96xitEcAbeH00PG2cE
fm0P3iXPOsHhbSRYZNz8MJV3uObgNg3R3CzUEyiLffki/w9n37Uct5JE+UWIgDevVTCN9ob+BSGS
Irz3+Po9xRuzl43uJXZGIlvSXI2ybGZWmnOMtco/a+0SFMFdewQev/8MYnZIhHLqKmwU0O05Fawy
/RsepyHoYEaz5UtgoNbm0CrawtG8ay5+CJ1tVyimcZ4EEBpXRCoxc+QkiyWeOMCW370A/3du8+d0
C5p7vVMgxh8EFBlVgEK2vTgQQN1VDY9gYRXOQtBnPdX6oFnXbRjUJErD9q8sRLJMYm803nmQz26A
XW/s+CbVG+JnhjyepsFrXvMuLrdCV3voZ9OU+gxModYewUIW2GIfG2Zu4NHUhAPXkqYojJYEwMkF
6YuelGs/UpoVakekTa6VCCqVnHAaAKJ6yas2RKwJ1FkrLyj057TuvXVc+ag9z3uvNce2QMBO6qd9
phmJE3GD4dRZDSojDoR7vd5m2zSqNROxscoc0d33CDKifu2pBminQM2AAKChZ7sE1UEHEKRrfwD7
p+/SdipaUmu6iF79vNNU21PkbC0FQ2wrnsabGco9QR+IFv6+qKXXsInbY14LYWoaaFRHGm3KzKlJ
gwcu6lSSBKl+bJJu1IgkV0DtU6dJWIGwWslQADmqHzwWcBOUPmvf1VoelcRGAerl0giGlW4ga4ay
NQ14p4zdpjWM6kmfuvEBNAPlUR+G4FCjH3Otd7HglmjEsZK+47/CUuxOeV7xr6C8MlxQXeBf9PQq
tYtRK0c6jULjVoilr/0YYG2AgvQlE8F1/RHgEc0uKEe1APYln3164OmxQfTUetRHccVK0NMihc1L
KnndRqOgEjFojMyO9RGNoJXnKcCj8+J2IIhmiyPRI1E4j0Ptn2RPDFjDR+LtazBuHfEGBMerWurp
m1b5Xk3yyC9CLHzF6cDj1owVL2fykffiZg0uWm5nqA1DrOH1yAIQwfil1qpM8wn88s7vJuquUQSh
p6wCJRrdGjNTPyY410DtAGlwk8ukGcudKk+65bX9nzTSP+Kq3WoZRq3ko/u75Pv+joFIyndFGmAs
rg1FWEogVhpS9B4Kte1JdUxz3QAXbynbldT5aBzloJORDyd8ArwJTsAjPc+zhUccM8E32vjHKOYm
uqlynUfcmiKmvAe6mSNz7pQ6ZdSbv8/3rlb6IWimcTsA/nIIjgOTu2xbkrVxR4rI2yo899qGOumm
JXLEu94HyrIlVrSl6wgtXi8wl8QGMJYigJ72G0n4RvGptIsA5dT4cBvNbthFmvXfz5LxSTCiP3zP
ey1k9Nq0yQiZfPXOqOB65VkFN6PePitLmfD780OUA1zxOoCD5o8cPwCPGMoxwEnEP/gDsCk2SrKD
2jV1lG5psh2CPkgQFiZ4z4YBnhm1yKBNEG4osDsj9IuuycAxMWVEAXpt0IRWgafP7+t4VwwqZ4Eu
wUPQvBjJb8e07Dx4Nvm0qmJwf3E7sfn6XQZzrudHX/khY+Z8410hGZIIGb5WlLZQoQe8BJHbwoLd
u2A/pbCZ/vAHvXGU2lKAlK6vgBhYgmE3pr1oVoO/4ODfPxASHrxIeSF0P2+DC9WsiDgOopS+sqZe
IT2UqF5OtKxzVykblWSIYQSVboIMaem6fW/Jv8uJ7JuORAEQcxB2Q1u9yDMAvB8TBYZ8DlbmNKV2
dEl3BdnT1ea0Mb8Mc7VUxPOtlv+VpYsCoL8gBBX3cErBtz3zpAaNy/syhKkszJ7WFpjEzcHkCEdQ
5mLlNDDBcE1VfOOlSBtroL0pUI9EhCcF5cyeeJZmKma7sAM3NJvf4xIVpHjQ8S/cZDK4xOd7Tjd6
UlpsXJ3ZmSj9pjXGNZF/x6XRkMLDpKPdm/+MKjYz6pse1UydFgua9wbMCO9pHr1S6GgGjNJtzYzQ
wxAj8jMQfXTDhAi+WRkEOkq91Law91ZculFJixV6DMjlc2lRxPkNmIufvYg6PupykH0MhAsIOIPE
k67RzH075BR+pQSwVRK6nl2sPjqakIzg5IzkC4AJdClRAmi42ZUHADcrzhbhviDgitf19Rkt06nu
pDJSiWmaG9PcmZsdfmezL9smtusSgl92tm3jd8QlTkNcxyFnBx//+YEHc/ZOzsTBf3bx6xl/D3/X
Yv8dH5R9Ufww2QelxKSnk7nC12YFWSb7wDfFF/sr7K+yP5ifm6fT0+ZzU5gF/rTZ4Otzw/4vGOdm
4UTcPBEY4S3Po9gIp0ESBWO+JUqQ8UOS6kQhOXn753BKh8bUyGiFJHQ6GzXrZkr/9nZJdcnyLtM6
cfpNT1ryVJg8+frUqW9r5rjmFsYm3BwX3BxGcQKaPx6AcOpMYSbiUKU5lwR085KSmPhsqT+eqUVP
C8WhN7CnuKPASZBxHFR0eUPW9WkIANjgKRleCKJTmdh0x9nWZkKwH78bmm8Y/it1NRM0szS9JA7x
GHqA+CXpt8oCnClOt2pJ+JOESbLvFD83Ly/mzrB2B5u4A5u4c/yQyVYmpalYhaVYH+QIN5UgfUOe
HetCV6fPz80SAdeNIWHvckCMS6hmAuUzluh6YdoBDeFijQhU8RHJFC1seJt16/Glfx9ekwVLf7ML
OH44iwaqOLDp2IjZfgN+RugmLg/oi/1uu3+PH9b+4i+q5ttCEVbAA5YvpKDAxazdpNu4QmqDKQ3p
k0Kw14RssbqEWquFU/Wd2P252Ww+8I/A+QWaZQbhe714oicmuYjnDYV62dkvu39+2NAqOygX9vWP
omDKgmkMh+kPF/87+/7+YVnEysh2S6E2Tquv08rcnKAcPp9Wv5/LG8OAoYIOXWWcRayRlp+Z0bRs
FNnLW9Av0ppC6YXfGouullokvxNiszUBtBh6QgGShMDE3F7zfZ7G6YjFZ9oMuhaTtsjCLbu3w8Cr
ExD9A7MQfILZC6OSjDQtQ9AvxmSzedqYuzfbecb1ebYWtlhgL4eb6fyQNFOffOYLnhFA0ma3w7ZB
N/0PG4NmYwGePUiSQYR+fYbC3MijOpyYANN82dl/iYPjQFcLuvYWrQAH4Kec2USELs2DOIec3dvb
+8PDgw835QGKhzkrE36PP0G0tbXo6vJV0MvXpSfs59dIRhKwXxbybt+FrvOlRW0BCiZ0KGRxjvhY
oTcRZJ0CTgq7Lu4BJhk2EoZytYKh/H2Zb+On39P/VxgzRT9c1l6DFVRKJgzmH4b/DCuPqa6Ygf5d
1I0JYFcNON46MN+/jc3sMcojLDI2BphOmdfBvA2XXXt2/5kL8O0OLMm8v5Y/ZIrX0/ONeGjrsoFM
1JgTfAD3Dp9PmG0MD/Sv8+wct8ft1lrYxNsQ72yyM8Palp0Y8DEEQwPmxLYfnFe6X1Iqd+/7zyWd
KVrNF8SiCtn0zJ1GDGjPo4OT+rh0TG6zYrPpzCyUGiaVgI5TCHoxbdfBy2bhdNy8Z75PhwoXHQUa
KOKZd+9JUZ5x8fjPTm008gIKcsu0YfwL6+NbVdIVuwMLRa/3r/8PsbPrH0temk4CxLLzEZOXlr48
AbQQ5mCkjcneL/AI7TOBpWReRwOvgzjPQHz9flMlBA9K/MT6Lximb7CyGy3wY2Azw6SDhXgCpsM/
twWHyNx9f+DisMvDLCpMJbus7AOf+LHFr9+X6dv5xmrhGi/cYXZffhnVvAqaK72y5a9GxUaGAf1j
vdko2FjYI8D6tqRLI5DYkZ6PACADKMEC5AX8mNm65LmRKHKF/k4m+Pudwp4q7BXyjNnv6ZqpSfNk
Lzk133GrK8HoKVWAs2HgbYtaSmmmKZso46JAl2CQcnLwiU9SmtKO/MXvJjLg02felIUxEAzF2R7p
2T07rmVhSF9fp094XK4N3YNHzgZvodPT0+a0asmXj7f456L/ehNrFOEHAH4HILRw71F+dK34Sk5V
opbjY7CIkenF+6qJtJrek3ffzd3oXJDKiR9Gs39fYry4NSjoljBAEI6yA/TRIwB4LZhL0Cw/oEuV
Wa8D7OnDAzMpWIPLSOBVrZb25daxgk8FVxPiAE4CaJKZQC+QG3SMihxRnekjXCWuPa3+Sg63Lp5C
+g6qDaoSpDEoMKqW/HamxK+OBHPnYKThbQFIEU7K9Vx7NVA5tdMg+lF0XjozfkrcvncEJ3Yzp16V
Czrh5l0ozuTNjmCZKS0vFpDX2cJFeOleRHqOqVeb4nHbb8WtZvKOtnDl/x9CURyPNgsWQZkFtSq5
5aLeh9AkoZpvvoWnadutPmoQmHxlG2hAG3mWx3LJwZy/gf+Z679iZ95C6BkhaKAg1hDpeD6lXzwF
4jQN+U3/+jyaqfuIapbFWnqmPW52FJuKwBUAO9B9fL2jLY87M7HJTgYp18qH6IyOviu/GvPhGCVk
PARYYwSPSPTIb1Trd+168+j8nvMP6TNvpTTqqZSBuk1GhUwogHiCwQE8lWdxjvi8hDv83WF0O1ek
B/DWFRHHnp3ePA1RbQJcIhJty6/ySYQ6SzaqKzjDOX8Z1oDSoiXoB8mSirgrGI4tLg4eEIg+zwTX
sde1BQfBaWqhHsJCG03pZBvlnJB+O9q6bZz61eBE1mL0i53V+ZR/Sp5pRU7zPNGT2fZibkRcF7Z8
bAjxt7VvqkQnj/Uqc06SqxyX9va7z/ZKNGA+QLGtgNMRQScAbl2frA7kQsBFTxHTGRDg9FfGQSLo
HTI9G9iHdriJrWaTnmTqI1QLXPOnY+8AVB7aKyPpsT7gDGw8S97vJyejuSsS33xMFt5cIpv+fIzf
txzvVJS935RRT3WdSHkLHkVTfRqIZoGh1JL2bwV8IFT/Oc02XHc0dQMS7ZVTcjbc1IQacLiH3FLc
hctw42qAQQCKHRXdrPwer8DrBTPQP8DnhYzkta2JJKyJaHlmYdW+M4qEwxpOnwsSb9T5TOLsdPgG
6q8SUJLQirPDJw61h7Sk2cbflrgO8ofy/xGXZsZptuJXk5x5Mw3oaVCLDZHtOuN2RQqBfw06UP4l
TMGQRYTURHeU8/tEb19FMoiBYZwNCUurYMevl1bi1KnLBjWgnVnufaIRfa0d0jNwCGhvR1+qiZID
RKbjbbb/kqye7BPKE32fkj898d9/H8xtBGY2mJlRQ5q+Vpoc1NQj4oEK63OTRwJkyS2Iz94by7OB
g1LSHJkBkag58f7rCqKZ/Nmuo2NALOsJizEiFpmSel/ZopU8AEXm3KyE1eQ8Am/ATghYVsxmD7Cu
dbvKqLFQ4HirFDEMHZBDyIYj5nHTV1D5cDrDBoGo5qNWSIcacTfc+JbuBu/Tnj8ojk/TwLIMV1i6
aGy3Z2fwSvLNaUD9RNlBcm2hSKR7kb9aZzrUBOUyyo57K7d1iFu+pBBv/Ta4a4IAKBoEuUFpOz+E
/NipEQfGMhptJTNyU6u3DAtbz8GRlpzoy3/Qdp1OAXJkDh8tbRvy+8G7cwuuBzA7eKGhppKHJmP2
9LO51RQSYat/NduXT90e14Ppb4aN/CVaMkHtVbaJH2RALVF+vW+QTvQI0LqXRnRjnrAkzIlFJx/u
pcbPRpQkUxG3HfysQKK9hbZ4LoEq7v9MRDcb0EWS0Y7IU/wAT8SnnzwIUxdGcOP+sAEwrFwA1+EI
fr+Wf0SDZH3gYk3BALoQV5DpAPngH3uy6Hvc6r1rQbOZlnKUJCJYN6lySbYa6BZImZBiE7opfRY/
RFs3iLdg3W5DMrPJzQxKnGYAG1YhEwmIB37NU/m1xXr+1Q8hrRDRS9+zJZH31hNANmhtgZfDnKxr
Ras1JVd0PFxl9W04oMmlRFoJ9r5b+Y5mIP85WVZvjjhVqbl0mO7oVUFS8DpBUxTbTHVmWnS1GoRQ
bxIar6KWDJfMNigK7qwaUKeUQ1rY+DupdNr59jCRerOU87y73D/kz98NfBQWkjxAPpicTpqrVjCn
ujnR3Oktd2KVfwK9/H6l7yjRqznPa0/CoYvaQGZPk5ygpp7Ea+0FbMPvMS0/BkzeDKzB8p6L3ZJn
edsPgzsLxCI4K2g/U6DOrne6CUX0nEw+8kVb6bOyp5d0LbvSroJJs1CHkpF29ftc7+jPK4nz9Y2a
GpcI1XCUH6n8lq8GMzqMO//crRKS7gYK7U2zE2+Hj2B80taLlCk3EYbrGc/XOosEjw9VyA9c7mBc
fLx9y6fIjLf6w+hb00qLSUbLB3E/cQta6vZJOhPNtMsPNTUIQRx7Epu60235aIW3Gg3/jgZp0bp+
6M1hLW7wijClh9/X/BsS4tpUAsYWD0MN6XPQXczvc+K1KicmVUxlJ3yWYZswx22+k/BU2nAWmGNc
YzuYMpQ2yj/MiXgPLwA0dod1+OC9lJ/ywhm4c8cwHgYTzMim4bPPVBqwcCZFSVA3553ks2Dna9/q
DFRViDb8BTs2i57QpVfCbbZSFuGVIymKeBiSFN9B6R+rXwGZUOiMLKbSBaDZo6OgtEN+zR1jDzTw
6KneAqZvwUm7DXQzmSJAjBAQQCnH9/X7ITPyAk2ohzKGMulM/nEISUdkFLboBAd8qx94aFFu09jI
0C8dtttXAUQDyY5RczB6k5l/mGexDEBirDFiKyRc+Zb46m1b23DQSn9Gl/3x9zN2UyuCrD8YvYDc
iiwtdlUXrw+3JCdD1ccc84WhS+zqpXEP4FfSqepER9XUaIBn8kuzVonhFF8ZLajxCCofVBiFS5Vu
twEJjAVtN4h7MsDfGyy2OqqlWoi+xyJS9IMqPslWqFEH88UhfP994rc5hpmwmQrNK2DZ5ymEBShD
X1Wf6TqmGpU/eDOyBmcJzvjukYLPDccToQ9kGGd3R+bL0vc4KBHxVMEDTdz3kPo79GSleAaJR8+u
XUBJ6nv/sNRcc+sVsFX9V/LsRBnVFPieGsS0Smxg9n/5W/6jeoocbeFN8d3XP1NXV4JmK5oZcehV
AQQBdMK45E/25CCGBv9aJupnulPOeFvQag+QRHVfPS5Rnd+xxpgnSsFY+xmoN+eIl7XGVaJcYEN3
+bk56Ee5QMSjpJJHDerT6C0/jpveVRHHe144SmwFbyb+Q/LsDilGkBsBO0rNi66QAzcRwVFNSSP5
B5g5RrsioVlvwvfI6TK6+KBi//pv0plG+aGsQg7UdAGyBbR8QsGjvzoIQPl76s1izTmhveho3VNQ
qCfAewEuJgLvs+PUSQlwrhroRvWU/sF7fj+tOFT+tTbaGlta/FnC2bxrAH4KnB2rOFF0X0whsKcC
6CuP0+rYbdA1cZQcBGX57aIKvn0XYV4AbpfxKkLmhZ8JjJJUUbsUZtc7RQdU/UMNdWvQjImW9Omd
F84Oe3rMd08FNC+rOgCFwVzfj2ouD2IEfd9SsBEEKW33mQ04QKs01UPrggz3K3xoL/qSibt9Eokw
b//KnU2ym7SAK0LIzVB+tm+OyGgM64h88lsRMSABen4xSXTvmvwQOW+T8XqviQMD65q401baSGZJ
jb1BCyt06w/+QyTadlwpuLXnacHK3fNcfs52jg0R1b1cg64hpvGTsZVPg2nYHvzl/rXZeHay7s4j
WZLJFvB2Y8FCYLCCKnGu8IVWDQclaWM6vfT7ksbb+DitJRouKR9mOG7kMEcBdTiM0Wv2tu0iLVaC
CHJqRLenC0L5drgunrPC8tGSthnd8hI9gv0IHpv7+9mdFSDjuMKEfld3aRKKLG4guFLPEKesGeCr
0N4Jz4mp2EBTWKlPNsiJaLdTX0I7wKHS7Xr7OJJ6RX8fwD3P/GoAs7kPSqjnqo8BDOYOBcgf4aZy
/8Zb1Y32EoK2akbWSwBgizJn+k8Sw6FRyx76bxd0BCkq4xDZqhOesmdlh7gi56CNXLBC1GouzJZl
g+Y7rTG8YZAiMKLd2ZWVVV+pOTbbUmPxSks10y33V1n3D+1mMWRyz6ogDA7FC7xwvOtnqal4wBNz
LCf4K+uqo0DlNsXPSqcdPF6/IUJkVvbC9O5pQk0DvxO8UXB3zR39viqEUdSkmJ4TgygHxN9fa9Jk
K34jnVKzssQzhK+WruldtwH17Sj9Ah4OKKhmq5rJcTCFOTMvJ8OWnfw8rRiWqNtY29HU4BWTLXBy
0Jq85C7dma8moTSPZXRV+ISzaE0xdGnMR0qMAFFLk89iG57H9QOHrNiwUuwK0SltjeftQSTZ3re5
zYm9OpZ8l28p14cKoSIklEHOB58JPW84dD+8BxUAC/zQqSySgGPsvokI0Jul5b3VzmihGY087cS1
ZCsW9OVEnlMcg27tmw3SV1xEAJz2x7N8GuxGZwng8s5zANDP7LSD60wFlsnMrQKzCAdEAQ7q5akQ
Lf9ReudfR1NUd7KPd+DC6btV1yhQ15GoACErQpHz5LqWcmPl5SoL19VP7R8AvL9LZvCZow8R1fIV
yqI/gUL/3Oz0zRIn3p1EGCi1GHIoYAUxCpWp+B97gBCoUaJFKqYbbAJidkgHOOO6cmvE4w3KPYYU
cdEtsMX33FtFcqtwoi1i5GiktPwFJXPTUIG5o0ARsIpoqACH3rySQ6hZpMXDWKTDW0ill9q6ILTl
tNbDByvtCM8faW0heM9itgCPks1wW5BknV98e7IkSztmjm4t7M3tTfk5JlRpXq8PPwp+37PYTw9G
HdJbQNCxmveEJ8fRLFCpHWIlNtxqSeGKtz4SwpkM8xTgSygrnlNKDiV63HIjTGj1Ev+RaZWhHKt7
QhOp7W+lPSl7KpPgz7rFWtVr8L19ffFvi/EPpgauLygGoYFNCMcToJNzNTECgUof2iihAhhG0Ljt
6Gv+D8LX8VPuJJssoNN6+BpqWyQLq37r6KM9k2WPoZQRy56XxEaZFGp6g9R1vhc2qQMWLZPnUJKm
oGcd7TxTRIaF1sg7QcZrkXPbKmgtcEQgUnQyNzw/ZC5a04Vn1lVUfGGvnWAvnIQ3CR1FFZqPPn+f
8X3xButwYrhoN3yHVaaXcjL1yA8c+ID6ZwYPiYXeG9a0D2no+g+GAzCs3mSRXW+fu/9DFB0L8GME
M22scXzKDREIoQdbsJVL8BCABsOU16VTbMoIVRpUW1P/lX+piLFsgW9tPhAd8aiDlZVQaaSxe/hD
D4UB4AfFCvPnVt4u/8PVZDjLlQWSXVNBPzRJF+PYt84rJKKWigeTDw7ad9Lsh8RUGKe+FrDh/Ek9
CS4cKvFU/01Ro7BSL41mco8e6t0owGTNRa1y72LhasFpZoQ+KF27nm2QshWQlQSOc/aCA3cIOhu4
IKbfmNhok49AHEHz98UH9N05GyDiwSuTocjNHA65GKUpkNic041mdy/geSM8WCsiMh4zUh8VR720
5h+0dy+5y/f2F52RKrNxmO+8nDJTQl/PA+S/wM1kDUTyiYd4/eS0dvyJyES8uL1LAmeKWwW1nM9n
EBht26/M9dbdpvEJKN2nLx5sGWQp1CXeE6ihywxBcziuN2X8cm60lVGKyGMCf8vWLgYJwb5C1IAc
t+T5eaIEpfWWSlbL3Zj3jMVP0bNtjdIeGK8DREuHNjXrM0e5PfJejr9jb/nSLahFBsu/9Gb2KG99
VJT8rr3uOLJwI/+d+5zWO9MBkj1xQkL1N+Hi7/MnwYSBji5/ubf6KJzW4Csn1W4psX4nsIkjzMhO
JdSzsGTu9TXK/d7zMw+pY8RRS7RUfXGHEKnsws42Ip67W83qIX2y1H2wXqzaYf/43DgChRk8e4AL
wRN4tuhCn9d6WfspRTdTZxDMeRvvQKAQu7EZOa1Pfl/jexYCvii6jVTAlIPqbOappWpSdYjkgt6M
TjYiCdRf+3+rVfDsn4p3HG3prBdE/BShO6C3UDqVufHz72O4E8vAk0FGNyV6nUDzOUdQkEIFmCY6
xjCu+b/ya8kSvOhWo/GDQtsNkCosMFIuNVXfO11wChFeAMUb62WcvVaCiGsyTkTJ0GCPlvjHexOt
CR5hmtv+32yPqsyDgVirG52WlMht1Eg2kPqCVYKWBrHEbIsrz5+kkiV2kZPgR1JpRHX9LSDb9YXN
vTNFBblzVYWjhYwTgjbXJ7lJMqFMmhIOz0iUByT7TP4pXXtbbQdITETqd+lnRtNNsl50NG+PMSTD
6WAVe3hzzyOOggdCLrlCIjlyxTfvD5oUt6iTvBhI5nlm/tLh4q76HpX/6/Qg74O/i3rzdpFBSosg
EvDhDQQYbkJzXIoXmAzLX+7rE4/G4UcDBUq985nsFHMH+p/A1JxnYUV8F4jnaIYskI3MqI4EP/rb
FyOFt6YZfqeGIAdcTziecwThAqSshpzDNEctJECVrPItMGqLjbfyRSSiECTMHCi5pat16/LC00da
3WBZTqTFZicgTAtUygDuhoqn9gmH25JA4Wfy7rTObVB58g/1auEy3zoDjFkbBJcoYEcR5LycvOv7
ErRbXkJHB0nthIg0P2ub5OAdUZr1lfkkDomIshHOXCp5vmMrmWiG1YHGBqBCzSYrS3HjxTEUt3BR
LvJatjgrepdP78q+Q8Cbxi76xNvVmBJ4vhIFcpjTL+nT7wLna/19PYaZvxvxIXCTDIxB+ZBQA+TB
XLNMaygSPrDad3Up6n3nnF/NmRnxH/5mECZBFwWwF4Hb7nJ005jeFuRucBbWGRFOnDM+t6iPeZIe
mteFnb71D66nOlOgHPjxElnEVKsXQOy5oW52z2gzBgYT22janGN76XDduUYoLOcZdQdSqsjdX8+2
AZl2NYY4zhXAGjy3eJ/QkVYSEAoQ/6DQYsefBw4dagszvXOLrsSyTfixyBEnReiB1VGG5MC/XQ22
T0i1GWj7Ul7KzWLa8dbnQ1nAv7Ocq22BK4epFOFk1sR3UEeH+SFts8e9iUjqeLDHL+CEMIPzRVpX
NIlMBhcfLRmPeyfr5yjYKH9MOh/aovECrPWEuAmJd6AEpcHFsP6KLsCG0ABTlKTdbIalY3V/sVFC
p7JHlDFPx4FTQI8rkCmj4aQzlVW7Tyn3J8WLzSMsXLroAt29soz/9z8CZ/a4RcOoWAtMRzpCYnvO
8OCfUMA/UQGNL/9LGR12FzAn7LXEo0VidoZboML6owcF2dLho8E+pkSzcYiJeAlR11WcBrrEYXUn
43gtc3aA9QyQ76qPqzrY8le86S0Ukjn5NtmXLkoRbMVdMnhszeZq8OckZ2uaKE2lah0E8o5/Th/D
bewOVkH58+838+4Z/Xctv73bH2dUKcJA7SuI6WzNbiNS2wqm0y0cySUpM7sSZcEoSCVbvY/J9E/e
VsxhviT397ksLNm3dfsxF6SEvSbpISXaeg6AXp5rEyx69pJ2uROEvjoL3zmwH3JaQW78aIAc+SRA
mTWbygJq+Asqf06/T+jOqft2cFGMjSg8SihnBsITjKYIOh0JQwGvKL2g6ZeBItVaYl052hu3Uy+x
ma9+l3rHC4BUBogGN0BHUGC2WyzuHISlh6SSlT0g9ExTO0Lwzdgmbq2iLj9bSdmT5hT01BMD0Wlj
u/iIu91K9NxjyoYCtnkN7bjXqpOvRQOkOimcAJKe4yehI74VCRSOAAnXoeMBIURCAceus3w7vQBg
8fcluPOgupbPxvdji0sQ1taGhErddj3ZgpnY8quwH22RJI/67lNz/nwuCLzV2VcC5/ew5acKWHcQ
6L0pAukBqP3UbQRiWMquReDvC3mVpTne+pmMth1PZR6JBlYdcz3HiB+5ShmwzZXJXaJjue8ukWaq
W2DrdGRyjDeBxmbpUUlZ1Dp3wujAGMH2ggEdoU3E069ld2lZBn7TIqx46eC4b19yqk0oGpUBf7Dv
NiFgkRQEpEqzPabvgaXjCCI2JC0twW0WAcNgzxtgHoPrU59FN6XeG3K9wUPS8GylJeJupO8pxXtS
PBqZKZ1KN9wirOouad07ERJEGGG+4IIZgD2cp3c6Q6mCvkBQt0WGXlsZl79ovPnAElRwx1B85vCr
fmOsipfeMJcsy73DDagdIC0CLAyE4HP9FZWpLnAGFj/8YzyAgUAl01Y18dT0EZmBl9Sh00a3l6rr
bvtyWUwGTcGINbI3+1ys2g4+cCUR5NQ7c7TkXWCKrmRmm9FOTFaWrZsBCkdJnoHA0cwc88+a6tZC
t/2dmvTrQcy8/VArlErmR/a4wkMSN+vd2HhmvQvRlWzsdFJ+xn+3IokPhakvmNrvCV6b9GvZ89NW
VjpwXyEbBw7ogPLbG9Krrx/KWj/ANSTqCd1tb+kpf2j207saAhmeCpb3Z0HT3D46rkcxU61gXMnA
KoJRoCTstQRn30CK9/Rx2z1xX/pKPjcxMna/yxTvqBq07qJfHtcNfuJ3AcUPdSqFIdhTJx5hFLCI
HEoQeDsNoOK0w0OkkQ+eBF/qw3NFOINWFnAvTSRYUSXX4gyq+3YTLZVv3ylLRCQYJx/1agIqL7WZ
elcbRYsDT07xqO8B6EmGre5asRM76DkCqgraPzmch55MLXnknMU+kNstgHiESHEhwOwE9XOt/eSw
G9VUUHHllU3cm6hgszsynMLddGoSUnL2H3GxdftOVS+LfiO1gaDonVrIqVDyRikVYAaQmrRrZHGb
iIC5CA/dFiWZB6DkoYC6WEkAo6tGpJlTiupXkKrDH1zsI791CK8HI16vQDyB4jOpMRhoXVTwRR1e
CT40XXOMbOw//6KdUQsLWL6Q7hdM7R335lr2zO61ehYKcQbZ3Uv8Na5NwbdKIh/b1w/9c3IGPNKa
Vb9VNRKdNCdnj/HF5/DtK/x6CDMt1KL7qKjYXuSWcZFeOnQPSDvFQXM5HSxudxJPxRJSwG0FI2JY
qJgATxvC1IjsXa94iwKi3q9yhHYaZ2SthvUOqvdQ11Z8HJaE3ZkfyjTA/IITDjs/N++eB/igLNdA
FbivneBZBtbjVmwJfznGL4HlRyv4zvWSMb9zpq6EztSryAVppqcQCiAtx18JRAdJ6Kp+LZ61nbgS
DwpguIHAkG4EFrL9XcPdsSvIN0Cf6KzfSUQx1vXyasY0FF6qp2i88JxyF7n62gdd+Lt49Olwyp5C
U3HD1/g5vETOUhzp3olGgxfY1ZAuFVAsP3sQD+ja7OuihOGk2QOwtdGJowhmmyB0VkdoomU9rPHW
d3QA2CUW1Pxz5iz6UrceLIw6Ui6obUQpMPopr1ega6okazgMorSSwIqO6aO+5V0RPENr1qkggJrm
f3Bhr2XObRlyEzmnQGa11S6AEGQdXspZRid9ClRPPP+oftDWGeX/+6DhteDZdgMhPDSGoEK4+5Qc
O5Nl2F6VjYgIre5qFtqfbONJeOp2HlXMhZN25yJrPHS4jngZikjnjShoVWYQJCDA9R75dXFRmTjR
LnV0AI1Lp/quLNgpwNkiwYVK+us9DdNuBLzIiFAkOOeQk+b+GJ2JoiPE+RfndUdnIMD+r6zZ+eGm
OAJgOWSh+jjdpzv9M7BZDbloiweKbMOOf+cXCPbuvK9ZUP9fmbOLI+TlKPYCZOZWgOxODssYmAyW
S9oF+4as9cXo9v8h7bt24waWYL+IAHN4ZdwclKUXwpJs5pz59bdGF+d4d5bYuccXBmzDAtyc1NPT
XV3FGiW1YzleIB2CKANquHe/+JckQBlpWgMJaxtg+BSsdNOtWcWkhd7Aq3HSQsNF1itqO2Kc0BVq
HJTMoFZhyY/5NrZP2rkB1eP9TXrbpqaAwYR0XqDFHz6Jft80qTzHohEViLAVlzt8jnb2qzFrVLir
xvSmr/r1gZzNfLtLjqD5eHnknsJN+QEuU+/+l9wuMb4EAFKw2QExRQoq11s46UujKusU6OMV13r6
mQc1sfjeKqZqy+Bw6b3kixFg3LYRwSSyJhg94e0EnvPaZGsMyaiPEKGfj+FudPs1xCYs4aPYyV8g
P2a5IhIqXb0qKGvUuQHBrI8dDGuti5h6BdixJ2zr7XxAO/OI6I4xnzcbmJgzVBJJgiYN0KDrwWl4
QHV8VhWWJIAgoAUB0Gz+YMBUiObu+s1s/cLDklXxvX0wwyzSUbje8FLH7UIto6/Uol+PA5JP6/io
75/Ub3GNdr8NjwQYevAa28KZ4iLGPr5Fdv+YBSAJ1TjyYpavRzvlgRbWZY/dc0QFuLcDwkuhPyGW
STxtX+zqF3VVbY01iwnklhqAMkztIaXkhrzMOuxV72OE4fmY7wZsX1d6LMzkd7mr4KlQlGsR2MRm
9cptnA6Q4V8TAMHKmhmvk/uM3mREm+E/80BtMhV6QQGv4nPaxlFW2iOwnlsVXCjiY1nYjTs66Lhc
VbvomLxaUBVj7LkF66DNRgEeJXhwx8pUxB6HWqBmUJ231Gf9Q9sRiuTG8k9GZOKGQBHJnjeiYHJ7
3UUjGcP2wn6/sk3tgCqup6qrYBsM4n+yl3qXnqQt0Gg6hm2U1mxJlVk+868Ms+S/pSYc3EQqMCXY
eMiBUscM4ldI/ZYwy21VsN4IO207bw2H+93YExQFTH7LrDvfjhRQHYIoBSETIAcqdTWFwhCNWl+U
pIrjdpvoUByKZ6ztCmkphLIJ2qu6lfbEGCh5614PlFgFz7TAi8gJ0SGGH7apkEK40Crx0kKB7j3f
IrW9R5+aDSWk7/vWbh/+SEBdWqPcSNKODUiQKtRRplXmgNDrhfAdaYd+U6+StfEMsi+nd1q0yUle
/RDZJTOzTE7KzXhJOwORikeLF/X2V+OiiOSsLZHoBRU7yfeo62pfrwLgHNcwu4lHU3iP18zlvT1E
eJYgy4sFRvUXitz4sIscTJ+iyNDDmVnTWQEH/BmcJsVGjYH3y9b5K8qkm9yb7GTtA7rN8h+3ICmC
HUcYiaZTpJuBFbo2npd8xqdJBr28YxGhr2BcJ950qt5kV31UzV/lHyS6nMIBut1DXxKrMPRTEaQm
HSVIDB4sFNABpiuiKZ82uSxha3cbwhQwnRGym4kMrSMgR/i1v5rs3Imf9df/HYGHgV9Y1inXNSfG
HATEsnLMDumxdQE/dE65O7bmjLYKcqiaz35fV6bCepEtLDgepCLQw2hbB4iFWvA04/pGhKoztPwg
II4SeP5LcjokN5n5LOKMqOlFuKOjcQVoPzABkC+52FpJpKppEQqlJe+nTfAwHSKEeNw6WGew1rEe
JbeuEcoOf63RwaxWQK8p5PjSSnchuh7KXehGe7w13cCbPcWrme/rhYAOFsEcjL4nlGTRiH49Pp2b
tQEqk+TozPZ0SNGt/F07k+u/hh+cyyTfJ/8dPZ06qBQwSIhFAHt2bS5o41Qc0q6EWo4joPETb/jo
mT8pPnm870oWR8xtXloBvh3IQVyuAIWItD1oVzc5JGuwR11pBdpZR7YgJ7XlnsH6NLyjr8ESnyCW
ti8930lqM/nM/iTMPbSwqpcfcYOzqtUx61T4xTFA7jFyeIDKVjk6nsCoIYtWdeSeRtCJtDbjRljY
uySugFYmr5MENXXRogWnSpMZdjVU21ZDhjazD/GEGPMkHCo7fuXXkCMgTS3oV0SXW16Z1ZaJtWN9
BBXthX6RC3GHFWhdYSdAKA5IZdEZ/mQWJKDUNUEa+Kgy5y+8ew4+m80LYxLItUftuMtJ+KECvjjA
k6SVUIyD/XgHtR9PeIjQUjOe9MSsUa9HZjJHEvRVdP2H+FV95c1hJR46y7CfJS+zM+ZeWDgAiPSQ
pgbcHqB4utEwU/MmG7MJ5e6H5qWBHgmEo3bViUMx+CQfGuajfOFOvrJHOWncmrk+FLDHrfTz5PD7
aCMVdvpaorVKWMdevElOisXCz0oLARdqYRC+AA0eGDdoGOs8xb0idUCegfxLBnOLAL4rBFrOl2Aj
a+Z258CRNhpoRZDg0c14E68R6TvZClK663E7ObkHSVbnUdxVjzk6v+7viYWHM77p79dp1MEos1lT
swpfp57r0BG2IiAvvQU59sKd3PzgO7z9577JpSjhyiTxERfbUFYKtWwGmNQe3yJnXoPP9kO0wuNO
sEiLv29moSnvIldC1f++aeZoqROozEbdVCJMd3+0p/mtP34iDPOgzbI5Zd5oJSyes4UHLaYXKmWE
mQs9fjdNdQLBHMoJxhrY4RMg4nFopn8mp3KO6Lt/HezgUUCeZg01QcjwMBL0Px3g1IFH+yTK/rjU
UH6nva1m+EFYqx0S9E4KAAnIhJwfnMOuFwEdV9y3wRRc7RiZxoEzG6/rATQurPfQkcDRqpvjVnDA
MHzQ7aEwV+3bhEXpX2bPN8+l7e9Dh+GgbtPrAHsTlRxdIF25SK1c74wkDiJAbvC9yQvSSLNdf6J/
Ao+v352XgItzHe6UE2ACTrdSD/97FhTGgXEHXSzpBkX8eG1cSmKuzhTg3NED9QFFzfFzVG2ldnH1
56Z0ur8Tb5P5sIbuXxB8E1oYlOivrWmqmodx0KMWVOO0awSdqZn9+1vhEd4U9bvwNA09aGBV4naz
tVG+pxWri38hclQ1SM+QyBFIO5oaQe7HXAx6yK3XbxnSHSFeZfHGf5jQHOQwRkvmjtqIOtAAIB0E
oRU4WqjQMUqToItqH50Llmz1j4MMSl5zgkDbS7Rt15KbIaGUPxigu0dh9GSsDa/L0eemmlDzbQAA
uv85S27g8nPohhm18JO85ozMyne6p6KaEjjJ3l8htxBupU30yASCLIQ9Vwap0DIYpqosYow/Avsv
+OLQa3ZuVxpMjS8+WDFK75sxxJs6jYLY+e+Mq5Rfn4fMl/oEFgerhaKlCaaETeye0KmLQonoJfZ9
e0tO/coedbmG3TDoWQV7rd3upN3cW4aZoOaeH2WL/1WA/RXqjPYBSxwirYO99g+u/eoDqAOVh3Wh
NsXPBzT7RnSxx1T3K9i84lL1NZOHFjWYu/7XUSOYNOCsiLvAs4im4IjiDlK2CSKqyRLs+hWlk4dP
nGQ07+NBFMKbnjbo2Th1EJtj1SJvPQgRAcRZ0tATZMBnUf5KMNC1OmhtjU0sfhDmzsj5eo/Rnx85
4MpzQZtg5vCUzwOUx87/uyIIrINSFa0rSPvjNyrFIutcqIhDV1sNri+QDx1AzwOzKD0G+96SXiSc
ZTTtZk+rhNnsd/tSQ+0LeSR0QaERi7TsXDvPYFBHTiqa2hL3oC4Dq7C+TqzX4q1YJy7Ldy0bIygS
0NChFZsGNI2S38lRi3nmkA+dV4ZFIoVsPTuoJ62YrunmjUCGdmGN2sZhqgWzamBolaNugg1nhsfU
jiJTPb7L2zxmHNtbkCtljtpE6HipBAFFXbx5a7sEQgEKE1qKlh9kjKz7h+W2PEXZUq9XTRViABU7
2Bo2nfM5bhMPfQFvBDvOueORmQ26uXMoc9QOFeQOHFZkaO1b50y/tG0PMifAzmQQewSPrVc/n5ln
8qaSStmkkqvIPumDUMCmfs5WoU1qYZMV7iCYI2WgK2hB0Tl6iK94N/dYwdONxye2ZVAck/oXxDgo
Dzygk6yZatgWvozv5Jfr70UUHTt3RPp6U6yZy3nzmqTsUTtViTo+KclyynsOwKIBoQrhQavA346c
F6HHbK10r1u5d38f3YQtlF1qy7bDZGRcBbvgHHP12Px8UDz+/6H/YHl8JHhHlxQUGqj9k0LyKBSM
Hh5uI3rd72wPVhCg2TIQHNVO/yta/wo33RZdUveHdxuc/Izvr11qDxm5JMVyjFYVwj2hElVGf1d/
1o4A0FCems9nVl+6tOhzUAsQVFBWYftQK9nPwLDmEXw5ic6MXeMchfVkHR/efKgGkL4a7SCu99Hz
b9Wc3sGAYAauF24jsG8aT8/MXCpxA1exIsYPqWWCJwKySKFFKbkiFookl2vQkKPRNVrNiEtlUzmj
lbsYUAKsdjyIauZTx7Mc1NLpRXcL+sTADIBEILWzQhkloGbia5Sze31VnhAVWo56RJGCZ0Qri2O8
sER+fvEEjnhoYmQjLFVOD7V1vLVygzGa24iMzCNCIgDrCeHbD1LwwkaiZ3Ljayr839cIDUw8MTwN
4A51re/A7Dmj/BGah8EswPigrUVGiL1sHQGCAp+E7mw6fQutq6zqRqzitBEzu5esEg84S/Cwgx8G
D7waihlyDsw7IWE7N9BabDN7s24LQWQOAL0GAFNEoxjNcdTlUSgkBZp41X3zS38IMgDfI2Q4pi/N
RfP2L2k2pY/aCZ54YNXKr8g1esYyLN16UMCENjrZVETn83qpSzFAXrKLGitDft4tj2jsdZU9/92i
AlWCPkk0/uFOv7JIbS5NnDqjyWHx59UPitHhZAAL2oKGrWZVH26bwojC78XwqJddVo4qiBdCqLB7
6jm0Oye2uRRk44+Tp30zPOPC+QRblgAsLzLZmFHqhpuzJuVrqDXihsN4IK6SmdjLI1rs1P38zjC2
4BTxVAV8GKZQxqPhHWOkVmUAzmM8lowj78ygCwRjIQR5fsVm7OHoMuwRt065vSt71HWT+HI+S2IG
yA6A0WfZI8ziLnoUkJ6yO8NsHelMLp7SLHbRH+WJYZ24+HvWqUtnDIZKnXNY76yCPCAOn73Lo/iu
2/xj8V1b4W+GwYVbHBlRMN6AbwqAA1qVQeTEaubEAsrYewC/h43qKc7xdEQ9oFxB5MxLzQ1agTuk
Iv6hkZHIEF/Ypg7IXNea2BqwXZx7E/UAyz8mXu/86TSTVRJdWtVLU9SqQuReTIewbMCcnu/CY7vi
9tyZVfRdcnMYEIRleWQY0fJLWWm1VgTYuSJWZjDZtKCVQS0fTC/revUeusWbsRefwodpGyOYST6T
ibF5b3nMfmb07wdQXqDO5m40ePIBwMROZxXYJN0bIfLEfwN8ZdZO6AL6DnyqsAElrqtBWyj0xqNh
voCw32FsLTJaei8jwayhpAASAaTZrj1uUkfVHPE1wCsIXuB3kVHrDiEcb0C4DORVZHcgE+Q91lov
vRRBI/jXMHWIcg7iV80Iw+h+mdc8LncesCnCYYUDHJX/oG5Bpv2vQZqBpQ+aGILvMPgRbJrK/J2b
ItZ9Bo5ysnnkO8DcxJjbJRd8aZH4kYugQhmrrFMEWIx3vNX99p/SLfcBmp2DxKpX3oKyqMFRpzRV
0X+ptGQ23XAN1O8mtzPPABYKg0vQWg0pjZX4Kj/cH+HPc/5296BjCnx4qJXSpXwFdcJW1bCVjUd1
o22lV7BBoMH8hB5EzC3vltYrtrKVIh7nV7wtvLPKhIsRA7Yu0hvIlwKlQ11zoTGmfKdj4KqHJIAV
f4fAVR+iE2enDrpP1ywY5+IdfmmQWtQu1sF7j8oIacNEWnYwX99Fs3mcVgXI3v9lei8GR4VDTYWQ
tfZhq3B431HRF5eYPArRoN18JXxNpPhz8k9f5UPgtHipJ6hL8/97KRCAVUSFAFxBRANYQ+qkjn4o
QANnRnTq+V72Z3bb7eeM+FRzgCt/DE6lJwcIK+6P/bYjD1YVhSwpmD+BoKDTVrk2+0Ii1UCMFqC0
cbL94I3Y0IqZQ4ANnfs8ct44syzCj1tgDDEMVhUUgcDXe4P5kqpkbPocTwFNtMZttREeOCty1DVI
POdzt+43GQQNxnfhmyV6tXSIgSLVDfBq8jxKYCTKuvAXY10Q+pOJBOCjG0NrLlilOMZya/kr+RGQ
pE0oI5zqmK9oso+oYwwwtAF+FQBKMd/UPpPxvoqmWcAr2tZAX2kfGy/SHFOUnHLvOzrcMiFGZobD
C3EUkNDIiILGFrlJ+tGlq2Or+ynMSo8g70td7U0ybP+xcWdrWiNyc5vJZuyqhesOCg5gLYQwKNF8
p/xkMQt8YnAISHmveSC8POgoxs2bm/LK36GUa/M2v8ULj+EoF3czIlbgycAqB/gR5TWmGVX9rB1J
/md+A85d+oyRyTtEm/ZVXbfn8kENTOE3EzazEDiivQmYSU1USCcKdbtDkXfQplJDFnFvHAaw6r8m
q3IV7etN+ixYDVS91sHJd/zfRrdKPpnO+Qa0gKN0aZ7yHFITNrxBzPducUDvDbgZ809cggAyNquw
YAVWxNdfb2MJeiAI6/CCJuxjVGA1DcI8Zr3U4BnNIS4X8XuD4Eo6iBvDRZxXeI2ESykGTnijrZGS
aSwkZlgO5KfwevMZgCkZgKnyyIFTk672vN5yCf5zHt2rlYUcgit5PT4FXEWrDpCsEGTuiZfDYXNQ
0VDWPLhg5f0/7Dng7IGTJXRk+BZavFueZn/gR72xgpf6S3UEdFccVQ9ll9+ak69i8HALm4lB17xw
H18bpZY8UgxQYhOj7deEJkHNnFf1LsKN1bhg5T1MK8aBvnVdV/ZossauFIlQIOy9lGsdcuvZmTMF
JDh3rwYKhu1e2J/vW7w9UtcGKSc9ZQX0SlMY1B6l1xYtEyA+fsrZMiG3weO1HSqwGfm5jbsJduJ1
DRjwrke/hAvShSfsIqdYTy6qVbqT/7z+/MhlZRYXXinX9imPFaiBLzdkIQfHR1ZePrRu/J458Fjb
EXJWJNzQsIv5dbQ+/BlP4lGEcFr06WOJWTnXhfzY9bdQ91PB57Hkt/iW4KVzkFkGBzc6oqCdBtLV
+LN5K184Lz48hvvBij0W98dCQHBtnbozDGVSlISsxLRRHd/TU9MA0khANyVpi9e/knfurK+YmSmy
kSg3gnZRBAN49yMhaVDejMvGiRNbuBH1I7db0Gwc61fhUDrZuviuENezyrO3zhpstoizBNxTKFLS
Yd5kiBWnZAYJNsc3DTpKmbNtEVTL1gyaSkI/4bvgQniGOzWnwqw3OSMNujTRF1+AGuJ1/GMMlTQm
M76AWwFkXjn7zGk/0dXgpaBcL778p+Y0vNYfzEaahXsDdlGUloBMRhKWctiKJnd1zmGBUZv9gEYa
tIY+oLMZrB8r8K+ussRi3oy3cQiZ7L8mKTcpBfM8JD6Gylv9WlgFna2e+hZIe8Hi3lVQDsQb8cCd
+BWTz5fsVnpbgcoGv0hLKjp0rydZVMoplFof2Qdv3InPwBHGNthjVriOPCSXQUTwWHvD9uV/9poY
71+r1Ame9X6c4oBr0JWah2a/jf+g/xfNIqbwfd/QQl6BzOxfS9RpzXO1SSIZ48sAyz20bzly2JxT
oOkOIrGtx+QZJX7w3nxSK1nrfqkJPexBXu6g4HlWOW89FAHW/iPv/mpWTCWThYvhaoCUX5DVMep7
DQalLzAFZPuZt8TB7N6ap2Bmiust1LzBe4jnF/oUEEbeFPSBP0QlusLCTandvjWe+I7wYa8fFaCs
GCu3tDM19EgiUCVYBbqWBV2zypizoAXrYPAgPfY2QOXtLn6D2u6DLDsd1APbX6BWYoUQLLvUjoly
VUqCBHaFr8QJX3I7guayCFJvDZA2SzzIH0i68h5pk/+XEQPNDgYQwkpnUG/cUBU7fUo13LGbcid8
N5DGhAvinwEvC37vuP38KwUDtMTi+lgK0oBzxLKiexB1Fhplm8fVwIPkGlvoOLqhVQFOd+BPkFL6
qlxj3a2YErYLdVpsI+Dn0KANfWuQt157HS5VenmooHHa/dI7p+qdcQPeTMlLNxEoy1HLAgEOuLWl
d8YML7n2S7vU2gp5HQtqTexuBk87cg+43vZFZ7X71mmt9p0lALrwhsdACZ8IoNrAZdI4bakWBo3v
otYyvibZNF7DR+Eh2ydEom+0BvCFcihj8dvC5jWTMdaFUJiw8aMZA5wy6Eal5piPw2aoK5huNLD3
8Bs/B4xtdqYTeMlW+mO6l0ozOzKfGUtxA0jJAEpHWh1tE5Q/koq8SpQZU9yCqhN5ZNN/DNbv4d5g
i9AQX0r72gtTMhUgxINuBP6MEZZAqSDhd1A+k9/FfjqCK31yZVc5JS7/EbyHbBTV4kb6O8qbdZ0G
qejIKEmbFLKcEJXQDvnq/dm3ii17LRd90oU56pUh9HObQpEQk4ruKAFSbla0h4ySJT0QlWltl+6z
f6DcJ/rzyOKiBI52R2Qprg+pWI/AFItxi5I+KKohjLxSzNEet4MAYlK84pWPDvohIFg+jyfG3l2K
hy5NU6+NcjTSHKIWLaIS5Ut08gJZqIRIjx/RnWecIfXuBUCR+U7OdIYLFzi8L5HwQPILCQTq2Ahi
OIijANPTBiGDvxfcBkQLuOlOKL8rG3mVnmPv/nB/AMvURoZNdE5Brha4DRqTZwhjIvQRbLZPpAhc
oGe5ROQXQOQS8adDWkhGJ3NRBdmoB/xgF5rDVjqx2zzI4bz3IdQ+qxJAsIYUH6IcU+sl2aahmamW
2No69GqA1Fz9gl5tZXJP+bO0DlnMYwse62oaqFUvxjoxhoJMgwthXhAdvDWj1a9i23gQHlonNDWk
nK37c3+Lm9cBTwS4AGgHEKWDzvt6l0d6mUBCK8VW2+S7Pe7b/hSfIKTxhD0O6i8TbPxu983Z5xjP
vX+wLeCMQcQIxPS6Ql1Hg5rzYjxlrVXVkHJPVmgj+BNBGDLb1at8levWSXzUSbYVLHir6eG+9Z+S
P73YpEryE8ihz5by1Jk2BcEUtnhf5WZo8Rt1o+KoqxMEdAmhdLJW9oN7iDfvJ6jEgYf4EQLkdrpV
vMrNwbUIZnEmSdACMBf4hL/fRLv0kh/qWlIbFK6Ob5wTbCRwhxbn9BWtdeBriF/BXuucE95UTtU2
sAG3R8fb/WlZik1++BaJfBsa6enDmNRlLmUGtMvAASVvJJAjh4RtrUeeBUxBJ8kUEfvdt7mU0biy
SZ27KfX7WtVh8zMAJfBufOVP04l/q+x30KAABgmPa4cbeYtZXzGZRBculyvj1AkYDCk2jLwnCQ3S
51I4/mQlHgfBpgGyKoIZgcNXZ2aUFg8e4bX8zzxTpz0Ai4VfJjDLrWZopylmsUkSVHybr131JB+h
lGarew0ZeJFZbV50uJe2KSffToh4JwnzLR0Fd0YlHYHv54MKxKdqCxv+xB8NS/JkMEUkr48QaTX/
ga4DfufyE6iz3+dtPag+PkHcSwK2WOs8zOboctbP0cvd7K30tI0E2oj7e2153iFOBeFLFTLd9It/
7OWpCXrMO+jbsLUa+NXO7N8kcKNoyOuU2xgiBXj5g1DUt/7tioEwFkoQME0Qg9f+VsjTIY748Se7
ItjVaoLr+8Ssb7/yl9L8jQrE02SCaN5KX3Rm7XLpfoMmGJoOINhkAKB0bVzt6zqpZhiXCLeQYaJs
e8x+QS/AUs643WvwGvVW8V5DvZuIpq8ZU790wV2ap7b8UEVRpo5k7KAg+Rrfkn2MruHSCqCSAOGi
5BcRqc+O3/fNLjpVDYIQhBeEgBmpnIQWSQMI/FEIqcGxfu6RqdSOOWhFy3WyGkDzI6FEriTwcOii
RlNN7IAjJHyWmSQlt44GzAZgkoVqggQCTbqG2zWFCGQlSqkiPNqbyz+OEK4qsONU20gA8R7eAqv7
BA3a/fH/XGTXF921Xcq7Ck2U6JOK1dXMJ32T7uZT48zH3j2DSwr/1kEWo8M/ayDBN58UBzHHa+Nx
gDoqTu20q/hFsIC0xx1Y7Aqc0+GVSbpBvuDeF1L7Ui+Kuisl8oXH0AufwMcHuT4dfFf4gm0JSCC4
EDa6KT5AzCQEMV3PuvV+qlD0FyClg0AfQiaEpO/6ZMjJ1JWDCOCjdjyq7wDee7UNig2zBhrKarel
YqLEvi6sLwSh5h/oyPFuYnNuCv/Egg8u7FcZhbu/30Lt1zQIAIoU8C2oPyOtDwjH7w8D0gT+N9wk
fBOiX/ypmjUh3lTWHDtBsQDrvvoEut27UPsqThV8AgrDGTqBRIiyq+vP2s4+FVP6nkCJUr76HOkc
Qh0efCiAtQzv0sMX+rDdYp1ag53YrIbjnwNyZ5EMaiPLMw5WwuOrxH30gM7mD5CTJRvf/srNyBOP
BYqYrwPq1ZOLJy/rGC0EKddzQm3SLGwKoyfLonufHfbgKnxEDXk+Azn1PqOzND4jZaPttKN/0Mgi
sViZb503kAESiPZQr9eQ2qC26CwYSVcNIajCuJ3cTrY0JW/oB3qOufRD8DHxKdpTWmY54DbBCrN4
mRFKDeK6qDBZSTq+KlUgZ8t65UtmIng9JG9B6iVa6gzACbwpkD/3XdbtRQGbpETPo1gLV0mVIORu
4nKRIIMN6UER7Tqb4KUZt9GiDcKegTQufvHUco5ZNRtFiXGlarCtRE/sy1VZ/r4/kAV8FEZyYYW6
8uJWr9N2gJWIEKtO6EMokofKH4+NrFuCX/dIzNe2TOQha+UJfXks0MNtKuH6A8g0XKBo/BIp5iLD
rm2T6U1FQ884R1+cVK74rjLrtmCs3NIddzleapMqmdAPvY/x5qHX9i/R+NpGLz0zr3ib+iKjItJT
BvoXURekRpWFmVB0Cd5JXfI98/p3Jk4OKJtNqQl2vfzV40UZdcAodVK0kUWAvTOQpudVAz0CNYzB
e/dd6sI+Qnec3OYMRVLGx+lUXi7X1DYKfEz5MJtVtJ11D7RohoLaNQ8FbBbYcXkfA60Kj6BBfJLa
x6LRNn5ApiLXJ7PM0UvKFWs5zxlQhkXvg6j1P2aojTzKwgCoFMzE/WtbHrsZwbPs6qluTWhlnC0t
bpz7Z4c1MGrnTq3gV2EPi3w2W60OnSt9EqyiHSvGnmUZovZsEKqlLDRkBrXnRDkA0G6WMQvetTh/
qBrhWSeQbCK1Y2UtKSOhAUreB6N2k7wO8SGYYrvxf82Rp6CC3agsEunFs4guHh2yBeC1okmJ0rLr
VJ/g5CPF1SvdGxqozO+nTnD/YaF0lG3QBgZeY41aqKSdxLlIYEdpJmuW1+EsOB2XOPetLDqyCyvU
KmW6XGsx+jhAiV7u8mZK3aDl3rUWeDxR7M5FELPyUyyL1C1USL7Yj2UOyEHnu0X3XinAwPMIeLpg
I8bJ+v74Fr3GxfioqA8907HaVbDWV2tOeI7rjTKE57ke7AIqr5IeefftsUZHbcg8m/s4qmEvbUY3
06RTqTamrKdO1MaHsRBTxilb3o3/3SW0V9RbMdW0CLukF4DgHJ/q5k+lfY/cw/1hLd+4f+eRJi4B
hjKKyxx2WkP8aBKQptRxzm2hBr4TswxNG+OoOjnYVy2+zACpEPs/XFuySA1YoxWvL6gmgq8SyGhr
zhV1uwR6tkshI6Cx8hmLy4hmOZw7IIPB0XRtyBDVTDQmLGNY7rPKHZOzUCJvW7+G/ur+zC5u0AtL
1A0wcJqRzyMsGeJLy2Me3RxZhLw2u0Q3QVPxL/uF9JQSjhO0c1JeReaGtI16so4VLEWCnUHYsJ3F
vZoOjMrz4mJdmKJcS1wnJV+CFMACduFRF4f3WJmsfFDXtWIwRrV411yYonxKE3M5hMIwiXKAOo6h
omm++5R1phrZbRkSAdKFHcqbxDLkdX+ah3JQRM12jpeKGJZ2jr1RpU8t5HLa06xbSmvf3ySsqaS8
SqKFY1fUmMpKks1WNAozrUGFC72WIVdYLmUBR0xGieZj0mZN/nq9+ausKCHMCWtKPP5OUTPixeCo
j8G6zaI3P8/QS950f2LoJSUGeqh06IjEjR1Xvg1R3lcZqZj7oyf26AfqxffQ5DA9p+Xl0KFlK0cK
SQCuWpdBxRWqjlK4nGqnhgP2qn+YcRAOKqADBMxXlqgdxRWpIo15DZs8epwhnO3IxWTPJai0RZmR
qF/Av8j8pTFqW6U9VwC7hA6XrNpK/ZZXLTnaDZldaM+gp0lR4I9YUcxCwvbaJrXIeKe1kLgnDWLC
Jo+OWYuJLO02fkwkU+1sudgH/CqJHdSu/HY/6Sth2ITtgxY5tbqNAlYeYOkEX0wBXaLhuEkKpRSf
0yjBx5A036qYeOXoM6qBxJvSWwkpIPB5QKMRDC2U+xPKoJCiAmZirfNGNX8X9Pl8f7cuXR2XJii3
ZwQSEvDAC1ty3JiNvG1w+c/cSUhefP7X/58papOqRqtrrYCDUTeCGWbnhqvcUtsqXG41BWPmlhfo
78xRe7RtQj9LIfBtwRFZPDgIOCA0ZcZzaNkIkeiB+DJaCqgBJaOhRw2HU5c06JaMQysL/G0p5Ywl
WrpzVVAE/ccMNZY6Sgu/mkk9MN+P9ZPKNW9NfijS1lUhuByC3IdxPy2GT5cWqdM2S3LOxy0sdvlo
hcXK+I3BSYepNDcRZ82T1fW5+w+bAx0ZQGD+3+bsay/eIg5tO9L7yAcAuKFnl9MGJ20PhvDUSiwy
/MVzdWGM/PwiH1KmQR4gsYlHUSk54xBhN3IW+P8tv3T7QDCF3pGFl8I4VzVSJC8dOOxZ76XlOb74
BupsB/mcjkaNAauqafgfo/wQJriQHZnDDVY6/lCbunxstPf788y0Sx34UtNCbWhgt54TE0qCfH8u
QCEnuiVUvrg0M0sVhV7ZFhAZ3De9eFwuRkwdlzzruTifYLnsnJSHBoA6ej3rRbO8tEQ3CYETdMlJ
THSxtNww8wUXkJLizNtNCzUfqe3e7g9kASyI2whyEf8xQgX2g1G3mjECNSAYR8gEt+KrYXg1t8vk
Qx9B2ubVEL2mPejFV8ui5Vh0BhemqVCfqxKZ65HusSTANTqFN+foiQsBY6t5S4UUIKcpDG+wFM8g
dQAcOOCR2g1EQinzmA9mApEon6Z+3xqmFrl+CUCGBGHidqUXDmN6l7LNFxbp27XXxbSZcljsNa8V
HbU4Tcls+j30/sLWlPDaaEqTT1k48MX9CYZfgNtJ6y792JAEA/V4BWYN/iWPaifigXwJ+hVjdIs7
9MIMdQDH1kgGtUDtWee+2s6stB1cuKn7lcWBfxv83rX2CKo7PnbE8COoRlMpNMbtSEzcxBUXn0Cd
xFEK0zQOSfm7ymw+VNxEfpjk8VR3jKtreUoNaLTKIHa/SXjFtQ4JtRE1vYLbNeM58fd5sL4/n8vT
+V8TNC110OVV0XUwUeWomWulPaT/khuEmsl/RkG3yWeCD7lgMgoFHYp1UtjBtA2ZjBaLux4KB2CZ
ATm6LlMnmw+ENOJ0WEmT8B1/94RaX9Va6cT+vM8VyRvUcw4RHbwlCsaFuOhULkxT9yFEZbM56vES
SoWXcgxNI+3NIerWnf8uDR9NNTPOwKJLubBHts2Fk65CQYmHnkyoMXvSPHriwDtlIZqZ0R+DSvVI
XSJKBfv+VmENkzp52diPEk/Migb3wvmffVqFZitNbiF9CH3mDGLJSCosPk4hhwJaWtSYUFWmFrUL
5cxoZ8xsJEIXWByfhbncR0Lp6TqgXMJzJEyrMcBnaBMIHnxoKpsG94qGXFNvoE6tDu79KVg8LVBY
4IE+gEIO3UElj9HUxYqOFvJq9FKxexhDVk2NOI8b5/JfE2CovV7cvsQbfw5hAviSQTngPRgnni67
0vgvXuzCEH3Vd4qWGSNAuL7qW5EPFaM2NMtkXuUhK++86McuTFEXvqinRcSTZezbVa+e9eG1FVj3
7PK7+sLI/yHtynrj1pnlLxIgUaIovWqZxfZ4je0kL0LsJNr3Xb/+Kxn3HGsY3iGQ8+SHAVwi2Ww2
m91VnK0UZreoc4fxsDxEglR3RlQepWgHCDo3KfyO+WTNKLSy5zopMLf9iwCs/pG29iSr0AAMQmdB
l7txGFD/1EzObB70+rZmf3M0bEbL+QBrKFMrUQBaEI8phhOEe9YOkthFuG4fco9IiqJMngPRiyyf
rHXditQ6TDFoGWbTZ5ruXt5VQpPfwHCOpSbmbCUmYCAN4fTVW1OCdm+laEh2QTBJwISH9waMO7wh
9s7KZgZYPRfOnN1WYICbwx9tuUjcpQxodacbL22GWoNrJ4Di4j4Z92DVcxhe+mLJS6lsjdbDYgND
KxwAaQJDUNH1k4f5U6TOu7xuny6vkRgGlJ2gB8cDKV/SCv7kKEdXNOgtdcgW6DOeBp4mov2VwX2i
cI6iSKsmxLsEKAA7etDs6Mtcx/uksCWZB+FJBmrDfwbDuYo+ZlnYWzZ8LFIpS7Q3gsKn8aHDDb0O
vUWWEJDNHecgrCYYjb4EXFjeRgRUfAMkd2WlLbIxcXsV+a/INidMXY5kr9eg9AOleEv+I84skA2q
KfJTdT7qvp4t/ZfLtiG+FOOoQlcfBAlBKXJug0avRN04BmD76HwKVbze7yLUOJW3VXlldx7kp3sU
E4STbMzrxP1xVn7ifpQbbWy/CJd6HlKMedHQzYxShWCSRSDCsHIDwZ2S86B0WaYBAoLGnoJRVOxg
wtGSxE2n1J1R7gtp9VCmYCUbGbcRWAExp2yAyVCFHaeqf1mabH951YRWuRkZtwmoGfet2mLR7PLU
5AWqa74wWOdlEGGougHhTB90FpYyzxgHsvqOoRxbeMGG6E6LBTMnyKBfLcrhMqRs6riNkI1qXvQE
kEUQIKmeXUH35ftlCKFr34yKO7BMPcAzrAWfW6PMt2hORVDue/MUQ7fjb4B00IwTnerorjzfWIkZ
jYGhKyB5YeO9liehSwo0N07QibCM18tYwlMYPDL/YHFL1dRt1pk27CGn10gbTFrj6Z2no60DfDqX
ocRW8QnFLVGboQymqACl6f2NHs5uYjxOOQgY1D58G5rsiG52f6wCIplOscl/4nLrZqgpdGFTTCeB
j+9B0GeGz+E0Sl54hJ54M5FchKGjAynQ19FZhtdlj5URo2oNoo50VzW2H0a7y5MpNsbPQa2fs3GC
Sz/0tpZjUFnoD3ghG6q93n43TFnpqAyHc/JaNg5WrWJYBJU203r3q2O8yqVPfZnIvO7qVf907P+M
CQyg52MqLCUPYgtYdvQcj0eQceopOAt7dxmhnJc+LfbvSf1SGp3EdwgII5Ca/Hft0G57DjwpZmYu
OYDjFtybye82sMOdNalOh4CkTpV9Xj0Nw+zYA1RZcOWshmBHBigq6tBUGNjjZNT3c67KnrwvmxTY
dM8/q+iY0Q4Z1rhLnrvhmloPXRldJdmLaX5PG1OyTcTbE7xhGoTmoD7LeR1dmyuI+eLMazIVxInu
UKJ9XW+hEHWcih8ziq/sSOIRhMbF0MHGNGRwcNU4H+CUBoTEDZw2MpcOi/y2+9bqv2pTcucVp543
OOt3bDaL0s9J0gYYGquPVXHMY1BWvWfNIR8eZm2vEZy1P5v+uc4eZiPwLm9U4SJusDm/YFg16cz1
TNfrQ2aiFh0yO3jU761dH3pqP/7HKeX8AkSetETrABfmv+r41qjcGlrQVDIo4Wm7GRTnFVo7MbNK
B8qQLkdK+59aTyTR+mXbwEvu+ZplamJXRQyIuEYLG/yagiSvcp/Vu8vrIzwdwF0AzmoVmh6Es0HL
HkiX5CHePqbypBj6yczVF7Nhj5dhxNHyBoezwS6q0j7Q4WP08RWvg5ruJ1Db0kBEGPpq4ymQVwqc
qFclu1ps+xtczv7IrLRtvwC3QZVaM9RXwaI7uDx6QQElwhQssfaPtojeqwRUTDXaJvr2hjHUW18e
v3A5N5/B2aUeLIU+dqsvy/qryqiuW9TJ5RMaeZRFAiUMaTZQnHHmNq1G3L6gVZD/pDCcJsHlrtq1
4yvoGg//aVg843rapkGhr3fKsNmFUewCy55d1ZCEnkInAo0sE5LFaP+zuEU0jMlM2Agjree90f5C
8VNV5l6serR7btRWsruFJ8EGjVsru2dpxyaslTp+J82zOVwT+2UMIpT5XhfVbu56yR6UAXIrlraB
YpTlOrwicUJoQyknrSFOU97muk9NX5elg4T+63OEfJcOjSIUGxO0SeBJwZmRaViS7stlyxBX32ww
uKAiaFFBVUwYlJqpD3Y8omkwKwenzAmoH7Lpth6TO7Vr3xt9RBG4sTy3wXJU1ietJr6LGy1ymyZL
/DLTA7cY8NoFle7cSexAkRwZYg/4r3HxzUEBGFtpVONDE3W5UvCKkVXGbVhDUunyjMhwuAADrC5J
lTCYFXKKBz0o/Zq1DgQhJDDivcLWLCmeX0GfyB0cplGibg3DYebzYC5Om3t9B84LUK1ND6opVTEX
Rq1gAADnA5gAwBl5jheObApSA7aUpW7GZqfsb3I88k7RlwlEcsXBRhGygnaRQtZ6JzTiDfD6+yaq
CWNbycq11Wxm9V6Zxv0oa4EROu0NAnc2ZlFOcbBjKieQ1RXLrjIDL2WH0pBxzghd9keTKSbQwqX3
fCgsSeypHGEaRfRIaz9GRYWKGMnw40F2EAmtcAPFzVowkUEtihWqfkBrhmO2qpOHicSjyVC4mcvD
CBwB651TiW9svPzHKOcsZM1eQreJ6mUwlYIF/o9C32hEMRjadlBRoSF1Ht/MiVuCtllv7+zMT1Lw
pOqSc0hAS2SAihT9bKvECdh2uc1VZUOapwyQXeGkJ/o435tf2ltyH+xAePsV7DkIMY7hb4QYl32H
aFNvcPlzljRpkWgfKZHlaIEwGpWxyT0Jr3vNm5OHy1jCbsktGOe5QeSVDgjL1h5O24GEfQg5ILAX
OuZ9fpXvq2t7cSDUmz3Xu9BLoV8cgFjl8ieI9sP2C8j5fsCTph6bBsxnmXZ9cj3PyJF8sRrP1H5c
BhI+Y22RuJ0HosaCjCGQSHINl9zPvaer15SidEQ/NOauBo1LLUte/KnQinNxi8ptQssaQjIomOHW
KU8Lgs4nNXGm0EEqPnrtnoPH627taI+9H4Efyt5adZkxcZuTLGmsDmC5glpitAu+mPfJa+sxPwZF
5bwPsaAPiWd5htsc6WPtKd/RMnzcgx0U1l257QGHOBjDwad60L81O/VBuY5lUbvItTN0cILaB+ro
Bk+5m5nzkiY5mgHZdBvEkztLjy2Rg2JQ2Vr7H6gG5aVzC2uKvMvUGYdHETh0RhFbvg+knQjCy8cW
hVvnBp3Q6D0GChpdVZCss+wErVcj+qn3eNnPlJ2t+bX6vKj70d7RWfUl1r3uEz6jtMXnVjoLlE7N
GfAzHTWgbbhXUQBGs7I6kERFKXZ6FQ3d3qhSt8ItU0nGIyqN/uZ5a/sR6ym7OacNvHSiPhIfoZUP
owIiZ1Qp5oXs4VF4wdzC8HeELlf0PIVV40reWLu2vVnGF1Mx0d78tU2e1fJA62O9PF6eYlGIsEXl
7gpKNaGsfO2SNWrlKl3Y9Zj9VrTstZ2Vn5eRZBbLHT3NoJZFYWF8bL6n2vM8PHXB7/8EwV8Lkj7r
CxZiMCRdXBITN9CX3ZIV3mUY2VLxfI2LZUe0H9dJM3YKbuQId3rr2JC7gfqj9jPRrkvNU838eBlX
MoN8oB9G06CpEWBD+rXBu9mgPVDyehlD7Fv/9St8NEytpK3yCqsUj6hZHWqkO5SvljVeN5S8JdZT
a8WHy4hiX/mJyPmY2U6bzAiA2NSnQEWgDaIQWaQlxEBxI/gYQYH+R0VS0VotunhXw+ij29IekR6x
jbJ/vzwS4dxpH2pCqPOi/NypqAAas5VKg9SmNyvOrJ6CbPaIonu1eRfite6/4XEzl4fLnCZri31a
PzbGXZDu0vkmsb7lwcNkNpIITmh8m8FxrpipcZKqKxvCPCyovz82aetEqaQmT+iNNiCcq03DYcST
N0CCsfbR9e2qsY37t3WHQg+J2ckWi3O3ZlgkJFUBVaLK30bJit8tb/P0pJNrpZO8LQnnjqw8bwwU
K3+k5lnXzlUWIFyCoD2dxysN7CG1jJ9cHPZuUDhzKAxSKSijRI3tKbprDssBr1fH/FSBpiNx8HAL
jTJPPxaucsp3au5AZtQnkvUTCAEhMNx8A2clXW8oRpNiCwzvdzri7hfU9P38+oVQkNrU3uDSPYM0
/fwKOXpXv1ooGP8MyTcIyw+338AZEXKjU96GmIcefFZePrr0cbpu9+ATfKvfowfdTytQX9Waf3k3
ioPizdg5i8oKMpttDVxQZloKZLyn6+5AfgY/wZmCtyV1R5z6Da+kdyA115n/FyzC53O/WvwmTgkM
I03tGPj06WTnCMSDmxH11AmQZ8d67K+DR3IbLE74dnngwk27GTd3sCdmW1FzlU5MQJeGLA2kTRS/
lT0CSVA+LkKb0bEUbQ+o4cbB1LwlwTXN3DQZnKWW3JDXj/0j4vwczMfRv4EhtA3AirdOYpi7WcR+
6bjJ2FrkqPrvJVJxuVKRt5WVzAqd0QZ1jYM3qFAxbKJhBmpf/VQCw8vSQwC90dn6YiJvGLe7yysm
JFrabJGPuH+DF1a5rfRr/nR2a5cx3I7ZV/xBnyy7pS10E7+pb52rPio3xb57NhI3e1Bu5v3lr5B4
xQ8+xs1HdKDJg8eC3dQa9sqo7UrDhRTT35xbm6nlPFIJ4ushWu2mbgonMGuXQq4jlYWEsgXkfE7W
FGuZAlDU5L3V/Lb36uidpv6c1k4iFSAXpSy3y8d5GqpMTc5WL6sMrTMzNDPfq8yLh97rWy9C4o1W
O9a9oAVU4uNkS8a5GNLXKrQhMMyu3yPhMGW/UEotWTDZVHLuBKXpJWRwgWETZ1y+jvkxX/YWav0g
QLlbTEmmRrLf+WI0OjdxP6wLl1u+0vsxlJ8KbMHkuJDBne3rSZFYveyY/vh9Y/aVBZuPGyxedkT5
NrmCxG11013bfubEp3aXOK3uPs6752w/XI0OhWzz5W0njIU/N8SHb9jgo/sgwFsmRqyknR8yhlSg
xL2s5venD6XEBnk/iAd5Yp6hV6huEIRWVvnSR0dmX3f1S5T5TJcMRQbERTx0UuoyXzmXqnlXR6BD
ukLrZjZ6/V+V0YCQ4d8hcV7EHMY8mtAt7KrlO5rNEZlmeGstZR284rWxGF4IwUuMxrPzc2BOdFXL
zJVrCCWuuZWiGOl4efXFu+sTgdvBsxqRxTJhfYuWOHNc43Qp3YAZN0OpOFlIvXZkkiP1I/v/pz18
YnI72lqf6+qVvS4u6teUMFzxsgI6n3aWH1hbGThgw5xQcK2m87e4N3L0FqPN3syYApLxWNHfSL+0
7/2EhqrGsKYbdZyq70YXZY/orjRAZgX6IQeVAPEhX1pUrlZoJav7zvqNssLgpZ/V+Q3alZDbqidQ
u6a6Yrtzh3qE1AzDQ9ixYJd3VEfUVtnpiQ3hcGLzHB7RCwdSzK47tV1MV7EbY/JqW4/fB2uGylRq
08PCWuNXpNYJtDfSHLkhhfqJPj2pFcv3aU2f9EmxD0ZJwOeoxPelHSuSBRUnI2Aw/2czPL3MHCwM
pQGYXRBeKCj2nxYnT3occ19rSCMqN0v5jLcze5ARaIvPgk9cLstezJFGUES2ZiAXcKIoTpCZbvp3
x/cnChcZKSwrQLGEHVGD5oz2bjDsouDX5T0hnkId7G0q5BJWBp3zbRfWtpEWM0D65Clc9ur4vNB9
iqAP/Rl5vFPat2ataPubg26DysUMxqrk3ExADdofcf0Sawno8K6V4ainTymVpUCEy7VB41xLxmIK
zmugKcq3WH830G21MP8/TiTvXaYyCQMbIEn1EPR3xL6d1NLpy6s58lpk5ovSHfHmUsmewIUHgW6v
nIagAwHN2PkCVpGdZUsHiizWBPtlmtw8jm77Mbxt2PyDtfnfHHAbOG7lQNHImp6AyybUvhm1Myux
w3THSG8m6YyKKtnRfvzvyLhlM5vRthQFI7MTcjSVxImsQ2V/UxCTa+w6jdATbPjYeJcXUhQVIYG1
CqCCLlr9EIXbxAg1CASVYuW8m6fcadpsNxepO5Y9eIGKfRQmhzlv0Wiuvl6GFS2jtWpyo6AQpE58
CWMBPSNI3UE+PmhxwLKHgSYpnHKLC599UvFIehlOtCW2cFz4EESMKuoEuFR9GLPWb63npJO5SdGB
uwXhTJM1lr2UA0DC8hfkLOLUGzJQLIBdobwmgSmJiLTVH/JnLVp98LhraquyAAcXZ8tYTTb4Rsw0
crLgx2g5qF/29ABURF96nHkt1MXQNGzPnRNob38xoSDXXtHBE8AnQDPFqBKrRDM5Iz/hZ914ee1k
F3ThfG4wuEWrc6o36cqZkUYErTL7MUQrXYKo/RvpfxoyOimhiVigl0RNg2GixPXcsVh6WoZ0xE4v
dCRxIlAMvU20lNxBRFEfEtP/gPAneDqCfldZaQTrsn2JCrorUHH+NyvzCcEd1ma1KEWvYBxtFfsR
slP13Lnm8PMyinD/2irRoCgHUkTe+Gy9s+M4wdoM2kuXusRMYAJ4iwWJNBsyiakLDWEDxjlh5GUW
UqYAs4enwLzXLHTB0zc0rXqUHaPuLxr24IVtVJlDMgQCOeeGEPRFxQJtFQ4g1T5kjZNM1C9SyQZa
v5nfvVuUdXdv/C5oUmlJW2yg0r4NUJpgsn1K7pNMAiNy71sY7vG4H6dlNlZ2i3ApDlln7NsBZZa6
tatS4vTgcC6mO1WTMaSJ9tIWldu5dhqE9tivqOSb3f8m3RWxv1w2QNn88d4PKi8t0QDRdxPSZzbe
eSqLfJsKcDxpj5exhMNZ22sNa+UvULmTuWBZ3g0G+CRGWIKqWVejQb814NW9DCMcEp46PtwPeA45
mKork1nrAUNxdUMhl33fV8ZvPSz3qL7dX8YS7F/wmJLVxhELQif63PyaJDZqlBSjf8063BEoLo3D
rR7LyOvWdeaM/AyF27jFbJTgQmjR+tIcqqVzGtkRITBvAED+TAVhOIHCzvkwZnOO5zQAAE1bL0cf
46IZoDH9sjTQZQyU96jNndYKJI88An8EjltiozAMhE4qT4xlB5Gph02H9jIGD64GzmQaD6yKnKS4
6W4qKitzEhjGGd76PRtfMYcoC0F9BErUhh1YB5K2PGT5cWlTybg+8rB/rNdmYNwZWESmmbURgDR0
XxhHStzO3Ketn9ovbNyRukBvz2FK9nTpna63EJDKKsIFW207VJ7uBEEaHSuCL5jnU4ZiKmId0uJw
2fZFlVRnIJyHz9fe4mVdv1SZ/WBCmUtiO/HU3rQ2EhIsQW1V5ETa+FQi/JJs8v8HHD2+oFQjFMXv
54uJwotlHkmP7gJcpinaLRVrl8WvhfHUKqUTsCO0pBzIT14es3CjoGDzH1TOtyhVRkaVDeir6Xda
6BXERaC6U+t9WDpVjudkGae+eCE/ATmbRYddkSsLhtm0J/S12JNbT5JgSjiVqLkCMaYJXds/aq9m
gwVVWI0wVzXubic7mjy1niFur+lQU7PR0Qre/R7NUHgZo8ZigverlHEjiMaprRL0FKSYJsKh8+XM
zW5W0nFBWwFC7SAkaF28jcofl1dP5K23IJzNKBnKw5ZhXithQ3dKv2Zkr0Kwi7ljIzkXRA122haK
M5ROBWlbkGE85uSjvn+qHmL6GlVPU7e30R8+Vn6WnqLsTVf3S38YMxcFpHHsERmRm8jnbb+Ds58u
tlQLeojweWALqfSXQp095BxQVT9JtoZwBaGqsWpBo16Wv8qkeDZCUT3BiHUKovfdTBS3KneXV1BU
jouqlE8ULiSK7CrKjAwoCc09rfWm+c1Srwb1Oqr3Ab0eGKSYyE2cnjTmTv03mv4OlrdWVs65zhrv
4LdfwVnrXKnq2PXoF9Zjn6GWcCzdvqZOFzHQKSNv2UmyC8K5hb4vWAeg9oL2mvPdYVosyBQGvGWx
Ky9rKd53GPlBOyrLHuqiWANas3TVml1VbjmoLKmjtIowwRRCkrU/edTBi5mbQhI6dfDIA3XxEVr2
feJkv5vDvItvktdf0Fa/I7exp+1xmL1mUL1XDzJyV/Ec/PthfEE08jp1P434sNp6SoPI0Zdjqkvu
LCIHgV5QKCirbL2Nceu66OOcZYWO3vDmpVbhIxKQZVzRxdeIrDdENM9bKM4XxTOkLBcdw+laX8W7
RQq2gMt7RYbAuaC87rIxXYBQQhOl1Wonlb0mCU+O7SA475JMUx4bAyDi5AhCjMjwx/xHpB4SiE4r
V0F7o8nYnERWAH2CD9Fn00LW5nwnQG4+nxNttQJjp1p+jWYDGcTHCya/uwmICFaBAoTEfINkYES4
OSSwAgi5XrW7dm/bXvse719nr99BCdgL3AAUHE7OHNRG+7JSeJHL3sJzlqGUOc3mdYgxqEZV+GlE
xsy4ihfJuS/EQawP2QfN0mHv51NpmSOKuWIMc57uYtMzkjezvKPk6bIVChdsg8I5bJUo48rlCocN
VjxTOZghKspl7XSismuEZKCOYFAfohDNOx/LSLKeDSVyhraV3yrqvkGfpfUShC/94ui0vE7t+xz4
hrVDo4gt22kieAJpGQt5PFyhwEx7Dp/NZhhp5Yw6xlWtZ/Qm9sCiVzq9k+KLUjvR4qG6x8Km0O+I
jJdLsM3X9JGFqnbk8jXK7YiW4f4JdU5Ug6rKT6uqvbClMoIsEcZKmg5lPNx1cWE7H1+fDm032yby
bdVQOdpMdxDQebhsKIIzlZA1o4fQAZlQmxuHOmpm2gwQbqaRBbpSfwF3RWP97mO/hUh1bO0uwwms
/wyOc11mBPqCeNWJVkbQbynWSVcmtPIgpqfT4TLUx9HEORQIWCK4NHVoJSP1cT59Eajdm8BGIf54
VaIBY3RB2OJQyH55/VW5HxJ02pT+G+r9HPo4uGD5g7xg6L3nXnqju6rD0HRx+YtEc735IP4sVezM
GBcDH7T0qPr+NbPIg8uOwPIyhKeqmf/iQowJMFAOgPZS6IJx23MIKTroCuBpqwQ4VHsND6N+b79G
Bzt1vo25UzInnd3Lo/zQqPxz3j9hOd9DmgHpSdC9uC+5D26LEES0e8grOcHRuI9vloO9G64zZ3Js
3/6Op8vc+WEff7QHUNvpTrhr325BltbtZjfwL3+YKIrFfDBQT+DqqkM3/Nwgwi4GcXaADwuelV11
E3rdO6gsLS+4CX0N3EtrV5mbH/+CbekMlpzDBmGmaMvKCBy2ELLUB8d6vTwwUTXrGQK30Lo60qFm
QJjeB08/oJ3xtrxNvrbPsRs8UeSAnfDJ+FohnEQ5gncV+anz+z9+ArfoeZXSMAuhFA3BVgcMXW/a
jeGVz/f56f1bdaL78TVwsdKKZznUm69l9NWiaqWzKeBiSJuEId55MAXK4TTd5b8tF30o5sE6vn8t
92j6CgpH+W48WU/2nj3Mzs/LwxddPM/gV7+3SXJNDeqIjBjDp3d3lmvuhzfNm1BaGz5AcLGCMrPu
gq1RRmQjOOUh94XeKlSF4DTiPZwNxaoqX1JwTQd+W+0oiZEdz9zJ9PBIo3YnJbxCSYWauBaKJL/H
kT/JHgKEZ7DODLyjEehO4CH2fOBzxSqTQQjGXTpcrvXOSVXDgVNGn85e14+lfWe1TgiS9ry4Xazb
Snb/FR0oqKg1MH6qo5WN29PKBGUrowf+SK+txAuTY2GHyAe/XF5gGQy3h0cTTdmtivUN0Gi71OUN
OsLflSZ61DqZroRI6ZTolmGZYMhhqMLnhhSBR1ujqy2Bv9ztvGgfPFh+dpy+WF+0vX4YrqdH5VT8
fqI/EXXscJTsWuhAT277KttVYo+5+RRu2E3Sgg1Cweym0AP2BtyBcTVNdrlbo43SndDN6Qx7dbdc
sePl+RbdcdaYR0MhGUiCkLw4t6tpRgeRZiSYhA6SZWzaK8R2OwiqjlOOvo54vkOC9Qf6V33Syrht
RHEXUuMG7Ao38T+eMsCEpNf1jG1FQnT6/BqCx8uDE21bE+KIYJ4yVVym+JhrpjY4NjCrJJrnyQmr
koW7SQszqJflYe1fRlv/G38cb9G4kCsJ63auJ6BlXXcs0Grbtbo/W4ObxuCkiL5dRhPOHYaGqkAV
DCL8a1PLIOPVj2UHlxOjhK29mdRMcoMSJfqhEQ3KWFRAfWRQz20jTMoZaqFV55bl7ECBylkge2o3
lp8G5fVQFFfBCIkKIz6wxnCWtndLDXq3je4SSq8uD5eIHANqIEG9DxcEwkHu6CVDHupD33TgErH8
aupcww6u8znbT8F00DKyK4psx8YnrTTdXNX3WT8fQRTu1BZUAWhyA8k+N4IeZA+Gpj74nhQ/Ujxq
0b4CK252mmNrBKlDhgdWJgnThDsM7BWIj3Vq4AThdlhqkEgJVXy5Vn9l441mO6T7VkEKM7qnlTMV
16YqFdhe/QVvi1vMdTY3x6QZ0EZVW2CGberEeJ0udMUNRz/XlZ1a3k32Scsyx+5RUbPr/yJ9SLbg
3LaLsoBMyQzwflSeuza5Mq0vrdb5Cdoip6B2jPntsnEIo4ItIr/1Cou2U7cOF6peFnJBUfEtReLS
NDwzNJ2x9nRomIDeUwd/Vts5mbqHhEuR/Rrna2b/knzNaoqXJp+7D+H9JAvVCV8DJVDPnm4+Kkup
RyZ/CVKfBfd18VVVcpA1vdbZL8V6kuALSsQIQ5LPhEM38GjLbRWaak0dkR7zT740iIaM6AW3dEKO
FErZbGenqI+RveGKrlxbTC4sNWJNqyZj6Nw2e4qGnRVfzQokXfQddCOdMpR4JoGrtS2GqzQe6DS8
rnFbijI1KpiKcrS8zZxOsZ/qxoK2J3RR4+9DJXvwXNeLW88zNG4zNYHWmGG8ltwVIYzmlINsPWBe
aT6mY+uk7cnQJaeyGBE5bgiZrVWo3PhQqmUUaYvYksUZ1LyQkjNeE7Tc97n+NPa/0ToIojZZ/YLI
3du4suEaj7oWlPlxdpMYydCZFDVBkKVs6S0B8TohhWM0vjoeSeYrS+YaCuo2f9C+hATEsdYPl01X
cKidfQFnRdE86kpoY6Z1Vn4t2qo62h1pJEeJ0Hg2w+Qm14hHJSzXEq54CI9hGLsmfWjM2MVL0q4z
/qKoF0PCsx/ajHFwGbwzSDqWTwuW0o5Vn5HFteJXLY6/dKW1mxNYrVZJjGf9/j/M9RORckR7CNu0
ZOjX6jHUFlYkOwRt6KZSPRDxWqF+B/3NuBp9+OTNEaOYhjWWCQoLFVzJnEpZvqsyrTSBU8HcfUJw
bj0gejWStQ5OTYoDEqPgGt6tZQdF6E3gZiPK18vmJ7QMm0DhxwbNFFzn+ampTzEKyFalOaVwBkXf
tcFdE++tzNWL2bsMJd5sGyzO1IfChgjUCCy2lOr93FUnOzYf+sXeVwMqNXWiPBEjBp8WMsrO1Gbz
PSTSdb+m0VWf5cldZ+X5s+Sb1vH9YTmbb+J2hj1U42DH+KYgT16gAvo9V6vbLEvfg/ElxwNgCirm
UQn2NE2cxQC1WxC+ExNy1Je/QxDq2dbmMzh/W5a0T6y1ZBUCb4NNrzQIywXTC5Npp4txKEpzoMzD
LL4taWmLEu9UwIlD11L3LEyPJfqupNXhovAEA/oE4tbaoMMU6z3mdbDe1ajfm3OHlGjAnsOoOOjZ
N9OGVCPYVPS58/L2tSXDfU/tV2hOOVqR3iYzWkxtGXmEcHNtPopb7BIP+JMa4aNU6hB2YyBObK19
ztB3gE6VaZYsqtArbeC4RVUUpVcagsnuZ+S+O28avBL1NH9jOVjNVRsMEqBc5DmqkP+cEpT71ZUL
FaQdOMMdiuKrVJOcIeLJ+wTiPFOZmMEwJ9DOS4ufBl3uWfwAAlhaeP38rgejxKOLDfUTjTtDmjFq
Y5SaYkPoOm6ujmq3e0Vrbm1V4pXWf/SnA/gXiD86yhwUfDRHCW0Uf2uRNc9UL+9ycF6/1pHHrPQa
pHSXV0zUnI+jEfGqhdADgmPckqUBKhc/CpGXfDpMEPrSUM5QgJM5M8rbFESRilntLPqz73/T4hdB
+yxughB3tT2zzyUfI7LR7bdwq7pQUqdFjvOmHZPCaVA/4I21HnlGHKWHy+MWLekWilvSipaZlRiA
SsfwmA0a6N76I0TdQRAmI++XjIrvaJ37aiITWotcqimnskbGXycHk0net4QH2mZEfBsrrCYrWQCY
QMn2fWy8KiUqvmnnKyGovzriphoq2UZzv4oVzUPisxjvhobhxKNMw060O+HVodUHhg2kSrnEnqWO
vVJTmHEbjm4GYUezY25r05uxe4u16WmE7KTE86xmyu8cECuissJCJu0PYZURUUoTrVKr+qw/2w0k
BNoyyQBa1F6tk9kLQ5mQl3hdPyHJebQSVAF6q1b5XWbVzA2VxfKbeIQW6kBlD1zrhP0xOs3E+xbD
RlX5kzLXRiVmOiYU3FCnOPxpg/OXqP1ehcZUkv5mNEEUCElE0h9LdZB4v/V0/AMcaV/TRNHzmnw+
H6elJbo+1gCv5mQXJ/QxHRZJgl84lRsIbuOTZErUcoGD7c10h7L+g5plXhnJuuVFqSDwiX4Ohdv1
eoFVylZHnmQ3evQ8RhGKgh9a4qX1lRmBVUH9qqAr7i9cjY6cPYEG23oNOZ+/orZzu21xKJo97jp5
sCuSfs+gM6dYkaTASOjVNlCcSfbURJusAajIMv0JMUQyj3h1tu8g2X1/eVTCPY43GR3nPErU+RbN
FLqxeHfFVCqZi2gVPesFuA8QUzX5G7XCv5rDTzQuemnCtDWyNbAItJNp4QkzOdpR7KSyNKfQjWxG
xdk6JBFVls0Y1Rzm+ykCf0r121bbqyl6HSCJe3kKxav1OSjO6suorEm2dmcpHRha7VPK3rpgvGtl
Zi+KKuzNoDirJ0XcpQQyNe4wx7ZXh0GKx+juoWPj15CMt/08xm6I/pPrzEwM2coJwVHbgacz21i7
Qc+tf0ApkqrlAKegclAqb5relfZo57FTtk9Z9VvKFCuc1U9AXvm+CnU03NUALLX9WP/oO89OX3NV
1qsooqO27Q0Ot63xClsHagtSts7DFgj9+BB4PUpxHcOh+x/Kafbau8XPvfBJuTH9y5Yj9JcbbG6f
D/8j7bu668aVrP/KXf3OO8wEvzU9D0wn6ATl9MIlyzKYc/7136bnTpuCOAfTvquf3LJVLKBQKFTY
2+yi0chn2WB815LIM2Rzlyq8S3U9OFzIYR7kkwZCyqyFnPhNdfW97KrE1W4Ld/Sy2xLQorjsNgA3
5UTBa9W4T0vLvNdoj8ccKWaxj7mbBI6w9V312D+qH+km244J+KLs6geouDSOU1td159MmSragL80
WmHYLMx9H4KJfDQlDGSWzmhUPPXm3flyoS6kMLsnyE2oSLPlRNVGq88amHtSNIlPtQPegoLmLh03
Jd5muJDM7v6y5ayejoVsZkez1OjCQoBs2qhXYwIhYnkAAMqmCvXtZVGrvnQhitlFQEoAn5xCVCb0
GwGYMfIYgTwNDQt6go5D7eGyON7ezT9f5MOGwi/aJIM4yXwppJt87pvmOTPe6s0/X8jQEiSNkCTF
6lUhroabtNlSY09+Y7wGDWoo/IkK+rlQ8vospm6UJiCxiFsou0oEpyreAy4o20qRAoMmGuphaGjE
f4yMsumKlMiI6rTmSSLtvu+Lyumnl0mojxhEd7upeM6k+zjL7y7v02rgsBDM3HphneF3zoFDiASf
Wdr5BEfS+FaPvig9AtGwrv1GtWKpKnMFpRoJR53MoYqIwddBNjxgMg5+dyOVc6+YyMG7m+36y/H+
pSB7AQWZGATdHKtEDUYUWvrWjRjEuryIPBnM5ZOBycAEnDEAT7FreBn4ljiKvJTRqrUvFGH81Jg0
mtrWENK2BcCsRM32ZeJOhoTwK+cFQ2sNNjDIeeoaXXxodmXOb1mX0iiPWLYy2ubTJsyvI/8FPd4q
vW8UJCDHJ1nbtdF1EexqXjF/DXDkk3DmYPd9k2fhPAqrJm6sXanykepPGmAVBitBQa08SJpFOs5t
sxoaAY9aUmVRRmTJaDyVhVHnIYRmQvo0BJhuiEKnl2W30FSrrnWQJEa2mAreZdtZV3Yhl1F2qAMy
6HPcOaHFZwxRptWp5ZPRHfJHYHPY0viYgSQsJ49azMtwcYUzfqetE8UAJhBCl7hD78Ixz06G9g4+
KSc09q2xKX2HVluflx5ZteWFzozXEehETUBTwwfIbh2Rm7LVLc0vPcl4vLy6q9fQQhDjbERN7Ksm
gKDACHYjHpNEyLwZ3OWyGI4+P1+6i5soarRoKLRZzGD6VtkPT4EyWQKq+1Lbct4pvD37+fOFsCBW
UdcvISySf0iFOyi2T3c+yvnlDNzUe2LrDTXQj3nMI+uBICa6NcwN6wBqZdxcnqYAg6KI5ZuqtygQ
k+KBYpJA2BAltZQq38rJiP9f7VQxclUstDAZdwkG4BLzcVQ+irTdXV72/2Upfn0R4xOLCuOSY4Xp
7664AfpE3527BPN+wV4D1L6hbATUSvTGNSknmFpr8gaVxy/BTOBWg0NGywiWYipfKqpsGl22hkE/
66OKCRzDLQRqSdFNk477jgyo2Ik7LUh3ininJMHe1Pz7Uv/Wk5eslm2xlWEmwb4zUEjq5WDT5NJH
nVQupbFV5pJodTVqHzNiSF/yiLtWw8KFIkxYKOtmrI0aFEm6667Z0ei9RJuQKjp0GDm7te5gf60Z
42Arv+hMf357ljK4OO9qf9iIxY3UnFW8KQQDZZf7y+axfvh/CWQ8K63ERFd7WEeh+oAfMre1KGFE
c3Avi+FaIetEM0zIdt18LtIz2DtKAjCb1KIimr92cWynbesAFLqXuNWC2co+xzYa+Ik1gHJhjA25
XWZFCxPdfLKIALgID7Ufbnx1r8Pi8Xxpo28x0lpDZHfZYUidqu0slC05in9dYMiX5lFFtEuKBltg
EvROqVGURgBeAjanRn7Li8UrNZQdvyROqo22kV9XIigXM3uqbzUgfSfBWRz/PqLi5+9grhMZY/5t
UOI7gmYqPCRXeuCPAI1Wzaqzn0ehBUSq0bus/KruINtGrk7UEDQwHqCf5JjGmoJwzDwl6paW9zEP
snr+7C/bizZYoql4YYssLVo31SiDjhjE8fUCNQLQO2igMCEqhnIC2TH9Q425Fs5NtqYW2k+VmUUc
6Xu2l0iQDRiUCrWG8aQDEjYdPTp8XF66r+EybpCFDOZcDrpJ0Tev4kEV2ESA2XD7r3haMCcyHMvE
H+bNSQO7Q45+PJXJ82Ul5o9kN2epBGNzLTIDpiBAhJGdBaMFmJSr00NT/+0c8ue1YgKYHvshzcfM
HsqjMnzPMdCQ3hCFU9JY3xE0GSDLAmgAnZGSjnpPxwQ70sq91VAvbjhbvr5afwlgISr8cCSjGENA
Md5V1VxXD/w7ufM51vv1isFqga4dAGkE6F5szxY1QCtkzqvldxSAlWh3h+OdCl/7rkdt9kQ1If4O
ssTmfvIjkLnXSexzXhGriv6cfpJEBVNXzEpmkdqLuQpFZRpgTHyXilZtxFbKAypdtXANAkCOhZSB
wcRig1GmYw14TQzQvZIOwz0+AH30m8s2/jU4wHIuhDDhlR4YQtnMQtRkQ8Lrqb9LukdcOlbb1pyd
W7XAhSjGnebUl5JJhSjiH3SMbWZtal9WZtU2FhLmL1iEzejC1Quhg4RefU7D7QAWwvEkFQ+1vlWj
57znFNHWnLeEiWL4b5yoLwgJzVBXIOozEVjl95kCxBKMfFfB96B4V43XMNtdVm51+RbSWOUwcNgj
/EdVa9yWyTeh4CRtVhcP03wziirEsPmpWIlpTzsB5tY9NfSgiKe4QGhtvhjqcwSU9P79sj6r5j3T
NCPjBrg89jGedeKYkok2dtSpIFKUrLqI0K7NCxx4YpibqDJSM+0LiEm0nWpiElCBU+BdqfLq5iyU
YW6jKdJlMs7KVF5+AnLFjr5q1Ko1DP25yaNmZ7Z+upq+K3eG0z8TjANGdnUAYuzlJV1pScBpNlUy
o4AiZGTnEJVSmdA9F2JWIHHk/eCEr/oLRty3vpUeYhA4uua9UHCErqv+SybjQYjQqUFpYvAWEare
3ct/v5vjs06M26gaIZIiH78/UA5VsdXNB5MHJ79uI79UYI5WGpq9oBKI0MlJ0HaUxBYXR3H11jAJ
LnNdmXPAzK3RkXACeQxkpOUMivOGjNOM21L//TloDQNzcEuA/9Lne/KzDxTjdsDFN0/udTpc+hR3
d4lPAsyAkFb+NsRB/vcH1j9LZAxgKhUq0BQDVVn/1BV70Xy4bNVrK7fUiDGAKZaKtJPx+6V6W3Q/
egU87uOmS3kp3rWrUMYzB7KAy/KlO3KUpAhTVXCA4uBIfWBp8rYTd6SvEfhtL6u0ZnBLUYzBCUEG
wqcS7qJQkMaZYkcJnkoSOv+elPkrFteh0OkNjRpIAaJOKnU2yrI6sLR+RwiwVfQZxAf9Mp+FTK1s
6o05qwKiF1BpqABHC3iDzqsmgFG9/xHCROIVRTMODSAkxMTSpISOjoHUOJZAN35/WZ1VSQbGrTDn
JerAO/2sjlwgqxdJOD6GOvNinqNh64tuxyOuWmmMQeiK+HUG+gXx6c/k/GJvhngM5RB5WbszVLvU
jMcIlLSqMlUWJtwtMLbZY4rZZp96es3r+p6ti33XLGUz1kfGRsl7lNJtOZvsVquuJ1PivDbWggkg
PxBcicglGizAEQ2mIIO9zG0dFPdtm3WOWgOnNmpNdE7lwCdtKj92ZFIB4a1vOQWhteOFKxAGA9AX
FQ738yZ2huwbU4hQyQBBDqGA3C7IwSfNbzwEFLyk5vk8YCCw0LhtIpgqQk5EZL4rY7qMdrnTAJXL
LL3LRrmqzy9BLDxuOeZ9UOgQpIg1CH+lym/usrToRTzmwILJOdHrtrkQx1whSEXmY5ojjNbDwQLT
qJVE4pYMiHATA2QuYWY3Jrpjh3NbTLxHwlpMjYQLxkeQcAH4NrN1Sib50hASPO+Qb1LN26IIgO1Y
HoJYdlTpewOYnstru+b10XuACSARzzmRnR0zzHZQm2z2+lpfWWITUJALhtlWLgE726FKVD7/ewLZ
00f0WGkqCDSTHEnhH1QXrShHkGh0lqYOT5elrZ11TGCCiRW8a4CTYcIONOeVvdLisaoOwEslOuoG
PP7w1RUEDgh60gzEnuxZNyYxUtLZOiV5cDLdHbXYqjCWD4j95u6yNj+jJNZ1YQYYpTvE6cAVZExT
xBshSeoGweDO3DbP8lEB+p01PPen2AaGmPxOdr03nXTrITvq5/F6PL+g93Zrbg1AgGCs1738PWur
u/wcJvQp+0mcggKfM2/i4OcoCj9elrACP6Gh/fSXxsyBCPNUkcGm3NiKp538IyAnrhvH2BqndN++
CE63L466BaYcaJkeMrfhhSprF+JSPmOujVyXaCiDfBWYnElyIOHJzwUnR6nisqYrwO2zpgScLyhH
z/v72WtHCVo56x4TlTimzwJuwHjMHH0AUpbub5IUb/i2AY0fpsowRIqeEEfMW17r6KrvM9CUD9Rc
IPOh4PL5IxJfmkq1xgsqitu9r4W7VCdWVLVeKwMJIaFWN15HAaAKg++X1V/z8UvBTIiDYnyJ9xwE
DzSz2nCbYYK1GXaXhaxtpgHnKulI/6KswCyxWJhVrOsIpQVjM/lAL9kQ/Zs2cTzcSmfBfOcDagIZ
OlBAs9AdcduragtEHFui1zqIaDFVb4dxsu2ketfFzTbUxju9eMHYrj3RDGPi0l7OAs7EyqquJqJS
dMsCw4tNeAqCLAtoPgZ+R5PY6M6NcmqllQvqwctrunZjGb/ksHnPIRNrgg4bWEwW3Sph5JZS8Tr5
otPJ1CrK72PIa9dbC64IDoGoYowEDc6MT1enFPMTA1AK/FABY4oypdsqR3IwGvxrRcmPQ98FtpwL
vi1LMo+gac3boyF+JsWYE4fsBQ06jDqqRsAwKNq3qL/u0o+pt4faG/7+HOk8WqCAQstAF7DCplkx
tiDQWIbj0clTUe+i6KUO3+PipRXfebAZK+U9yFKBdaOhORhPFMbJRn3Wjrj+saJIKbedN6Km1XtS
cJY0j0gekcGcJD/JvHzlar5mKZdxrkMMJiYRWGy2qHrfB/tG2NaVR15vhUdSuWHtVo8cL7O6exrw
LeZ5T/zHuDd9SlCNmSflSYLBXO2gipYivYnRQ8BDXVw7fmQhifFnidbnJJwl4f1jgciuEN/62FZ5
mOOrvmYphzkMdDCUgcxysgadstK2sxIr2ys3DdJvTnld+rZ2f/nAczT7eYUsnm5+H/1rDcN5Fh8T
s/lTHoNoKr29LGdlihJWiVQE2HyAMSez2bypNnIgMw+4eje6LW2ley+3QRVGztIrvZvsaFNeA8yj
t6aXy4LXrqKlXCaqaWbS+Zz0sMr6G+12gJCjpndZhDz/DjaQW8pgTlwnJkoeC5DReYlsyY/gEHeG
HdnVjn+X30u9k9kKoPI0h74l9hXmD+zfSfcsv4A5e0lkCIqQYHUnWb6OJ9ED4JWto6FjItddWe04
CvMWlbl6R81oRn2Awsadvsld6V0AXTVoR+kJYxVj70hO4oQb5Jtaaxot9Zlupj2GZ9+DR+LxEkP/
y+rPATsgNjGpz6x+ExpUnwI4cXGjefnG3+xSW5csw5NOpV0D1M1VnfqgfEg7zDpnm2ijP+i/8UYH
ENVfn8As/zD5IJ7UcG220R7dr7K+IzzQ7tWDCh4luHVRBQ0j4+zSWpVKMZ+1LL631Q9T7UCXc6d3
Py5v7apPXYhhPF08lAV6uiEGzd119w3QEX5+zOUB7Ofc8HRdFlBBTcxvAxWIsaJ4iocp8CGLgm4g
aVHp1NFo89ZQzdZ7NA3ovY1EBd6V8Uejh44xdkdTq52pUo9CRDwhuR5ozPGHqzEzLOmvj5r3YeEQ
1Tr1/U4scamA1LkFL4KQ2ua4G0G2rT9P5ZaIJ4WXp5vN44v/ABSUgl5OLAbbvCpW5pgrMm7OlIg3
carf4Tz/RmCHEd2/RDBqKUEsDGOJoEDOFLeK7F7aiDEmauhuFPZBxvNHqw5iIY6x1ro1GyGYEYwU
ZFz6DvPcCRKBIFf7DWtdiGGstdcLaWh9LJweS1tae3kkOsiO2MLgFLxBxlWVkMSBl0Gkaf7E81wY
BkUcGnUFDEOqAYVa6pbauL9DEAeWA2TmAQqmyoiLmYXTsyppEJWi9ib9CBSnRiZOUb3QtwXg5qaR
HehAddleXsU18zOluZyDeTzpS5+kMQ16STRsVpECg7FSTklfcRzkmvdaimBuYaEEuG4ZQi0hRMo0
OCeRlQHaSSkeLquy5lKWcpi7ICyB1wWGOQRQaGIg9Tmr3WnIrCB3Gx5TJ08U4/NLOZfiWoWoWM4c
oAIXlYwxXrtqDkn4flmr1YrsUi3GU1ZZrAMRGM8HYduOViNb5NjsVNe05XNxBXpEJ7FiW3KnzZ6c
g9uHyH6gDu+hNp8l1kktv4HxIGnV9q3YzJbZZm6auf2Ue31rWpp0JVA0RH6/rPPacVuKYw5CCdCN
MScQB7T1e2FG3gFyKJAhep6rWjVNAIMiLyThELBJEqkvJ0VoEXOrpTcph0I9Evo28axldfUWUhhP
ZZphksot8kFhuulJtxUEEOT6V0OdugW5plzM8fml8GW3FvKYl0RWYjzA76AVsP/IDwPZgmfFEW+U
JzCR0s4qqC08jo64lU+l13j+kd79xvYh7WXMbUXAGGIstlPAah6M0FdA1SIGTFOo2jqPzm/VcS2E
MCZJRz0Qfi6qn4eOKD+FwCm+rMZqHg8EN7qB6dO5dY1xKFMMfpLBn19kwrnMrzOK9mn0qb6H6veq
O+tAxyuOVNjE4v1lwavmv5DLeBdflqY4mE98PVFQiaCAayAi4r3KVq1kIYXZJaHq0m5CQtYus5Oa
f6jjQW5TC3xItMgAjZa4uf56Wa/V07aQyGzZkBelmRWzXdR7M3oJuyOtXzTeXb0iBaih6EtAqysQ
79k6SCcW4tTIkFL4gh0Zipf0uRWTcyeFnKfQypArRCxEMRtFY5AuGRmeQgPQw++kzpq24XHaCEf1
uqqsdEft8cp8kTjVuhV3MhOuYM4Ptf0Zm+xzlFrUQqvQHklJIE8RlJHAkD21gaVKMyOvC4bey7u2
Yo2fxDFKNkqfGH0McYV8SIVbKdpKwu1lERJPJcYW0e3Wk3LOs1babY9Jm8pJu2ObOEAqRW7Qlbof
jepV5EokN1V3pWXXdXiuqdPCsQWc1V17UkJfjJOhHIrhRja1LNWiJkw9CueFQ0/KGfRSd/mbat+G
h+7QbIPb1ktBkL2NDxmqM/vgoeYxa60EF58+gDkmmQ8yLy3GBwy+5w9eETiB+dKZpyLgVSq4ujIX
bVWKYRJqEKVQB8NzwJOilvo98D7iw3vkRU+55IQ7eg3q9kNrhffF5o2XHOUpy9yNhORoDzWx823q
9Kqj0tqqUjekr0r0eNnIeJKYWzEx8rHJdOiqjnbnX5XJfkxu6/HOD3kXx3wimPt3uYHsGCcaCRQ1
qiCpkkFy/9rEnIB6Lcsrgc1ZxVNBI4jdGVVqtZB9dWZJAEGK5p8xzTAkXql4U3Y1Dg6UQ4+JPaka
50JUV44pMNRxKIDkK6GdlylaBrSuiwRVZiBOK04F/wZ6bpReogbAuL2bEN+KYpua+jYtrmh3FIIr
oEKN2pWunHrtWe9vwiy05BEI1XQT+06Udy7q7r14FU9enzvGhJePYo3qLiL+VesDuZgMbofmQ9S1
7Xp47IDr0jRvcjtX0WwD7EFFfDVWZ6MRvSFAHRqtC2AS5nnAFcuRgZ0uAdkOoYDM3ihIyOS5MGmI
A+ABKdh3ALgR2ybKdxpvwn9thZeiGGeb9+ByTeRZVHgA9U0d2EofWSE4AaijFxzPvioM06O6hBlS
GSNiny8SOvXAI1QgLOlMC+CTngjg10Z6FvpD3p6iovEun8CVm3kW9Jc8xrG19ZiFeIPi1SQ8igaQ
feV7Wuve1LqX5fD0YrwauDSVotZnvTT0iwIUkMjvubZRpmBTGGRHuBBSKwIVCWP3gFjCs+UL+qQg
B8QHHHdrSwBcpcUunF5HUAtk5TmUXB4L+coqojuNEBStNCB1std/mhnlZFIToPaab4/Fw+hPyAx4
fcaxjpV7/5McxhQLSQnUWjRaOzPPQ3xMpPuQRxmw4ig/iWAMUJkUM1RKrFvjq7as9Lb+G6MHCmJA
wE8hc4piMWMK8qToNAuwWGrQPjXZ5HRFcJtFnJhhVY+FlNk+FumhTiKCHoqQEsO/KQ1IY3jjVaub
sZDAePxICEy5mCChTD+K0lWAKykhTXr53HCEsOQ7qpYrFAektQc0vjTaricqPC+nO5+zViwjFUnL
zlBzaCK22jnoZAccAM5lPdbqTctdV+TP+1FVGDlGRa8FCsZ0DPWDNsZ2D0DJZlScIswOc6tZFvR4
jIsWZkZQ6M5sTNE7QQfQyV7c+P1dE/PqBPMWMVHBp49iwvasi7LGFLC6aftA8rtyPFF6ldRXqEpJ
sdu1N5cXYdVN/LKYn3SKC5uMfLHLInm2ybDfdCHIjcIn0Ir6MWfoi7efzBluO5PUhTmf4Ti6bqvy
Ks3uL2vCk8BcG3lJTTKIkIBhGD/byI3Esfu1vP+nrWG8hB4mE7jKsFaJJt6TKIosMvXEas3xeugE
14yJN4S51dS3JsacL2vHFc44j4BOkkZ6HwdCvE/9Cp3Adtme0+kazGxDZNq9cJUJMkfqqjEi64Wr
HzWHL1WHuiI6VYWgs1N4LD9zQxXj3Gh6HjAc+Kbfir8xU6eAtxPA72gwlb+wI5JBrQvw93aYQO1+
pFV+PyAX1kqZI6IZk7Og8spBW8piFrRviJyWcdjZ0qHGNDG14kPxZhz9uwf5tnrPObNTK0gDaPFa
qMa4ZuIDXk7KIK57F0/ho3EXn8aP0rSKK2O0FdfRdo/aDeW5OPGyktr888XxLgw5AT8KpOJ16vY/
utTSjuouSKwAECscYWuuZKHhF1BOqcjFbIAsFDqdLCrtCS1t0S1RN5d3bu3+WcqZN3ahU6BFSdxE
kJMq5k5P1KsA8HL9yEsQ8cQwjriVgkpJm1mMJtqk30fIrvGy9mvdHEur0GanttAFI6TG2M5ChC2K
EZvqObrPDpKTXeXP6l2kWyHHDa/eecvFY/wwJqnELp43qc4e6Rvofl8bp7YEN0RHZaNZwkdxJd93
6Mq/SR7/vW1j/DP8ZlKFFSQryntPHmWltkrx4bIMrnqMi+7GWBLE2Tb0o4LuplfJaq7C/Qzb3EOl
/HnaD9exA1YWeUN4z22OQ9EYh4JbWw+GErJRFy9TSzqrKMRb+syO4b6IaCswODHSSjvV3JcGCj4M
FIIAlZ1s90dMchWNhGbnIsTb/pwm+zgCd5gjp7UTRndjecz8bdtuytERylMUc07iSoZh/gDALmLq
AIVptq9iGgB6k2TotjbRSx53iZMW4M5GjxUol30wpu7GQAcnipvyECclY17Nz3HSZ9HMyckJRbuV
gbnoWL+iBmqSKWByt3G/A3e2YJ7T/FCVz7myqYxHU7M6zM8IuauIH5L0puONolniEN+gPdQyqegq
wMfsj6T0t1MX20ZxjywJyAfSvHJMNFDWRWc11SvwF+ymOdMJlBnFVpEDFCh3nVp7oGAZ60M9xSjU
vJJJcIVGBdqAJ8nbaHKLdKeV+1zI3LLfZcLGj3Z6NllNupsIkOI3VXcXD0dfAU5fZtGIOmn2nYZX
FAiWOqKKNHfM6TqJzpmMMSAP7O9FsR2ycwR+xdETG8Sr2SNA70R/GxlbYj7mxQ3g3UBpcJWMN4Cv
MaTYIdXWKO9I46WxYhXdQdP3Eb3R84PQPQTGk4mC/3SIq6scpHdlvDPy2zTeZPWb39+jbpKZd0a3
zXXLGDfgrM5wfsQOYGrhe60CoOLcTx5mUNwQkCTps1i/5EYImGsfFAturB8DUNhJD1l0J+RvygjC
HB9YFqAg0ymWa0RNTd3XgmOG73Ku2Sp9EccT6A+EIrRbFFLkLtqmxIP52VH+4Jdb4NtOzY+mtCPz
IPpnpLG6+oHE33og+ABHqyvnBbkC53VmDnbceVR1a7HeCRiqaIB7qMnnROktMScbEj+jW8hLQxf4
ubz7/mvoNI+kztQuqoiyEDvum2rUr7SgnZtxbGln7CqvcVo3tJJDbTWiJV4rR0DZurCwO5FiQJbj
CFfE68hFqaYpgVYXTOifL5Yy0fK2mtsEowNGY+3eju3sXImWbz3d6SDszPbvKBw91W7JUXyFQhNV
h4Vk5mDq+agbFS61n+1BGBTal9b0BOrSFKGrfWu4xrFw68O4DXaGUzjRBrS1gOZxeDfBin/49BnM
RRd0dd7QHp8h20Aag2jf0Tdwxr2XPz8A+90yHeMQW8/m98sr/zUK+qw+c82BnAiwEAbqZQCSCtLX
AmhgRWG1Ck+/+fsZ//dJP+amE+MUyEka6leplZ5UW7kKvBh6lk63aVz/qt62Ni+ltFLI+qwbc8Ol
gSKbDcGapo9g4NplXgmKYxf5R+etOZ6SjWbzIAd4WjJRc6IAZ+dn/65h7hVt4w8nRdhe3rC1W3Sx
kqbIxMjBWGBEqZqPik6/idp2ErNdAezXun9Dxckxk+Gt6WXLiAPAGhOM12AkrQ+7m3ke8/KnrHDg
LRf4C5K3aSZyYc4leQSDNyZIYrxsFznxyXe+xZvBmW5xq1kos1i1R6zO7j10+zt7LbLuLn/IFyM2
FXSHoxlXwTQBmt+Zw9MLwZiIso8waqw8mZR2CedaG0d5vL0s6Mv+QhAGQ9FaoQPSDgNwn92UmUxJ
oYOwCYk3wJXrGWiGXEX2Lgv5usOMFOZMyp0yJUMNKQBVBbb3hPjMyiMg/aL3dqfYGfhlUbxKOZ6Q
pxtzQrOiTw1aRj3mP2+a6L7QvJ6HaTn/ik9OgFGMOZDIWAq12EIxIRLFXRKX6ZMsKHoEoMUxPxpt
lPwQ2mjg5DHXrAOjSwbG7QG3TdiHXhyhTaabkh7lwI1YYwhMfuyrK1l55mwbT84ccC8eR5MqA0p4
xAKaiOscafD0Dd3LL4AEpAdyl90WV9ox3ml2zeuE/Posm9dVBkcaqjjaDHnyWTI1JrM3wxjcEjuc
up0hWk+V1bnKBnMZ7jyvZHNUna/jLxu5EMhsZEvLNqxaCNSPzSFEZnhj2tqN8dp7wybYkxM3HfEl
McBoyDhWQRuz3gggsNS8wcntzpIl0NXbqpeBVIPj174W7j9L+5ncWuxkmyV5B7AkDM440plsuvc8
serRle35fTZt9HONwCiwmzdY07jl3VurBxFvAUC+onHyyxTYKOV5Jk9pj8YqtLR2237OYmk6T8lV
c1XAAqrOo6EqW0TQG2IUJpYVwVb7A9QZtu4Kh3JffPOvDbdCOuSUXlOv4XHsrhsrGJFQuphDPZb+
oSVTS3UCuSgsvas3aKz3fCf5Jt9PtmaX5/Ybx1bnY/fFVhfy5p8vNlMT5KQJgry3DRmdLA3INi3F
DjeYT3R60Wrx+uOs7Nf+g9l8FhKZYNZo/URPBWhIXulolchTe0Di7KzI0x1ptOrz6BgbYYcBke2P
wTZei71wiDgT/nPY+kVrYGVLAJzBSrM9gFVS1CRXZmeUHFTpB2k/Li/rupILAYwLQGdZDzBS+PJm
0NHlnVulGtmRSG6zFu2pbWGi3wWl/Apzb6OKFHQAyjQUuftgS4vIBviAJeu+ZU7luS/6XUwUS+qr
O6J1SPUJIe+B8TXMn/dk8bmMA+liEpeiPN9u+k5/7d/Ad6Z7wV2xvS2sekveU2/qnWiv7Adb0p3B
Hp27v90B8/kTTCZwUwR1qBINK5ZOu1J8FdobEtomecowYXN5c1Y3HwkWkEriXH/hYo46rQyjGv5r
Qq0rm4rTMIibyyK+JohnbYAcAZg3DOJqhDHyITPwPJ09MrC8NYyTn9qTp10BhnZ8aSx6r+0bQOjb
oVd5lwWvuq2FXOa9FvlVrIC/A4Ydyju1mA6oUgPtc3SD4P2ypPVV/KUhE+yBUkKbGgpJxHwKw0c1
dC///vmEsEcUXS5oeUHzAIJWpu/EqIsAkF4lTJJqmxpJD//aHG77bCNlySnltXusabOUxrjBVC+m
oE4gbTSfWurlDa/niSeAMQjdCLVBmgXo5G6Ggui2l5drLXickbNQ3dHQqMPCeUjyCLS/ruoByfKt
1py82dShh2kWk9qXBa3G3wtJhDmo+YCxWiOGpFAROzsLAmSc4+iY0u+givGorKC5NGmcrDOf+jDD
HFzWPIodphk0kp/8pOZY/NeOXRw1gJyqYBdGn+kXvBQwGJVKl+F74h+SJZlOg6ai2soPJzQpISHS
iJyXwNoRMwkagMAMZaKDhgkn1VAB2lZZ9zb1W/B9HAolxXSNm9fOz4X+j/fh/9GP/Pq/bb3+r//E
n9/zAmUUCpzvz3/8r3Pxkf3jOnl7/6j/c/6Hf/1F5u9tPvLTW/r1L336N/jl/xKOF/zbpz+4WRM2
4037UY23H3WbND9/Pz5z/pv/1x/+4+Pnb7kfi48//3jP26yZfxsN8+yPf/1o9/3PPww4iv9Y/vp/
/Wz+/j//sKeP9yB8Y//Bx1vd/PmHRP5JQCaBnZ5TYejzxSHrP37+RP7nPEWjYjBYxXww9uaPf2Q5
kNP//EOT/okgEVgIhg6WXRVNnn/8owa2An6kkn8CTQCYDSBPRlsNopI//ufDPm3Pr+36B2Adr/Mw
a+o//8DVMfu8Xz4LlF0KuD9negwFcsBhxByNkcZoCtHNzA6rnNzlWXSuh8kE6pvyEAGlZVeOZmmN
kRhZVejnGKww3pQU4wBhKhouAHkipyLfRDW+CcvQpUNqA8SwPnRFroDtXj1OuZadgMV7ZaQRqnED
usT0zDgZbYBZ0zrfTfVgq51SWLQerpIKgGOBpOGB7Eaosllmfqxojg6lyIqCHJN16aueiu8AU9qq
TfWjFsyjUSt7sTBuA7nzWtUNksfA/MiHq858bCZxq/l72u+zKDxI5CEulVMdgUWiVBOc8RGUCxsT
XeSlor2bxTd8nY0uB1GPMwuwFG4apteNOaBrP3ZBXGCF5WPSZbsxHlzSeopPr2oALhno04ymuyk5
ymFlNTGSy5rwHsXiw6T/f46ua8lSG4h+kapAIECvhJvD5LAv1GwYCQWySF/vM3502V77AlJ3nz5h
O858uyFpNl06eyD8ZbYyBXPvrvrPrWZZa7y0XYFP2ikV8iSW5orWClHR+zj6DQvv1b0J2+7xLGcw
p3l1XYIbHU+dt2VjUjfwO/xHBHmpB0czyxUSLR9WUuY+GV568QUP5NRHKTXPZSMzQ8GI7pbd6lOY
xpQPs9wKBs/jpPeuEuuEzROwuQar8hpvek9Y/6dcxGkI0L5NC8vXZb7E3nyXa58uqzxMVfVb97tF
fzUtIH3t2WwFr7EmVU7pvhLt41r7Bz6RLCD3cFRtJmY7Hil87B8F/rNSBJkOTsH00NM3xavUwdq6
nR/MeFKqTesJpgDOqzGVcXmUrrkgjhwJj0RkrOyfhKmgc38oa1bIGA7Yff8goum5T7RLO7buh6Bm
WDDjr8hqP5dGNGkcrY+iSc4BpNBpXCVpnYBJOG48W2AGAG+np4HhIW8aoPyyArZlEH9v/rfv/Qv9
Mc5pM11X9eYNdi/giD/ENuun9zaI/OPY6kwxnXtKz2m30lf4sKdTGYEyqjK7xum6IWYc1QR7gSrs
YCA+NLC1vwaR+1bxchu4yeue5ckIaTCCHZn+tEg9mdycD4k9I9gsDUGZlc99N+cdBY7PvlZnXnvB
D0KVqQEpmXnTw6CA9DbJZRgdpKF+EQ0Vit1f6W+70DfvI3VgEdcIWp/ggZfk6zre+PrS/MifK/Y4
xFgUtOZoQnKYg/m6Nt4fbtinXP0/qv/g22FAulmJYGFu+2OIJI0+Pk11nlgA+yx+doGxKcgTqfXw
GUbTIdHlYznZbykY3sq4Vlk4+z6+cpdvlN3cNo1fMe3/8L45yf9fxrirpden1QSLIRJC5SG7U7Kq
T0nKd57gkBAWfA8cSzTqQVucTLwwPq4JcO/lps6UmAIrm1wJ+8A3WXhL8rggqHNn2dZmm/bqnT8v
z7ESn5zpLRedju8EYaUpoi2Psgk32Keta74mRICoa+5LzJvcn/rXFeeoX3A3eObgQadR159bW1SM
feiyPnRliV1y8FyNf/xy/dmsbfnPhm1p5W8/6W4yXkE8nlwm3QYbPVC8s4ogUs0rw+1uHFuecI8C
YIrXi1/jWEPj83f2kiJpzJbG9ExhA/bcSHKpQi884kIPsVB9dbUGeRpJzp2IP0rfIre2CZ81hmJ4
sVUFQhLhxWb6LvXK4XkF5cJGK320Q33vWr3fPDAmoyU5JWZ2O5iYbocS3q1F4xNQXSWOZuxmVcy6
+qXpcG4SDslGeU+mhqB3uiRNuL4w6733yA3XSp1VzG4+Iu/L8OyQRZK3U/VvlORpm0sEsPLoX19S
lS1aJfmwKnngKw2LGRG1pz60C4ztl4fJMfIZjHwyePGJzlZGHVAaeA5Nvep2URdBX43TFJLyUs5b
f6s68LbtBC5+G5pLjLSTQzmuYES1az3exi6srpUtaaq5K5IqiFIvINORJnDk9NrgNW4FVpilByX8
yKNn0jOXx/0CHRPxruValh+jq4ddFC3VWz+2846tsn3EB6KKYRTVJbbVchbAlHMxhM0hMkOT1Qlo
j0bAS8jigs27FVZ1kI7rrPO3a9zzXbf1eHkkyYmTexEQhNbSPwx5ssi26FcYEXn6WSRlV/SuTwoh
2+bob61JafO3HcWzT8gh6EizW+nTUDXBpQxHkdO+dUWPG+uhjwHeRROP6lsfhOMukOP0WxI+wuIw
XP3jCl/HFP0Iw31LEUwzJxsysabuPgTgN6/RC2FLe1xUjPtxdT2WSN/BT/kT9FdYex5EpHDJnwN7
0u247E2S4yG3sOLuynSFu8pxjGvk6LnN5nLVnyM21js2t2Mac/lu4G2wesFFLK07hmv8XMFw6hrG
Sv8ZvZoAJZjVqdRbkjZItEJK0tLmqw/2fNhxsNwq8xN3iCEfzx1tQUR/W6W6NBQ+PtioMzvSDA8s
JFPBalOCkoDQSdZarJy7nz8tADBUTr291zX9Cnyz7FkLw6BByoPtkpc5oHe4gwBTblh3cR4ahfiN
xpzvN7EGWa+WDTj6+puqFnxNsVTnhM1lBi8i+ICh79oPeNUZ6a4rIjg2NEvbN8AUP+cEYQ0m6t+3
uv47ReJRs84rZIJtpKTm6q/qNaiG4yDWq7T+40biXRDUh5G5F9rD9ipERSm3P0usfzUdujTS7ns8
9qrCtivA+h72FdWyK8MLolJyH7Amb9ipGtie6x4h2zpV8PZobJnNgzxtNkEqZQ9dQpmgUHXXhukT
X+z9h6dt5ns3sENdk1vTtvsyAHw4adDu0LjB2aEgGkcj9Nsbnj06iGcSKn5qTR1/NuUwnbdpEyLj
Et+/9Cb/bpDHjijxWW0Iz4D3pbY997LNC0vA2X6y14Iuu76elnyUDYFZ3BzWVTF2m2fzbYZdebgN
bQcmx8QQQRfXkGU3EGaz3uenrg3iM5rk6LcmaCClVzbnqY90BstSb99gMH6E5Rgqo6SN2Q2TJTmB
Q9Q+EobvqA1RnaeRFcFAfYgXUZhq3m3nSYbQjUmu9m7e2MFJ7V8mOI7/Wqute2qaoSkk2dAlDdVW
PneIfp/TAJ7aaQJDPsAy3TLdGY31sWuZd1Bm6d77cNnScA4iDcICmDkrqetD67Xri9pW/9pz5k5D
OLJv68smwwg/PnKPfLG5hlWx6dR4S0ZYQC6iQT9jO4/clJV655K6evHc7CH9BiZ4k/TiR8wPca6Q
WHs0fgyCBu+6oiETHL9KOuLmg1I/mhdsSAHznfqKonrEXbDucH8EwSFog8NiInGaePVBh2EJd/7o
sXffUFApJl/mA7Y5DzxatED9HwKHOzqWqWqT8jWaHD8inGjDS3VNKvoSbcoPEO3bAaxQPa/ppnjw
HihbfthgMKcgmOc6s3ZDq9iu8dc2oTEmnS9+LqfB7efYuutSE/XRc5McF58tAiXUcnSYpp3+YmsX
HsB5DSHUH3+xCMKalQYkj4kLr7RJnirO9mxpAFyJKu+jZNf1NHceOXUC3rKsWuweT5KksFK+lnVz
S/rlLdRLPq/zjS5NiE9pWpYz2neYGk2wbVUr2VKny19BOO8MVEdpoOtL5fkXLlEB18QcPde8JLN9
Dcy2U2OLorTgempeUFdPwZAUXj2N+dIvpmBCfRLn++DX+KDsxm0B35StmNXwQJ0RINbWGRR/P77L
XoAsj/JqaHNtfZgwDl/4BpvM6LkteCTeGr2krS3vQ0coGkAQTZpGypNKEMilKfiWsPMWmRXh+zZ7
tHATxcNHPrqmyW++RBPqgKzTaK2qE2DdFnbinZf6yxa+bKZyGSQLPI1mTH6h8inMK3wEeKr+dTMb
f9JQ/4GCtCXZaKKTjXnuYHSzK0vT3LseLgCtxoefCI3wvrhErFZLTiIOd9gxP63+r6ZiWQBXNTb1
+9KrM1SUIrYgk9U1noxaYPFEwVwgy375IcZrPL2Juh1rNpF2A14tuEyhHcSN+9NfN2ALnaDDzqXx
+p2p8Kn7zCMzTlWF0JUIPxgzwKzP3uamfJkakXuxdrlDH4o6Qey5HsUp8elNkMGdas8hiG/20ypm
yd7wYEyrAcIcaD7ZEJb5oCK5gZI8LIWZrMWg0sf1DtUhvuqJob+iojqwKgjevR5XwiAjZILCjSHa
hdZjNwONX2EB391lUE2F75sqt6VIzhjlcAj8ktodFci9bTwk4cDWWJ5IZerXhRCOjFpfPhhqFJyf
g/g9MG7dRx4yQMayrUi6bAt/7xKxPURTNL2qaDXPMXMUuslp3DmY2VawI+MMcYOjucqpU1dTE/5c
GyKzrjEhhUs6MHNPzd3R9yr7PgMLehGmtl9LbMbfE/qL07g5cvIi6Q871/njK59id3e6ViciE/Mr
Enox2aSnaY/IoGlNGULCb3yOxo+R0fJZ90o8+a5CIZqGEn0uLSv74hBu/2uLQgnwFC7ONbIsEZcX
8HY5OKXhr0fr+IX1Hd3BAnC5adZ6582vMILF+DCj2PrPJe3glln15FqHYj3aPu5upa4YzcKoxVWv
TDB6+bh10QWX/nbewhBTG7xF6vdRo076bIXw0uvDZyjR5MfC476HXfg6vDvORroLtwXuWaFZjr1Q
YZFY3RSEqeM2kuq4iKpHbNPY06fFJ5vGHOtYTutV49FMKMzJAEOMpJJvRoVIYYhq8cDpJL9dOHEk
MohQg+PRbA6fVizL/ca6KaNQ2kN9FmMyjEm7njUXqAlg+5+GBXEvS1MXdTcEBVz1LhJfbcWXo4+Y
qmDYUpjwDrleAEqEY/RiSf+AOgst44TuoITsTLnw2bMSIwyEjqacqwNsAG2GFhPkj3rz/3I7wQOl
L/MOKH02Lcr+W1013iajjlVppwKyJVk4LAxESZJCc/3RlNTsaSx3Mw8LFeDOjnX1qNiALN5kRtul
P+tmAdd3pR+9tbeWgTLniCdekhDbJY/BWBboqEPfQOesrbfpbGAPb+X3BqwE0Rbp5Lx3J8sjKL3F
HPoupQPyWnoKBy+vLPPRYOtTdzqt5g3/noFOkJrdpGOQrjCABa3NMY3+zI+PSazhlrfN0yEqHc/X
6THaXhXb0tUAbQCelIQ6b5x88aoR4EDQNDk61KMXNwfW937qZl9g4PPbK23/jfS+Nei0GLwZjbI3
oB5x5uuIIcPQazIyA8mIkSodJTnn56rbBRTyXi+qxnTwxD/Q83fKxv/apTKvtSXXYZn7Iu4GtFW2
DA8+HdBlQ1KbatXeMUkd8Sj/kiChaeBKUohh3GmxfAFwfsAlhzt+3BAi2P5dp7rw2o8SwX4ZJGi5
Kqc5q6GiSsfuZyhTU4ILQbN9tHn43/cdrktC3kYxFINFMmjN27PrN3f2dOTvOin3Qxnxok8EyAna
Trm2AAkZHDG9XuzC5BKYnYB/ZBf5d6HbP1CFzXnlUDMF0WtmSIkks7oJ96g6SQqGlS76xrqdlABR
urUNCtvY7tDhCGWWNsMjtCeIYhwSXC02bf0BuWDLpXRwrda6eetFB5Zs8hUipwhCsLra+56+TvrA
HVCJEfw+qrer33uptDaTil9F6QVQco/60KkOBuLlwIqf1LV84Ovv0ngXx8vohjt7BtliQPoaIo/8
vuGgdFKVAun9WX9ePOBACKgK1ZeAhT0aoq5535rl259Httt+Bk+vN6BrJPSmx/AEMWQOMOPLVJWH
zNfo4gYCBwvEet1dHXG4iAbLXQ99vJ+bNqdyPTdtWbjKUVQl9u1FNYpMzK/QygxpHD/zvm3eghm6
sNAAv53JOOMxmDldJgVjbdkm6WgWdiFAnJ7h+zkhUm4Gx2EYb70G56ESj7ZGSx9M9G3FrF1Ar3kL
qMDzqu3mAZIZNBr/emdBSa4b8apBzt3z2kXniJZo2Gvk1MJgJynxlfZyefCNZS8W8GKVBGQn7LYh
FkXG+6bp4h1tViw36thA4NUkj0TqP90sHuiGfL1KvKEmXgl4HzZOvsDoBq61UlyFYNIXpaiOrILw
0oe5ztLWXsFIA59JDniRIWAm0dWelsZlUT12xRomZ46Op6uX9ReKlY/eviomQEEXp32AqNRToAms
/cNU+e0drcHVH4cznFWCfEJKW57M6lFzEp+GUvzzJwnNW7T9iVhF08gXyfNiNhx73TySoMcl2S9u
J0zfPEa60+g9GmfSxp+S3aA3empZyy4IIRf3htDqMPi82lUzLGAQ2AeuZBhkKFwPJirbrGqjt8Dp
/bwmY07jtn1A4dnXnccP/paw+8gq8L1xB8dM3f3IYrOO7PYp+Du12/9VCW+kXDtwpanODFqbHwnM
K4sXfRAhbtR13IG/AX8umo+uewuiXxUoHXexeMFduqMosYOij5M0hfG+CHC456Rh8L6Pku7k91uf
YvIKnxFgrPfJuE0vdQmuzJYs7q7qgBR+o499uXlXcI7XokL+tEuQ2oje660DJAaYHRevq39Gphmu
zoa3WdutEr90aS8KXHjQsvE3HZX6LNsyr737RNlyUqTp0l7HaRJPBZ0IgNKu8KImLLTEgVBRwNHi
rgaNCkBZpINpXh49n1xnUaUT3GVbZIXS6hVNL82mnh66nqiCsbFQGwZiwK7voCEOVzkgvCy0Mdhc
nfNhLDPte9y5WvltWoZgIFJM+wGMf0eAIm2EfcWH7sB9Z13DznUzuLysXHioQy6BGKDtQvzwcEW5
/IlVXlEHVfstSQf3dN0VVeJJLEo28Eeog/2jkYSdPI3NRMlibzeM9g8V8Vl3CJqMRHDUTn/0q/DO
k4v6k4bIALmx7UF5Nk5dCclAaluTY2eBSEw3+P8Sz4z7mbqL+XnsxP7EMA3daarMWPjrWkw0wLPs
f3O/VA0ydZcyq9l8maFogONTfMKapt9ZJL3lQU8FskyGP87Ew4sqo3+yZvkkwpMDgjzLmuwmJ1GR
BAf/R2GHldaj5+eLtsPvLmFfuu14phEg99Im8ws+gwdnYZTYBuIfuh96afl4CuaInRdGYMagbOYJ
QMB8nauiDuABNS1l4RnENPsqhOiQzEfRBnVGNwyQ8Gq/atALoea7R0K8E7cCcgjtnm0CZBxFT1ZU
4Fp36AWMlRfQRU6hhWcjobzG2A6sDEinSxcV4KpihbXqpIeZp4G6SneK7SHWL7W+jm1/x5iaw55u
V65xhNofmV0Mo726sfBxI3Ha9Q3NLaZfYIa7pO2voSfvU+g/OgI8U/a6GPuNoLnhd0RcLOk2L8uO
m38kSZnFh994DcmaxYJDXQ0HGMA/LKN6ZqMVR+bmu993p35uoFag683B/bbtvL9lVOGmryq27yrk
YCj8A/fYiTnV0WizjYU4Z8Gam/iX13vfaLUPMUnqfCVuR9bkmXfqUq/VfSzd3xo74ksyhBy2FBDL
UMHm+0rEuV8xwbXxhoQy5qVJ26Bw3ywxj0igSQEVZtXGTyRYD/UYqnzjwz5a+GnmA4dRC6ADfwZX
uFsfp8S7t6h5s/faxTiYtcyUnfdWD0nOjChsPzzjtaZolCySBtEkDSV/WPXPAea4mX2cONvre9hs
Z7fSPMbbFAKAWL2hasSl/EslBMo1pl5EkQMANs1RMP4eo2xCIw6ks/dgTvEQ/eDzPnl3rIoKb1X3
qVFbngQ4/E41G4wQcKTmoClz7WKksY/xB++axwb6nWxZ+LF2WEaJfbch1ksuZG8Z/wzwRzp80zM0
omR0fyfQC+LOy3u2M9GNc7sTkdwhc/DaIbAn6uTOYGpsHc69/2moD3M8BBfL8pdAbYvaudjqAkYf
L2t/jWqYNC3uhH0wQoXgrDfF9wqebE2ZdCjFEDgxyFQsnMOLHljbc9Tg4IcNTXLZdYDfIozKxtue
ORa7L92wsOc2XuFuGAj/BZk0SmKFKEp4rTGvOWNYPoU1srgYMoUz4TDfrSGb8wBfscL8AYQ6HHLa
jST1YT4nGiIOnZ/84zWuRh/LW2TCbiY3DXjqalohsul6uF5aP6Phmk6tSrL6ZwhqQcc8dlblYJrf
ddWjo/JWjj4Q/puIOnjUrj8RIx57JYGnh3dJjD710u6JhsFryMczfCeQ+BwSsFMT8a5beV97ffRF
b3IYvyC0emNxKgAkZWowEFB6y9kCQ3xVTfcNl/c5XWPMnWrDf4DM0BbhBsyrZgTIhZyoPQnC9kzo
eFBIdWum7clSuBliUnmchlA9ylFigcYJflMLu8gb5eTSygHKpvG+dTSVq0KPs+3H9c9YdnePPdUN
RHB2ypg1mON6bIRNs6MD3Ydr/ZT0EAPCmYbrv8MIDYVKDmMCU54aV9exUmpXu2nvcZgSA27rRIct
d7TjKkCX0ad1C84juyiETcXNeazbXIYvkR7uAa5zIbtbRUm+wEYgDmZ4s20k/OQBDCfdoOGZ4DR9
I5BBZXCfwCwzz2UZZ5vDr/M43VXRixRrpvu30Ky7kumbDMVO9Ec15Wa5sFjuQ/GHYwyHl3vWoRsg
K8K1epoy803bn2q74FfxgunqIxqXXTD+keHOC9oPo/qvciUP3vzDLQhyAf98BBhlrbbFjzmlRoJ3
9VVLA7vPf6vCNdyNOxUNxahQ6gDKmOjTWoPrYqpyNPQZesBTzPD2Y8/kHavKl7ZrHLb4QO40siSz
yBkPcjeM2mnZRt6TMrF47sXQPdQWgGC7ddNx6Anfg8pBMxr01W+Pl+G+dviiicM9lPUDKDPY1COW
owO0gP1j5SVnDWH1D5cAP3WV67Vt3XAqg3rejxNri8bW4VtdUQxvy4CrXlHgibwPdbHI9h6q2v+E
aV6VsXaFkYUx4nsIY3H0NK5oFXrNu/PHaUW/Khc44ibt02LKKNsgxjPCT5AVpCzOWpispyVWFn/8
AGftSb8saOoRemfgWjFgkcc+Ol4eYts8q568xmOJRpubz3JtC2imsfUyuEQb6h4HEE9RrN6wMG/2
zRo2SLiuYU6DMaGuCIhgkUiBTZcnypMu16X5Q1X0gGXdG53CI5Xye2YaI0YroVc0gAUxybvoaUyS
Ey+B67YLu/MYWK4HuaFX4bQMnEOGh81XW37glq9y3ThgwgGUnECGGNaAcTkvKaie+xBU0xZbjJA2
c0qC8XGdlyhNGvvQz+Nh48FNmPCObK9fhLKnYCYnFYyXzfR7hawBYAQz3ITdRg4CFhCmiWL0heJ5
8dTJBuNHiOqarv2GCh5KdmgN2QEfhWo3lM/dEjxYT+YJASrdBEE2L9g3OqxpfH0ty8YDSuh+M/3d
+47AIGHFF+UPYJIA4g30MqSYRL9HCTyrnFHaBESOsd/mUM0ZeGOhOTUTSyWRtzAAh3QcsXRBWkiw
6F+OI8C+Fe0/V8rfgdegvY6qU7/Qeh/U5FAKNqazXJBe4u8DuIPGmzjxCGufkjXYaIuzKvkbGsNb
4BOwefvqYfE4+s31FnoJNLJsSStrLypAOW2CBKevF8AIfu5k3+ZRKfNyXte0Rk7MoenwQ3WpP9ot
3idyOvnh8rNQLNO25rnXtGbfMows5fhrbe1dlUg+GhL57MmIZF2XYC9ZPrlgyzxDf9XhegxHdx9r
tRPAKkrZftOQeGDj8ZeqAXdigOsnAXEd6Yt56Lp9UifBIV7rdTfaJSg2RXkmQ6S4zSa8LegURxsg
HmM4Rsr28G4UX77EcsaLyC/frSFgRv9b+SvPavX/1hsgcuIe5OLfS77cqCfuZIZGb0DKEYEr79Tv
SLw+xfw3d7vKeDesC9ssHnXBIiQiIjwnNzMsvzD7aHD6jar+MaxDffCmfZxJ6FMzOqHV8K9wQEjD
ARCLpUcFcA2kyqfVPScxHLvpIant42KfqSb5OEY/VAAmsCZjfYYhFWNbqY+CL+dujXUhZ8rSRYJ6
rerqjDQ7U3Q+MvPAZ8OeD6jVtjVYI2GyBaKM5tYbBxjzdfFexbyHrhaTO4fMwVMGdBwb/SWbvYD6
8cxcVZDNh+zDTUHqAa0bhwALGeh75QLcfEJNQ7bM+GHa9WTi8K/ox1PE/Ses1vJYJVdgHCeMqyv2
YdhrYr4EGbtvMjHZeB9A/B3XzX5t2d7xIcEuqPdzNTq6r30KgJ3Aextrhh/OClgKXTNdXOL9DZVL
QWl87Vr7u4zteeXTP2e6v4QgR8eV8BkDjSCjrv8zJuqRIMkL9pL9U8LQbU/RsWpnMK3EhSvkZFmT
LU5ho/ftkXEqwvjfoJPXftG3wYdOfPYtvfUG+lyoqyUypjLbT2AwcNiqN7hH3dacGwkIsllAcUEi
1gea3KPX9V/GyY95KAPsIeLzMvtv69R911jkphQAHuBv8gIeaeoDgNpv67+NDS7VDW5JQRMEhEZf
gI87sJFCKHNl94BafEKu7UOSwCWOhPsfVkZs/B2W+nMeWrniJ+otTfBG2UovqrZ3QHZxJpEymvK5
vRAL5hJ81JtM+ut35bC36tGpjnPicuNhM2sG2EUScemHNs5rIGbpQEcY2A0V5OuQOaTNSo5JN3lp
BIYMPuXlVAkLeU4I5BbcFH/XRhwpLdy7lFoiCZ5bi7hnkzWU/N7GEYQo+eKQduRXE/7EScki0Ik8
V3LF42uxFQPbtsH36J9rLB6yvkNa4Ni3wLtxVlEeyL4Ft2ffR1OYlbT6Zoo/r6EDOK0ocDu752L6
NUYuT8JL3WIFs/Z40FJVeTz1v+p+uYSYE+SuDVeowVtQMiL2xscqx5IUSbPYVBfrRJAAUcsv0qtX
toTyXC+c5poa9hvxMN8wOMed6n/NM+Ys27aftFKXal0MthHiZyH1exzoZ+N1GcPmVI0MEgTug03U
4Yb72KAAymeDJiqg9lIu0C6q6ghm/wNe15lwUNGwUnpQJsxbD18TxU7CgPNgyjZd5d0NVy5vy/hW
xSrMxyg6KtqexNYfum56Soxpj16Lo8X88oWNEcgR7se8ECqUjs+nKFg+mOqim7fQOMcG93lr11Rw
e/aX6YYYipeO4hFC4RjLfhcCEUtnG5H9SNDliOCzbB57Aq5by7cdCUoPm0jss6x8gvXUDpBcGkr+
6IPXOIrlXUTmV7fJYD/O6nkg+s8EwmEZ/wvQNgxY8s4swP6Dnei4J/O+1ceVtWArYOuqzfXnWKhm
Z+SWCfXqsNfj7qkCHjAXOsxX+NJWHpYcMD/YgIgEkIEuKzCj0Vb0VDPnnZJZX2QMSljiFa+SZ/6d
/WzYQUYT+rGTkXypOln+x9yZ7caNbNv2i7gR7MnXzGT2klKtJb8Qamz2XbALxtffkfucA1TZ55ax
79N9KaAA2yklyeBac40514MU/KIgqeJoLUP2wy9qva9G2/hR+GURlURpPWrwx592ih+/toatWfAm
quYsvc0qd142FlZzRq3L8K0A0rqFoq12dSAItNBjflqMITgsrOTdBmmNq5wS6Fy5RfoR1ykZSQZ9
qx1Lj9ZJiW0VC7k3cImtZmair7OXvMchLIubv/sdsyRraHpmLQODHoM4A3DA9jylWt6ULBi+9e1K
HMx+eulrvkYRo4JGtlG/+G3B6mvLGu2jWZK/OI7Fl0zkmjM3ShNjq01no0Zvw4LQu6ZPvy3BBMTm
vfQZhKmZ1d21ibr4tWVtjJrzDa9q+9TlnnE/hgif9ntDYcGyaX9VjOImb4tLVxDAOsZ7AwFij45k
7JgoV1HnaHufTcOly/wHmQbZA8sPNtDI8FJWrY4SUHqjSoKi/XK8bTzzNcuGU2N95iPryiY6ECYz
A9PmgXk8WSHFkqwUM6pYZK+BuJnjcDXNZ9NLtj4zl8S7NIRCMBRfdRR2vvmD7TavIGf7fDQ2i90R
zfqhwxAN+YXnFpMtPaaT6O9GNi3bkWxzJ+kNCJEehIZd4u+2H0Peg5y6XuOtYwbsVIv+sfCTCKXk
Nsnbg2sxxF0SgEEr+ybDeLh2Lx2nSrLReR85irIpr8GxjEsT0DFw8FnZxrEOTVVdOt+ZtkE2RnYp
4tcCvnFrNxTWbAhWc5lulG6+pfVuarNTky33+VVMUnkdR7MR9IelD+lwlUBxnh7LMTzHUxCukiGs
NzrI1MHSeRIl+QyPnRZoUnCzl1gYwQvKYLq1dUjd36bEgc5iO9XXOQDcWtEWoKCO7W9IjYzM4lqz
yMxbdwGv1lJ5PgsIMS276U1C9OmkzG96kKd+gM2t3V2GjwEwKvwKLY5I5BXjzTeVuV5SN7nJvQ5p
3tAnoyHXrSS3w/A0fXERrLJcTdRZFj7ya0iHH8ZfqcUEcIBzNcLpphvTsz/8yHoBmONQIjnuwt5c
Vb7zyuXRmaHfGvVa6yZqahDXgFc6o/JiNYdNu5o6CrPK/PTzT9n2UOhWeDP71P8j/+OCjK5ciuyy
ve6SED2Ka1nmHCRzEGV2m95C0q04m0MmET7K6NhESZg8LUPSRAHrVn5UsiUNDL1tk5jtkfH/jczE
CxPudD065Qxx7VZLVJREepUVY9r/N4PF4yB//Bhu3tt/tFjcZJ8SKunn8Ouf+v/QYxFijPi/eyx2
P2T1Xi9/9Vhc/8J/eyzcfwm2K4ZhwKjT9TD6/I/Hwv1X4LkeC7H96/I+cA/+zv94LPhL7Cr0fIEV
hzLzuu7ufzwW/r8s3yUm9brOmPQSPBP/gcfi7y4nUDZWIV4tuSEB/QSy/BpwqP24au1BZ2uI0oQl
B71XzwxenZg5VOYoF5EvdNWnqer+8Jev6L/dHn91d/zdjvbvT+ZbYUOLSwKrh30V68dffLL+3Be5
kaTZuu+riucsFeKj84bYjxK7XUY4Ti8cDmMwFD/6aqz+tKj8l8TA6+cTq4Cx5LpSkAD4X3M6B6dv
+9bLmzVWKDpHzWNlsxiyR1noVfg8LGb5AzmbWCGj0OY6G1qz2Q1IEH9wNv7d/fTvn8MDjCZB0HPx
QFm/fA8tdlQ9GeSfg3c401MQL2jORZwbN4Nt8T1MDfDxP3/1v7pq+NXxywaexUjN5o68Xpq/fPWT
aMoOypeOO9fuifDA9JXWfj6OaMbZf50Jf/Nc/fUy/36D8VkWHhq8EybbLLjH//pZQAJqYPknsguR
CNmqReUtDuVAZb4aMuApqTLR3tIsio///Jdk5QTX2WUpJjsufvng2vMXqzWLtVFT4tx6Ko/x2yqj
lCsj6f+Ul/i//Jo8xzw/pu/wcb+mm7XjYAfMAzAYKaZFU66KKJnIZC2T/KuSZngorl/1P/+G16/u
r+YoLiObG8HtSZ7E1fnbqlEgea+0u4o3hSs+XLPh4uWcF3/4mN8fVJZ7srKJzS48J85vd8uSVaMq
0MuKsnRPfdV/5Q5vw+11LZA9mQXTGuaveTnX9R+OiN/vU0dgfRSu7/Fje/4vjtUaAjawWkCtGTlX
APYzuojRPL80Taz8w436i+3x+iBy4fgYPG2cvcGvB4JvmEXdWRbdZO7kL/5UIT1Xphh3iBVjDx7o
AdugGV7nB5Toy2qmIQ/Wi6+MqIOApRtLayTjf77Iv38HPrsxAmGZXO6rwfrvt3ERiKRhct6sxxQe
9iTiamG3ZVjMN1mWhn84i/63D7NNTkQW5GEU/vXD9CKcVCUlZ2I7u6eBxQY7N7FT5jDO3L798y/2
+917fbmZCHmcDI7t8ob768Hgcdrl3EjNes7GcEd0AHcv7WzS/sFe+/vt67OYFtsJvnGsib9mSA4s
kMd/SB8v53q6AZQtd3qe3U2pO0pYElyST2GoitRYY/qTBf/3s51FgHwk6wU4aJ1ft2AMdZ8M2AnQ
O3DNfxBigpnJ0hAla8/KreJmbC1ePf/x9+pbeLzZ6Uqv9ttDw8gr8erYAyWytLqw8rh84eQNNv/8
Kb+dd/hC2e/OW4uzwfot72H0GU9BQrqrWprGJXCAgOMucI5FNsZr5QTto8nD+6d4zqun+28nHgeQ
75O7dH1Q+dTr9/2XF1cjjcmwJ4UWV4ZpeIrtJNiXlWoBIlId7I1SL8mO7IVyjupmvOooQONfWV3V
+15MOjzkkCf2vhhzU//hNvvFxc3xwYX2Qt+zr4vnfq9n2F8aDmg3C5Ptttmxci+fdrnnJin62gTc
W/v5aVB1eomrJFwvua4PPUA8j7EufmR+CErpKniNKLDH7E/P9W8PgS/IuqfiYfH1NTn4ly+OVWA6
yG02mg5mHnyTw1R919elTRH0bXav8dKKm6w0uDGpEykDTY2IHy3a8qGtWnZe+XO9t0Z/ohdLgLR9
xh5z5MjRT9iwJ9WyaXXLkVzQg15nQePUEfx8TZLhMnpqs7R18dVIbqb1ZBWT3i4qGGbi9itU65Zm
86qGLX2/EhA/N7Ongh9TZdZqD8rHkFE1XTlvWyvgz1kLGQeRJYrymCzhmG2T67MlRZ4wikgVP0Q4
Dg9KmtlF2DHQc5UV6UowE/n0zXJZi3lGcA1UlSZQ4zb/IhKvujSFNkaG5nZwsjDA10yEJ6ovGMWg
eMvhvW8zYash+ufH6NfrwqlOHU/7Si4N0Ra/Wv9ViWuFmR32kdty2lZsucVZsmm8P61ou74t/v7s
sPGUfx+rzzXtkCxs55cXSa5GOYToHivLyTzURcsIJSj90vRrS1w9jVqifUy1mUVasLYCDdy+xBnJ
z7GIJ/LeBmmfPZW4t2DBdJmJF6YX3ettWaRnW1nGyiEQizZ3zp0177T4AfhSs5+CBy+N0kqzWreu
QG/nCg9gHGu5nYfsu4aaMlaVhjHrZ6iHpp3LKFPX/dD9sm9Ul78KWSRyFaB5PGbOVEMLBQu2Fr7N
fp22jDH6xdT5xuu6++uRmG27BjaKaXF76bQVTOcsK/J1GyD6s2VFxGo1BHh2ryIRPsICfSGtHabB
MT4evS4JthJRPAf+/dxKIrQYSTD+EN52TA0hN3FodC3D/tbbpemithC/kg2ro6m/2czEW6e19TsX
3Vw7rM+wNl2KqMTUnki5Vc+bh8FNWU1PnCchc7SxX/ct/Ng4LPm9OaFPrzCp6SUyO8/w9qEOwNgr
3Wxyt+zvY7G0D53jF4+WlVY/nH7sq1VIdgL0Q+n25pqsG4VJN7kbw7Yj3bW8zu9F34c/ZQsiyqNm
uK/xhNq0buD2klVmK9Jh7atjRvpqvIgs7u5NdyoPHvfJue5i92gM9taTzPilrewTX764rReHoFXH
yHdZgHKxNkx3kNConTPsWbnxI42X70aeIpEN4xy+Su6oBygy/L/jCO3UZLhUy9m03wbRmfs5DDTO
mfjFrWfrIoHCcQBbX2ae1FGeBQEAvDZMvBIL2lgoyxBU1/Gtm6Xy8lNVue5DG5poKNekJ+yYOaQL
HyZ/qsVvgnVjUBTvpmA0i1tk7E8/9R6Jq8GzJ6152U3sbLFXDpaRcoUt+aWdizrZxYllbdu8FfdW
DqiUC1chQbf2Ksn0p5wn6jEXjrOfMo2PxB4f/LIdorIIu10cVrrY0Es1sC5QJR434rDh1GIFTzHy
DeaG4UW9YQxHtikOVVRDt8frLJP+k5nkT6kVY/WgaSkPhcQZBdOU9TsrbN080sNSfuvVoPkmC7fk
xEgSXiMGiQEKuPNSaUPsSjWLzWg6+iYZPUXmMQtptMzeJhsvTZPLx9guB+hbvHujvU2FfpG5+5LT
pYKvM8KTBjECKlbA6wGJoBxcKytFb/SMqtiW3Wi6kZ5C98vKiVNaV81glhss7equbXqIfw2XsVJX
Hh9MS0cZTjN860pGk5M498h0xp0lUxSEoWWGgtF+ctPn2nWJgQ2TR/bDdvfj0mVfzMmqQ92U53zo
n8LMZaZWYbmV7nur9Du4PCtQe5Cd71Q7X6HDy00Z04dUnfOaL9rnfnacg9LwptNUPSgoV2Np6pPo
HONbHus7V/lEnCTZm6m/ZJ09B0n4haVGkWK0HBeR3HBIAW+NU+QPPUyVCcftdXWkeuctSQCWS8Jy
CTPISAZvt3mtn21/gJYC50k8dVMnccnbtHlODNNmIFb8BETZtIGFu7v9EGn2HLqzu/Kucm41AqP2
wPEixMe2Ktrlk/ruQdn6KQC83Bo9+odlGsBPbQtYWGOnzvvk3HKPlSlJwtJ86PDnYOGeujPc4Uqa
2FqtiawsLIJErcK647DlCukJR2KenCk/S9TFBpmn9awNeIFxWw3AR2M1YwVyCMjKe+EelZeKjRXM
9qqqGhBHdkh1id3c1iaJDn4Xz6vBbplyD/beqAsDBjh/SmZvR6mjKRDcLlI8J9hjxapsk0fL5hki
HOKuWAQLsGYWjVvZjyBNnQPVGyNq3DM4QBgXfxUUHu0qrwz1NZTu8OoOZn2Mec7OYHYtPqxia7YZ
P7oywr3RTtDpEPmTYalH55oFZlb1s1iwfjL6jWR4bTISPGOWi2Ox1QeqiRvdA6eGHZEoGuChvDpC
Sqs6TWb/WhfxsZdlvMsUIK/BCBSEkKBc2yd60FVQQTJLo3YK+tvSL599UluqtWMKLkzFHEtrWOB+
fM4Hc2u4yT0ztHyFSqFWpTvfg1F9Jt6CecbJkrPRwfu2RvrZ48rCRMaJWNeY8n2ZIJUbhA8BTaNZ
t+2nlcpjl+KtYXcY+ntZ/wT6SK9UZPaT9jCFE41FFCxN+jXELDIjAIzFTU5YPjq4qZ513HFRrJRR
RWtoXBc101ei/DdFUmxJINhRNe/a2YJ38awfVhVifDLp/Md+uZrV6+Ag2+UhNQGG5umxqtvzMLYP
yMz5q1LdfZbgmTPIE1hbbfBpLpCTTVraBw12hbiEM93L2HJvdjKKS8UAashuNafzg2R4KNwG/n1W
O8+DI23Ujd11mN1b57kpaC4CKOGgSy55kR47wz1rNd1bKRzjOE63llPcFn77BGxMxYleQiLm9LPR
Q8NUdzmnCf4HWddnDHrX6RbjaFiOn14fMn5k3GifMptgA9eaT0XTe6sGpG5tYcwJemDKCnyBKsM/
xL26t2vu/q3JF7kqrxe8Gt78ZOo3voLM48DpVsDpxa1IZkZVglXTYV0/hxDTdDb4k6G0mC9azbiR
qHDci9oZQQGX265fjoMMdWSP4RsHOOkr7L+KyTHpV5CD7YrYUuoUZuNmZgmoyxIur3TXDfGG9ySp
hmukC8LQChLNU6JwGG0CTkpsX5u0ASKo43yLeRYnZ7FLmd/bzsKfGbKHwoK9aN1ZrGVbvc9G6K8L
XX+JzMCWyzx1S6AxpEONU8lhZthPBJxTR6/B8Z68ujt7ZY4oY3kNzFb7nswmq3hCnCJxMe7dxAGl
gO3eGIvxbWq97KYkcGQ9tvFtg+s7MhEYyqo4iPIp9pM9MA+egTZyOvOUifTGT/NIBKScx3XN4prY
EKuu6JrNENvRBGyRTeknOWAQKHy3qaefXIGXctGOf5hdiT2kwlXTVWhV0irNDaNTfOXa27VpxswX
+6IrrQtuxZUrHjvXibeqgxC2jZeYrm3OCYy0nAuVxlaEelo5RcuiFeeLgJIj4QYnLYwd+A8jshGu
t3cxlRQLSe/BBVX5WVTxV147WxcnN8pR5ACxNI3/OLvVne7BQHRVvPmSEAZ7fm5I5ktH3rB9Y0bO
5DjbwZLF1g7KC/ppuVXj1ERWZZNHapceGhhZ8ubI5QhdcwM829/mJHTkgwfkmnK+2/G8DxV3AXFh
u9SdGLITdth1fSQNo90G6Gkrl4xaRmDNixgCouuVOJeGeADsv3Uq5CZPGSezGdiXIApomsXG2zw5
UBJlcjKcrN41ruYLGoy6Ipk4/J6h9kRxQf4OrwJ3o9j6syz5SQf1ufCY7k918+kvrrH25zw/NwEV
OdX0NzZZXfxgru9G7aV7lz0ERIjy6q4IKbCMbG8vsfGc0ZU8JUH44Y0tcpF/mET3EHjGkxsb4HwI
hMpzfmZ+ABajwbQnH6Y8vMLnXlutZr/DEmOzwyqwIPN5CVBiT29o3e/jEPgrDNBt5NXBkzeb8LFX
H3Fd6h0+1fwYVPZTga0mTQ0fWaO7Z35z75OEdMveCczrjf7uQPLJAaA09cZ0U9o+FCTp/34fs9gh
aS9GkWH9iOEzcs8/UKTtltztofeky9ADKhTR/C6LJ3/dNx45IqF733Q56UWjt1pY9A64Rr01qFKt
gr77SVQOKSlwXAodCXysfemFVa3xpX019nxvtqFzaIPFfjZMVqhZmL3WZQwoO5q9Ok6zvht8d9gY
VjJt8XnDZ3YLTDn5a++MdM9W2d5AbfrHTpPUBG7ibXhfZSz44uDAip7pE9tR3oa69ECAF845yhHY
RuvshxlYemV6xEanzacxFOo4DOGw9tPsrhtiFslnR1JmxlVb5eGuvfLMxeKzDMKZ2bwuAaLMILXW
TYGZTlha4s302G4pgUDCnER13e/9QHGccbKsROdHC5mn59IlwQHdA/Sofm4qA4ipCy4i6dMbEXTL
sfFx41YZl1mRHROV3pzc2FO3FUV8gFfbMRgy3uD9rbVXGruwIuiuZo/UDrfxJQ/wSvTLSzINL02Y
9WzRSQ6+L3ecZhsxkArVK/uMk4Z0A4sMlLY722zzCF0oJ7JDXF5eFDlXPmUM/acmV87a1fLSCfd1
YR1gONpw18I8yICvyQgCtSnHOcqT/tnRxrOZdeLUBc39HCQALqycGHGFFjp7E1MHXslzh4fiPJWN
Wje9deUXjlqrKOjaGyUkbQkdDK/qbUrOCWN8H6BG7vB1ROgYh1KzAMxM+vo2cBvLhJ2tWV0t3Snq
pvBALs296dTYWzBooZjgZW3hAar5pSqrYJOUZqRMmlpVBHTK5s8BBzTPbmuuUmIvIr8k6hf7AIO1
FcE6gp61meyAHtUqGpwX8+xtjVlK1qq5c/hMwzg8hiIGqO6EUVQbg2giThWSBYiWYbOdvnVLCugH
Dz8cCchDWPZ7t5jSmw6u5574ie5n30wcfobEJ0nWUUYQGa431KxscIxjrNB8CO10rS+UHPfFmCq1
N0Q63w6w5cPOVL56aWNsqy3eJ2JTzMwotxmm9EvcMmXfSJO8rAMGwzLCHl4EeJETCGPRz2PUjuZT
M6WjeR7dwX/y2iG9WKjKmzFZ7rQVP4XBcm+i8H8opZxNF7xz3rUkNnzYUt/NvrSJbrNYg54sOAzM
NM/LrRBieFN8QdxhcAFhDHGaOOl071oYUYnaXxEs8i7y9CY2kiflmCtd83MrVT7ENM+lHi9WEt4j
BNdE4s5sywvdOyKjkD6WJr+xlIFbHdos/nDTvLhLc1jw3CcmrGERhCYEaemcj04GflRZ8XwoGRJz
trNXlb+k3bUwuHfJOuEtI+fkqG3gDtKamrumlpjApm9FBm/fd2J8kr71RurQi+/jDxQltsKUDcwf
OSgdPUcMK5/k+pSFoHe5n35LyZ9BfZQgqxVnyars3ZeS9IrHqk1erYoHlnujcVcFv5NjNDZs+GCv
qPo6EL2mHoBBMdyv8d4QKJKS3rmpknrv99PBsLuHbLTvBs3GFrDR+MR4/aMp8maXQM89pmQsgHaq
sX6nL0s+uloGl7It4I+yoHxIIOHWOlPrbBkMl1nC/IBAuVmS4JjOnmbDHSyfIZNl14wkvZjk2mDZ
SfOzqBP3kQf8vZfqklHN39WhxNYWhE0R5bUynmmEUVxjBjuPCy6sA69FuZK8WJ/aih6v1Dq/+P64
HH0dfmP7goHh1r8kdv7N4TqcGudKUvmhfjE8yE4ibFKM0X0gnsuGjp6cmDSa06F6DjUCggc29kiQ
Cb+CZ8InMu47qAEoRbnefGE5ZvoZBL736ZIv+jKWMHLl4Lx0Jl6CNKvKuxw8cxW4ilCGIJ4oJZii
g8wI3DTqajKwToEkSky1Ls7CuY9EajLE79Vn7vc3XBYmaLN8Z8xcbqTb3pOYNL+3KeoTT8y2IhYG
rQ3kkfFIHUng2sNUD+OBqLEKditu903rTs8k4MXAmaH3apnD1RnsjGtKKXPrhJUJSmCNOP2rIiIf
KcqQhohoWqy9XXsBfj2y39YjM3ax6EdvylLYULs4atGDDZXMhTM3nFa+SyEjg/6VxJWfuV1vl8CO
2c1sAh6NFrt8Uptcv2bp8x1Mrdc8JlIQ41NZnsSOp1GsbJL8np2r69yyWkKokjB/QyRZEFQ8Qaqk
55rQV+Qks5ka/cz4LzL5srAmmRbRKw8T2W2bgch2oGOppu0k2n4PpexvFB4TyfFeGge2yeS3krBd
OFgMR6smXZpt49nJegmS5NEXhXtT5yPkrQUvb7vlWzlk6Vvd56D1Zk/0TYUp5R1bq9yGCMc/ArZu
MCSwFdErpEW8h2GeOue8j52IOTqGiVz25md7VZrpl7p808QjhQrPDrSVstKcG3JhK8KVDF8oF9XS
eva2JdQEASnwByKgSO8xCAQSWV2Hq9HhhtwDVKJUGKjWPN+zO66TIQ/ftZgWj+ZEpyEVd5C08dFM
CQI9TPGQ1qjUaLtHczAz58cwzBNP70B8yMqr8M1+z/k351c7lLwLzGKwk4/QqjN1FnrwssNcjX0S
CcYKL301/Hsq4XHajf016Su3glaseUkwi1yo+gdqbWHuui62XSA332togbwkexSV430kFaxfR8Of
7P1/jxNkV/T5gfJ0cSgo6n4/iqwN7suJIu9ICIBvb+OBtOx9M1TDt8YrualqomhmIoOUnUPtKfgC
hBDfyI+ppVhplS6jbafr3lKOOs5yKatbu3PUpVxGrLD2KOx9Ok1eeIXhMEmN6I7o2bJaxEfVVQDj
lQgaAiCM3rlbJs+pCDCtHJdRmSvYWZ/MBmFXqhlJqNMSK5hKPWFEDC8rDIs4+1B6pjYsjnYWD0GU
o6pupGFtaLd3uLbuF4c0HF6IH1BpO9uad8DeD2ou5tcmR34OzU+y0xAK+ztZtNtJ9vh0SKy78Gh2
+wmJ+V4jt26CPjVPXO23lKo2ncYfwSB0VPizfmNJ48YJUCMXYuYpgtDu6LjQG6JlpvMZ1OxtlhzB
5drEp1unaX1aze8ynTGM4LFgbJT05pYuPq7wXWsWrMuvLAz2kzF/xzrgAXxClReh2iZTgi3OM5xH
JPPiyQ5H90WYLXy+qz6CweHVnWp/31FtR7RQKbs+O8s/NvysLG73Ay4xMmXUSxwwxaqY2Fqzc8TQ
ePdg1wEhWOHEaaAkq816ZwqwLrWL4hHxuso+j76oPxJnTjp2Q2aTcyQWubLRGq7jVuIhsQjv8z6j
oXfcQgabOiVEYdX4Nu0JfeM4ou6UIZkGweKcsy5fmqhrAxcrimRlb2TPneef8Er1oPQ1JoAtN0zQ
b+1pUoIQ3N5w72JcnN7eajLcLSw3DWm+tVvcmFMivNPcCrs5cHkzvTcny9IbUvb5uX2fuIQVtApT
WGiOhDVS3WAV91TMKnkayqW0z4USHAXeZPBfYGcmUUI04bCxW+JFKGDis3SAVreqDvt0m7oO7kGc
pElAJhzhDufK1Iv9WNizNE/h4PZgwqycnfcBRHPbrf7rmJiCfKy+T57XZRenJ9LrpugY62yIMOyh
tbFsEzsTepUwbkKvJfSAf5l4zFim5ckcYJ8HW3Z3iSPpsAhLW45uU/FKdDAtcg/rYSsne2AJD6DC
/DKGdRjZUrFeMDTSfl8ZtIFlibxxKUQr93Bk7AXS80s39Pjh4hbfsZyZXibUnbc6qSHvM+9niIGZ
VypNFgX4qZP2csfhzWZGx8OGEJT7Kg29HbjClfzAzFqzbX5H8ogmVpRctt6QztrsQmqj2pkPaX/N
fbgO3xfFXIuMrNH+GoPc2DIzj9n9a/XmVVZLX6s+S+dtP0Pu0OVLme+RoKktJzks51q2KUVddrWT
93Z3Kn0bISgtvfC2UovaW4QF0XSFOXnILhhw3BRLvuFepnInxbN/uo5VtmPIS1rJgtzV2g7qz46E
lWiU7plk8+JDJeZyb7DqFutqNme7OSD3xyfE7qCFeBytGubHFdkWPMNDyCmxZltlz772Luy3RkL0
SMYR0R0VDdmOaLIfRFuyDyqMu0dL4lEm/djBhyEXTexII7+HXLTHlPHJ9yKr540ow34z1E69LnFn
mis87nynS9ZSzS7IW1oKZ697OzvWZqwuPp3qxee+W4eW/c2pNaZrJrXWR4mKwODMH6wNE47luWDQ
+oJzv7kvTP/VnhF28PAEUUUe0n0cj62K2IJ2qSSZf7gocdtZdXsTSOkj1g/BHYGgM1E6yNkEcZTE
dtR9MR1kOJQ7VnGFHzNx47t2mpsz/vX+FiPEuPJRKOm+XWJA0utp16UvJi7Gk9+OHxLvSARWePCz
WJ0XRVIpbwzSdQefdOqEOJeKq/3uZ0VGOnNnAQjL+qqR5vbUbJkm2lHpdnG2cX3b+RiNNBnXRlh3
ZtQXOEjXxewt751f5HiqY8Oi7c+zS8jg7jV1luGVGFVeE7a4N/iXbmxTe3cjBmBc6Umtj1hBDJKN
GJndzpQi296opy/H7fr7mgUCF0OOx9z00Y1Mb/b3CAqoVq60EYrM3HXIqWi0/ZZ2WFSGJWCne7PU
t72TiL3Es4VyCemo1ybxXLsqFwTiAOrg7xQ6/Z7GBO8ZaSPi1cBcmxFs23KuBuPVVqPQiVOSCY3C
OukUzdAMPWzWaUXm04wfHXV/TkwelSDYWHbgP9qiph2A3twxkAwZ6qWxtUtL/DPEYpWCfOlab7Uj
upuE2MMPfO42G0cxjQnSHemV9IGeJsEnTf7Zxq4McairRh06VoyRuBy6JzNDyyLCxN053UyO2qBj
5x4fzfzW9q0VboglWG6sUGDoTmYqD9mWkdZ1cIuAgxcXk/fk6j39W7ZlKRaxCUI9wIQYTwvJNPeS
qRjlawa8nrXgEaHIt12Z2d9685rsgp/DJrGAO3GlVOM/xBkEQNDk5SGUU7hvc/wWIza+Dy8LN3kg
miOP7KGoU/0GTYeqnaA9ityT94YT99j/m/kaUpIX5DLP5uvsWsktRmxwf/aGouN41p2lwpfCu+qr
JsEXOzK8MlycsAXgePjPKPDp7XprX2Ta3sVpMV50OxI6V5Ux9z8x6/Yc919VUf8oc8IeZTeO71Nu
+bdd43Rk8o4QqH4/8jnM9Bh2q7VgJM4qYwtXKTTwcfFZI1eaeHhMd+t0xl7F9XRwPdwdvsI3ZLHq
2/azFhfe8tZbeR4BkjxXVfHpDmAmjcGS26V1Vm4tzo0bdg7lArxgbGF5E52Hc9a0yH81qmt9Q+Dy
pl7qFvtlr84F3Xi/0ip9QAqvT0qUDxOV8xRUmbdpetoJ8hlBK8Buj40S3KzuQsucVMaSnnrZZdtw
mpITnMfAheBMZF8XL+AKDaucSIMnJHpTcIhGEzcx0ao9KJUIo2R0nnyRf5BJFmzdwEw2DAQjai/z
GSvxHqkdM3K4fG97s8dvUGJqIeyetRUzAUievTzroJ3NVZvNIIMV0aX/h7oz25EcN8L1E8kQRWq7
OReVyqzMqup1ep0bYXrcrX3f9fTnU3twUKmSUyjfHcAYwG73MEmRQUbEv2Sov6KFAJHT/epnfkbB
0p4i/oZA50fBho1xISEx6FAjhihj5tpjqpFWF/2gfRqbsn0wumF6xCuUKy3s0MyimkYRfmzeNZVD
QclO6wNt4vDRSdBgDQFqol5QUkOn7IzWkn5PTZEkhLQLrQb0oWa31w9xlZWfIl0DrkRQPcIqMk8F
tyDieUZ8nLQM501qL2+Q7qUWrGeUBCNchEVju4gYoKAXmoH5Ufft6WmeOlSMfJLYjErlN83SLtOk
PRRTpxteHxcYEhpQrnHHjToze991pvsIATh6MPAIXcR+ms++o8RjXenOUxFU1b8pHuuPkVYFj0Lk
/Z0vI1Tig1h/B8JL84/EM7oOtMlo+gRIhbbID5Rood+5zvJmLBCQG0eZHCdUqk6GoZlIUiRm+75D
q+OtE9G2CEj8P5UaJgk+iFMUyqmFGQFexYceWZKPulH+5cgmf2pSrsNTM/XF2S4LC3N7WLYt2vM/
EItH1X3hjZHcEZ4z49EaSb3eTJS5PwYDGrV0N4JKHHpKvQ9aT6lxeTLSASoQzIKA7Pm6jW4mnOcH
e0ihOfnMIK8BYMUDlc0TBJXmwULRpLyrp8l5KBJI5zS5iz8nIs145lS7f9RFghhpXKLPHdoNXJm2
04rzNApiQISU0ARc7ZzZU3sEm8Bpi8y6/uovvChqH46Lgj1e380dlTv9caw19RBQUzEOsqvszyow
9F+hM7nntuZN1k+h0j+XptV8GJTSPufInr2pc7t+mNv5a1w52ZuRFOuDjM36IfOt4iNUVzRjkfCW
F8uuupoyujFja0JzzJM5uvStPqLHkJrIrZIY6nc9Zfziklo5Ud7qA0H9Oqh75WktZDkLCVlsWs0y
/3uSedgdXWP2P4dVm/ySie/SU9G4CxyHTkOLWDWIKLfH0yCPCuj0JcLEn4xygv4IKg7xlaioTN7A
onlEBCq5J6DxZkvNGQwYeeMA5NcWqDzNNvWEGSCnRYU5mbrivQa32/mUodNLQwhk3MFH3g+99tCO
AdCIWnxRYCp4PMUwhZ089w9k5JY8GzmFBr3MUBIcw4KWhxp7s4AIXYrpIFQX/NTbuKcvagPTggb2
YMhc/JDNUD20qB+WnilHuhhyRo+JHmCAz8WbYkB135jnH+GYO3Tk6X0nJnFsiKKnJMG2QI56crJL
DWWR0FqyZFX8G5rwpdVLHzZq/Kawu+8Rm5xq4hgZh6gIe4BJpnOsRoX8vl+W6PGBusrfmSCmgiMg
NKIer+2z8FFQj4yIylIn4+oQGH5xL4KswpJ6ypBBEpZmA0FyoPVb9t+U8aJTXeX3jWkOxxDVdiiT
SB/X6EbRvoKiACQb+XcBuiWuTfeEi0V2MUgaDnJ0/nbtAJADYMr7DCXTr7Emgotb+EHjpW1VnylH
4TbrA4Qg2dXupmoM3rPe4IjA4z0mYzyCPR2K/jRDxDklC9NZm/lISBOX3kwXQ3t09Tn71Bfknp6V
DY7gD/M3sxLze8ctF8vrKdDmB+IqPVqb7jEvKIpe9EcVzSAUTzTlHMeojdEJzxf5pMrSjw1BmgYy
qtBUzICokJAE596SEoVafYASB7DkRPkPGe58UB8H2owneAb0h2wFCGs0/+ylaaLlwysIOWDTPpNh
td/mPBrOQpYpDwdM/ZB+0MpvsjNpqJaFsr/VpgZW0K6n7E3rm/HjoI/8Dh59Pj0v8uWg03tP65sP
oaSk2aQTNdAuL2bUQqkM3AZ3Ggs/4RlcGcglKB1L1+FqOeS+zgK3fw5XRvRaIdH9D5x+duppPEBo
thaXGRz6GsUTgZi1ZJ2t7V/wBmj/ollv0whumxqCjEsWfEb3JmXHjjkAV6Lh+N6lI8lrLB7z5G5u
ZWcgKwSz9GfWIveNMlSBdNXvmfxjXgTUakKie2WVtPqv/+dTkfGfNVfvykLpvzL6rv5f/z9ZKwF7
/++0v1OUp3/l/35O+7P5C/+h/UnxLxMRYHh/trXkBg78BnBEmC4Z+r9M3FPh/AEZhxmwIHH/of3Z
Oq5Lhu4C3xeSvy34S//Q/kz3XzZkBEg4SscQWJfiNbS/NdED1h/EGku5jg33AurZ9c6UMoY8kpvh
EfeIjgQjdYYH5B3Cz24h28uzRfln7zxngK0xzjr8Osc0XKFMxTqIBdT/7BTEZpAmiMZER912SB+7
DIRNmlnKGzJho6+t0RSaZ1xBeCmnyY4v5ebglmUtgGdBdFmhnnVFJTnnNoX+rUWPVOQwKHAryeMT
RckamddD6/jZgzUQJm9P+wWf6Pe8HduwFXan/AK2xvN5Yw2gYYUhAYnJCBMmDWD1VFOoiIE4vx1J
dvs7a8Q5p6FZdT9lwLgC7FEuRpFYB0B40x6TSKzCkf77B0GggPPJcvDLrn+QRlstQSM0pO3k90+p
KlCYjE0Au7wmTv5cFb8y16gXw4CuQaM6SU4GmecHB7bU087aLMv+LDIuPwVWjknt2GD7GWK1/2Zf
1ICaCxwVoCG+iXMUZg9IjLgXSw+RKKXGkL3XBuR5TujDFt/dtJt/tTIKLEC7AcUkG/WZJyuEN0s9
NXHyvW+3Asv//n0O3Bah4Axx4la+YyMQehwzAKxVzhB9VHo/oq216BPXjnmkONLcp81UP8q0zk9N
hasUQiHN251F2vheNqwlQThY+AFrfp+zPLd834mPIej0d1VUKk/OdfoWNpp2sdPK9iYz4OEwBXXy
hP06wgyjlfd/2RYWHLd/y8t4YduuXLgacuH9qBVZC+84ap1NkBzpHBn/rlOVnHBhae95nPr/uWv+
K2F0+fTrrfFsKHO19KUf+kFlRsnR0Cs8goCIdAD+fP9PmOvT+w5Uwen23Db24rK6hGo8u137tzvz
s/gUAWTVsK+NjzLEAoRaZ/6oVC53ouBy2lfT4qDAZ7ThohHal0D1bJTczAxNb3V21IB+bJtILJ9m
E4EUBItI3sy/7ETZO19NbHw2BoV6C8+anSxXaxlTF41GDH6OFriNU5cl0/u4IRhmqdb+qVAyOJnl
CMhF6S56PzNSb0PAYUJZxn6fZIVxL1qe8ncG2vKfAQ7T1L+99C9/HwFgocjhki6xG1wtCnEqraKu
SI9N0aK3RKvCG9NoQJRJ+TtDvdxWDhx7Ah88C/y3rFXEKQh0Q12o5Sub/UErI1TM+GGfgirtvRnO
0w5XbWtqivoydRPILvaa+peNBSg/y43Ri0E3Ma8sE16GPl6skkLL61fRhHrM3LhoeThcb62OevOk
FUF6RD6Cng2FP0/GIajBAW7H7aHEy20MhdIBFcADRaKuvLrUEtXYIDMrTie9MvOQKQ2MVU9GeOfi
2nOIB6j7dw6F3reiqCdErVVJwROsF2AT91eVie4rQsQuIizT8C1tDIAnWjtaR4XqzcPt37r1Uy2w
Q9DcYdASvK6XxR4MAajIT44+zH24RuiFiC5IT4Q36elk1Kc2p5r7vwzKAknX1Pn0q0AJ5ckXBYYK
RxAwqBbKLHE+ACdxzrU2579Q6Q3fJlJqP26PurXZLP3/jbqmkVWOMQudou4xdFv1uDgHpHRqzto8
OjvH6GWwJKAYJrHEEcDV3dVec6wpET7/oNAeKy5BV72hvuvsUM43Atf1MKtlHNCNrYWDLHHi40EQ
VuTbAcDNswjQknVk3LWHyi6wunI67Wtp+ojLReOYLckj+HA9TKoP2pj7XkHz5QmdJPv97QXfiibW
wrHlxJE8rk3lexwapz4EwdPzuD3LbkQlEhjtH13oFl+HwfDPt8d7wS4Fy6AjFmJKVDokUi6rzVzo
ZWvNuUiO4BvtHy3erT+nnqYPgJbWtLDPcodvbR/mpP6mg0ij6sYL5VBUYFM3gS0EqQhGXT/TR7Mi
Zf5jrfuKS9vRXYLCcnbgc6vVthgCl60W9tnR7NrhD/ptcPrMotK+EGyTx9yaildfpw7PWBu5DBYE
YuuyT59dpx0gY3uwR4AMgUCVOwMHdB/RsP3a0oa7Bz0y1oe4z90Pt7/Dsu+ub3Hsx3UJDV8wTbEk
dc+HTUIhhimDs5Ww6UBPTz7VIqM46bVTvKNDgXygATheyICuPGW0nW2wcc4Znlzid1hT60eEgSla
BhUoOxpOHnpQCmqESLH3REd73AlkW0MZij2HHoDJhlvdl2bBuzht4WI2dqF5wCubR3hYNq2xoQ12
gspGpBZS2VwnUKdBI6w+Jsp+1oKaS4+uD2zFyYVDBViZCHYbAg0wf7zvOhgRtz/lxgRNMl8bVj4y
KLhSXn/KHv8ZAGxRcAzrLvzY+LbvYcgyPSJfvuchv+z+1a6xkPchfbfhrFtqeeg/26yJYwZAN4Lg
6HexxC4MlpWfGp1nhmELxNEJvQgUxQVfy1+357g1MOI6v989WGuvNRbYroNPKNc8wwrGbwCN4DWF
RngPmMi8a7rOOMaOk3xeXr97KdRGhOSloCOJQuRSKDxczzlVqlbF0krX8Bx4l1bBr7mJ4NBOAWKg
C3bm9ky3hmM0ihpEA57yqyUmzSZH8YUGNtlFD0xM9tdknssvVZinH4XvGzsruzkejtm6EGT43PXX
04OcW0lDGzSvHNsGiAHwjkbxugwWsrOetTu54MsP6fId0SRhsOV7Lj/n2Q6KbRMR6q4Pj7NPH5Ds
t31oE/RV5xR9Ei2s3yeh/kcewra7vazG5sC2CRnZMNAo0uX1wBGdlrGDXnNsaNmhi5ZmiKIjhTLe
2/Hofigk7LjjGHCqIWTjnXJIGm1KHkvbGi92zBPw0Jg6OnP6GEDBwj7332nh14U3yNj9Al7OfdcF
iwikbSrUgaagRc43rHIdIdnE1N9PaPUDlhQ4gHlRIPU/BTBt7DLDCUG40g3UTiTaeHjgymLpkhCL
GSJl9+v51qrDeHTG3aFqcexIy7E8ClvBDRxHkCUORrs0cbGVwmrX6+nh879RxNUKlZ6MlI4X8PXp
cRFWPEKwr3dC1kYFh9/GHjcNrh4i5urXGdEQR4MbRkfATga009n4WIBNpD4uTHjXIUqOBtXlNnUx
pBkGqCbdqC3gQnenrPYyeNIfUuiooneBoMQ6scykANwJJfdoicE+YKyeH1qM7y5ZX6rz7S249Uks
IBSkzIuKEzWZ60/SgHtpRS+CI71IDYT8JOuHHs6pB17FpLNotOikNotwdIV94t+aFuKGN4xInljW
7DxYEIqRMM10qFmmfcJ9uXitxpVuUOClmor0kzJJZ1eHpMcBNyzbIDyihAmDpTIS9Fyj+qk0S+do
IHJ2h73o3lvg5aW5VJVZFV7jCL7I1aBB4/S6Gvzg2I2cTUpmZXhOdBdx7XrOk2+4pVBWhRi48+WX
uH19l10Pu4rrlqbDt10w5fjvxZfUkUgX1qhe3/7oW5OTaGkBMuDGJFG7/uYBIuohsMDwGBXSupgz
uLAOSufR8UOQ6zHG6uOol3uHfwna67lJyEoovpHhOOvDbwD0SUWhwqPI0UBK8yA5yKBLPcvU5o8u
/jQw53jaJzlmInh84dNMgry33Zfv9vJHUJ6XiywgHNHrqbulT+Ky/IgiyuQ7pUZ6blg4vbXSFpjO
nPdf7XoIH0wizaVF/fhSpGbxhGiBhr6uYbyhFQpK5/bnePnsdbl0dGXz4IYWsb5dhUWGWdsUjniI
l8dmrHOkgu3hBLrDRnG6bJ/AIWT3bYROZUdZ1rs9/EYpnfEh+hDzFrm6dXrRiTHoNZ/xG6tqTuil
TKcMEbYn9EyGw6wZI6DzYQRkJdL4R+NY8g3GK3btzX6oKDCUcuc63gp/ikuRHyRQsFoLkwm3rfqq
rsMjRtsTQNgOq4/A+eIEmKLenvrmyrsWvRoqk5J76Xo3kOFlctJHDkKSmODklULGwdXvS3dq0DFZ
eDw47cqzyEX41u9H4/vt8Tfuf7pESAGh9GQKMJPX4wsZlRaGIoQ2RfVvqvyf4DO6TyOkImAhYXwx
cPk5DHUd/HV74K04Y6JDRkrpIERkLZ/g2Ysnm0OgBDNLnOrlou3tpo+YtKqdnbUs3/qw0YtziN10
6RzDuB7FKmhXOaLBInJxbot0gGJhY9aeW9jBJ1kjiX17VltxzVxOEoV09Mj05c+fzUqbm0V5nPHm
yABbDMIUEWq/0pEuqtDA5W0D+SuL0Sh8/bgWqygtHbVNZEevxwX+ggJLqEUYoU3RfW/YP0Jt0t9Z
Q/RLahFIJEv+uj3i1sbhclIO2SOTtVYRHL4s0G2e/Mda6ZGHUEjLG3Wy0bOkG/QVKw1YOFnqvoej
vXtoto4nPNlFVdSUDqjU69lCBM4T202io4OouYd2qPSKog7PaDeonUiwtYGeD7W6DvM8HbO+yzAo
cLL+zrFq89BL4R7aLG9PjbCtnQ27tYGQ8KKtTPWJ9vL6Qzp8RFgTEQIKvIPr2XHelD4Eom7E7itK
wLJmU/pP+/+/Vne21pOhlghEPkeh8Xo9VdM0A5a/CEPhWbto9sOwQwbtRI4+7GzUrWNPWCWmLsK3
zlqtD2W2BKGbksYgJbaTEdCZnMogPt7enL97OutzbztLbRgOGAW81e5MWtzxFEt4tLOofpiM2j/R
uV6UzaOqPKNT/tTrcf1d2Jja2ApfAbcq21/Yv3f3RlNVZx6BOE/1eIEmmqA/hT2wp+DHHm3D3BNK
3Prk9AHp1CPaSh17tZtthAKSFrf144wl3EGrcLhDl0oeaz2Cz4aiC/YOlvxjZ4U23kJAA5CLQx6Y
4sw6wZ1Gu8iTuo5ggLr5E/rtX2UbzV+g488HbWKHi65Kz7VAtNuZ20tvGcNOk3hj3rSqAQ0oCeSB
Ruj1rtOaNg3anP65EeXwWvRxBjdWR2dXasoTyo7udfxMd+67rRSLIo1BhQ2wAmalqwjdyALJvpps
A2mX+j7E86nwejvEo2nO8UdPe4RShMreiLbt32piQbbNVRSfIlq1cucwbJw7fovpSqqqxLJ15tMp
IxvxRl/ItYF+UsTud3YfSE/Kqd9pVy0bfnUg6FHBOkQnU5LPrI54EKSGm05JcBRtIhQYxjb8LjMI
pUfAXOI+D8LkZyzt5j4MsIw7DHldX27vuK3PTQmQD8cTD17GOrKpMmjHrgiPiwjqY94V8jJYXXTB
SuoXgi8Sm5e+O90ecyN6UxVj2iT6SCOuIRpiJD3GvIBujYiSe2jM8ISjDqKEbqXnrkzCL7fH27gU
XW5/HXYkN6OzrqbYo/LL3MRQOAK/cAzQJT1ZLaJFWLv93ZUK4Df83p0bY2MTcVdwgCiL8Yh2Vxva
NTUggDmtFC7j6VCpwbxPJaQaiRDzh9vTe7GcJCw6Fz4dbtM2SKOuT2xFn20mi4fXvOglkaE191As
q3OuNM3TfL3amdrLw8pW5WISPBBdfADWzzdMVY2sSvEmClXXXKhFmEdfw6AXckNS/RElYgLuaQNs
t3pxSsD5fcKODSsI3Nl2zs/G1GlkG+gk0xai4bgKVs1g4krTUqUq9EWbSm/yY5WesGRzijo73V7m
F3fkMmsQjy6XMaWgNawwrohaAURVL0OYUb8TVjZZh6lctANvD7Q5KfBLvweCxLL8+bPXaoDjPEkZ
EkJxosHoDfCH1HITULrApyDEe/Nwe7yX1zIZDluVTQrN2KbceD1goYu2mxaPdKQqynuzdkr4cnX0
BmRc+LNq6ODGyPHBhxjH7+DG2nfIFavvmV6ap6DpsY3J3RHQdYTzY+Xk3ysQ2nAptOJn39fdzmZ/
cZaX38qDiHY4nSBjHa/cYExdv4w0nHXH/MHQZPhj7vXuu0iCYEZRqa6/w0Uqj1gzajvr9OJIL0OD
T0Xe14XSpRvXy2RmVT/kDg0LvW2nC+IHxqcGY65T7cZ79+HGXgNtyIvMgHNMf2+1BcbZTaxBoQVT
QOV8gF8zHqiyR19uf/itUehm/e7l2UvGcD2h2R9QMZCxBhsEEDzJQvfYleVeb35jFJpMNGAMZPbZ
XatHXyx8WVBg9iHQK/lYVdDPjR5g8avnon5XrcjaUYNb1yoiFwSNY+PVhgetc84rLT45fV7v5B0b
W4DUivzYJTtnOqsV0zrMX0zcEuhZRdklCJHo7E0HUQXkSHaiwIuhKIeDX1y6HKgNkI1ffxyrtFFB
MvFjCSZEHEclo69JOOeU4bLg79trt/yrrl4hqEpT8yOMkmrQMlsNNUD5bdIAce6gjsVDLZR/rBMz
5EEurEODCfY7PAEhIMC0vD3wxhxNE4w2T90F2aJWN1eN2WgbA4v0hsSJ3qU5ljmq7KC6ox+7887Z
GArWGsJcLCulxjXcrAz0wAka4QKDHwHMtD38S5PM+BEuLeTY2/PaWFD6ezT+gO45JlHj+tstPGhY
e4PrOWOONXgVO+Nj7YPhudOaxv4LKkL51cRwcnGHCdLXhikLqAipnMMLkc7R+k2ZYDRaZiLxvbp1
/ox8ipZZkE2ccfApr58m7hkU9riErRdvRwRo8MccJsCgo4F2cgNNyaNIB32um1HFxCBUPajMzb8G
fhl/vz321vckIwcEQjGQZGX582eXZGT2GpR+a7H1IQHIats+yr41PSnCPTzfiwDGggImcy06+/Tl
XXk9lA/wVCKT63qYgIvLqM/9Q6dZzc6EXtz6S4sJ2KmkwqCkaa1GcUaBeCFgD4+Hfv5gwR04jLCO
3oLWMs7B2Fiv3yY2j35QxDoJPxrR17MyQRTURQ05I4swZrVDkJh0y7Wzi9bLzj2zNTUQ96Dk6BK/
RMolQ2SEutY5nkat+aEtIM/FNGsRQzB4s3tqaPvofHt7/Ia3r2Ia2fvSPKVO5PDavJ5el1McW0CC
nt1SDrrrpwJtOwQRxLGYgv4jKkcDXnPpNCO6JJ0ap0HNedBcLGcSmaijaxXyaGE29fn279rYtvws
F+gSSQHNzlWo7bVaNszf4WIP8z91rvjeC4J+up+ccX7/6rHAACzrTi3ZYMzrJTAL5U/QV1w6dmg3
NQWK21mO8HooM+N0e6iNgAdQiscjGQifDJbE1WmsQ9sPstZHn6Tps1MYI/xJDBcF/uR5gjBi3X9x
uvlD42bFz9sjbywoI3NrYXbzO9Zej9wVRozuHpOc0Xy9q3q/OpeAfiFv99XennpRnKEGB6sIJADj
8Q5YzRL5WAVj2uKIZoAsK9UgIqdg/SSDEhfLqbLTJHv/vlKAMSHVTafAVa81Z2GVHdLmBQNBVHLW
ANd4FiFNT4FW2ATsqZ8H9ZDmQngmMpHfbi/t1kcFPkOdjjzPAqx9vbQB5Ld2iiqY9srW3vXRhDsp
3ecTDiKBp8cx+ohY+KFXkCSvRigzSxOkmQN9hWOyJsrURgvQzEVpBQm0nxmUyPtAMjKNlnmn3LW1
f3jLU2UFKAR0dAn+z+6RSrnQ7LrW4eGB5NNs0Wjsk+KHNQzuzgvkZRQEBSCWai7hFgDj6lEwAMzD
5BeVtzgDQFhEyKOYQ63QSiisJzws0p3xXs6M8VAOX0IND541aq2zkAYpF+POdmh+1j6CJn0XvUOn
e7y/vU+2BqKwAsoeDAe0klWoLcj3zBaWridAwpz1gJiag9TwKnvvItkcidzr92HX6TRcf6x8ciWu
iMICECPQDI1M8xxUGew+SMz/w6S4s0j5bZ6L7rr3GiM9hBVZjUMmPoUXeg0J8Ebca6MWT+LXrx8P
0uVC4D6miHM9K0hZS120tDzpx6hzNshrjJrWAGYwrOOrh4JUQDZm8BimHbYc+We7vdQqys5zanlm
RT/hrut8cS4NdMERSR9+3B5rY78vRTc6+su0gKRdj9UhXoGhcm7hmWx/Azo7voNf3Xmz1uc0tKW5
E51fvtJAh4L1Y15L69Jc7Y3UzoMqFwhSuWjAHrHadlHMSqPXFpwI/Hyq/yCzOFmrSbmksBMlaIvy
A03LrPEXzEndXPy4Lc7QIOhl3F7FJQW6fsdcD7iaFpQYvO8U+1AkUIiF0pwjRQ70rttZvY0GGR0b
Ny931nI5setBgUDYsHO4W6FGXn86DDj9EbUDBGvyzHrjulhttWpKz84YRifMHPJDNY/2BRaSumSI
9ny5PeetnQNRk7oHTwndWKOMSQM77JGVhSLpvBhxJzhJqzY7ISXTn8H8ih1wzfLRXkzXWazywDFC
UllH5qLn5MmJA6jX5vfYb3Fu0KrBRIfYQR399uQ2B8MMCAjX0mhflxErEtRENkxuRO74oA0BqrB2
MZ2BUcavbXuzWTkTNj00lBUguF5/xtzuhiyc0R0a9KiFfSSN5cHQoMDk1B+5wOP3aVX8D9fcQr9Z
Lh7uHcql14O26Ow0TswJqaYmOdMraj13hDUPNBxlijbWXx89yf6oktBQpCyzfuUqh9hsREyybDNU
7pB9APuotIurF+FOvvuy8L0s6EKcogBMdWYdY3KJH1IdsVEsNEDHQy+6FLPbfvYfFJDmt8ixaZ/H
moeRDmzjPIq6PdaRpe4nMoydaW+FOzYPPwfwm8Oj4nqZyVcTv+8l0y6nmI6tOXiFHcqd19FW9MH0
9DfukbTFXZ0MrWpC0BI9tm124HhkVEjrhRJR9nzqT5Zv9l4T5fbO1fvy3blgHOkO06rh8bnGMKjK
qYH5W+Ty5ZjdqxgZLZRXrNMc07Npp3LwgqTvL26Y7AXbrcCzZBI2AD9Qieue74TWXVpX6KibSE69
S2KMdcgcI+o2dJl7XKipMu5ZWG59SFJUmr7kahYb7PpDFgrlm0biUQLiKDhNRoFWe9rqO6ysrajz
fJTVveWDzI7qaKbEl+sdYjtNf9f27nyIAsROXh/gKM8DJOChYdDfu57QIBHVmSNhUiZHdWLW/fkQ
0hs45qUZHW8PtXbXWl4XnEcIOvS3iHJrYM88pmmAFp3p1VbY6d44JoZzF5i+8w0jnDy+YFth3Ged
cNODr6gG+9YAcgNp73Fn0ltfkUYYfPtFKIAnwvWko1x2hRCUUE0JZaJHWOJNmDnz19vz3bqXlyci
zVNg0jxNr0epM6xxXD1AjKotDXWX9pb/CM1uwDahHTRsSKqw+zHmVZof4tlvHlDy4W13+zdshQTe
BQupH4q9u+Zocy8izzwnKNS7Wu7l7TifLLsfag/gVXnfGCL6ZVq53FP12Dqa4IT+I2kAHnm1wEj8
FC1eBFgcjDOmGTSWDiJ0sSqxezniUedre0oCWyMCTQNXrHN/AgG5Xuy8MMbIijrLywvdet/oSOAM
BXE8UJ1/xES32OPjbO2hBVYMi8wk+Pze7M8e55rW+10dtZZHmhsjgRsUbwfsJP68/f22IgHWM1j0
IkXA9bH8imejVGmg7ElyXwJqlIdUBQ6mHkjuODgpfro91NYKUrFEbBIxSRCbqwKCNLBE6gcCuRX6
MHJNzYCHi6qtU4Lgr0csVW+P9xKwSjh4PuDquiqMUEywz0yvrZL+UTgIbMtOYXbUOcjpVJV7UO6Q
nHTROG+qMvnTGWq8GF0fY9B21/1x69dwP1OIB0lDcddanVar1urctUi25iqv/oxAydZolSONdIg0
M/tZDHJOj6EVJFCuEpFp7OIoe0K2QqMQkWuI+09z27wa3UKDB3QPr/rlDSrUeo0a2Qnnt3Av1Mbj
2FILbWsLfcrC3onOG/v5aqTVAapiZfhWTRYhNPG1rJMccw/M9W5/843tzCA8UZZ2MBNa3TZiQptR
piMJWW2mZ1VPPDdTf/AaZLR3ttfmUOAbDUjGZNHG6uSgt1pgpIE3x5wjF53QZXlAqP7TLMdy59m1
cXAI8LRWkOsgIqzzryF2C5jzVATsWrWndDDwwgH2dnacXB2liZPL7UXciOnAcWhxEOdoravVl+pi
zSllRuQZbEg3UWPLwyRy/RzGToX0epEkn20dZ72dVGhzmjDHEGoiNYbgeR2KxIAUKiKBVCOK2XkC
3jJhCyRILpPZf6tqc76/Pc2N65N2I637paLj0CO7Hi+upjpXwUzqJeKBGguys2bdIcTDicgPTt5l
91gJOG/QVcTiEvWTnfE3l/nZ+MsGexZ6475DpJ6A6KFmN59xt0xQeTQcHKgA9Uuw5Adzwtbp9qQ3
XtO0dWFV8Dqh7bB+M2BkPeZqTFHALpryHNq2gV4hUvh+5Yb4vDbpRYqkPBRdbuyc/63p8ibiHU+o
4QJY/vzZdKe4rFObsOJBDg/vuYn8O9lFEi+Hon47J8ied1n1atwV4Y3nCQUz+p987FV4A8CRcElz
SGOHwiDJQoZ5eB4/EUj3FEy24gElEggjbGGDdP56ftlUp7KfqHvOFmrZc2+2hwn9nlNPF2FnKbdO
yvOhVlEO8XjRm6nNw29mKZ0qFudUYOOB0Km8M3kInW5vmpfsrwUGwGL9vk6pgq4qQHYQag21O9JL
39d+VoOlHtykdo9YD1KN8ZEuLA963djdIZ76/rGQGryvZIoC5DeH+qhFqv6aBKaJrmM8/yEHzf52
+xduXC5sKx1D16VgA0/xevEdOVUp8gu2F2R+98TL+G/U26vL7UE2vjDXClf47yoUNfvrQZAN7kp7
6GzPH+D3+SbGq2NS9kit2ntk5ZdSAxRKn4+1qptgcDK6nY+6ENLDNtp19WwLT7NyPClDt/kZVWMr
3kEasLMjGPvkuzWgt3wo8fbQDklogRSzaS9gHTN2iDKXmlW/+qZddIhoBlGn5gJcBxIbDcjOBxXj
WTEeqoNWIw5ZR+IYDpWzk62+/LhkF9xIUJ6o6vDmv153rcMU0YlT0+s103g7xBa+ke7cvjoyUmXm
1bBk+8tDZfU81axWhvggkqjySDs5ONxceI1R10nScYL2WOafmmGQHiZ21mtxRKRPZHA8v2jN0kpc
Ha+6hadCJ8/0/JaboBFGiTZRNSLQj/D4a/cwQ9EsI/yTtZFcXK+lX/mpjNPK9Gw3T98kYayfZ7/L
DmQwX/6HkcgoFsqSswx6PdKCxx7RX+GruRr6vla3CC41PGtHIXeeYi+vFv79vI94M/BieUEk0IsC
GHnqK8/28/gcNNF34ll7ssc45sWfDJhDJHvshZcx+GpMtfpm1aSh6YEjizeYWu/pThChgWxUB1yz
w1OUYHV1ezm3DsGzOa635zzi00ovh/HQszvOtlGdglC6O6d6c1bc0kulnbxzrU431zbWfb4JtL/H
EG5wccRNyx4zzmTGrMtygvvbs9ocj1oN3DbetTDsrjfJMKRWjyyT8kI9RiIAY5GTY6BjVGVUMAMT
Y+3b4y0h+rq2z1ejLUlNhjcmaOzr8bo2SyPqpOyUxMlOutkgQIV/+Ds45hiMG52DCZCFPXot453L
Y2umC32TNxcdsBeZiVU38dDErvLMpA3OdTySh2ptfq5Hvb6ISft+e6IbtTC4q7TMubKJKCRD1zOt
6t6ogJibnoEVwQW4TfHgmy3uKPGwuB2m3dFH8xAt+1D74cj8m0j0vdLf1pQBrS6EGWtRP1vFbW7S
qRaotHttaSfHyoxx2Ioczbw0CFBcJjwZd3bvywuaOQsAYDYddRKE1Zy70h1COtqm1zWcfJzV8XG3
yulY+8Vft5d3c2oMRjVokR9ap0iI8ltdVVLLQFisPOp9tPhdIvTVWWP6WAgj2Nk9G70GRiNPd6hs
GiZ6F9efUxr1OBTIqBC3F2hW0OunDON1aqmdgb9tVF5SLbAOYhrUOwTPmvvMDfWDxKli5wJZBlqf
IG4qOsZwoQBoLXHq2TPeABza0m00eVHbPilowD9aXXh9tQB8KljdZ9g7Wrsz7PZ+Xoq7DogpHqOr
zZQmXZoERse3rVtkw+e6MT4OpkwvLWWSv2Wnaf82J3QW8CdR7w3b7+7HQev3inKbOwx0w0KNQ3Fh
zcS1IhSV56BcrFWx1s2KJPzup90fQYrv2e0dtjnSUl5YID6wGVYfHIYq1QCf50jWOvKjP3XuU6e0
5jJT4NhZ262heNQvJ5RyI93y609a6bgeajpDGZOazhFyAgcM0GtMKNK9m3pzqCX6AhLlob7m1Qel
phqcTNk9ZGGHEGb1tzlJYs/HBO7v2wu4bMT1Rl0AKLw9AL4g9Xs9qxRDmHo2hfLgStV/GZiffxQq
3KOCbgQCZHVAuwIHXTBKq7XD764VHT15Lx7C+mh1tf3dGev+SbOMjy3mkzuT2lg/5KAWJC+ENCq2
q+Gwwx57oSnlpVMJISyxbI9j6PylFR3KLbcXcHOsRTEbZCTJ8/qkQzgdVJZHbAt4IHCW8ddqTfVD
unPy+fZIG7cy9zHpGwn6gkxcfao2p39o27ylcG2S6tThDvPBEkECRLOba4lG8f/l7Dx25EaaLfxE
BOjNlqaqfbfsjLQh5Ibeez79/6UucNHFJoqQhIE2AiYqk5mRYU6cYyfAFh1EF6kgHpz+Pc+iA88W
VVk+I83cy4PSGZladwsxwSRb6WlK9faxQ7HUl2yp/5hnOZQKVtqliAcqxl2ZIo3NYHr2z/Ut2Nts
cSk4RfAmQbJy+SPmCmkgxN94KyW9l9ERT+q71GbIBBRC3R34lr1DK7hW/6+6R5300hiNaXWSw4JU
J3MIs1J6C+5kTOhqDeOY+cbaSMtfHKbXJsURePVszPEy2v3SGb6jj/1th95F0Cux/RwqyRE95u5p
YsIP/lqLYG+Ly9TmSo7zhnRxrkrIVEm3mvPMnFJgZLYFN39vZp/C2WqR6pyUg7BrzzZMBrZoEIkH
e7NMOhxT1eAw/KpIlAfHERz7qlJ4jtlqSDKYUzBExbckqvODT7p3fjg8PE30WamuOZv9RQJjpD6r
+2VryWd0XhGqyTX9XM3LGvz5UWWwnNGw3yPJ5sYHlTqsJ6tJOdqs+p+llRkvhZl3ZwZfjINF7Z1T
XaG4TqjuQBy7ybEkatsw4FWmX+Bc/bEb9ZcRkRCE7GXBuGN9v76wvSALhAyNfua8ad1uCzwz0OE0
FwgZuwnjbzlu7zZuUuN+DtXyu0Ox9uPClJ4vIcvnJ9JkvCtQ1oOEJukOuqo75R+mb3GHouQvFr9x
B4kzqoPZEl/aZAuu1ErLQ10BX19b5Utdr2iZWWZy3+htdFuGgDodGYFJunxoZdYZDGFRTkPU0I6w
icIxbN5UXCTTCAwhAa7bDqKFlWEM4cTznUmwrTiMEPqyHGluhxaCh6prdAcF5REF985DfmF0463q
HNrDkBqvmNUZvcpSu3MI8vzgGdg7awLFoynAW8APiV/xykEVoRMm05SYflKrnwcrMc4rEteeIacP
SiiX764fNXEdtxtJvUJUwjFIeefS2iKpEyNyiunLYaW4chKpCIWa01OijMVNJCNOF6WT7Goxtb8J
yaaX6+b3vIVhcADADDHrsQUDG046WuBnQGUlUFiGXdK5Q6tGHipj5flvTAGDADJO3LKNIlaYvjpd
gHTrKp5vIFMvAzL+5jlV9KPgfPcTMlVCxcn5PZd5ualGmAlVe5p/7ZTQ0Ckj9bkZJsWHqA/6qLo6
wurs7uIre5uDCX1j3U0w1PtOjVL5yvSJRwq3Bo5kH7VtdpdG51zQLtFx3GY/tr0kc0dBz48gAbmn
ToHgaNrUeeTmZTM+Gnryx9SjcB1QTGMSDzfEyIxY/Kv7YBYU7OKekj+z3ZZXDInqNqGJbGca/vEo
9caUWPwrU03noOQ02CAd1sl0E2UY/K4px4Mq8t6Vo8BE950qMlWRzQXvulFpUy6Ur0lorkFVaQ9u
FirOXa5G8tmICQDz2gnvq2Stv6nO3K0HIdDuDxBgSFHnhYl085p1Ybh0kNubPkQiaFOnGYALbRyd
X0WlS8hBcN9NbZROkhTlvmInR8QAe8cVCQ6aYTylcPJs3pRKhxeZAE94uKFcXAdppQkxRVv7MK9J
GnrX7/3uasWkEbsNm8UWHMnoaF4i2WT6KJ3OrhVOw/MKtaYf95BWmUlSQNUoRQ9WrZiPqzEf9Wr2
AjE6BZS66VtRENqcKdqBSjkYuHPFiYvUlafyyyCn0gfFQNxWnfi42VijQVZ03YHD280nBN0/lS+S
J/Dnl8d5trpBbmeQQo4yrD9Gfe5PFOKrG7tCpLGBRe3BkqrWFaUOsKmMfFBNqY+6GXuPphA54Evz
zc3tYJCGuLATLjSXqWE9N3kIP2YUHsuZ7PklWp5wvgpSC8ZLL9eap3CFpDJ4dEPu/tNz1J3jGoXf
Odd7dC/lo5n73VX9fkiAR9Kr2R7hMrcRvwYd2elt6q0znSdzXY5KL3tHV0QA1NoY7CYYvFyUFHVO
Ng8kvo0azcjC9+3yiEwYE0cLZGiJ23VqVAdcdPhWSZFRaBysfP4LNCPPM3h3mjRQADHndfkzIAVG
9kSh0hYqa/SvzEvjjtNU3kmVlftVhPj2bA71CVFxzdWLvLrR6iE8wMLvfd/Xv2HrNOW0SbIO9Gay
0GmW1rh9ULoCvc9ByVwZQPzNda+x94HxUAh2AT7hSG223hxm3bQiSsZ6VaHNbvTqjYNIwYfrVvY8
IaUGuHwZs8HO5oZOMVVLGo6GP6G28SPsG71w7QJteNcZQwT4rlvbc0W2LmrxTNnAarTZQ2Ww+qVE
MtaXtLRlytRw1DvUOfPYQ8QNGaZeQfXOLc0+RZAdAumjiu3uaokboCfFGcBheHmO9HYac6lrKS2g
QXtCB2+5QZI2ZZxhng7yFrFx27CWYynGieDFAFF2aSqbkLFd6d34qyEXkatkPbKI0oLQIljOIIGZ
1c+EJOP1Dd61+rszrNJfeXNomhLSIvRVyUrMvLqtzOxjxdTZWYaU4V6aoA8sI27qdZt7m0oRjkLw
b4DJtv1d6SSjv4tjcTUPj20kr5+UMelvmDg91IzauxQioKXsrinU4bYfUGXMLbJgHMvbtDpV0Oo8
TkoVHVy9vWMqMjawUIJcdruiMW/1AUJhw48rVfvPKDvEuVvI589LUuo+c4XJXQ/3GnChfDqYTNnd
TFjgiY55SChCXx4btCfV2GDwzZ+HeLztEGx2Q3bjLmqjI/qRfVOMMBABwbG1JZtyFPRtq4gyMFxy
RbBY/bduDscAYoT+IADasUQ+iWwU3P28xFsn004zmlIZeE9rQJgXrpjwbpxsJBJ1c9DOf3wa4V2n
+80kMMXDrYvpImWc0QIx/X6JEr/XFQmSVnt5jDOyy+umdl4ETIFx4ojQZ9vO4po6A1HIbZKJVIP0
CynnzNVUNf46tI0FqLY4AqjuPMa0u4T/hPOWsGrzIljKlCWyiUtRKruUnidEuT/WITRpLorJ9XSX
opRtn2a71ZlaXK3cleZp+ff6mncu4G9pJCrhoEPIwC7Pp51HGsEylZ9BN9NPozOsQceY5q/rVvYO
DIV9xjsprNBS2Lz37Ur2CgciwY0SopLXT8mPBmFKNyQMOciF9kwxJ0TdgVwZH7bZ1LxyOsQHZ923
nbi90ezGfCkjIhtTPmR32zXFi2DDnksXa1vJWmSqyzMDYr411msQOWF8mw2Mcg9WlBwEKzufSfQp
HCjjuQigpy4/k2m2A+Ok6AqNWjKf4iS3zolFVeP6Z9q5AARjuH46WIL1Z5PG6YMNpES8NqTIfYBc
bP2PPU7FD0fqvttq0n+/bm5n/wQnB34fLnwWtflUrW3lYUVpFWaTrn5GKwkeXmeYAlWZjgKVvf2D
ckS0stDMUrYwJB6f3lBWmktJqyo3djMOQRNl+sH+7VvRmcx1iEnIRy+/UthkfU0LVycSqMobQhL1
wWZy7uYvto2uHxAPRg5IAy+tZE6P2lpDPyVCZe0kJeNKdj/Kj6OVfvtzSwy+4OR5niHH36ynlNuq
h3WGynun609yuag38xInXmbS4bxuascXwuXDFC59YcYOt1qERVnSy+mIJEslV1wtqjUXFeQYUV7r
X03KY91FT0W+aYcZemGjI569bn/vLMIuyIAlvli0pi83lRiLwauS6Jw5YPnMCOenSq8oXcbauny+
bmrvlGADCVYGhagebgqkclhmRQFlgK83bSfI5heoJRpHzQ+WtLelr+2ol0vKanVqGITjNi/d8MVC
3vJ2XeyGCcc0PzXW2p/HojaCWKpCd566I2mP3R0VuQ4IZerOW2fSp7U59R0+f53K/EFFx+KDJa+L
a4TKx+sbumcJCU0RRjJ78oaubl5XuiaJSgNuyLIbpHCd93FHlg5prnmwpzvxOOuBJoRYUkD/xLd9
Vc+bndmu0I4nHl/q/Kcz6PKd0cvZtwhAwx3sZsWTMWvjX1x4mhL0bx0aFMa2AdYBk8hT6DT9Jc00
N+5pioxl2N84IA3861spXO4myxHvi6isQPzIEd2sT1PqdtWYlGz6mWQmC4f+nFRVfh9rVnhqe6N+
gTFe+s+Rs6Oyzt7jw+tGYwhQFaPHG9OtqtajFMf0NjOVUcaKhk9prZnLG6EFnVy2B4Hl3lIJ86hl
iCE0posvlyolZr+YBOeA9lXjdoTZx1XnsPVLLepEb1F1q75sgyTuh+D6Ju85AIYb6YIInjb4dy8t
j8wjNCtXz8de4znzHBeu7JTNgffeM0MsK2p1FNzesHk1hZ4mRS367lmhf6vQVzjXubIcRCZ7N4KQ
QXCy0p1gRZeLaWMGSaIQPrJVb16qIjPOdVdIZ6uWStDaRu2loVQdXIjdlfEccU4h63kjrdXXWqfq
CSujK5j7k8r0+bg6P69/pb2F8RjB9wbHO/W47VeqpNihkwSrjCrTcqmm3oWks/OIzzs3yYvaHapk
OPAvOysTj59A+zJ4/4bAF+JruZIXifEHYxhG10rl+r6dk/kAlb1vRsCJCflBFG7WlsQR0tE59Xq0
CaRf9WLkn5TaOuqm71qhawzuG3cCZuHyaMSFRlMiY3Lfqk3pxoykJXWbYdAPTuDOOwePt1Dro6oG
nGyzGL0YKzkdaMMZVqo/lYr0PYTLF9p67S4HkfXct+NXeUbfQR3to/rMztMDpyO9JEFbDxXhZolK
DSiiCCNBvhY592XXwCirZ+bstsqsWweHY9cYdLxiros3aNtZbWCrbvVEtHmKxXmRw94KVKOgXSwP
dTUH14//rjF2k6/HpC4R4OXHG7soWsBYWn7V1L9wjs0HtEcRO1iTo+mivWPCNCvrIaAFKLSxpHdS
CTVCSD+jaNoTnCTT6i5odh31NHeY8oDQUmQSg7o4ju2wRT7J1O4aPpbcwlhZL2r8MNZlFySLNd7k
FfN7fj6tmt+YCRqL8xipLyME/aeE2nzktVPeMAxpwuLtX9/q3QMMlphCClIvlBQut1qB8V9aByZ8
VJ7Wr1kbD3ekyPXgNvMQntgP24GaBi46t9HkLPHMrKibg/h773NTYgRlIyq5jLtf/oYqbRh3z1rg
FiQCj4z2Dw9pa86ndlIPY+0dzwoOH94UcJnUxbaxtpIY4aBR0KBqG9u3VV9J58UYWs/kyP0DW+Ds
qVHS/cV5JkcXIDQi+TdcG3JqdpZUACrMOnP5rE4o1zpKPnwtSGj+4p5Sj6YCZ6PdBlTqci9bQM45
7NE4BRV2bjdUQ+u/TM2L8jw0rayfrp+evesDQS8DrUJABzDCpbURyYw0ijg9MeDs7CW3a9iq9cZa
/mJMg4QTLgYARByQrUcYoH+RyKCYEVvrZ6tV7B8N9D7/XV+N+LWbABSVM+aU4B4U9efNaqLedNow
xMfJ1ILvobJXXkLGAb04UQeEw+fkKEvaO/g6dUVRf6BWs+W5Qr85cgANQn7gtOZJK4DRpVk/nIYy
PKIf3zVFCYfAmgYo9YHLL0VrelRQ0mCCW0J0rOu17KYdmzGo7PgIzbTnUmhQ/7+pzXXWWt2q2saB
1E1jPqE36VOYc/+lR00TRufZcadVWYNYb3u3SK36oFeydyQB68GFBh4Qh7tJpqs+NVSDdpevd7rx
LmPi5FRMRX8QBe5tJ7kYoRKlSz6hcDOvc7GcHHpKwVZkS9TeLOGC7DoQxQfoxKfT9VO5+3QwVCyG
6H6ntJtPl0YVmPkmAlXUKKFx2+ZksZ4qj63jSpByQrvaRPjnOaJ8/GSuEcopSGtUjWsupvIFRP98
Vstm+jn1ulQd/Li93WamHTAAc01kUJtv3THElCuaqPvrRf1pqcB4APL9C9AMAh6U0IA6ifxQu9zt
KK5DO1OYnB9aJQwsvftWyY10Eynr37hPMRJJ4AgCifL4pSUi8tmYVKCR8A8jZWEWLQQHuawgTJpR
QzpgBNg9RZTqFAViLbIy8e+vTpE6lnOtZIJ2zmjirw5lwps0l9WPWZibB6XpvXdP0J1QOYCAAGrV
S1MycxVxXwiUDJOkgUrG65f2RH1aXSJ3sqb5TjJj6dP1oyv+p1uHKmieUAQRYn/bmqSylLHOIA13
se3jh9moLRfXWpdu43SyX3fjESpu1yDRCInTb4jIZkNDBBbsoprhtENMHQIQxfneWAz2jJ0W/xNX
2lGDaHdXfzMfczKE3ctdhSBHchaZDluEgOFTrvXGJ0UqhtO4ajmcJ00iez2kd0fR5O6te2V24xEM
Jlt7NJvwsJOsem2S1zTC6qOhvv3N5G0C7kJTY1v3LzRTUmNB5FCSaJBxGgr6tQYc0x6jLUickRvC
f379xOzdCMGWrfzO2fAolxuatVk3gvKhZRnr5lO3FFoQTbr1mNl2chB17m0iWFDGAgiU6M1uTEUy
AiMz7SffGJIsdgsZHJcLV8JhnrZ3SKhrIbpE/Mow0MbQQrepVArm27uxQuWjMvv1FCpTUwezWiK0
njt24AxN/+/1rdx7hi0wsIQ0AKbIUC+3cgDTE2XkVn7MKMs5tfv+29qmYDHiRLs3NMk8meAmPDjl
W+ZedefA4eyhvuk649uYy6Re8iYDr3JlWkHg0GFsoLVjwKZ6MWKk+lxU1pXWb9dxeuj1GlV0fZgA
Xk5A4ye3HmwdmhC7qY561HvfARA67kgEecjMXW4ITNl83FxEW1WuPYDnjk6kzJnv9HKZuqvVKD6s
QNXBPuxaBbvBHzwgINNLq0zZj9PQE1SmmiwqipX2K83m9B4Cx/WpSii/MV55RC26u/m8K4LqThaD
jZuPTycKVSk49fwYxNcJlrbO68o2foH9xfJisMNfHDB6DyWPHToQskmsECb/2B30W9dP4d4tE+NH
nAQgV/o2QFCt2BxR2WHTxzg8kytAUSdrRxnkvhVG7+EQppy6nXSS5hzo7kAab05requpU/5gpoZ0
4JyEW90+Z4LQhjNEwxxMx+WnnFNJ01qRHzhT3lF1Mc1zOmfzeUrV9bYfrMqtQqjvzbSWz9d3cYfl
SrTIGaIiNwGit01brUGBibbObKxmw4tqS7IX5sXyGT74aQgkpr2Hc5Zpau2Ohj09oGyaweEmPngx
Gy96o6RHsNvdzaDjAcmZDDXmloCwChtoHTrLInYJl+/aLKsJYC8bhRa1htr2TlciOHBaTX+AkvSI
Y2jvaSIPpDRKFZve/uYqoxSsaNEqtA7CYkifpLrL/bhUpedIz5rxixxH+tF69+6xyCpUmQqOkIu8
/PjEVonRTax3CkPHeFR7y3qnolcov1PnRn3Jlr4NOqPRDtKZnZUC8MdhAboVA7ri5L8KEXGPS8pM
GczplpI+5yrXV1mL4mfXSv+sxlgemNt5NFAzIB1FH0MRzMCX5pasyhoKUJyzQTNf8qVFUIjB0q9m
WGqLt4yOfg9jjfLRKYVG/Cod8UvvLZfSzO9BA475lqdzydtIUnPdFq3YsHalEdoCN6OA+nVtB0eE
VPb68+BuiYxwc63JvqG4EPRmxpu71RYLhCttb/lzV8efu2ZUz9aURS9M35g/k2wo3MXs68pNDOm7
tmi9DzW/euAmd24TvwEwDmS+oLu33e7OTFFXmBcqnla5nluzhluAebSbcLUK1zQZvWMa3SpOWVuk
B15tJ+QifaOnz9wMSdaWAWMoDBOgNKaXIlneN31tf2Zy1b5VVsf+72CrxWl9s9Vgp+loiH7NFiBT
aJQ8YshN/NGp0yfCAOeXhfbq7DmxisRsmCpqRTSQtU/WFEm1u8ilrJ6SiN/nlnLaVUFCUwlCxa6I
cXWtWh99iP1fyEmgdMDDue0cm9IQF0OWQMMbWkuO5E1fPFA91m6u78SeGcplAhHCf2gVXN6zxqgK
uUo4c0oYx5W/JBVouSZf8w/X7ezdJ3YbhBfoAtLMTfRhDFXaOxq8ZMC9sshThrT5KHdq6PYkK/C6
RO+v29tdF6MtMDgga42/vFyXomXlYtsE1Ym9lP+CNpB/WuZwhHXZXZUAPgE2Zk1b9uuuLnV5sWBx
KtZ1etKrlJ4HFNx+I1n9O+gqjq7Iju+Hm0DnXlLmADax8f2VTc8vTWfLr6dByj0Zzo3ypBlxH3nx
OhTRuVIArweIQcf/XN/PXcvUqclnLfHX5qEza9tYnI7cwZay9OOih9FH3goOplqbvPuFQsWwkhb/
utW9V4A+j6COoQ/4plg4NgThUkrQXo+ONgCMWrvHOlOjZwb4mLpVUk1qTkmixb/iNnFij9br8heV
GGipgR0IGl7wbZs9N1elhOibmrneKQ3NJrmMvjhl5iyuPjdHUzV7B4oyFhAgkLKIKGyuSecYA0Ec
4VWfx9kJvc3MDc2leSij8PtKQn+wv3tfFXYvCs2ETnSfNq+srU2TSlPXZsZVe1hDrb0pB/nZWMrm
7CyA1tuhOcJ77psk14UOgHxgO7gS5pJZUCBEOwh6MfBNU8M0fG8vsDSuztfKTIt7FJKMAwTynlXB
CgSkgm3lrl66AzW3kX2LZbpLGuWJQoqlQDKi/jZaU+e7iZqJhy7UIanL3td8ZXUbLJtQCkNmRldC
Wjr5xYEB7DQX8vJ1KfVa9gh9JtUdBpU6hpmYT5I66KcG3kZf6afVhJgJlKMZy9ontrH7EKXV8oSI
QP9y/Y7teUq4tYTSEXKAvPmXW6NJS9RVNCH8eI7Wc+WU4VM3zPX5upW9xx3ebnGZbZ6abWLULqGc
GfSAfBQQQDAXpe7JmSn7xHD96c9NMY1BhZH2GnVx8VVeRaqKjEqT0xOpKs6ImLSU6m5KBewM+VRy
cH/29g6IgkA6Qmj6RjmjMAnSyswG0pvm2Qk5KumUq9Z4cHj39k4MYP0GboIgEL/i1YLmNEMQWxNV
tmL5BSAvulHb9Su14CNIyZ4h0kmiKlVIDG9V9mpZGeq8Aa0mtTTOwkybPL2EzymLiPb/+CMhUsQ0
Ai070qZti6tcszQfBdSxYij0Hkb8LFDBnXuMKrYHIe3OqojxCG/YQjKXLZ+BrmY6M+yA59ckCeGl
H7JTRWn9+wp//F+YIiMHE0cTgjbB5ktFI6wBE4O8RDlWfaawHwdWAqtBlypHFd+9bgz5n5jDEdgV
iHAuTwV5UKxkaW35eSpXZ0VtJC9BXjJYxmhwS2rM3pxZTdDZ4+KGS8Q4XaE053idSzeWh+W2K438
AFGz4+9oeKFiKijAaf5unpPFLvNWLVm+PCSN35sjE1iVQnysmolnTMMR5eyuPThA6JGaDEdvg1ee
bATSGuAZ8SRJ4EcVYw2WdtY+L1qo3YRxqx5EsXtHyaHGoKNmzpT2ViBj6DRoD0eiIGmqp19pWkW3
E5FAMBVOcwDo+d3h2aQoFJF0URRWRCa82cxsykNAezxZklKNplf1bO2TpLQdLFz01t8hF23+l6hd
O/gS7jR0VyJr2F7grGqYF0zn0V0MEkYfvRRGj6fOqt8TCytWEK9tIbud4awv9QTG0atXdfyUMgVR
umuUM+HOvE7cujmxfOwVulQ+pblgHJHloVfdKEIm5GelzLLhomg/mKeYoD5i4LYZqek1TfsuX+vh
lzq3ueT2tQmN2bKUcuPJbV8tnhY32btprYb6DJWeJgdp3amSb7ZF+yFNVePH2lTm+7iInPdtHLar
30E3dtRTeBtZih6eQq4KHoK/RcDwyqfqA+QjhjICT7DV+t+uWVDMSYz+3BhGeXYseDlrh+i2T0OF
51D+eN37vT24wjqvEyGQIFrZPFEDkkdhnYm724XRI7oNfeeSjhqPpjF2ujfFqv3zLyyCLEIEDPZi
XuDL9WYL50axGFq2cchPJigQbzG16kWx4jro6t4+8IRvAy7qrCQqsMeyUooal/Yqx4jVZaTN16Pv
BodJ3J801e69Cm0AMmhlOaXMTR1s69vriVE6RDCMM94LTOPSqJOlUaHh9XyzM/PP/Zqo1CJH4ykE
OXzwJgtPfnk7MQX/D4VHiskgPy9NRekgTUtIfhlzGb0ikcLnKJWNg5r93jl5bUX8ilenNFm0OSlN
quf1Kll3eVMOD1am5V48ykbqavAf/c1nowcFnI9BG57NS4OhreTShIcng+37oFLX3ANYPp/ztAXv
yZTrbYoS5R/HAuylAGEK8JvoEV0aZXpTMxjpoS/Vx917U09CdwjH4mVqDodT9k4IVGDMWEBJSjVi
k8xVzdB3ksG1H/QSthJ9bDy4JE0XdpgjVuO9G4BSsiBGgUmJp/pyVWQWgvgCgFfUo5lcjobj0ZQL
P0HRXj+a62S4pl0cjbbvHZjfU+VUTekObMOqZG20dlXZygTw4HSelaR9N+a2GsAV0PReo5XwEVz3
LLvrFCwivIowctkbTyrD59F3NoDCpknUWxRgR59ZxeahWBj60RDgOMNLUJ3/xigpuRjQpVa6uX56
bydwIAF76XK5Yni//zo4xN2xJPWetGSTl5XK0UK3e8vUsxiMIbRj0hu3vTk7kMwwoZhla0AltvS7
LEK+PCxjry7q2VcLZz0ozW2fqN/2CFoZBcB/ErteHqAw6xx5GZM1mLK+fSd6Tuc0m4avWbg0d2AH
7XOdRvI7p6lCT1UaOH6u7/Heelkyr6Ng3HnjTa16oJNhzqzXir9aaTu/Sxgrd019ui20ePp13dre
ainyoIeJ/wZMvNndmtR0jWkuBVGoonW0NPFdWpdyeaq7pfkgSzWzeMrSfgmHOX/oZ1v9et3+7mrp
ETNfy2gcEfzlbiP9J41tN64BBQob6gkj8/W4zx/NQVFcaRmORjTf0IiIzwshIHxkFPJoy4sf9Mq3
T8gsjqHOzGTWl8rNOq3WT5GUnbuhVwJ9KSZfqiU1GJZGvteVLP4Qg1k7iAq27pDfwN2xAARAcwsM
dfNgznQ1Oj7yGui5s/gTMAovNdLcS5lRCq7v764pThL5AQgt6vaXy12nqFArmiYB3CjDkx7n8qkv
5frTOJdHc447prguXFLySzrOWzTj2ieG3XXIfQBrNN+bWkFqMGXpfZFJB/u39X3sHxUTGKl4S8AV
bWVjxyiVgG9EcqDmZuxL8gr/37xI3yPC+qcUqknNLfWiO4gK9tZnkqQTmvKHZ/NyKzUqoGqJ3Fhg
dbLlhbDQuCFd0NsmPdQd3DulIIq4F6AnmEncrjDsWaKhSGswOmLaY7bmhcJAat4UND6+LFqW/1jt
xYKM11BPylrbMmQ4MDIe+KKdjRZ8qGIsF4zMm1kNlD8Gu+0lOeiz6bMU6dKdQQ0NUtZyOcXrSIOm
Z2brwOjOPhO/iiISRIjMo4h/f3VD18LIVTmPlID0RDkrUSSdYmNO3s9kvgfv2Y73I5mijwBkgNrv
dqSuKKm8K2amBKHS2IHNX2dbgXQ6KdQlaLR6eHBsKBIR4ij9apizg8T97UoFsQZTgyiaCz+wuZya
VM2yZJRK0KJt4s9FFP8bOXnrL9G63l73A2/9rJh2JukSqhLULTZuLynatEVDRAkK4EieVeTD3SCr
611dO7WrtV3/6bq9tzuryAgUgAnHH4gZlcuPaNst04QQpQczc2BuK0/jTWf1P7Shzl4Mparvpc5R
7mS+tLvWZe5ft76zsYLekmiTWXzK3ZtXTQ3zMKr0cQpghi/vpST+rzCa6MXqMvl03dLOOolOYKOi
yoHk15aVajGHxV5sXNHcqnNQOWr2HvL95TYySgreS9/dVxHKlpKaVr6eTs5BueL3fMbrhIgGGL4W
chZOKpjVLSZlaOjMd+W4BGamxtpZM8NMdsn4VEjLzSh+7ChGOB4yXeoPu1a66SRagqmXyH36Lid1
Kp5b1DhTN1Yjp/Z6I0HPR0ybLPc9sXp9P5hFTw0LsqrkNu/SsHWbxqbSlVlDeM6LqawPPt1bl0Nz
gg4xbSzWRrfi8uDQHW+UqK+4/aFdnfXWngOllsXmUTfJozrBG4aV+ev6Z9y3yg1UBZ3iG0Gjos3h
tJaxmhSDembKbjr3yzA/OUvZ/9fOpO3FWMbfrhvdOaVgjW3B+QmTNoWJy6Wak1Q6C2oKgZGHvYug
hnZrGeUczJ1tHhzTXVMWrTQb2kGZyuWlKfB9Wmv2lhwkXa2faxDQHj5Y8uCRLA4+oHBa2xNJ9ExO
gh2wORtTEC0XZRVnclCYduZpSbqczdBOXFmyzWcndKTATNp76vdt8OfbSTxHdAfODnTBJqqaUFFb
anB/gTwzTmiqfE0lthB1U4zo4NrtvM/cNh5o8UTRv9lqMNR4dMAzKREIQzW3wOu+LKvTnoqSXkcm
z81N3/bt3ayBinfLNm088Jb9wXp3XDo3nuwdTDx50dbFJlZkMkbZcnxkNK7ToRjukjGNf7RAwh6q
BnKXg4d5x6BgURFEvgCEAMlfHiLNjiJVa5olGPS5+hhVKRXuKCpvE5TgAokU9MDe20spJhtpKBG5
0Cvdam1kJvU4Ou9yYJtJdC+V9gCcTQuhY4jN7lTl8/hx6Sz14/Vj9Pb8EuwIsTyLuIfOpfD4r8IP
feg1O67Y1gHAkScKWyjQS+XnuGzLe4ZKvpeVAJ4Z0kFD8O0VxRfQZWJz+Zykn5d2tYygbml5MVWj
c95lfUaDNkvyuyTL44MrurOxF6Y2VzSaBz3NKryBY6cFgDZYKvPIsJ/lVptOa1jXnqKt/UEEsrs+
YEYy09qCUGwDDZEr9FDjmq+pVHr6L8jr4qdl8J5MceEc3Iy3psgncXKCF45Z5m30PNVmZPTd0gYD
cZ+3UCh6XNX4vV5b0h/7VfARHBeQ3VxDmA0vPxoEGonZtSvQv7DNvQJmzlPV2bprJZL0/vq5fBtp
CCgGvoY7L2gtNq9FnUCJyNwapix1uK2nsXclqy1OypxSDOE8ukuJOB6cOQy/L38utArXkKzDWUvl
BxgM03iXS52GYq2QtO4CeU2a276czc/xaGkuxSLlqVL70iNI6m7KvB7e8Yiup55BSn8EbpB70UzH
48A77H1ksO2KiGsFrHvjjWyIndsQhvSgqNcJwpZC/kRzhK6XYh+Jsr29L7bCu0lKi1OgZLo5uiYK
0IW2hmUQGVrpQWT5czJr5y4d+y6oRm19Hy/9EVr9rRsSNoksRfwq4svL7ZZzK2xygrsgk8JIyECr
rimNy+OS5YOfCCXAZlnUk9PFR4qyb908PBjQ7PO1GW2jgXtpeQXjGBWlWgVVHhtEropyW6f2fJYG
tBBXAqV31w/23u6SXuLrCRkEzvXSXp6WYdUrehUYxWQHiWxlHlRgSWCvnX6Tttk/VDOPWu57a6So
yHC5oMTE8V7azAjaCfnkKgirWfVSq4nBGcVcJnlOvaiyzT92ftycV/Y2fmIyrM6pEqUKZr1OXLWp
rcdq6cuzbNfmQWyyuzSKXGg08HCSG1wurZKyrg67qQr0Rh9dSD8pIpS19JxBlgE7sfPnFTyWRvoD
KS+BCONCl/aWqstjchS2cs6iGzurfo1ZhQpxCzVlOxjOwU7u3YvfqAKkIIibtx63U81Wy+yhDCA6
Mz5HdPw9x0oSv0L7y+8axXo0ujbzslQrDl4VsZDLwJYmHRz9LAaCN1oLlwvVmXPOc0Z2gjiMu2dm
05cHsxizgyrTG4ABfvaVGRAhl2aiutYWZTHKgLZ+AptzH/ma3nYPdhi9C5EmvoutIg5iQNJeGzGX
Fafstj4N0wM6cj1h/awfjCnunSj6Q4R+9N6g1t984dauybV7C4b5dZmCJu2bYO0QM5ebdTrZcX9U
s9y15xAiMBgtSqWbE9wNJlKmDOUErWpnPwt5tP6tVXWSvXHpisyNk2r8cd0F7VskaeEFF4XFjQsy
064nTefTzk2nuy21vWBIwuak6EsEFN0+GmffebsgGTJEWQ3aENLcy2/cLzr4X1MvA6WwVR8RZNuz
V6e8reumPzhPe95VlEl5TGgWMW91acoeqhkiEpuP9z/OvqzHTh3t+hchMRp8C+ypxlTm5Aalkhwb
MIPxBPz6b5FPr5TatVVbabXUfXFOlzfGPH6GNWSc3sducaXsh/RDpTp3B/kvxLzFAPz29oZeWBW6
WxhLQVl1E3M621CLZmQ622jYQSVXnYbZesfOAi47IOEvzECCosG06sqi2wd49oFuOhbQKfwzoTpX
emyAzm1WKuROB6lFRyOu7ts+/pXYyJSwUXE3PAnZH6OaW+UCceUrufDIEHJCwwm3CSr6czVLBTWi
1UWQMgtcZYpegjfgKIMgemjbjymZgqKOw2tGj6+IXriloUKEJlC0adi+2ui+R2eNRGNWAig8kh0m
KStkgaVNnpEbxyemo2rZdbCOe+xm4IZvl0ZXX+nA6rGciedduXvO92D7NVt0hLwUIIAwcnt52JYY
486uDbPNY3I5NcqY3TrJZpfoSWGeBhXTauiu0bLO4zIWRe4NR1R0bgAJOJcPgRqsl/BWVGXKef8Z
u91/WaarzPDzw/VnFQCQgNhFC/UVSC+oKHpgtqsggNNFd6Hnxd86SlVZRcyc5smKvYrGJNd1Pdz2
NrsSoM4DxrY6OppbjzjedAe2jf+rKI2MSWANH9OSmXG94310EzHf3owOzeq3v9xLKyEjQt8GQISN
EPNypXkaIgdRCmC/UfW4POnRkspBx5Tf/H7tr8A5Li4GLM5Gnv5DcjpbTNLErWsIeHuytqqIKzIV
DpPRpojCdfn49pNdOicb/fb/Fju7vxVdzeIZIMonPY6APGfTIQVM5vA/rLJVgxiOIC06Hyn0ZImC
ym6IWzBr9mGtkiPPdPr+7VUubhwAIZhQ457A+X+5cakb4a8K3HwJmcPuqXLsE/BwZr/AkffK87xq
dW1HbxPHBLYHBeirURSULtKwGSMQWIFSRUM0Et9l3NMCl4i5HSceFLKCajZkaNUhmmz2DonSv6LX
//yGP3gOYJvQMz3LCNwouzpTwOdDL7K+mcM2yP1AkhOErZcyYN564+nYXbk5z5MCLIrsC4QPANgR
0s8J1Jo0MffrBsGMjKbs/Em5oukRSasqnA4eStorL/XSgkiht+EiGqdQaXj5UkFrqeoWqk+YQFfg
O0lQS7HdYZmtxLsJmqueoxcOEVYDjApCoEi1zuUZLBNjY2IK0WAdDMd07OwNjxeyT5G1X9nLi0vh
hkL3B6EFzpsvH62vrKC9y7KyCl1fBtHo5xLt6L2MwfL7508D/dBNsHvjmQGq+XIpNRNUAcLiqRrp
TnxkzyPIAE+BQiH09koXrgQQm6F0AzUpqAWdJzm68WwA7xcoCEyCPC02nL5gHlyDzJb0H1HGktu+
WlnhM1eh5+3YleUv7SksnnEfAdIINPdZDKimRQK2DaRqh87aPlCTPLisVeW0zM9vP+iFyIlmGlqw
6DtBw/4cJMLhTZTOM2Ia7cBvlrFHv4UtHa9cBpeOP6Bo+OZA6d3QRS9f3Eh6kkyQZCn15LoPeur4
qWaNLWJlsmOA0V3x9lNden1AgW5TCvCqod7xcj0Dg9F0TTB4FcqawzIy71e3EPHkB33cwMGHqwOx
WX9fESO/9Kli12xXXpV6W4TZ9DE3vis+wFet5tpRgkYvLUHB99neJVNVVNKIZ0DL/U8TH/t9EzCn
Sj2SeIahjdI7mB3SDxjndnD/oXX6uabM/g8HK0VpDeOArR56JZRQYcCn+5VC83WN9uDPLHkWQXlI
YiJ45WO9kDBuol5g1m2636/ATjHzswaqFLRcJbQHEOlG+rRwkwV5whLzMDYq2hmZXDvQF3cecCfg
nLfRPxAdL9894myUKZCuSzHw+lMjQ36EaNX4KDkjB1RGg8ujOdy80kef5cxP+k+1hls7UP92RXvX
N8Ozn3TVNQzNhf3Ah4amJvBBuH3OuxuCxcKYStIym4Ih19i346qwIF/Q6BwDPdT5BFfX/dtfwoVI
gtgMh5Gtwbl1cV7uRjLKlrWY5pdgVa6oFiK9c0liYSQ8r+XbS1346NA8AbqDwCcG53/7KX8lsi4B
Wj3ocMe52pt2sNkG7oGoEeTqVhcaZcKJiP5TLDux61ZoWb69+oVAhmMGGiXiGArT8wnWwJRuCOW0
BGAxOk7wcEet6PiVwHJpO2HiCbGPTV0GdcHLZ4wtWaOqxb0K6vyPPunZJ4YzeAub1GtEqAshE4Cr
DSa4aeAiUXu5kqwlm/sOe2iBXCsGCQWbAeqqRbqqzctbNse39+/SeiDK4wJHqQk66tnd6teym/xI
UWBVdAeuevtRwe3+4MmhL0Yhro2S/0z4/q7ocUBg97pNACHTj8bT2fMpy1q8pImWpuf9vua1hSRz
qgoZhuPNorz1yGVm8wl2kvlm85vXEM29FxGOLXWKHE1CfkFgLyxmgiY6vPfclQ259KoRPlJ8O3gD
mMu8fAGhATaVUkFBq6wjHGdGnqYuFjmAi9Xu7b2/ttTZXgjcmqrrsZQTfndqgrTD0C6q3yWQorjy
kV74TJDrI+UFbRDz3vMoxBk3jYPyRynjlh3itcfId/WGK5/JhcOEGgnKkZAfgFrXuaIGA+RXjzAI
hcqrh/farxnLU6aC3Rg78JZ0Rv57ewfPW8dbuAH+4U/DzQcU4qwAxOR1rQiBZlUFp91PQYZ+VFqJ
e2+sl68L2n8PEFvQeb/W4sqTXnh1yNLQ5vuD0AGt6OyUDKQLqUvwpJuDQQatg5ximP4QM9ld6UJd
fMZNbwkLbgaB26b/FV/5sqB1GrKqtBDd+Q0CBtTWuOf3EirSsvm6JCx8SCevOk1ST/u39/fiY8JQ
eKPGAWVyTnbZzG2iFBohSPKb8LNcgDNasqQSOR3sNSLRpbUQ9zbwBbSPgeV9+ZxDk0YLmQkiQ9aF
OZxQs5umbW+yFfSmf38qNF62ShAzZaRqL1eCMcOMWnOsIINWS2+Hdg+gicZ2gyl4a+vlyhV1qd4G
6GHzCYHiz6bg9HI9P6lhRJzxqnR2QLuSdon+RsLGwPEr83NvbUHpqcjnVUsBM5YuLvpejVcO7IUA
gN+wQS5AUd8a8S9/A69YDCJYj2eGZ84XKD/LTxL1xZVHvZDsoLuP8TCad3+4fS9XwcXpDWRI0biz
nd/sso4PYNaBYSNNUMYQF0r2XqCCf/VFRRhA0wRnFC0NZJznqot+OLRtHftVuQZT8i3xHfnYOPbx
n0/Ni0XO3iJteL+OARaZI1WBcoKPLRw423fSuf/eXupSMou1No4tlNshfHgWXlrVVW0amQoi5Et3
07KZTrlJtfgUhu36I/BIfbN4c3uQLmo+s7CZC0DsRn6jsmnocu0DDG/tMlw7RNsjnl3eSBTQPUEj
GJjw8yGH53hk4jWoSsOD5oAW7ryHSd5mvFTJXMhrkiqXTtOmMIYadZvUn1ct2RLYBBYDWC5kvGrz
CZQjk6NNttoTJmbZu9miW/UACIW6lqdcCEYA8CFxx/eCzs2raXIfzxRMDa/MqhjAJEjff6ilkDDN
apf43zOOP3NySIhvuJPzzp/npcK5SMOtXQRDoVrpox1cy50Luvr09sG69AK3kfz/LXUWBQKQ67NB
OQ/SWl1UipmaPeRJ7Z56Rhc9irQr613axgQKZ8CZQBwD+MOX8SCgsnIyWTzI4UhMyqsg/hXW85cu
MOTz20928ZPZWukQ1cW1/wpjblPOdBDijS10WH6sEfRB88iffhgJaeI5JOGHrWyHpq/gOYQz0hM0
T+Jc+kDHKnSS0IeMZfn2b7q02xvgFb24CDTVc/PwqNKeSD3fK1VKQeEC89A+Sriz5T30HU6g7Zp/
9WbfAmG6YXpQbaLePwd6LGKUnr8MHhrirUYmnarn2NhxBzesh5Um3f8QEtHtgAoRmrjoJp293tpU
GCgEDfY867tj0xn4yWTgv9Sb//Xbe3npJKVg+eCbBIr41dATKXnbugYREaTx6pNohq8AsNB9kLL/
5cwCgwlyBKZwyLfOYm9Am7WryeyV6xymXxfLn6Z4cmVdh9fIy9tfOg+nQFcATA9UELCn2zP/ldkt
KW/HheJ8tHOoyrGNVV5587Wdu3QK0QoGNQkbl73Sj0eJuaLLg28wJst0yJRzXwAPrHJP6HbPWhCm
335TF58KPWFQMAAaTs8rcs9PzeI2qUbTDn45p418MksDQPrby7w+EChkgCYApAlkrld9FX+FWmEP
SaNdwsnwRUwAEBdjvwxPLV9HdSV7urAYsiYQoXAZ4X/Oz8Sswxm2mwPbrUG3FpGm9OAnVVrYNHRX
0v0t+Xx5KCBRBvcFgDM2vfVzsMgIuQEwMGJ8Uy5Kn8FeY4d+dL7K4RtpThw43mMgE5PkaxLTOa+i
xV35ql+/QPyCjTwDDssfVtvLYwnLk5A7Sb0ymJ24nXUX3DQ9RPPffn+vj+W2ykax3bjtr3jtkdWL
aibBgL1hEKDy6u4bZEVFs+Ny9D56QV+H5dsrXnyJyEshf7xhQs4bVdUywpap1QxtqImemrWuoAUh
4x3HjOOfr3Q83F9LbQ//15dtFuYGGk9sNw2tKHXS67uxQtkUMlK9f/upLr4tAsl6HJoQecRZEwEW
A2HWcMN2as5gPB0o9cFntPsfHgiTpS3Wb02Rc16TkTHtCYfU61BP9MCT8SfrmN3XKQyh336eS28J
DWSMWbfc9xXoYqqiNYrmioGvWbMTCSr/fT/W3ZD7NVq4/74WkP4bJRe3Ju6wl68pyOrGn7XnlZL4
puQA1R3VouYdAbLvn8dlUFbZik68I8gBnMtBxl008sXTfGuFdMeVRew4BRJ2U8l8DTRz6UTgQgao
90+D4twAxieOBYMJ+Q6UVL3Tag42NTu5//e92+QNtj4/ANPnNNSY9Wlc1ZLv3NSmoP0TnRN4Gpwi
ya5F3wuhYoORosWMHvPGFH35muxMucOEv95h3M/uNFx19pHn0p3sOnEAKom8e/vRLmwgiCDoZGEI
CC7GOVAXAPQ2IDLhALnE7hE2OuwBXs7RlQD4urrZuEmwtACVbgNynTUaY89jMppovRuCKirMFNmC
ADQMwn3jvQsbVu9qpM9XbpcLW/li0bNowdpOMsvTekemYQC4oLfv2rmdbtNudc/ZOOsrfMgLWwl9
ZfAucJ1hHH3u3WFcqMKQIap3SkUF3iQ9QdzxmuXRhQ7Lprq3WXdAlQ7H/uyENMMmOwEN7t3qr96u
opkq5nSqdgOiSUEaLzzZvmcHDXboDV44XLPD1u3ePjUXAhfI36g9Uuiubv6mL08p/f/2eKzdLcnI
S7EO9pBpr8LEsadf/30pVNeIxbifAWc4e4tCYfwGfkCzq/xuOo2zV+drMK6FmrLsyinN8KvP0pHN
sgu9TrBMMTnc/vlfNxlIfWE3cAHjDJstNzgm0xOMSNqDxm36KP2t9WAHUSPP66Ce8PZjXjisWBvg
IPwHxkfnbxXiuWnAkq7decwju2idhxyy8kERSVzi4eiuiYJeeoN/r7d9sX89q2RVtyQx1gNhWBVZ
44YiY/F0G5pIXCmML3z86O5sMBRAG5HOhS+XylynfRHRZheu3P8xdxjyz7FonmQdp30u0An8juqu
O7y9oRcfEAUixoIIOq9ItAbffNJAemMnE2An8e+JIwAjwQ2Vhl95wEtLIXxumkWYOKOMevmAvtqK
EUnx7lztyoo19efQA55hgvzylaUu7SVyH7Cu0RwHTmuLQX+9tmHqxKQwbdzB6KEHU1YOe+bDEoUv
Nn5cXTscCMgKV9KuS2fz70W35/9r0VQnkQdHEHwXqT/eEM2CYqzFcDMYU99kVl8TwdnuHvzJ808R
U1bQ1zfBT3RZXy6prFOsrWYIGcNpwEY5IlEAp5cR3jK54kEH6ZbKr3hRRfOiCvQYqCwNk0NcenMT
lgzOGHMe6XUmuWw8+SFAd6KComMkh9w5F586YOlk0YOlMuYpcL3/TR4B67NfYva8pEAcFymdaZer
gUoY/1IoludjnGqYksHfyhVLvcgeAi68xjo1n90R0MZ+xGnT0XcrWtmdZltlrgy1iXRhRvybWKiF
4hzvgFvK3TS2Rz9pO1V0Iwu/1hDxnEqt+fIAhilrDoYZ73uyJPTYE9aqPJjrOjswPPUuNDXw83qY
TVggN+VqF1PN4QUB/61y9BoFqoSaAgwQsYUnXw2sy8F7hkSSo2BQ5woaIveq5vF/DTTYpkI3EHIG
FN+O8tTD5pvnmfS8Jhe1v97amnsROPdN4588TNYw/bGI//kyoJA5VEsmPlgWQBOpZiw9tLGG+5fK
RvorDj31EyPXdisNtLgxjU7j21FmNc9dSKwrqtizp3aMZPCQLcS/a4nvols+r+wzYkP4ZNfa/ei7
WnyDgOX0A4O10eaeynyK3kvU3tEBHa5dpRIMcKvEIz+CFCGmmNLMsb0/IdqowF8egbKaxoNc6vrJ
V+AjFW1l5TGGKgWkKnVNRGFD28nSSuhW5j4Ikjxfu8n7Kb2+MbANHqsQE3+3nuQYiSmnIDqOhQcF
gnc6wqTxuK6VcIUWJkp3c5T26AfAXgvixvEMEICCkkCWg1evPwdcVQ/B0uq6nMZYf224N29ImDZl
RTZbcS8RtX6HDQ2XvB6BGTxagD2efeN4W8hhjqL70LAGRhxMQMYrydrelEE9dF/gp1UNxUJXezMp
pscSDMXhZKOexLnnV6DtjKvpPwnLILOhZDXrotISb4IJCd8SjFHi38hzBSaIYBZNOTFs/kLgy17d
dFjsJ1C1UVdALRpjR9ycVZJjDrc8O4g93La9JL8gtgEgTEurddx1HTSHdi00FNpdlJrhnaKRl+bK
p5OfM6L5XqHoTfOmSsx/IWqgX9yn7sYlVSsOvreGH3XawYDBG3qisCeVX4wDjFXgeALDXGwrq5ci
HQVlUML1arVn3M5T6bouqPeLb/sBAoRh2xUQPBmWp7VuVrITjpEO4h8DuZuEM1mOrNT/wZzfo9sO
sM3JRWE75OHYtj+thGNXvnSdB/tmy57B+14+JDpEhhU38xIUAoX+nVIYCBTg89TxTz+tafpuaaEF
NKIit2WcSg1iXzzOslirNWp62DMPI98vDXQS8TZwARc9sxiIGUPgHImxGf0Wj14QP1XhHEEUXGlg
BnKdOidONgxGqPl4SnKdA7ua/OgMTBz2Y0rE8B8GiAD6TKC9+rtxCOmjCRrj90UseBUX+BHVcMMg
A9nmdaq5e2BtsNocMzJ3l06tF0NwcQDgwHnT1HxNvBjjljnoe4dPyUtPYNlPNjeBr1SRiqpSH+0c
R8thmJhpc+etyW+4f7F76PMQHkHqMVjesRYSCYV0ymN5NrqZyTwVXfuDAmI+5VCXNM2jhix2NuWD
THnwvs2QGBQraepPowk8mqdxbVv4/QQWcxDoDEDdYPQc4BJq1kPJmYiiPFv4Uh9oZM2XJGEVydOW
ZeFxXj065K10Kd93Sz0H+3UF13a/QP02vFvA6u9+2zVg1Ydo4r16P1RD/GEFWA0yzzTWw0PShGF9
rzMoZ/0SXhX0t6A7Uv6Q+rMIv0LeJszuMzu2QYl823s/jnwUCAgsJoB5KGjtRWQOoyJe2qY+KJ+0
v6lIzV3iWqePMkC42acjFOWONB1kd5C14RLCFXJYi540BC+x9hR0ronTh4hXrtkn7Qg+alel5jcP
aj+6d6Tr/pth5bwCcEu0RFDrTXjfdKv4NHqzrm4IA/OpHEmdvU+NH3Q7dNa6ab/EZviPmLQnGMfy
5ZOnjRWFYc6r77iuZ7Kn+D1RuRoKN5p4CUZ245PKZvkspFcfhRdDfNdk4O9DgEGp2yiuE/Zj0XZo
yqlP1rWMhRjH3NeqDd8rWff8HQ6gbAuiI+HJovNx3B7S1hJI0NYpgKdiESE9kLElMm+mONJgMbE0
fY8ph+fLgijTVftB195cWujCQZJEtdOi9gIPI+9HxYCP8WvT6q4Aq9VFeT0ZcoviyXZHateU7mu/
gy2u8GaDnLqC3068y5is9a86Wtk3HSWNKlgvs3Q3mCT6JFLfTXcNCzPYZlLYOXwA4Is0ZR8TCMdD
1NBEQDNmITfrDPECqlZkJxnHbXpv07HzADyEAydlkObhM/0viAT3H4UIfPslqDzGd41YwdCa0XxM
oj3puzXbT4o4sUFVyLSDUBsos0pDKCrduy5Y5FefQe7LyzkGk+3eU56FwEcfw3z2oJumHfMY6Lvm
N1wNoISG+xk1roS9jjygNe30R+L501KoUXJERQiIBaVL+wGYOb62uPOixVB88sEQ7ZvMpBKD+2ka
8wHTWZenazr632mdNUO+qVdE0BqdR4qqAaSzAtGrdznkGOexmKGOjHIU7hNp4YctIoD24dABfzKq
lzuAYkHYX2zFH40l3bLjplr4fTiPw+3kCdGU9STFXUBbrzt2UPr0i8AJ9mwbvEOIvmStANIO49Gi
qWVY77TQhuaAgyRLyU1H5xsdI8jla8jcWsxiVl8XEJwfbb9Q4KemdK4K09fGzyugmk8zYy6GJF+t
EdxsqL8Yy6mBuDhhUd7MennsrU68A5g7ISsWhNTP1E1wa4DKvniEBipCbodpKS8DhII2T0wc1u+g
TeP7iPuwfM5bpmsKq/XAJBIxTIdxMcXh2u218oe21J7rw/1SCQN3ZCiKiDKKluVRzf0UFQGS6zof
OJljSJ9qYQtUoCTEYVwte2AAzvJfqmv0LIrBVi0QbMjR+yIRGRLioIHSVo4PImv2YpiT5Q5WDCo+
qZhH4VH08EU/JirQ44F5lcZvx6CpWyCkPXWUfJTjQmSLFMioigKyJlOWx03S03sZD0Lfjw2PDX7b
CLJLHqbrEmf5Eqee/Ip0VY5fUjkO1WPVUYYY6COPdyz3ktaMt9aFKwrbcNb6GFSke2AY5LAylS3X
p7jKFJtK/JdXwzebdQnq4F7Z0kJgqt8RD35MedNkyM4QHLo4Z1OAdjoowqrOF9pB12e2JhuOEXq2
Xgkl3si9h6Fi/CnAX1sPKyY1LJ+9cJp2Hb6DcR/6S/ZjIOtY5fDnHNKjVAyKxTqaYaIc0aqyty6m
6mO6oujZxalLgantGXSQm0Tp6XHUwvPzmaR/sHsayvQpAgTPG5EoRCIPGp73M9JnCBTharFlMFX1
z2ROswXfS5N8D12VyMKllD0p5CRhiZlMfPSID22SRVC04VDecA0N8qAKYXoSqzucv8o7RA04LTlF
u+JRRXSYD73CP+szHrdlCwTVf1BKh6PViM7p+zp28zftuuZBighFY92CSXfXjiJG/iErluQDdUYe
ua8YoKUDeCphxStbkqCN+A4aJbHY0dEGn5KWp1Ou4wXzbVDG+kcId4NV4ol4ogXgjOE7OQPvmAN3
TfUBJZj8ta66u6Umy8bj3An3FZpB9L5ZKOT1jQWiDdlDgP8HsXRRx7pN96qNvMc+7g1CMI+yk4E7
2a8W/m79U+ZM+IiDGU0oHJj3AdOPlCPFE+0NBiDVp7jzOpW3qCbeV23F/DKup+EjHivmtynvGZap
M/9x9hYaFL0X6HtKZj9EwqvW6pYMc/xF+chi8SjVoo/NQoaoVFEC6i6qt/UL9LPxxUfULPFBTTCX
OslMijSfO7yfMhuq6bFZ5JTmrWkYOJSDxW77uOtufRf6P/uYtbhnoc70DIeO8Jc3MEhELZo297OW
uNkyY/06FxbhZ4dPIf7awDa930lQ5eCJq5NEFDUqniRf6gaI/zjTax6wOjhlU8iGInQZg/xJJFRB
Z9+GRRRrk+7ayAZ3Q40zChHOpOryRom1KyabVv2RujjuwTyEjuYuCRvvBvWEx/ZkmMhPbjxM/VY7
dTXq6VW0uGFG3CFr1FP1gEwMrtKsV0mwV7gBwLhDS+K3XoYZvkMWsgiHNmmrZ72aBrWCaaJkB/Qe
IfkQYnAZoc5lwP3ycCunPLJ8iFQWIN8E9fZ2DBX+NmbgvoASYt+Tol0XcVhN5ea8r7uoeW9s4P+E
RRMxBZNp2++7ZMb3P6GUbvD9QtYE9wIJfrYpFawckgBJfluRPkBBn2C2MvQDnQtNRCjKBv6abR4A
Su9yPvc2LsQA1FGeKtvChtg5wNW8PgYoVyryw3IzzTtc20zhYhYyyAPqy/gwwLm53fWzbOzOJCnY
0PWgaeH1tlrwgqG+cuQNGZo8mCaTFSRmfHqYKzE+dFDL0DmY8zS7r1DsHq3ooi8Y0VYmH5waFPTV
afSh4cA67RKvXksutrshMiFczXx/QlofNkAiF7NJzXsSq5DnhvC4uekl2o05qGDxR3g0qeWoxoZ+
Ae0mgkc9C777SvTibq2hRYI7dZVj4XoRPYU93FPfNT0ZfzSxJ/r9iqz297ziMi4EfuJ/A+C1iCRw
or93HfpPObJEXR+XcDDYz8irhxwQp1CDyzvUNFfZRlwM6xgZS7+S72M/W3YjVA9TJ+Ky2BZA3Sdo
ncVJl0LlYVY4prAAxRVGlKAPpndLinYO2i2PEHNrTQ7goXoKWVete+fPw++unWFinSUzRTY1Vwl6
QkHMn7eKBJcbIrbbo9y1v3ARBDXkj/oagjPCYENINtf7RM7wF0U/YC07Nnj0NtY8fAQUKvjQj9Tn
hW8Xc0J/k6NqStPmqY+TxeZjCFGTnEBFMs6zRKhPQRXXz2E0xb/1rCk61dU4HGYNRZICJRtK8RjV
b4JPkMqbNlutynWfQV+rHkZRIZ4Hy2/E/myA9aBx36PB9wT23jC0gHWbPXab0hQGq7z7OcROuwM8
S5QssafQRyeMhO+rdQhhpj2vUZd7A1RgD5FALpBjj6cfo9/0Jm8sMXOOIc3wMc0GfZcAPjjkPU7C
4zQ04ksNYZbfNU+qIzJZz0GvrmuQeyhyat0qvzoL2Gg+SoomQR/JrsoZfNHQx0211yFhbIMbXYu6
PkRdyNBbm9YKt38XzBDVoAxhrnGTq08EXqZjIdU2VRu0j0rA74bwQXfpAvl/buyEB4+DIzajZxDz
j+Jxh79hP8DbJsEN20WyLdniBpx6yqcZaYAen9FwSX3kImx+3yB572EyAK2CvHHE/5Wg0c1yPjYi
A35ZqOcO+HCSj9OEmnWe5uxhmqYBynJdE3yIPD/4TgV3QTHrKfypBR2eGhz4tUhkaG/gXD6mhaeR
gZyIgT4hepPJcAPHGpoVXqPjPV9Q18ICzk9d3gbZTHbpWDkPCZrrFgSnsf4KPr/4ImnQflWNj9aD
8heW7HU1umdl+fCeNjCDzhUlKiyTMSHfKj7DLFmi2bSizRz5z3XcRncOQ3FX+NyDacaaWvYrcwPy
QYPaCXEgTPxvJOIjWlrMMqROTqo7AjEXD4V6u97Bk3HlhaUrprQhHcjHQDXxKWxt+7VPINGx4yoh
v5FuLfgaPUk+KLiMjyX3l/YLRhnNcyCSxQAbPtgfATgvIdoKK3IgAndaDnimwcwXvqbD8xIAr5Vr
TefPgHN0ugBTm+CUwlUg3LFxCJA9VR1qt1HN9tBVcNaDhk8SH2VaMz8X7bCgJ5IZj5dtNW0RG856
j1IEM0OvLMl+zlyq3xY4cZX3WQYV+EhPNUDy0C14D0pLKopFSfnTV4i6Oxyr5PeCsPwZoLHhc52o
EN2HOkEGUXkDAqgQcpyKtG49t1ujAF4SQ9rgV7eT8jM0IQAbhboQtV45UyK3qzAbT6N1CAXORPUj
9RiUrUiqXdla6EgVNq5xCTkURL8DjSQKHI8+OXWmgwsgypz4s24wxntIWhSGBS5sneLz0B30VDUX
M6TcoFd18ut6Dt/1cYoztFrYTxXcueRR6RXKFJHhdXac0O1FdTeQmN9EaDKKneaNuBmj2dp953ua
5kHnJ3NhiB2DIoNKdrsb55jYPFQk/YFRzITXslQmRMumhyhOgBbzgTaBiwpWrTNo9S1vbwXsUrz7
qEGVX9qIemOe6Qh9G8qSGLOPNgqQldtsQE9cNfKDs35bl2aIZ53rjhr+iN49+65DaHcCT9vqd7pL
AgzW1548dv0o2Engln8/DNwCu8j/H3Pn1Rw3kqXtvzIx9+iFNxs7cwFTRSM6kVJLfYOg1BQ8kDAJ
9+u/B+ruGVWxlrWaqy9iYzd6JTEJIM3Jc973OQT/EUa3Rvo9mvYeb9tMuFprjdkFwIS1/dDLvIza
Zaweu8Hhqipnh2A+JuroqNvZ3k0DDxO62DBMt8j7yRN5uI9WX5c255pVWk5L8GzQ5rjqp1b4GtnG
R72elPTC6/P8M/EQ90AlFg54UY+kDH6PqmdDoij8kNRG8zlzzfiDXObJ3rLIYGIH6hJuMOXcaIK1
760rpy7EGFRJK4mp4Wc2/kyAVu3nynLny4ZM3We6JpgPieIUWdBy2ns+Lj6rDNVJ0yTdJWN5kxiz
AwuD5Ivm40Amw1a7lvJ55npxl67W8NSOS3HfFILgqnYb94llxUcSblxcN1PM7R69tKu/Vz1FyS7p
jGeg1hlEvd0r7JG/o4zXfUK9ZdFKjJv9YHInNLlE5CNR3GJxqwxjd6R+T89AkQdemVt7Mxl1Wj7U
hdlwRNrNA7tHfd/U5ZxzKiCnDrvY0iLDamuDPNao3RC+jSwl5NWW+64T5EjfddzZIAQB+Liwpnl8
sCZt+U3WcsiuvKFnG0xkr1/0lZ06wbSB0IMmttwXpbW0u4SthiUskqGISmf2PmC718jDZrXzeYlb
JAeTN7hMsFg6j0Xf1TlMahu9fl11wvEzD/e67xbCSffZpEttp7rkAzjd2gT5RV1WMfk8Kyl8o3Nk
v4Wx7r5sSN+Fc95qT9I0yw9WIs1bmtMt9NnoVDK/TTIvdC8nMejTRiEXsMEUD86Gl6afukHG/QXq
mARGvld+XTIkkn67OlyIUBaq1c7t4lKN7Nqz7upBsjjSOaeIYyfmTGKTWFMNRzsVDw5lsW+m3o45
PEICIXZ28qy+m1TSC8o1sb6U5pB/oa1NmwAszuVFQken4l1TS26aOkcAVxfbma9IvcHd7BKnzx5q
Y5O7W3XX/LzkZHOd419wSEZhFDms7Q261lRpS9MpjD71O26PzVNrVNkZ9cfJSikqDESZDmaQY1W7
mdIXpIjTMoL2eVNVE8Igme7RcNn7GNBx0HjuOTHSqSHRuODJ3XQnSEIPH2zUF9VuvSmLFpBFW87L
08N2sOIQmDMxS4OOYZ917s8bNun2qlGg4aVi0TqWDlC2TBQKRuTD6l5GY0dneMVzhneDtH7/+Zo6
JBcTicvW+NU5kvEoOaWFPFazCPa2dZHTDTfIZkNSnFH6/X8wFAAXNFBIM1+BXHQZc0MlPIxKzvA7
i8rUpaVay8UyGuf8w691O4hQYdMg7NpACPbRZ5MsT85PJ4+gWtT38HOad+ZAcfftB3pdROetGVgD
IHKYm2n7cHIAqR9juVEYyU6FEMXlznZZnUmjfqEyaZwZbVPzHdbPcZ3SjhkdI4EIzYAPR+u1tfYy
Ac7JqVPqC2vp7iAE3FmSG62TjtNF7w0ltb8h3hvmfM4F9nohsMBx8tBqbCO1Hlt6UjlVUpvBSxYx
hcLSG5crGto3j6ZHpjO2W25njdc9vP2CX0sGaGyno5sHckT7nGO3rVvkjlm7Xh+hoxyDouh7MreF
wnmPH+Gnh4Ioh5KS8YCEHXfpmWMvHRVvrCLIqnLkqprQkzjpa4pOuu3kZ7BUr2VJ3mZAUlGZUzND
9HH0LbfSvt0VNOmLjfZqgl0Rcqci4eNQcK3c+n0VG8YlbvczT3lqXBbe1lockiYX8MNx6w4gLFfu
MjLyyrkZ1TK/m+zVDqkUPaaVPuzrnH7X+sJU/vnX62JZ1D069eAIOxo4U7t169xbRknXTZfaWKyX
uiMlVAu3JLf+9mAnn9JFne3QKRNN8baSfhC3kOttbdnPZdRzBmN5klpP5qdSd4Vc7ightk+1R6WW
YtU5gMaJCYsxfBNoo7LnoDr6ruY86nh4FIJvS0VUVo3GviW8RoGhVmem0MmhoLtBl2P/YokcPWRu
sYtm/fZGXQM7HQBKS+mSO7MV9ZlleOp9Qiggn8XZjln5eOdpc8JBpSmjwgW4Cou03wtlbEAM69rH
0RD6ftEtGcKVG8/M19c7rEdQsZmvGJx1ciTDitW2awGHM1+lSUrHS9WdUHuNFpap9ZQn/fzh7Zlz
QonJgCZtItwN5gnh7PCt9uUA2oBmH7TrrJdbI+7noOi5kiU9vbtiraBMR7Lysir7KUyV0dvJKj+H
cD6B0OOXQIG5yeI3vNvR6UUQPUARSCs05HF3vRJ7PkpvKH7PVuEMEfR2MlRpAovbH9eUey2usjYJ
LTB/V3BbqPy+/VJOzDT825AoNw8JXOnjd7KYPUqItYrUBJQcOqWJkN+2rpN6Tc+ECK/PbQ5tXP4m
5yp5r+PvnSKHasvEqyOvHD1fpmK6Rtegnlk6J86yzZUKn4BzlNaL26z7YX9oqmE13LnigfqOqL9y
ypdmbbsnK7Zxoq70teuUdn78+beIpMHSEPluvQi2t/zDoFSgJ0Iet4rWtJ2Cxp2NC9Nr4l2fNvUZ
ReHJWfx9B/J4kUygowdUaIi2oqCvIzNNPgqJlNcYxz5Au1O/oxFHfKEDTNwBvew/NsbaBWWpN+eI
oqc+5Y+/w9EkTnQlMabB43ln4EEkUMr6XaqU+s/vTVsvdmjNSAuBqBztEKpDS+SF6kfEWBQiejX/
QmWYprPraH5BfkECIC/G9DPH4TmE8qnNiRe8Efxo/AyI9vCLYopc2SnyOqpLU77LnBYN5ZJ26Aih
+Q0KkrG3Z9DJ8cDw2Oimwavo2zb9wwzKBN58peyg0KrlElGbnwJLKezdaCG/kRuW9+3xTnhSuc7B
pNl6ozpsitsn/mFAHJqJulhlHcVVKdLLYmGkoNGt+N0y2fltNxvD+75HkFPT24a+zRM6MaNQVtvX
zdGNkqayripZ6L++/XudnFnQzcB6AiO3jzF4sraMLIYzGdFgufhNkVjKFVDPZ4KIk2+bJtuotznz
yMIfPnwq54Gcr05AuJL1zzyluSu0CS0aed2bjjzCmV32xKZEpxc2WiBPlISPRfGp3bbWSBIwoimq
d6lLOewQMlnUyQjX1HiwHlana8affUpiUOwvTGELjrJ+jCpd20IzyVPVUV+L+MWx8uIjpqjlVmjz
ermYGHLPPObrven7iHiq6YZETH/sGk0rYADZkjaRYw05IF7LfDJLj2KZuzpBhsY7qEum97IMFOo0
B9FkhQL27Rn0KqDZfgeIqTYXX640x5LroRvNPF8UJrbq2KCsVveqMDen20iFvS4Tfeeqwg3ytpQ/
i5RjZBwavHI4D/wCR7MK4YwxxHkPm5yu2xdyaJMI6Wnvi2WiN9RonkOEv5rF23gYtmhLzz71Kp7h
BF2SZa0aet/o+bOb2qIMHRKnX1Z4q22gr925rhqv5jEjbtbjrUUKCu5jyMJcech+SNBgYxnpR+fY
/d2YIkfNaMNzjZjRuUUx6ZzZEl6FKNugyOAduExckY/7cWdyrF1gcE0khVv7nrfijUSrRIhfngtR
Tj3fdnwzyqZQfA1dV3QTXUQdZY5atr6lVG11ATZMc31jVYc9qcLit5qXu397zn5fGAf3f54RpDDZ
LxYq2KCjqdOMSEcRAItIwTL2fiBxTRXMoyN4mU8GkDR4tR+p7uVRKxL3V1IJNfqSMU7epaivESEg
5Y5SbqOPaarFrl/qSJz+g90Eq9QWI5LieWX+JeVnjKkdN5ErmvpCoXwWkTIQe9ej2pOuy3j39js5
NbupoJImI5zbjuHDPTrx2qEyyetHYmqXwFrKdDcrqXkNs66AfZWf88V+n7zH34DTcDO8qUCXjyl9
wq7QPlWDiOLJpNCsxus9wUUyX8c0sLpzFnsdom5Jjc+Doju3uVpX97Y+drFfdav5IHryVT//yiFt
sn1zUpEyPD4Mx0G0Y1/HIqILbhV5fSMuqLSkEWAubeegbzyzf59YaRr4DZpU0BAIV9NRvEV9wqgT
deKV50Z2Ibvhi7XYSeRCzNm9/XFfHfOEc/jiuQABdiOLdzTSasapmejoI3KC5d631cx4gZR3DnD4
+izY5g8ULj7plpk4ut0kE31b6P3VRkUt1B2aXuDShqFcuWsJctFCkdnGjnHJjeEcner1PW/L8HKv
ZifBHgb283D60gHda5zJaCMD7REX2wIVpuOk4QDPaoyENO3LoZlkpKfEOebgibu0lf0nbkjnmu6+
/qo0RzTIRWmWxko6ZmwXE9l7FQUmgAA3vlDmaf7mkWy/nwarlWdm7MmxiCu5XlPih/B4+NSojFxS
F4zlturgl7MBdFfLV39eliJ6ewqdGgpTpUczcQ3T0TFfrZaWaFbXaiN16c2QKVZe6nH1odDa/Mzu
/HqybqsQ6yUsYYCVxzsR4ggDZ4vHp5yLtfepA2MCSftEJGfe3qssMHMGprzG66MbGOfB4dvDLdZO
pszpJNUtH/vBflJIXIbrmPeRZdN/ejUoODmb2rBV2uLMkjz1PnlEkhIbg4cD93DwvlGNJV15ykkp
vV2HJuMS+XF2UXSrODPU62P2e1dAOpez/okljp6ThKEm0MN2kZNbw64Uqn2/EDlFqhMLlLTckSzE
NV53psR0ck06KGX+Gvcog6fbbaoWtFhFM86eMLVjcllVrrbTa9HvarpRhoAOu8sq9zxOmKF7XM3O
fa7pWX1uZz/xsrnokbshJiQZcpz8Xs0E4HBRd7QAkXaAB029ciqsuW3nnatynZi9TFmmL9xmm097
9LIrmiOk3M+7aEFGFVLkG64bCtq//fRq3OgLm3GUgci7HM4eGKQa52PbRfTsqvdiXNKIznW6P9fa
fOaUeh0YYC7mRsPtjeIPW+zhUA3kvMRtdVZJW3aRW9KjM+mN+mVmUfnuDCHnzLI8OSAtoFWegQLN
MTUmdWcNBajToSsB5zjhpg7Lwvod/SB+Q6soz6yOU3ODzROqGPgYjExHZyPdmFN6wDQ9jITECLLa
Un2whmqw8FLPrIhTc8OijStFQk4HGMCHrxKDlDOXHt0yOt72gzbRASz07Jx6zNuz49Q4RNXcG6C2
2LDEDsehP5xIiyIBwTu4buTFwy3Wz3N90069t+9dMllWDrXBo0EkF1oliacumlIPXCzygF3iyDW0
atb5289zYgOjldfWs4LQggc72kh6zRrGbhZ0gzONre0vqL0461G1jtl8A3veDmQ2/jQakmlPSYD8
4paBdY47l9FqKxVjPvWRVnFz97qpu8CYei+WXjtz4J14k+wDqru1UiZ+OsYFaBQE68mr+8jNafsx
FbS4y7ENB5OLzObtN3liZvAaIQM5G5uAWuDhzOg3yzfxUx+VNHO5R3fi+OZgjWfm+YkVzLGmEZiA
7/Ss496edg30a15N5nlZLFGeNulFLfSOXgsIfUgl/wdhELVc0sFQZdkMj4vHetwbWrnIIWpSHN+S
FrF+WxMG5lU6/5F0+K+v838nL839HxeU/p//w39/bcRC3Scdjv7znzfZ167pm2/D/2z/7F9/7fAf
/fNOvNSPQ/fyMtw8i+O/efAP+fl/jh8+D88H/xHVQzYsD/KlW96/9CQevw/Cb7r9zf/rH/7t5ftP
eVrEyz/+/rWR9bD9NAoM9d///KPL3//xd+58P8yl7ef/+Ye3zxX/7uPzkH19rv8W8Pu8+mcvz/3w
j79r+i8weE2WKRgDDMhbRmZ6+etPTCBWXLYtKJbbzapuuiH9x99N7ZcNlcGmiLSAFbdlYvtG/uuP
qJTx97dOd9SR/v7X0x98p39/t7/Vsrpvsnro+cHb1P7hvrm1jSCxzGWfxPZ2Q9gm7Q8Z2EEo+J5m
Q/MRLPudfMgwkg7PMbhKZwj7+mJR9878qNokAi7udpV472V3uoFFLUVeahSIdMXOSHAFeq3vdk91
+9EQH63lQzp9UNfbtL0nAxXmew+xYz7v7Rg87oPdfHWd22R+58TvLe3x+/v/qan41FT8z/HsOpiV
/+ts/f9wDm6Z2v/66yO/moLhS109d8WPs2/7B39OPusXoO/cpcHqUvdiPv01+dxfuEZsKg96LLEn
kRP+1+yznF8QtvBnKBWoO/B//jX7LPMXfpxOIoD0KtkADp2/frH/w+w73OJh0nMrRc0FJoJAg1r2
dnP+YfI1dQF4IVunYGpwaXmtl4Ux6YZog2Fe/PBO/hz6x4l+eKv5PhSZYNLe6Lq2GPEoyCgyJ15N
SvaBbiBwZjh9ly198W52RqpGaiL2E5iMD7no3L3IxnO0j+/F8n+vsz/Gd7aaCgHVlu4/jgumdInR
OA90RCuS9F7TUzfSZzdzd7kx1q1P0RfFqtcuKc04gSs5QYrr4NExRudrkjvxPeYJ2q505aKSlCus
1oNo0zntLsb3yOVhzat672j59A31gYPn1E7bNGhdXikuySoNctDKWFW6tv5GM/kVv42eO5qfTG36
xPxxE1yGbfwlgWb96zha+geoB/UNKhyFzgh1mX54+3uQkj7Yef58IySoyZJvX+T4lr4INe5serMF
U7btPZIY4LkeLWy6i7BwHyi5bf6qkkR8LjfddMilGK+NaLbuFET62MSqSdf9PI1hJqdlYod9loiv
PUJz7CAjmPXAqnPX2fKSVr4vgW9+1WbOy31iFcMTKhXkpYicyy8WRupyp4xuN1+4uIw/zdI1miCz
4+W9tbEoUJCnM0ZBW8nL0HO74WuOYPeJcLyvIiy+ywSfQaa349y3+lVvitS6S2OZFzu1cqr+Um0J
/3ggTF8I/IQtw9nWhy4qJs9G1t+ZaRemVTbT17Ooh2cV2n3h01ZLay57iXrpZnUbB0pqb7i/xSiM
i4vGScmQpWOnrbusmx0npFtb5oT1KodHNF5Jco9ylD6vMWX+Z6fjWLrQKazN+8lBNBLYndNjFe7r
lbTUEBsCAT3uxJBGx2YbpF2mFmFuIU32V3O10KFS7JTSx8UlTe4As7rVPyd8BKNCl7jrHn9/i8HO
Lt9ntpepkTMrtRaCnZhkaLpl51xk2uzpX3lg6voYHlCeoxVMsocidp3pJkaNGGPecEW2y/JRK3cl
s6IKCrXWy0ukSmUZxmPR69EgdK++y8nnFBTWc+xCVjqVsHpzrbvT7XptQqN0Ji+YrB63Ou2p+/iL
XM0025mDATKDj7SsPnwXuw3XyTPT0Ck8Y/FJpUJe8Yq8E5Epy2mnwJLJduriqmP49uQ/tRnBc9jO
7401bh1H7rkF80GFKJw0Dg52mJVhTwsnyn86FQ05DXO0jkqzG9UcgXwp429vj38YiX5feh5EHzJJ
YB4RpW1L84d9d9CUJCtd3MEixyM7dI15jXsuu9LNakPhefmZyPeosvDHgJZG4h59DyfHFlP9OCAp
D60Rmilxik1bjxd7CDoMy9d4Ld1n2c7dRayvZjhYcx4u7ahe4qMwvjSgiZYd5Azbr/IYU5OlGNcG
SFPnTPx/lHXffj+uasRo1pbvIul8dAHQK9Wb27YcglaJCYe9xdpLIzejSaW+Q0PhjOadyUy8PlYO
/UZmHR7AYK47OjsO+14q58oAhxeS7ffhrN448TQ0hpFyDBWrlZ4arSHVoK/MVg+4cCWwLZb8nITi
xCZMog9uGWhHwk0yQYcfRhOFNanuogZpM433aZn3ecR2ZuR+hSbnRZmbJfPnHJinDxqnoxn2knFU
41duSl8DWLOEMBWmT61F7mUn7Q51uaOY5b5S+rjCuVHhqvvZycvViSsNOTTeDEHI4a9M5tpysEfy
K4+r+KIZTb+PsZuB2qzTx2xVzP3b472qJ5MhIxOpo/OlOxFr5mi1YqpoZKLo9OJFdv6xjaHAgYqw
Jwn8bDVCu53qdF9pZXKXw2D+OE2dYfsYps6ptg4nBXELkQvZH4SVW6/K76Hcj4sIk4bQhIbxz3SV
6aF0Xd1XkaY8nXncU8NQdIRM5touRM6joEybJmHmY4YNgY2/9rW09h6pQNrvM2zIXyVYGEgE3fqh
EuX4Lk7qrdWMWucqbn97U69pbqNdNHP7nMi1PpcFO9w5t3dAOYOwkYst7WdQyh5+fOHmek/ZZuOe
VFipLVeJ5lJL93UxfoArQ0cFc9RCCETptbqM/R93i4Nb7v8eRP4xOlAcZNe0oSQJchRE4tjrE1Pa
gmZDA6jXodxMwUWmrP6SJj087Ea5KUZ9qkJNqDLqnHU6k+E8DJr++A0QECMFB/+61WkPnx8tVkqQ
xxwY67xeAyBT2uQPeTvfN8LGt5SX2YW+9Ofaox1tkNu41la7QlzLLvmaWQ0BzdY7MQlIRkaTRbGu
qh/KpCU0Go2kuCFWc0i6NtqdVSHaDmoYJfMuszIkD41VkrsnCZ/O4dtTlUIdj/vvqPr7rwWHlN7o
Wx8C7tdHB5kkuYtsEiZbL6b7pDXcB2gvvYB9UUoaEhFWOaUYfH0dRs70W0tSwCyq0MqVPdyVGbgM
FJTrpnOsDs8OCFLfMDp2PIOuOa2vlYP9tdJByAR9aipNiE+cpqBpoaWf7NQCTlj2RFQiFuWed7HS
BtT7NU/U5B03bS2OCsXFJSrVzGFntaBkEQnJb1bqpZ9MZQb4XQ9ptkaqBYsmqHq1q3f1LJavShpj
cB0mV7+cpFVRcqmGcQ7jQo9h5eA+ilx3EZ/NdlLvFEGa1q9Se2yxBTP4dTG6WPVNTxudUB1iruvK
lKd+LzT9Um2E118SRgk02GS2p827ZD3CYp6gnExtrvmduRnW6mUZFZ90wUjX+bkyun2daUN/tSzz
sKuyRitDIir325q4KoU1pHEfAJbQPBeLL9856QsKqhap+BewEE4VGFYFc0iUSnZV5z0BVqLUdJYb
5fA0W0bzqSRz+eJimwLBYlW1FdLRPgdaRFR4yZ4MKwRj0QjFoJunL5zk6NFWDskn1UyqeWejwu4u
DNAdrp+rcZHAo9FjBXu+Bo9FltqLdOf5i6ul6S33pdF44mG8j5S1C6LCrDdv5MbTDjs8nCixsqYB
KjDrsMsg/qHNioeqKAJ9VnGJwUQACCASprU/CQhRPptF696Wwsg+VaUN3V/XFj7ooEKv94dYdm0I
4cLbr7ZTo27Dsh/CyVrWICYbjnC7dFa/W2TJzyO0/31BbvbRpOGq6o/AzS7nttdyX5mWQQsKsYzd
5vDbTANln3+EVCafSYt6GFdzVf2sE6r8TmS5QDaExP7NBhL3KQWUUoeFOmvz5VIuFk0IlNp46pSi
/dzISX3A/u09KCXohFBdjPyqgkAroMvwzgO6OHkz18l1vh3GtekDRRiLc8lzOV9pNlji3aycgjXW
mMYVLj873hPGbsmkxpBdpAsrGa8Tc+TGoNi9q+/7WUmS3UhwDJoKk8LWt6koRn+xsoa7SDHPl7mb
0le6XBSDx5Cuml0ZdtEVIWwvydyMW3MAj5ZyU9Hspn220W/1gUXdbgq4JOpMSNGoWjCCUftmlnP6
7DYGvlxrXoEo4Jhzx6iinSElG/RwGm9SdkVU9Il0r5bONsugLQrlclxolhcUaYkxDzt3/yUGYgV4
b21tccWTi/lW4u3T9kW6cBZLBB1c0AVi1HCINXTsI6WaevC1grBqb4oemzDBmFBxl8BbCIFRLvU+
65knfqFQZtkhkvWY2EOjf+ION+WBm8XGbcFkxcSsDnZ1odsw4MOOln4oRFYVxCD2FePJk9WwdRIr
vNuGb+SGXK1U4Y8sbsEXzIZ3LYwW/K92DRezBV7BDwSW9ynJXETereWJlvA6tz9OfalDcRkk2YOy
jvNPplE21HsVPNSXBZ3TfhMN0N4QYYH2dYZi8KCMbd8EUlkce69kisc3B7xy3a0QByJu5M77xu7o
L6bQNg6R0GDQSVUx3G/0CIg/VVa9ksorgQs4HJ8sOwN0zrKs+Px14HY1/v3N+2hliQbnxXGVz5qV
cAIPRoHzIgZNfw+cATpSm6fWcKGj6LwZElO4kb3yaiJLlLg+xdhyrxSj+d6zytkKnc7t15AgpU19
vZDTI/AiT/WbUeuXyFzA4Plk1mFZJetYvcsyzRLM2CEVpEEb9dpQ2/V+nLPyUVWnevEFtubSL4YO
j8Jcpklz4eVksANgj8YcuYCFLoyhRtDZz7Z2K5rcoC8QsMILbd1mft3nye9I65IymItZvcqYEZh0
yk4zb7QFepLvbeZnOreNirJzB5uzty9puQfhc31QJr1+UWEF/spPML/BoZFTmM9t/dmtugkU01pk
GR1HMhW/uUENLFxcs4HhBR/JN1LVYMfra+v9ZFqpcT2Pqh5KQzfqO1cXAyo3NFegLDrPfj/H7fIx
B8PhBNz05l9HKFFbT0Imy4XZS8QV1tjRQ9MduAuGvVjK8mLG3s8V3TTxYBNart/YObVbDIFc6toe
5KYPQCvJwjU3BjTGVOEv5TQ7MtA6emxXWKLLVe4AmhQIHaxEFPqdRJ4woTmz+3tIhb1NU6vGHoM+
L+EndR0wFV/UovqtXldnYsaVnuUEC3i/PBy1zlz2tJCsjButrT04LDkMljDJIFFFNGAf52BJcVUH
gPpi6HGqHIfAFFrKvgGH84qVY+NE9uzxoWgsudOKzP7Y6ovyfm20dbhcwRXCJus5CfFNwADJDSnl
nhZmoCQb5d0koWpemHHRQgzq3tMHxqh9JABVQDfYm4py10sFB+9XrZ3uu5Hwm5jmSiRVk525Rb0O
pC1ykegnufTplPOObrwSXklWxg1oAm1z+MCaIIykc/MgHOWa1EAd6UOphgUA11u7HvTd26HbYQbi
e+CG+QTzJZWpjV19FMdri16qMXfEoEu95XZNY7FXls4MbSnVnW1n57p4vo6bkQTgdjE2/TO6j6PH
FfPqTkXPksT/nHxyxUIPOU3OO4RC4oPX5RO7aVw+vP2Qp94xKkpuUrqKaPS44Ed2rRsBp/RBj63y
XenNyq95Ty0TlM4AIUWRlwowuw/FKPSohpl4JuV94pk3B94mNUG9iMf48K6g1BmyhDhl+CZXyCQM
duRN03gxgqEJoGeKAByHevn2MxsnHpp8AuxqTKuu6xzntgpzdFC44QWBKTX+jm7AgiU6dh5NPDNR
D7tBGYo8UMj8xPvangHbYIxcntNBB/Lfsm3W4UpVFO39sCbotqzMCoDdyRtPr4FH6k7HSW5O7jTs
CqEpn1UYUN8GXZRP6yKgu6S5GciVAmvRwEf1rLHRwnpwhhrAQNcgc+lHNO5G7c4CViuUsrXWgcW4
ZP5pdNUuMV5FErD4QJWmJ5upKrM/qdkMK39wYuNM5un1ZRtNGJIukri0inxlOM+rMVU5gqdAdnX8
65JnhYVXpgZa8vZn2S7tRxclKolUfLg9b8r0o4uSwshDLmJJHVMzuK7CnPhUoXGKZNM8xOZEJzyO
vi7z9Q6Yyttjn1jrLL2txMSUQNR8tPa4yquE5ookZCtH3zGT4ZJitPxoluZ6Paad++vb4514VqS6
OOm/l1ogyB/Oezrh6qtSkGzUagO4sKJYUUEM5iudOzxWwnEjsF3LDkO/Hb098omvuYmEv6tmEDke
mzNXDTCWW+BtJxihrg+ZOIrRtpzZuo+yqd83z83Awb0HJQYr7OiFTigfS6vtxgDPTHWRsMhvjM6A
9Sy1+kmWTrelJOHFETGZVQ/9M3OSDx5Y0Bs2Ge+qr5riEl5I/WyNlnsmRfK9gfvhTMMlxT4LwMyg
N5i3zYYfcstlQ9iXwSUMUCZpoNiGRiTBtHSiCSyrK75mVo7YTM/z9S7XZ63yZ2e7cNL8RR/8StFl
HywL3bjw5k1g9QBbyN86UQqoV60Cd46+8lkd9NAyMlDQZSnDt7/hiVQHub7tV6eghIXDOEr3tbMm
qnLGp+fBr/IN18j3YgHLEEqhDb+rTvsIuhYeeqoV3SX5a/WrsMz5KTNmClOjWhvnpGaM+mr1kvBk
A6cPD8V6kjGH7xSs2MaiK2TgeUT7V6PabZHV1BjPgFUp8ngi80RY6kr2EUFNkgWiK0DIYCbKP1aq
ITNEM9r44NUNl/UpUSnNECDark/6N3OhQWrpC1q3tAq9Ek0R/GS3W0gm6eOyDbmQRlGU9PdpsOHU
xelk1oEudeKsxBDllxaKuHYFOwDXYWY5yoVU+V7+qNFx3B/HJX6UMFUairxL8hQTRj0ja5+NcEik
8Y2CkPoZ2oiZ+QVdFsCf1jEkbhUE1xymK0i1AMQn4KZ4YsZdrJOjZdd2UtkfymyWaZDGRvc5pVD9
aGhFZQVVPbYdZbCs3pduopM3GAanjUzqeMq10eQQ+eCtWKtPV2QQQvNSfMsgDYH0yrhj+gCHWitE
IlTRMiBW7Xe0yHV+c8dufR7zBVRQhz628Z1+60qnmwPKB4ucQRUJw0ERK0VHWoA7dbOz6graaKU2
cVQmsv1VemC/QiB/iEurgfJPUPde+VsCAJoEg4X3WdGtUdu7Tl98s7n/mxegjMzdQDKCEBfVbeob
jC2CDHBvHJT2Mtx5q4PwkAx0+Y6rEU1dWlUIOmUUWBN8tmJxQ97D0oIY3ZbiT17aeD+9udssATr+
0A4NisirLS9B3GLPKRVFPdX2njVPUWLmbgCXcLlScm86szxfHyb4PrDvkv41t8aRR9lpdewa9LAg
teLEW2+Zf21GeXqO7wbCuSyoqFcoZx7x9a5OkQyFt03PPv73sYMNFD3/fzFQqLahiCIepFxPsAIR
6e2d53XkxJ4OioLuOJsW4vvO+sPOqcmm7zuTkNxZ+uyegC7fyYQbcKJ1yidIxXB1Nt4Th8IYGZWS
3789/OtcKjkFDk1yvOwaXJQPNxmVHhFYu1EojPPg7qQ0vHtNChhiqtp8enuoEx8RwA6KKDYVjBfH
RiMVWm9JzM2TOuvySG82SBhN4uDq8bgEWik+o58f0KXyyMNRyUHBcvhs5aCoStdoQ+AWVg4hiQ5j
MemUp9axl3etPeVnxtO3HfnoFER1g3GIoudWWTuKt5p6sXtbZc50FbfMoIBfxelWVXXYIu3aa73m
rXtA8cuTsC2lh2XmmR+VIl8gQjsYJQK7yFOxi61R3vZ02lVCJ0+AlgGrlO/zgdZGoSoWgpoFQJAa
TrhmzuX8T0xHDD+bT5RbItHM0TurZNprCzjYICElftXJubirqozESGtBcXSsJLmaJ8XA15kbl6U+
r9aZ9fD6/kLEaqIQsbZojgrE4UdLyC3K2oyZJT1NWzq3Mvazuohv9AqxyackM44dJAtvz5QTi50w
GYHwpjmF7nO0vwjPWWTfeUMw60zKlerOlZHm6xk+wKlRUCNRyGStb4Hc0aM1DpB6PKkB/Oj1oeP6
GyCjED9pBcXHQRdHVLomRyNmsqMvCKvVlWr//6g7jyXHkS3bfhHaoMUUAEEyVEaGSDWBpYQWDof+
+l6IqmcvyYgO2u1Z2x3cElYJEIC7H7HP2uio585tIm2p2jDODeo/NQCztu7sCy/sjR0EGTKLmu8F
BNNLs/mvDayyWtWaGFwOpF5b116vZJ+hyFeRZjbUed5/T69Gx/lxjOVD0oFuwxGkn21X7BkOFbRq
CqhVfaNv0F1DLqLjQQBwzFqsDQxNcdDyjnRHeoHeNkv1u7GulqjAmCCh9Ft2lwYqXrWKuSkXQ+zN
xpAeJZWV0/c6rh02CMU8BD2I9A+Yj7QHd8mbT73WLkOAUY3N4GIMCrzNs/wrH3hN+DAMlxKE7TJn
uw8JAu26bUR2G+M5vY26T4w0GyvixUGYjt/STn2WRaU/iiWRDomQVL6CCnRjymvz/NvtIGnfl1mq
/aToA+4DnLebXMiN3ljNiBpoXdNAhGd0PkArR+lWjiGRgCjxd7DWy9GQtnGljvO68zLCtQnNw4UH
sf3O8+dgMSq6zZuRDZ67a7ul4pZzkg6BWeNKgd9DGcLY93waASJwOOd2az5iJg664uf7n+cbvxZn
NkIGg5oTd3C29JKZ84YBHvCBTaHeQ5+lU6cvFXI7OzksFkONZZ0339+/6CYYPvu9UE2cjeGFHR0w
lbNtpclgblIQZVsBxg1S1hr0/o6YLWtDSewQY4DRD2uQCo/uHEi2edjlqly1G6HX/Wdn1vOR/pSZ
1sGiAtmOqCe7JvqtoZx9WhlTTu261e6QnSHOLlzzdwqoLmWlxWRKsDWtaBVmBSSZUo29T6dMnznX
5XJbrbG8EEO83mwQOBCwoKg3WOrnOREj4IwAuxSKlWG09h3D9TuCRgbj4qw5vv9cX13qpU4KAATg
G4rXTSn7d0pbxHmFWt9dA/hVTyvU9X3cTRYpa2r9px8sEQr53VYSoUcG+OP0SplbLRUDMHNA+yYL
J03ER9j3daCC6Q1nqcWhMFr5YOi1jN7/jS9EgpO1wsfqMoFDQcFgsPqcWMDBYFhxnKyBZ5fqY61B
QTUWmh/4RjeHdVnt+7JGAais9G3pmhl3EsjARy0VQPl73OKLXMg72Wzbx/t39uqsZNIfA1WDNbwJ
j8+BBqpXGQ0/fQ3y2Y5vUxePFoCaxgX7WQAC54uH7AU59KZHht3DFPzps8dqQq9EowOFbtD8RZnm
KWnQYxil7+Dxul96p2y+qLO1qbKsGd+NuIZKvQfhmkwU1GyAeFityDLwmIGHh9mn3TdvLtwfDURm
bZfWU+3e6pSZ691UqOqjoogROLfsRWRlap74RH8CRLOOWSe5vGo2AfBjOz0yf64PPoWVvgsUZMy0
F0kHU+AklegiDfeKWy8XcU2thJaGrxYpWf5iZirU2wm7YAAfkgweX8GvUtOQfepVh5oJEsjQ+TSQ
19+DGDI7wMUyVa+7FMrBFewnmi9TN8iR+qyqyuNU2KPt23C6lmPrYZ/il+z1SthOxiAPAz1w56Fy
MTgI14QP4o8hJuvZE/P4y3KbtT5AFsg9n/2rRWfYMcKOX/HcGhEVV7qjHZrkOqzGsf8Rl7H+jbah
9PxRSSrC5mGmCWNhtgbtt4/pEulVjNjZUZLflpMsWzVIZHSHbGH+zIQJXw60x/C1aGLzD+oC/Rqj
etSiSle03s5uvLoOKpxdb+n2afnVmhd1BQhEU1HwGEn/SJfXSgmvoWYG+lJ2KfeR24Ov2oBmkYlK
Mj8ns20gzjiQc3Wz7R5rK+nUfdsgPA6tES/eaOrr9VPd1upz05tu7nvzpixZ+RhcnxbeUvuoTEUc
DnJqPwBnnX66ej3jJuh1y7d+jTPdF6KtnpVB2NYOX25XCVIbpwoflyxMBlktaowIbqqp6aDwTQ/O
Cj5sP+hJfVARIHUHqt5uGRWiBZNt5qro6eOSTIRIw1GfiGKZG+JqnD/MrO9kEFODHkj/2OIgDCsu
oCFVgwZcg25m4FhvbhHlVR4oWdytyGaKKQnSqt5qeFWjtEfRt22yQ8A2LeiEhsEM47RWTV+LE8fY
p+U0/2hp7Rs3qR57kTrY0gRA1on8BuuEEWe3zOy+dOxy942dwrMvGUa/RXBUf85ToT8NSDFAwpVz
PIQDxouYJ+md9+BVevqU47toBxOFkR8qveMfcsU1huKQZ3+piNVsfxHainAecSmF4GxaPB8fDssK
XfrLqT/LWAk7jVoMSlNFf2b2rd113Sp+ktwMx6owQOPLahmLME0H7yehNJaychR9hMcDpno9cHK+
V9kjE+8mxxURg7X0HMwFql1QE52jSXeRQ/tY9tBFSCvh/bIaW3wpcRAogNcbJrIl/NqutaX3fi/T
mLAX2CmQMlXa2DQ2g8ug/IgvFloC08arxqDUXoeM8o9qJBPU2tclwecdqQ12dx08cj0gKcAR7/39
+K2TwtmsREkKKUm+SqYlzZGRtrUa9ClerFGi185zbbtUzHLqvNd0NJm1d+x5fmCRxQ+CvvmxhiX3
caqTYrjeBF1wtAat+0wdDqvE92/vjcOaZFXdoLbUoDnTTrdx4q2yZgBiCvQqN370aA6CxqzlV5Dg
F8Kt1wfTVooFhe/ZSNCAbZ5eKeuLqswm0h0zEWNYsMj3rdKulw7mV0EstTVmcSDsINfm/87OpT6m
UUGvHmnEMCEW6Fg330pt1fw0VtwrFpW810t3vG7NdtmXaSO+orBh8TSlG5Tq1nZZdXGYF2RiOqKz
PfqJr7B3leeG77G78PRfZ0DcLQEvumWX7JZOwOlDQTLT4H2HwU9Kbx9PIET7RJ1u/puKj/1hmD0B
UnnByiSpklt8UJvrcTL/UwYSKRilQaouWyjDiPvZm4HJYHBo0oOoKl3ZTws+SK6YvxpWb96NlPEv
pDavIwcuR95LF53hWNKN0988j7TPXIcm3piOxl2iVtWP2VyLI8MIjDZ5WXzhk9iSh9NQDeQeAQyq
deCciB9Pr1dwyigw1JllUhqm7oqqhf1d1cttraZM5nmxc5ji1X2QlId3nRtz9r2/xl7lGTxfklsi
JV3Hufi8s9y4eGisM8NUauM0YTZUzpXRrc53K89/j3k1fZlT0/r8/jVfr2uuSVhGbYFhYBKm0x+N
qQn4WNnMAd6mOWXtrD3OaICQoibOhR3OeuOFahrMFBqIJHD6OUkxxlwoNemEBFQzsgwDJS+e/aEz
7a8TlqYDxlCj/ErdoUz2WJxRgQYdk92sMca5+Bmk5kMLrulzpuT6Y68kSMCYOFmH/Wi12rOtaAxX
zpl1x/hT/JGp3BiXCKtifsloOgoCytqqP9Yag8TN78fbl5QRnzGUSb/HWMohxSNPvp7wTL9ds9FN
I90cLdRzfV7du3EOx92eZe2ErSbW/Wx5WI/npZG4O9Hl9ffF0dJsh9Vg+8OSBLh0QCaThM1EDtUr
GIRB0apUPZhUJbX2jpGMf6irT/De5dqhDpm8LrkdkWuJj2OVulVABQ6jRNse8RwQDBNeKhu89Sr4
yhhO1UDoAJA5e+2608MmEmREc/m1gjF2M1f8OmWEzV4g56kvfNpvXI89g6ItiR7qiRd5w181LAix
2YoQjQDG06DhL2asoMLDnTFQ2NlCPmz1wjHyup1L3sFYDDUs/nQmZM52K+a2LEVjPdHOXde7mX0c
XyejuUMWJb83cJyjtJFa6NjaElES62hfIzZ3CvtL66nLAZGiuxtz1cBWtALb8h8vO3y8No4dVVgT
p/LT56+IyfVqk6xIYCX92UjpxOX96FDBsu31Qp79xraCxJq1Te8VUdD55EE/VBOu0Q7X8vLRz4QQ
N+2wqtdIigV/26RA+NPlwg98YbGe7aYbTRn67NaRAHlz+guHJk8zxeIXYtywGSYuth1f1wVWWFFr
6qNNgB4nWeRMpf45xdz5z+zFLWaNParXEJ7suNywIjnmlpyCFj4IVfGzdbFUQ8GSi8/o8fpHixLc
GnTSFHO0VsL9wJ9pOjvqcrD3QSKKfdvmzR904IhbBmUEc/D+a3zd1SaxB+zuMvZl2pBYztbRyMKd
Yyp8gWsP3aeMilREcbrCjkqrvV0Sd5hNmYYSJCMyxbTE2hRNam8yWmPjHyi8S5yMN4In7gfgAig3
qAjnI2iwd2KQbZjCj3WLxUvv0nvyaYslF/L6FwrG6evdJrqIB+loMet83qDsmD/1WjnhdZQs4MQ0
tel3C6roj4tTT5pv1yh26ezl6feVClAfavY8YU2GafX3fKZyjZWlkR4zfEhwS23s6kEltnCuhEn4
TVIuNREMzjJ/pHI0f86wdsRZJpuwFzJlCteB7jDe4TEN1OsC5yQTbze7+UXmq/0u9NkhGVet+oER
3vzGWbz0vijRjfu20ss4clUVQX4+xeKztraIKQoH0WJAb9/+g8FmuUYLlhgsDT23LjU9X+rnJ88N
CSdtVs54CvqwJI3TZZH0jpvHWCQFSNc13JgU5mIVnAIn+tTriMzU0T5TnNMfXMXyUHgWY1ddIR6v
nnKQjA/FaNbJR0IPaUYxHcThBoJq9b1ecCUP28KhUOFx98POkcJrHrFHE86OEzX7l7f0H/EA/sdh
/xMkwP85NMXWdfyfuQCP4/fyx/fu199gAOqK/48MYBj/xdz11kcHr4IwbNsx/sVSqAArwE+gWqSK
zI7BPv0vl8JVIQOwDxAZUYhD0sVx8C+XwjH/i1gJTSkTWuSFG0/gPyADnIa4W+cCMMZ25lOOo8Fz
Lk9VsFzm08G+e3Hk9EFrXEZ2HYWklOHLynNvNCESmtS4vi5+k6llf0OjR7sE/Xw1HrndBjgpGrjE
90QFPKO/K7/M2mjSoyS7QxqXFkE8z6Z3bFzon2TiU/yNWEHHfJoi4ReqNFS7h87L6DXZBa4jQyvi
D9veZx7xXXNw9mZI7IpBBlyvVAoROf8hi+T+r5d8/88K/XtG7Sw9x/RdRyekEb8yQcF7PJf6Iazy
NPYYY+cyIOmrRo3gOXb6u8ZW8dJNdGvXY3HzIPs+3ylDbh8rPJL9XJjadYJY1e9yvHvx+4jdi8nh
Fsn8/z3ln1vj3rYjnrI9D/X0cQ4qj05TNGNnTVp17Sz2zCaQ5Ls5xZ8FO5WP+ZoxEYOrWrgqmnbI
VqsLSw3E1oUo7zSn/vdGiBs5Ggzy1JcE4K8or5iEwFkuNXfm6il4lFJP/L3ASbi3hILpo9gMvON1
pYy6LvGFo/g0yvn32tvoHp1C9sdzshZuvhsC0eH92OBccR+eExPX5RzziNHF98ptoXnhbz9cVLa9
8fhfwH4aFBrUmOcQNjl0sTq5rbGrE9xiK0qBcCeISg8SU25mXKaqO6q1O1HBGswHxAka5+BcbU5R
XnPhKZwVCrbHAPmGZgccLgbR6Qiefgv26nYWdHOdCSGlV5neVfIO8h3GWX5DWolrV183+VWX63RO
V3suv7cUPYzAbkVyKQJ//UpsxEQ6a4ZDmy3sbJlPJpl6XEgPYOTmWGiOUkSYGcW3jJTCwJ3sMv6a
UXQNkqkt7zIzXp5HJRNPo6VGpV2r6IFGBvI6c1ZuAJpY4UJqdRBrH39+f3G//m5f9sUXlouxabpP
H1qfYUadqZO3U5Z0wICSsCcQ9tzikp7c6mVc3plYij0uS5sc3r/yGbaQ90UPRqXuyXNCe/oKg9+I
NR47vJUiIjU10nRA9EEzeNhUT0qrfs0qqX/WhnL9U3jpfJgbN72eTfgJhev0F6C8L7HHyT6yqV8J
2vmGtobyy73+tXxxSs7VeUnmSGQZkuJCzDZLtWFbu+mNcn2oGaRYrnR26A/rQmxz9JhRGvw+m12P
UFNbP8pSGNl1LRRt/Ex5OsQv1FIixppxW1uboRsjQ120G8UykmXX6NXMmH/dOCUhKvMkAZVzgEYX
nvD28k5/FbE5ETFRLoN/2jmKiSzdtjINYBxhaH8Yh2k4aHVdBhON1HAUjREZhbHguqrnP+dxVPBY
nBFrvn8Xp/kvr5kEAUkxILQNBs1fnH5hbMlJhqv1EOk2QxM+3SnGj+BQaLdeT5m3Ki+N17/xMjlc
EXLo20gzYcPZFRkSJBhevCGazWVCzt80UYFr+RPOBxhEi2zFKky2841Ym/bGay31arHW9MrSe+dj
3VS/pD6Xn8aVeV08aPNPbQMs2Bmt61RbKL2nlawOllomGJpY2LoHmdJjhmcozs/3H9yZ8Hl7cvwO
uu5EVWwk9OdOn5yhGObiFvHIdDy1ybAz1Z5m0yCZ9U3EdaON1iHGwZICS9Ie2jVZQoTYzuMk24+L
2bUR/D66fLFuP9B/6nbMPTBNWxjuhxizxxDXYCd8/47P5AIvd0zzXyfLBG2Oyuqs8LA5vihL302R
K7rsj6GXjAlDA/4A5nr5mEL4OkAo8o6DpVcPjjL9RD/s3eiNzEOZCDtDPLEoN5QXgXG5dv9BZ+CT
IhLSRH+O1+Xzijm6T3dk/pDP/bOTKMURUPWtgg+9Q8eKI1ZVxvGOCbHiQgz0+iPelhHQSirAyP3O
9we9d4Wb19oYxYNKdl4oZNnG2HwgkluAyZiX2Lyvr7cNVbB68dShUnLOHbUGeud5bM2RPs/1F6NX
fhF0ZDIU3fQDS5u+uHB4vnG9rRRDld3ZQOHnHIKuHXF2Z2wxyqRlPrupVfxW1tm5xqUHA8dJWBc2
3NcxJdVt5K80ZoAf0F05+1KcIq9dsnUQ0pvZ8QBGR/VFUz1OWSE2JqhzR8HUfBSULnZkxxqBMCYa
hc+wpHY/OH3yBC6FhlE/2xfOpfNEgewdgSBuYy+DTiys01U39fSiZRbPcLWNYh8vnvYpoevoe6U9
3CFk9fAlsLXffY8ObJNNXKgevXV5d9Px0W3YSNNnmxdGnrjRSyg1q1rMz7jiat9ojexxInD7XS97
I5yV/pcrrfYqzRXnwo8/Kx1uK5hvgAkXsAykXEQvp7/edfsaJz1rimRDzOK7g2c9dWYrglIs6xDm
q3zyxtq53wQaWeqZx051xg/GYrlFkLtMaKFYZ07ezst+nw118vz+DvPq6TDdBSeZEgt9Muy1tnDm
r3PaxnF+qlSxuaub86Ezc+zRkya9KXWBJ7hl/HSnSjykrKqoLqX6+P7VX4cs6LL5H2cqKn0kHWfR
UiZFszJObEQ55A7lQcFd93lSDW+6yyWrKiyZB9OCZLbbficLiSltljTdQdNSZqLnXDL9+v4dbV/D
yQnPDdE1pWVCDY5fdXZD+CAPkL1qk31iMnN/3MzPYwpSt7NSTF8drb8ZlNo8vn/RN14CyFFU4cil
+E7OET8VmPsZfyMzKgAUk+h5o/ant6x1v1S2szfHqfrpeLV26N2cf9Yo+iW66lntka+UFinwDCpJ
mxKVB3D6GcACYThgtG1cyo0FnQvylTwoMgx2jouuiquuUfPquGTMnOPSbSy4OI3NdG/02ijDOhf1
9vHGWIy8/2DORNr/3BcUF1A3DIttyKXT+8psRo40fXBg6IkYaUYpRpzcnaGegDdgfAZmw6LhtPBg
6rCm9mfss1FKKxiz3j7OFH21oB91dzlQIVu9qC4WsgdjxIc3bNfUesyyiSklJcPCcy8nfYO6paDv
L4Rsr3eBF6S+RiZL15V5yrPn2zE/r7XaJtovZB4ftmpJ6bsU1DD6HtPF8OMaL+EgNWSPfbHnzmHT
1A4AtsK0is0HZ8FUJEvkB63mvwxaFZFOaCwLAz7vP/HXn6LO6YhIhF2LEfDz/B9bmL7MKh64QvEn
LEBRHPtB/SyQQt/q2VIeXKEtP2jf7hdbz6L3L/7q0CTAIUCDvIKzCrn1dnN/bUZml6Yxk/BO5E2G
8lDUyXhvp556U8AM99UuFnfvX++sgrp9XtBVEeAikmBgBUnw6QUpMEhbSw0nSp16+NEqBk7X5Lyh
kpvqDTbomMnEpjUdOFNdUFKeuoNI0xz1ko3IUfoKlINTMK2UymsDbfW+AoupYAVGNQSSpPsldVps
4xdJfLUw2fz+3Z/pq1/unqOe5jKaOw7+84M1TdVcUYdMjWq+8DuDAd4n5inldYPH96cKACCtQyWt
aMcu/Q3AtDjQkqUPW+iLVI+MfIwEEp1LhrgvSNDTLZT5GPo04K8475hOOH2oHSWTpl2NNYq7pJQ4
1o8SIwI9bp8zhqaaz7OZqs1xWrSWwTG6N/gSDZ19gx+fc4VYlU6pokC/8/F97269BTfpaKqUZbqe
hDeC/+my0bppNzTkhee5LcLzG0cSzEa7CQyZIzq9cb4ERLGjskSM2jupL7xqqnfFYHv3tWPHX+te
9AtEGGZ/d0iOXG2Xa9r0bZB1lmxHtTFgBDRqeCfLTXClOIlzGGKAUxQBtohbaoP1MXVMRb1041sM
cXbj3DJMOmaSiP3Om+FT2zvpom2cSaGaG0JC67/Defmg0VX+CFgfHlDiKt9MROUfEz2VT25T5jSQ
5/ou71nYF57jG7ezpaZAVJnNRBR6FnH1BnN4TMppke1MS5TExogecM6uGtuSt4if2yqUqXPlNpN3
1Sj9fIdWprrlL46OviQXJize2HrpWLI6UH3whBgaOX2rS9nkeiVnIpys2UMBWYpArdrpQTHTeCtD
6Nfgsbqo74V6k9jd8AzgowwHE0LXOiyM5udgoyDnoBqVY3khbH9jByIDYoqVwWtOuZfi/99bnl7X
idPBKok6yCHmLVp/ELM2XZ178FMpGiEjS53PCojXvQUlSo1cZTHmb5mXEACVVQWCMp2dRrulTk4t
OUYVZ4du7KpLoBRrWl3hUmWAxXJQ/oUCKXgTlXiUmMeMrOXSo37jxQPq2KJJiiNsAGeP2m3BjWK0
qEV17eU+0xwdaajtRnOOHNHvLLneGjpxBMq5J4Vncm90OXNCXiz3RcnB/v53+GJYc7Ys2NJpX9Ku
3kDKZ9+hzdtDKct3mNrVesSIqb6re95GqFnIb0GNart+MTCtptO9i+elp6Ik1Xu3musoFaN66PtJ
VD5+Sw6ZSeKZYNoNJlIKJkjpIFZMzJTGoDw51giotUrzb0IXUZPk/Y+smfOvZeXYn97/TW/s+aSw
uP1ybrG80NWffs1dXixK0dlehBZb+8CAs3Frd0kXeXVZfB8dycBvgReWrmYLjY3Y+50l0w9eRBuu
ckkferXQ/f/FLZFgvQhxtrr1WeaZA0XHu3qNo4RC0U1ny/Ym43v1KSuvoT5qy95mBvyLx6l0x76w
hDNBHFJfzd6t/JQPq1qbF+7pdRRPmY6xI14krMnXhlgSOQqYf+gwi2XDbKgy8FhWc0tMP+5SpVGe
QWdWh/cfxBvfm/WPNMIiVN3UGKfvhrnFccC32+TjScw9hU/90Nels89lNe811NXXyBSbL1mX50xC
qfafySi+p9a45vS4rWZfuH13i6lOUfvAfa4tXdp3ijeBnlo1M/UZM5D7phq1nZIr5RFNa/zUjHr+
xEFzI5W1u8hcfSka/L2CGO0jcOVcobOGYvC86l6Unb4diepOZqLzArgNNiIk2gaoefVlRuPTdqvf
05EAz6FawD2MQfeOc9VLCKQLKadfFr1Y/bUypvZTrTcJisM6X1ak8WCM7hbVUCZfZcSo+zZr5bxD
t+LuV+bZJUhV3UzCorafEDcvX2L4+LRe6uJTM+MlmwxMNIvWqutQERpubIMH2MfPDYHWN2aZoNgl
Ph6I3czpvhi0gvpzCm0oQDYyf7NqFwgh3CWNqmYRl1eGlMm0AzyCWgBaWYUKQyhraG5wq7DurIaA
AO4YpGNTne4cvVTQXqPj/cijy4wgz7vidzdkRg6UeEZXXY4JVLWRKAen3RGVf8hoipT8QMxKj0QI
xUcKOd2fTNchQC38uLCalhVo3wA6JRBaue6yRoo7M0U55ENXaIygmRUkfQOCxdEXjoXZbD4r8Bsb
Y1Guh7gXXxhKb22sKnSbbEmZmtxvYpXxlGFoOOyrpfNINdCXHKQlxqMs176LDDcvfKznHXPH8Lbx
wZOLol5pDT22XbGWqR2mGOmoaNIrNd5Pfd9qe6OQgKS1ge0QsQMPCqSfGrAaUdzAenJ+VaKu8kvZ
yauWFB8k2znzyITrpKzn6JpW2F2dsqXvKi3TrnBhrSPFQWGmayK7NXBJZbBgLttI4xC/MhujOJI/
ahfS9Ve1Ni6gb8W2rfFN2mxapwtdNbtVumSMuyVv+2NZxAnIREvdlW52l+CJcsRu4dGVSkY1Nemu
q7mzDovjKXuaIih5+sWmDgRN8f395zx7+ueuNjIx0zjYi55lT61g9xdrEu+6pZp+l8XcBvPgdPfj
kJRfrKRsovev9yp2YYcjU+OAZWRb5apnhb0W18Pa7kaHmfDZu0EEU1x1alp+dcdRBzMhWBuJWd+t
CHWOErul2lfTcUuztIzB4EKDwzDm6frJXrrqgVmJ/NGq0AEFLTh1tRrYI0SxbqD4iaaOKrWLs6Dm
i6bqZIMjMNzMmoiaOSo4M0/fpGfOVqsPZbxrtWG1d40Jdu4oStzmAxjyg+nbS5pexSUb2l4tjfVR
8P2B8UPz5kWTpU23c+LKiTnxGaq5NpLUBnaZNV8hVmBRoznVsU9xrgF0I9XvSQFnEDlVBnVSuF2N
MFdt+09dbV4zrZNU+9iZrPRKSNnVQVY06fwxrdwm8xt9sBsf5/f6S2qvExtfL1vwGUPm4g/QqsC4
5JT0ctfkc1zuxmFs1mPilnV/78Xx0gV55VpXW37thbraaRYG8kkzHgvYeT/QtWVtlJd6se5iMokf
ziBq4CUyN4rQ9joCx9JkzMi3M201cZeP9c7X3G65WQtKY2GR8L4o2nW/2CDK/okiTPcj7WqbNzkk
YHw4+rTqql5rOHzzSFsvZFDcuitdo2UhqNsIYj6u03dTXSo9Muc8x5aJut+0H+ytwYTSpU6OtMWS
ObBp25q7EnSfZGTfgyHbArrNfJ4/6q+xzNzpoLVZWV85pWcut3mHqUBYTyvuEeoU3+qYcTEz067b
s9YfEO4TEC3S2DC5cWn+ZANy7y3LG+AX5hi9GXOtePQbcz2q1Mo4UBcTjyaoQOWARQO5hJFbBfBD
CrUfJpxWZjiqhcQrAZ10DodW1b+6EBfv4Qc6eQBjvVB3HEUwJONark+1MnXTbgU9e680cF0I2sfx
dq4nBskyg98IWaSWhxK+d+7HOAx0u5jBmnknFbD7Ef/WY1Y2pTDsD4BTykenq7I74nwnvZrdZNw7
WpfUj5mii82EvZTiCSbSIO8dGKnjXpgcTLulSZVfRU7uekwszszdskrT3mHyJZ6VpPfGCG+YWgma
Su8k5qo9s6bpyDgU7dqsuwaXujT4MqGEJ58vUgQSDTg11c9sbxL3xpiVsNizpX72cqpLN7PLQwid
uECHZ6n5sK9I9Ht43QCw9m2eT+PNOBYa/xKeDqAY6tFxlCuZm0fN2pYPNcfsGBp1toRWNRb1vdR6
m5Mf/GUZQFDV65CvsQj1aXCS2xoL0xx03Jw9YMKTmX4+uPF8o0tjbR8RcgPYLVmbE/pBB48dfZ0W
ZT/XlovW0R0c2mNzUeU36+LE/Y4FXvGrjXYu96te4Cus2eMYThT0q98FIMvMVyc1Na+qdsQ+geqo
Kw7eCFcu0DJlMAI9E9rgo2u3zJ3itvCCJgqy6wc+vRag+2Qyf2amZRclilicyHY7hFRSc9tDpcSC
TZ2shSRv8r5NuintoNJiGDyZ093wIiV99mKYj8MG1PJjN/Meu5o28j0byriAWNPmJMShklbMRBf0
qZz0jtPLlVBHk8EpglHj3LxtNQvDOqi9bg0XoIvXcMXNtgiWxJxMPxayLYNSZ7QQo5QF8LgcTO2K
qX3rsZfZ9MvqNmyraMbKC7BFM2SkT7ibHKrYpMumUH2UPiTm7qsJEY4R3ZFhoN0I+xhdvVYy0shx
qnQElZ42HVWdIbXdNHXZp2Ia3N+ToxqfzKKrBbb3Vg980kIWcC3KGpIP4mTX2jFtWBMyD6CDAzMz
8OwynCr/ETfqxDA5LPpPNu3ebo94Y1qp5ykr07KJwmhQ2ThVuoMS3xf3KV8MdFDwAP1HJ+WHRohd
iBhnvcjkLnfm+Vp4Rfkz11yl2vVeA7REZBYGv2rf9leTGRPxQU/TJrptnbRvUzNPvylVgYpHx+Zu
DhorJVqhsd71OwEu7NDJxGFGuxxY6lSyJy9Mxl5lrLJ0+4+qGPrnVXawNhjt6vNbT+RAmnvqBfqz
Z0jzD0/Xqq/Bcy06wI8UVsliKjAWdHO9mSYpf8PNlpSb19Etd4bT9+pRUVYoUGuWdvZDYjExGjJL
Nun7eWbp72ci4nGXM57/PHRtZfkuXTvjaCfxfGQOoRyOxSCaR0kdQPMNu6+W2zlTwAdUqLmKqEQx
P/oggKoiFE5PkOaqUi99sXDOwJ3eyCsYRXc+NaTe8avOndPQsBorhOwrkkPWqwwqx8ngMhlZu3zA
WKmaTLHoVX2lEJ0yOld1PPt6bfv9omMC7dutqj8VTiOzxxh+oXvEJMTrrpp0WPtDTWxKxNYPT61X
tte0n1EYF6zR3WLn2n2RVvaXsXeaec/s7zLcLo2cH+EhpOlOVrqxfuiLdbIDbXV0lNfSZItNzdVW
An7LnNPPyyYn7IsuJfbLmw5JlFBRZuRaH1+ltlNNnNEZAvVhYEDWWL3MuOY7kFALAY8/TCNzwwES
cQDZqPCAZZfzrDnAdY3W/UjvYG4iuGfe7xRwduq7uqBEqbtqKwFPm2sW5KnGn2IBczvOozVfr+OI
s4u77V4+pF9OwZ6IAEOCpTNSf6oyim/eQO17mZDUhcUEeSLKCzduop5/ZBzK0WS0EfKmdtXptWh2
9ZSWn5bWKPPribr3cuxcp1yCQq/A6U90pq+yviTWcUuzto5Y6aH+UIayg3FRmwy28ljvCsSFbuBU
hk7wQ4h1vTgNqdqYO0MaruVqqfB4bO26sRUsdIdEzvNN27r0ZteyG6I2cxcKZDMF5qu4AAG3q+mE
EBVkFLwMudoPyI6YCrKtUvWeqjKd1LuKtll6PSSD/QPtmtfS8tb/m7Lz2JHj2LboFyWQ3kzTlG1P
1+Qk0XQRkTbSm69/qzSSWhci3kCAQKlZ1WkiTpyz99qjJGepbwp6EQJdfWN3I3xLFxOtNzl8Gh2l
/Wtg1IHO5jmC44dBeoA6ti/DmDjOXm3xvHbbS/FX2ne1G+vPaQ3Mt8CqngVvC9+rm6wtYXWhwTQ5
1Xz0dVviUCY+9zkHngwVgS43kj4mUBZ0ftNTuHZL494mWgSac7RCd59XEnZO5VzWM9qb1kBIHlZB
Wncg2+J8C8PLGEyGcSqaimtjWrX4RAYxGwmduOm0oG8X94NokBzYdLXqxMKXBpNvRNVypieznttW
2OPLvjbauFGz3V8kdKzWgZrPMJ93ow9abIC5nx9qR47PbsQgKiPjhyeVkoLqqNnJwIqHIS/AODa7
aCFXjNGFfdWFgV3k0JRIrrPmU2M2wXxg1SDCsa9mH7xpFCk7IdtrDE/5spFulU+O+9x1ztLHfH/j
NHpLB6iRhTxe/WWhvV5pF0COp0P3HDS5JfgWvcFAMBxB2vXhPr7R+DTvW38wcEwxtATAHO5D+yRq
f8qPpvbJ7iotpzTjwbOwVmB1bzhWSyM6qNZY9yM81pEGxDDgrcq16xMexVi0OPML+vlLOxX2GQFa
vt93y7bIRzecvR5Zn2WYx3Kzrd80nZzlsmpsnYlraiObK7e+4QlWBpT1EDWfcf2PwQlWv1/zjirn
reTUMSWDgYYgHddq7x8WgxjsG+ZD3KjNZR8Sl2Fh4+Nlb4OsjYgiEFPibDVgaOnL6k1YdfCpisJm
SW1/IgnGdqvOfooarC3cFzGQx2WswdeycEX4pHVT9Aedl6xDoS7kfFLd5ItXk1GZOHlkpTxi9LG7
Kys4fZhA2uvDEtZReXEWl1iChhHhjturW4pDuQuLEGaxT8td4fKi3jk7bY7HRbuqOkM7UXlmM2l4
kl1HhSF1f+Owr33LXFuFEkg0cVXy2im5kJlAuo08tgP0ycoelJF27caaqrB2v/DIo2hRSGLRXLlV
wCEMkADMpHarrpbNQTOdvY2MCzfQy51tQQRJ2YMt614s5pzTfXHCt1G2rZeRTNP+BEwpWorGWp/z
xuoE6VS00E+mWXovndPZ7UlitnEyDiy5dZINLnoMTqbY45a4cpG448I3WQMfU+lWF/t3U5UYzhcl
xQW96Q1PpQsuodGxZS/1FI6JicKpi3enMYxMMQLOFmtT1Duj6H4J92YRXCtjcR4Kw3duaUv1d2dd
OJWuiw4RSo3YoJLGqLtfa0/9dm5VNbVHTzYBB30oDpjt21bpzDByUR8iY27oGbrb1B5CiCKYXbrB
TeYyH4yXuhn36VLuN12sV7v9x9vbsCRd7ZF4RZKR/sy8svsAA9pSqbfrogKHBEqBtTlczaQSHMVi
M1TFEJcWrM2kGJzxOLarUtkoUQYuliV+L2Wvyms3deXAuNFxLmMV1H5muhrAxA08uBy6oPJu+BoU
ID4rl51WABFQrI3G9CSgcYSHsTabN6sYSkXoH8C9K2vv+Ey4su9nGCq9nx0eIUMQi+aYH6LZra9q
vNEVSrtJqE/wxQDhNIO3yNvNB7VSecdg29eDaIsl/BiNaP3ScNfMKwYcxHZGR58EVVAhQ5MNgA76
ozK0qLIpdPePs5j0fGailN/V2u/9pLDBlacSGexwsKyO82x/y+3K/GIK8Mfh7i0OCqS/meZhI9+m
QHceAQh9T8CEzc84pc0vXQehRGaC2eenmiCETri+CNQSev1A306+9F1r/uCpKMtMUiE1MaETej9T
yo/yQejulovhzdXPAf75yd0CGBibb1AfBJtsN5IGlmF9zqktzNQmKwWRdC1rYK9WZ9lHLA+gUksK
uOBOQloO74Km4+u0ZNREibIjegZ9wEwEfuQibuoUytRHp/YjnbAdwCMqGD566Urb7sVF00UYyrxD
/uF1ycFURIOd109UQeVdQyzSdCcDwz9hkrTte2ebgonquY7UE5D80U7b2ZjX2Fb28tJBkd1ix4VO
dGzZWoJPTHnIJ49QI2LMII5uzByxds6jLkkDW4tJw/4g7E4BXtXRVwcdaJYjJ2cToGjZz5FdenTQ
bQMORZfLXnySgqDiyK6EpsTEIg3pvN9Ss2uFm/QbDNSM8tpqL6T/kdwH1zJieWKQdwoDcOW0hekC
OZU5u2B19rZNCoUyKSE8YF8O7hBJEo6k+bZg1DKSiUrngvLIXC5APSo3oemg7m5tKQF2X1lb1oV2
5b9EGx3+yvIX1CraZtWHRzqMV8/M5/a4a8d/pMbqjcyV1nLFx7X3GeR+4vhkU926vqgo/QDvy7wE
CdBWAnOQ+6me7bAMpwQCf2MNIDS2rjyDJ4yqq4dHlTZ51Ew0nFWeP/egNsIDEFnv3C9BP6YFjIBv
kF736tAx8N9IH4BA8giqtGo/goQ1ogcC/cA40KoG6EZOSsQuGS5fMUuzWVFjUTU0zHzTRk6Cc42o
5jGedJA3T6FBwXzG+Jzb52BzK9JLtoYtpbMGCRNhvy2ZRtW1DdUH5+VzWE4evBefMJ7PK0fZLRsX
Kp9stjRgB12UpC0NuszfiiJkGVxrjlOMHBDepwbm6w/sMb5/YvRsTyeeKnPCvULX7Gp4yjEfucjB
d6JXSMH1c6zaSd+RFvJorRg+0nrfrR+1RVMeasO2z8+5xq+ZNV6zNidinXBjl61TnPd1uZ0Rh7Ei
jKApSTBgbgJHf7fWV7VESw+/aAXyM1UC5UAkeVgT8gvIQ2xoHqRTiPwlVYHbf9l9qbbbkNHrAaB0
LA2tpzm7Tghr5aFHI8fWBG9yfAAahugdXc2YQoEx1P0a4L+mXJRhdw56TsOPTWWWn9e2LN6cufRA
TYDAFie78OFjVIHpd+d5ULaI5bDIV0ZTYzI6/szHw4n9uDfEd9LfN7z1wkFnYoDXTnnWrK3jpDSq
5AW+8WxAGpCOlTRdp3PCTkjziYVZFPc4dfJrAQJH35l1z7k972btXjz2ja8jA1MVa7m43yMafiIj
SbDR9y6BHcjwtBJbIk1O+LG5lzvNOrqT6zWK4Dc865JM7kPQYFNJBhryr0sdFP2VB3NhPb4Ra746
Q1+/WptkIEnwZOs+KqPY4dWP2BzPlmjb+1Iadfi5H+0CoYcv+0vVgK2nKOzGOonmgVag74uZcFE0
otVxmDXWlxWO1q858AOsUW5Y/OZc3zZHrcs9f/DWjRFs0y7O9xlcUI+s3QofZMRfG/PV7PBoqZ7v
Q4R3mRNt4xnPKADd/kjnSGUMqHOKtpWsn3trJ/kv5aZQhzuB4Tw39HqINiJr8BdauMnOxFIX5qnQ
BbPBGa7/k9TeNtCm4EpyMLzxuct9ijg+NfO1r3ebdlcgJfvZFuXjIbK2bokNfqMtmSBpcuDuUIfF
TL4HfLUqqH8htNnPpGJZ3+kNImOpcMoO3AsrNThvbXHRDs3rRkqKzalpU/nTLrX9tehXX6Y+ekao
aNNglMmU1+PKAR9vB7WWMQwXaQ6uSrU//KbVvQTPkaPW/uCFi9G/OGxOPihnY2wOcCvIvrAWDNsp
PYnIvZjTble3UpcYkMgIa3nvNMvap0vVCyM1FCecmHu9nL2c/SsN2lCjLyetgNwhDusfho1+xiUc
u7W+aNmZ9yORaR8Wh/SweAAHyXGHhMlk3A372Nt9WMLmAhWZbl5l0DvU85qnrig5RXKqkU9CB7Ud
6yHc+5g2RnBPbLjqLoyn/eEgHbNZHjTRwP2DGWweVK5pmznSWF05vk1GKRlMhkt/bCVK8Uqbxrfa
d8sYweUijlSIzUhHROt7tKlbdM6RpRZUDMbmHaK5qNp0qKqemCVvnN1bzyIIE5p7u3fskFsHj2ZT
4sIZ93aT/NS6+V/oYeo66xyCH9NS1V13A2CCldiA9gxZjs9qvnSV4Rkfitwx98toW5M6qar0o3NQ
EJeRkiiW04JQQ2jcqWHuy4O3LBAoclY08gIaSlRHezOVNk7VjkqinuyjsbXk3ZNCXlf2o+6keaau
HOmm7nb/uFA1WaeltgME7FZEDU6Gbzh86waUMw+Exy7VZfVa/eqWRfAdNbCNBZ5sNvPoV531EcK4
eJ5z/BjE4JgDR4YeVNsVk+fYHIlt8gidYU+PYW8j3trgFJiJVTfTdudR7X3ZTZ+9aRFOYaeD14ZM
l33Cq2KWNbcENd4PX6O9C78EzXqTyOd0oFJQaTz8BpEMGVb19Xtb1vI7JmrxLZ+LYTsRAJmjwfFr
9ZMW3wQibgL235s5iMk26gC+yKiYPmAXElZMwedDgOfO0PKVINFDpkH9rRNqDonbef3ZLqzgS1ea
+89S9WN/HrRHsqEoaxDUvM/aPwpFhzy15tFZT4RjLcGVdA26nzSGF3lvrfbcZpLfKjw2c2/+oslK
wETQFa3/jdntlt9xenTrOCqsyTqUTdmELxpNksNBL1jnX769RXNqKxE5qbW4CFcLnkTnae/2uk9K
R9EHp5jDS07QYHU/lDPzP8bD5RtsJORG3iabtFrd4HgjMjX0IZ3eiW/WkCMXg4/prJwjPpFOtBJ6
HWFQKPJtgG3GzakeZOBDbN+ZSX8DCuqVTziFlAS2N5fBlVJySn32nIzIBGUcOvpsixc7XZ77J0/O
9U9tDwDjDJd4k59bO04IfJaa0DCIKVCykEtxrt+aeihj2gBldC9pXD3nICY0MzJ80EnEGOSL23Vq
u8sXTHWnlVorZYtiR1jotLnfax7Yz0MOkDsznaIiXwrK6kVNAFliRwnbobXrTjZ5Pb1ZAb0Dagdo
Vdb64Hlkt10LFUm5J/TH3RyxUr+cVMuwLCUUR//kNE2O62bZxm92Y85T2piGirQ1Y4MEufP0POyY
/Ape4kifFFlJ/l1DUJfLDJWGfRJUZK0kdVWbOh39cfg4NA0vbN0o+qhK6jDM2rGwo7RQ0A2TSa5k
Oa19ySOch05NPJLiAoCJmxdcsailg8ysO+di1CLiLzD9hig/hvOpt0GpPBa1ie7URDUZpND0evZb
/KzF69Lv0ubEKZz8E/O39hG1yOjFcurH8jrN2jGTGj23OlZjGT1iG/MBPAvfNpJlFP2U8QdDXOAa
BsTXOlEs99U9lTAYvyzQFfdY13u5pKzRBENxyVnU6C2b+PNQdLwI0HwWeay5cyZIz2sTjKOOn0yD
Ix7UWPfFYSYoazm6jETWeMuhbrAZ4LXjBQvpzjm+0MM5n9d5Sip3o9E5+CU6l2VSE9JfFypJSu/Q
KBgTIYlPW+bAU7r7Pb252Vo7kq88BecVNn77jNvRqg+Osc/B22r5w8eOpe+1t8pJZTgISRS21Ojc
EytBnl8VrvtnUAyhdUEPLEtGCjP5v7xAJpFYOpDDOZwIGklHXYbWyVN7+4M2A9dKy/H2OhFmUAOs
VHo51nUVHgfJZC4xq76KjqT90CEuWkVmsxjy9fNQB+2PfPAW5qkMLYPEyYP8tKAv7pOGQ55gdh30
RUqUo3udO70ziTXol8UCZzaFXDBI/8jbPrlXqlV8dsPs+b84CYEIGsOt9ThxVEtIPp+FhCQn+ehI
sdq39KQLMpS31ZqKjKlSeGuL2tZjBeZxS1BvslAqOHuX/nYAujfRbpuZXiwBIinS20FW+QwnkP/l
ua6tuUqCtirleWkreWcGapZ3nor6X2vp1l08z5VRXajcKtoW2PEPJSvxdGggJhWneqZ/Q2eNMSoB
F8vSPMrARKfU8nv6xwAJq3sAW1wdmSFAw2B8SJ+wgWH2uxClw/cJSLD7UPVOrg65PyJfIK1iP1mK
hIkxNhz610lvbLmZ+pxZnVhtIY0Yy68czlRQC7JuWrni9erll2HVpsiGzje/qWbWHnLyZZ3/JF27
afTe6SAQR9zcH3B28Hq+8yeI0uTMZk1R1ub0lAZ6Kuk4e9PFNNSMf7AVPwWBIEyqrWA40PiwDmsL
SYc6zLlsPthiuez2Zdp3/1S2PTjFeZSfNO8sBbwQXy2z8jJ3aGFi1nk1fPpvIcp73TabDSY7vjgA
GSQp/jsRRwUp1J+Zlhxa7J9xZdvqLIMgYqwzg70fKoYoTbDSN2V49yehofP+wgWQgMETuBbTYf79
3WczpNpDt2z3w+zZw+PkIVHLR9ey46aKzOrgs2OtqMOZfhfHIQ8X4mF9f/OPdbA4zgFzAwgHZdf+
cOrhkHoo3UNa+5yykcgtQ0nmikORra5sdOJ5WOrlYxHYy/5gqQJgKfXqUlLEawTMq5VPOfMMvxYU
erToMrfSc3+Qcx6Gsc3whwELQxov68G86AdRbfKL8tybR7vb1Xk1ZuThWzcunxTmbCdp9vGng5wp
oaHbfEEEOz0x6OgzMyxWgaxl9tCeDGNABB7S0lFzSuNSc5N89UyJsndvssj9MDVHpnAxLobibSf4
iahKim2jeaXpjDN8cD0jSKTXlj/rvUGfTqKB+TTNObIXxrfF/CJFP+9Hy0V2xQqdt9+8NcRxPLSL
8Q3lCupyU0h3opVNSBZN1sqgoe2UuXWo5677WvgwLf6kuL9Jm/7xvtxuO9nb9g0QcSNT8d//7lSh
10v3PcDeWRkEphVRGJfYkc42lz9zxspKl2Cfv/dR+XX2O/XLzevg0Ij9Hkol4+banR8XxXf+7xfh
X+pgnOFwo5iB4zD6yx7+z68l6ZnYtA7XAyIU/cBmZn6OZDEeXeAsH1pG98eOpyGmw9AThDTlzmfP
J1bYQbSb2LaEkGUvtfMHudx7MS5fileDa2QT2gCO8/YK/e1ajbbuJhOT/sGotLj0EXBJTgpdcZYs
ivHCofPsobj5kwvh9ub98xZ5WPl81Gm4YUP3vcPYD0YKJ5dh1qBpaqt+oPIs3f4BLT1yEvzOTNA4
PX8wukpdOnf+wl/TPFZhs5+EH5iH3rCiJ680h2zvS2ql/75V/+vbgfdgrYWbxw179wBZiKFLpqDW
gRX2cSmbYYhVWXf3mqTb+Q9C+H+5LKn2bhkheLpcngwUH/+8A5Ihs3QmwaINL+z7NHSuwH27Ddk4
m+qnvVGrdaq1MwWf9J4EKjrilQ6YTud79v/9tQOwRdg9UU2aAZiKf36TsRj14ppyPeRqGV8AGNe0
m1QUJWG3Fz//+7P+vS2ENkJIAh/sm/n4/dJMc3JCXSH3gxNoDuYB8tCYbF1mgq3HEWtg2vs6hZz4
J4qBP3z2v7SYKPSj2xVHGIlz/328w7CGOVMnnvlJufJlqRkAhPZcO3E4VENmEcH1Jwa7fVOX/+N5
x0tPR9vGcoXrgQDBf15aa5J7aGsyzaepqLiDAI4ki5LZZqNTU9M7aprPk/DNGfFf2bXJ2FjtkQYW
R3yOROa5IXHQTBtSl/+SdI/ek2mU5ZBYxk6bsqQc4KlhEuBkObViSrAbRz7lgqW+ICOrjD+5Sd5f
Q5IIocSSfnpD0PDQvNOzjuXKU9RJDvBInb9z3tmbuMG1+JHlv7l2wlu+AohGZVlvrGl1QCaCV0Z0
M/qbQZbt14snZ6Yb3AnzfpoM59saiOLuvx+y//Ulb4UHfkX+Qev9z6vOVr/WNWPuIymNgXXYKjVt
n8zWCFRijqs1XDC/TePbf3/ov15oLg2PKKxAdNxEqb93aSJfMgmBj9qjbqfuTOdHU5m53gs1Wp7t
DMzvHT+fT/3G8CQm/pgD4wIp9MQw+k92v7/MyX9/7nzTAWTF+nKzjWL/eVcBCcNWrcn46ZhbJvK6
FnXglZgs+94rxR7cad+u1XXnzAf3eha5dcSBVwTnnrMTXmJCTqkNcMU7KU7GaL5D8MoQAw1Zb11n
bdG62aqBPzH7gWXcKAfvgfkKYD3fCYfuvNgsZyRYEOR7sged30UKAUfs7wNtY73aqr+vETkEl9Jl
nbsUVmnnd95Ogy0dFvo78e4u8BEUnTmbOYNjAKlv0fJS0HLGukN8P7x6oGS2r2IvzOKx7Rsauiu0
2KsGqOpfHbd3nQd7RMhEbiJxdIJHrUrcSeLHa42JgzFyXP9TgMc7T5eo9pYnpG0SNLA/4YzoMcIe
//B4vF8KfLZb0m0iUm2xPXnvV9mtGoHR9qt5xHhgEgS+kz4Y0/fEZibMAKKV0+H9SzrPJGY9B+1l
IAiswiUhmWOqruYaLmh+OrOf/1AKvN/1WIdtJwDDdENBIJ9/ZxDD5mkCXxPbca9GmY6j0BhTS95W
cXOq/mEBYSN9tyQC38CLAmCEow31R/Bu32u3wqgHfxRHlGtBdxOAWe1j3nbl79ox9JY5mCKQchWo
w56naFg+R1OowstEg1A8bjOGlCNp9p75TYQT5+3VQ2z0TP9NPkC0hxYqIjG7V1J6NutrazTV+rGT
qquyjjJ5zbQeejPzQmYcqbeYlPvDBgvpnqQ/HWBk+euCt0DAHkiJF3MycfWLLFgXUR3zcjFswY95
pfV5UmLdTsPgVvunwEL+HS8doOvYBWhinaIyao6ugaUtvY1HXyMrD3+NbU4XRVgBIDtBV47Crhk3
I4PTVn+za2EdTcvP/UtlbahwMWnlZtKV+JYw2kM0ofZ3hkck3L3H+JzaihzgvJbpILfJZx4lpiGb
HGPOPw0M7Y8+ffcq8ba6/bE65twc0CD1Ibpk3X2MehtDStcZ02/d1iQd7dFS/WDXoONTR85UvzKm
sTtI9cr6uK2qyMkIaJz+C8GX4iw4PtVnd/LmF6fVPtsarPX87AT5+tNhZWWJb7HIJ045TR9Dp4mW
88L0ENBuJIbX22YF8xiFqUy8YiEooXVlWMV+WDm/LQI8aMWqcfvVoKL84FRlH/wsyxA5uiE7nwjB
Kc/LAmf3IgQB7FbBEIKH5W6jIVmSDbmsfhyEeEsz5DZVhwArnw5uUDfMV/uVviLDH04xSH8mI7FD
ZUJPK4lkwO3Tdi3fwoMITJYGcUcs9YU4wmh29sS0JoLhV/rAcVDPNv0sX+ff2CD39la2SaM4tmvg
ZXaB9OYk1mKzP2OexXFs7+N8ca1enYPZ2MMMXV+Ij5pxHevZVOjwVEE7qlNPhsOvtZiZO9aW4BzZ
QXMghHZ0mTsgXBuXa8cGJA+rgLoVG5x/2xN9iaC5ykmL6wI7sbvQYw8wZKlAEiFEmtX3sWgKjdV4
gQFnWaquk7K3WqYX8x7shE3v3AbZeC5S4nlr7JTxpXiyFeJ3+jpeVaaGsxRDZtTephPHH+oPJlJn
L7aaVV3DuXSxDxC08WsvbBr9OFNCTXhTvj3W/HiRtiyr4SM9coQwYjee1jbo3zj9+9GtM7XxBNTD
d7fcPftAGcVZJ8BxnmjXJf53c0kdZkAsyZ6AGREldlNTPi0SdnlW9I66+BYJxVkzzsjtILl/jHxS
VhpkBD/RlHRnvwwVY2G7LGESO/BSzo3DHQRgUqG5xCcT6tTgHEtGjttuxLrq0rlTthexS88NQuDR
GzRKHfyxFN+wFS6z0cnPtGOn/l6Men0xrSqAaVlr6w5Jp9Gn20iYzB2NS3iRwR4E+cti7zK6FvNQ
eCnKFh7SsN/tr41l0lEbFAbCmIYal5vsQ3aByhLmSqaGb6+ZX64rwytIdT0z77x8Ir1JbqdtpbWF
kK2wR0RedDqw8OBTiCsvH7ka3q4QGkWCVSi6yXmC3B3uGq22JYN6qRw60UbzjGq/e3VpkgVxu3ve
i5pXv0+cULTX/eaej01KBCcFlz2tcbeWy5cFOUB7CcPZTRusAK81NSmJV5tBslGjC7Ge5yKsXiHx
mWtC98UVyc5Qpk6wbRUwnSKZ8VbQEli0DVvGatTXqsTwcorqTn3FxIiFBrjx0h3tatefRYEuEGhb
sLLyMU1seCoqnm3++vDTohTJNcLPiy9tD2YI3pm3kkmO8uewF2vdZUFNeGRCK9vMD40s1I7a0i62
59Gte+j3le8+NVow4mhc2b4Mue/ZaW82N3nIjlY6uc1yyNABSgPNnPbcD33L7sjmeg/02XLH/XXx
JWWIM/CkEgm3+18qBPnITZAsFSktfFyJ9mjwks8LA/x205tI2tKxD1tOKzSx1sjLDP6gTQIdIMiV
ptf98KVHjbS2CtAHovngeSlXlp9Gjvm3umZWn0wgilh+wgih47h4eEy2Yv+0Q/YiT8bt7Q/UbQ1B
mDM0gDOksJuePcKvlOxe3wJiZ4pI+8o27Hg1XaOJpW0G1ZVZ0/q5WJmWso6vq3zxxFD+7Jfdeq7M
tpMngM+wXuRkkDUs1tzyvljMVXQc9lCCLvAXDHyVvmA7Yrr2xSobXPozer42Y9Tpp+bGqEdU1qq/
9Frac9qHDap0limmzS5MQvgeW+TuT11jioMRIVwigIN4gBOE/h1idKcs82Bop+ZwyhTAPlYzNr/F
WUP/IIk79g9Fa4VdIge7/YXjbUAQU2mus+zQRCC3qfwQSWKQYWG6bD38BdyVE86w3VbrrYfddj9C
hrAQygFoLIm/rV5wmn0ndz/qIXRW9NbTbD0RiRT6n3Jg50WC95dNDZQTva1oJp4g8BBgpEWRixe7
wMyDA3xejz3Vw8BCjlUrjhC1cUVGWp+BnnbxVDH3e4gGBEApl3b65mylkYOsFsYcHBSrBD9DhDMM
PGEQoxyseEPN1SZ0qYi6Pj/PyqjUVdau9ckinqc+07bH/0W7fvxRotMiB3frcvM5NGs3CyaS0VPE
SJKwavbOJrZ092X0VOkStIWY7WAFErfHFgLCQt9a3hweUc3wrBLipWRV/oH2uyC4wXJc/7gMeDiQ
7zbqsKl1+hxIM//hWXu0nnJuKeFLtX4rOSjuh07V7a9AhIj8et7MOtEC/RWWhbae0g5vccPiVNIL
WxYVmKg92LvwYXjjnhAiDYRyWbr1GnDkYRps7fNyMoweLM/I4ZfTMECvB7sC1/MJXC8hS5OxdsFh
nFr/w1gWtTj4BCutceU7Az9vRtWnYN+Wge0n2u/mtoTPCQyoIY+VIwEv3sRdGxtih7rW8+90Dksy
MUMMD4d8d/FMrirE6heuNtJnoxgL0Lx63HYiSaUGOkgecZXOanXrtC/rjTm7HxUF0+3W/bn2ogvj
TWnbPRZrGcA95/e7mLsZoO0cQ56DSOgPVl0Q7z4gfPw0663aqRg9N6ntW4eIWBupErFpxuF1Ma7o
zmidNfFOblh34EnhDRIOR7663Lf5jnFO9wbgCueBtZqz92gwVF6IZ9ishx1BHUvPbmkSMhpLyTvi
l6Y+9qs9/+bNwvvVsZx48bwUXnttttl+wgzHgAfz81j6V6NxmjUtdLcWl1CB+kzLmsX6Di6G1jfE
aaEz9gPlZvZiufkDL/0eopub1ywaWbTuDWbw95beSD6dNMX8s9sKA8OPBOZ5CRtuUno7SiMjkeFc
J46JsuxgF713R5W8b2lU3hLfnKINXw2xSpPFCQkE4VtjF56kINQNF5zaDcoNYEDZZqDubeKAcU30
AGLeM1PLtvYwWZey2x9Lz1/bOHTyKcyoqsf9RIGeD1Mq2wnfP+gHIuBt1A0ZekmypOa1olAUJmaV
V42ExDtUc9tZbFuG4aSD7Y73IKWN+lLT0HzbzcmmDTx16kdOKgWxyqucxrvWQiZ77Wqn8h9BHvlQ
4r18nrMSGf98JhXKfTbI+PKOVFQDqz4KN+KyNrQfdUZpE321pNucVqnMMOZvcfE4DUBvntQgQ0YQ
s92YGcER/N+FYeBuc71iFHeKkJTipfIXaR58Vq/5vISVkB8DzJg3O6R2REZkjFk/qh09yX0NLbYi
A3oUy6s1C81xfNhC2aCBBv0TVDKfjwzxWvFSgcfGHtDNjjUx9PGH7eD7dV4gMVyrkNGstLBdIsUE
ze93qFQQ8hvLE3xWolIw47bPYhyQsQfw7sipXZhd3QnymvIvrnTbZ9SPeN13iTSA8lLVr+YmVDT8
oRf87x4SlT46FoKofScC0f7PHlIjFBFgnKmOSNXaByAQ3zQGviVmZmymWq1/gvPeGmd/79hADmFO
AEckdGCLWn/lMfytIR9x+K6WbZuOxVbOnweH/Bx2guJlkeN0YFpBwlzULK9wZqZ76t0/+cb/18fT
AAAuRuuITuW7X3cirdIUPVMJUy3Il6bWAHExuG7/aXHl8DmyBvG7GluUU60a7gzH+P3f7ZH3n3+b
2NAfQczNhaA/e+ue/O3Xp3269T1mqSPtmjaMcXDRhaEeOyN/GjMoHl22h+18U+Ohqae27P4wPXrf
lrh1QZjPUOxYdKVt990F0FQTJpD3DVwYanIk1+L/mDuzHrmRLEv/lUE9DxPcF6CrH+i7e+wRipD0
QkQoQtxpxsVoJH/9fMyq7k4pp1JTbwMkBAhSysPdjWbX7j3nO2cjl+ZLxFu/Cn01fvE4i3/Ref8T
OmF9VVpB4MJ8xpWU+T++7RRrnt0lGah5o3xmYpOfySUcNjZa1XxrFpgc0iIMLwXxGwj/7OgBtET9
i/7Pnz56C3397/AEEMZrYtqPP0MYEsOFIsA9ZJSh4uz5QN0uplaj3gBAbJdLCzmqechat3uvCR+5
Baky/CpH9ffG8R/XP0UVUBPQBcxhfZpkP30ScFkaYVnIxIvZm13uUQnlt9lJvbx3XqvHB2QrdrDp
aKd4q0du+G5Tief7CljTcD0UvVVdV662jbuyiUT/XQ+ywgSc+0F6Sd2gXI6UAKQ8jdEAAWaUS7VL
EhlMbN4ZeiQ389lwjW5Wu7JFFrMxBqsyScAMEdRObSb0XroEYB8LYFb1J+wXrviMTjy0b8JCYbzw
skSlR3rAEvCFD57qWAVKu5vSpwuyVyJyKyzkOA7jyXAbU2MY9sQLg/fZ2ill1+9YR80h1h3ywY0E
HPZE+93iugM1pbqU9ZR4v+iS/2kwGVgMlgHIkPa29oidnz5yExHtTPwazjKwztsJZcw+Ia5367V2
/lwgBLnyKjGdlahFTBirdQtN3juUcp2dq5l8QFOK419vA9af1gGDMAZwIeTLgC4b5LcfV+OwyCY1
4NDtoz6E86RxmhnnoSks43mYa7gAYTLijERH2W5SJ1qanQqojG46+mU8Iw2s0OeJoIzuhKxtNg+o
d6w2dkeaHu94q/vnENs8WdIJDaOdboz2S0DMA2rPafI+S+WFPrVr0L4YfVcV56lAAVwBym33aW0u
ydEla8WMVWtDgp3sBnEGnAwUL3UyUxumtP12VZ5IdIOqHIMLdg3dnOl+eO69dopJ7isXuuxjOPhp
e6LsHEzGN4LMJIzu2ojJEguvSviH7jbgGXmx26WrEPq2U0ezXCXNF2kFxGPMg6u46QLw6PaioH0S
kwBMlK0caT1trGHw0FxY9lDczRSqwZnrDwNvwNNLsZunolO3vt01dBCbtntwC2lyoCLPmU8+ICD/
WVlws1KjcBBPoc/wP6V8Uc96FM5rTzq2vPQT7ZddlsFrQwJrJ9m+WRivoJDu0eVmtliWfYW8LL/R
Q6e5IPdL+OSO7uxtSpkuDz0PVrMRQET8bUFtkO3rxKCrFni1zrnPqQgPcYFPATEDwzDmhNF4441F
JLZgGuiYw4fsdnwLC0GwHeK7fe+F6lVWqUtOB8iV82SliGJVVvR7Nc2Fv6GK4y1kKvNRMGl4nQgE
3DX3uraMXQ9WPr8dCxA3Z2HWLHMPQdFInrQU+hu8U9T7MQsANjO01QE0D4Mww7lKu2i9v1q9wWul
fnVAvxrOd7LszTUSLug/cyWjEEb6ghKuL+1suk37qPUfLCWqM2ImC+V46FcZtp1cHRA9CWufWGWa
HRpjsrwLTkDedA4kLr8BaJB8xuoOAz0iRrwDyQCNqu6s5MPNBvxQ1awRjGmojee+moL+PBsdUibD
b/RzXfYqiOkEm+oXp9jPpRKAQ+pebw2/WcNTnJ+GnBDPpZnlSwpdCzheOkXd/dKR8kI5s5waFtq/
OcddX486AbsvyHCbYMMftwiKUaVGm9dzCOR7hF/8bcbnkpFUlb1lXqff/npP+tMQl9cDlR1GBEeg
W4DB+uPrBUYkKyAxuOECD+NM0E23WRrtO3yQX4oasgxQq7G6qGgUcZRr14qHyJ4OzNrDL7afvpaB
2XBB9t2tXgIQs7Cji3DTJDpPthFKuQ31kLgq5dhcZdii8Zvm7stfv4efx+7rW+Ad2HbI6MUKzZ92
Ve5nSaZKqHvpBPYFt4G1D/BFbf1goeea2gDRTNqAVwpbwuGvX9p2+Xj+eLKjx1mzacGvcbDDYvtp
GiuEQhepEn/f5FhukC+WAHJ73eAgS0xPRTeNPeInQm6M1LX3U7Qehi6Wz9PQemprD1DANxSNkJ16
7tgY9RxlH7lk4m0Av7V88yufteYvNCZwenKJ2eDvibJ96CnEzGlrGdcyDyKwOfSfxviv392f1j5D
AD5bVCNsQUR6/nSGGs2YpI0YJe7kudj69Hu+pwU8V8vCaIoS3Sh+Uac66zjux48T0iAQe1RoVIzU
zD+uxhTWIPihtD3o2aTrnaTEzYSqhlKH85KDwO10fgloR9QHO+18Oy4orJwtDiBH7cwhL8loFCYG
E+gcEXMdv6ufm75yBxQIOaYB7mP4kIPMwWS0MKx+NggS/5TaRIWfkBLRrM9FtlnDas0jbr6aO6tb
DKcSDcc3ye1wp9fpMbtv//z7R/1vJZL9ZdbYD6lk/zK7bH29b0KSPJVmQ/+f//HP19++Dq8//Iax
AWOme/XRzQ8fvaqG/4rlWv/m/+sf/q+P3/+Vp1l+/P1v34RqhvVfS3PR/DFebJUK/OtAsn332nz7
+Pnvf7z2w9//Fv2GsZFtiaY6BzxFEw+X/lj/xPB+I2oawQvJjF5AOua6Lf8zjsyzfkO8YbJfMySy
HD9gO+ghQmZ//5tr/Ybbh9ILCRQ9vADe7n+977t/rEI+Mj7B9EP88/d/DNX68elA1bQGs5ikdPou
fG2W7Y9rtYR51CVIKGMfnXF5nKxieXZLLzo3Xd1fwcUxzV/Iqv70iqipiDODGhb4JKpFP13jzNqQ
Qy+A7lQNuC4n8wIQXVpbJpi+jrQQz86X+z98G/+XN/kTeY73xdG3oiVXWCz/BT+df6L1cnh+cCSI
08EgUoxzncT9lBROvHBJ2UyppO2M7r6gNqzSz8oVhhtD7vk+OV31xjhk5Nh0nOklGtBv7//6x1vf
8f/sF+tPF3FvQtXmISEOnPAnEqhD4yoZUgfjigAhFWP59GntLr1/61lrVbMg+95Cupx/mZu1vu8f
Xtm3XdaQtd7pud3768Hwhzt9rtAxZQSqx/NIX5zrQugcUnhtkCSAv5gnJCoAzHIKhFuVSqQlLVps
5nVub1gbuqTwo2BF5tWDZ5XDr4Iaf79a//TTrWKmNRJpDWP+Gdrqgu6otS9ELBMxITMB9njXuT1j
U2xKiF3aOg+ORmeEzdbzO9TBNq3x76iZWUtlbfRflTfk97VqwIMgl8Pihr0bkMlff3sQZH+8n7PB
+w5BM/gyOLi5XPo/bfh1CLJrAt4TF3C4TzmZozveTXGhJDGPgdm9w41edty0uucsxfPSNgX55MzK
hluGLNXVXKTeF5945Zyh7djfw5zAJ0T7ELNryHDx1NLm/ezkjDZpbGUWATuoiF9VB1gEPxGa/Qhw
Z3ZoU+bc2yk0huWOSUM1Yf7NrbclESAapI3QGSCB6pryjlnwOqGOsKHeFxH+xp3TDQ5t81qEhY2R
HMNlGyNEn8Z9BSK7uMt8nU+HNGiQfnCLcvvtwOaW0nce0Iw+Bp0nqZPJiX6D1GlW2w6kew9ICJ3v
OHsovbjRY91JBiPgKmQFUtPaZ80ZyyC6U6dkb6MdaZL5tKBuS2LCI4w+BivPbclnLt+x4evpNQ2g
EsdLE/Ew+BkQhasZfJRmXobLnw2Hf3GRM9f0EXs5RFNZ2xizZzgVA+bdTRH0+bW7YBK+bvJeQPww
J341popWvlGuYfSpKEvmtcwHkNqIJWkPbTQNjAfRYHdxPebFdJgNjtmUu0GODR7U5zb1atwtleyg
rei0PcskJZdiYHRfPY390F/CXjsGqt2smG+R9cKqAsVUPaON78NtlEbhezUvgY49KEOoC9Q0bWow
CG8mSNcqDiRz2zh1q+nOdwf26YW67GKMq3yhMnC7QJXo2dKkCM1vYZeV5b4g2vs6ZPa899e5JliE
0QGeBsB1i6Fg2SxKD+OOrDE8douRsgZtZW70MHELSgqV3S8IJ99zobnzUhnDQuobH1yzZd3DnBy6
M7BYPcRW4UXTk3JHRBadI7JojxWE6JGoae+8dGo6EPZD82Kws4xH8mb9R0kKwnSi+42IlbmPvg+R
669coHS1fJMyuVIWR3FqPSkPRjlYZ6cKX0F219Avmca+LoNr2N+kn3T73iyL97nwPAo5ujhEPDr4
YHaego3GEEFd5sW/aDks71alCPZR8Cid3B6/ecIurs2uMJ+CwaxRWUQ20IQReNlx0J1zMyRefUp9
1b/AZVud2gnQ6tyinQ2GnwnmIPbMPHj/84QFuKrCdJdivIdKYgi4f0CxGIx7MBk3rhwQENcDgyDC
CNnHdW99WxizcSfBNPZiNVmCVqNswIQI9D/HzvOUiolRDPeWGXygwyqeCFaIvrdG62Gu5f+PNn1f
kU0l0RjGCLjys9VNBt3oMADI4DDPWXr5WLgGV5mWzsxLKcwSc2c4UvvhmGKb4evGejtDn92ZaQTc
o8eVxTk8L+cAfdCjuxTeWz7NzW03kSDtt20CO5i8kjYfxBWYSd+IpcnASXo2u4pofWfcCCZ5w94v
Gq/bV8qV+5nS/oNozO66hfywU8AGpk0jkgzSG3C8OBSq/C56MFzk75bFBr857CxEXOUdQ7gwwuEE
2KzPu+XBLGnZWAXeKdJeig0hNkZ2PQM8iS5Vi08a5xJXB0UO06a3zW4nadBGGK84uUyTsVFkBJxq
GLQ/SydgsSZ+6lzbwBX2vWrTu5DJ2qEoS7OMibWGN+wN9j1KzAH6UO8cgz50EScK7xkSFpP6fM4h
QmXCWPYotUam0xBC9qjzwyN0AIg9NBbzM577+YAH32OChIvx5DTmfCgygXKvwTZCGnWjHjn5qzfE
m851YZHOV9NHTO4H9Gpg3XDzQixe7PahJt2nOxqLUvez4+PDNfPEv3hjFJaXcWiy3ThPy53RcMPy
TI2WIjQr9rIM6AKrePnqpD2+iUa4/n6JgvX0SYUb3pe0Do37mpUuTzAWlujIgWwws+ZRAE7WT9ke
UxMcpK4E1sHgaRNpH96zbWq6Qhn6LJRdONq9/kzn8W4M9QmX1JMAynJVjvO81xD47dI+tAEMCAIM
pRl99JZ8sESEeMZ+m9P0tluxH0t+R4Cde/K6vr3FO2xhT4MWHCPAZ0/NrMdK+tcDWtl9D8UZKQm4
KIBesVc6yPCDBnB2oq2dxdP8KdER7hxELaBAouKIP9Hacvd1Tpx0yJXSvPhIkLjvXPLrDqzBYFf6
engbXQbYiDLygNNHYKMP+Rzd0GmfRUHA6HbgNpfNy9TvzY6GEPTSocnPnTcrgBd46S6qsLir41OV
mw72LPjdUr0CF95bU2Pm17gpld5aBuO8INcdGVV8oEn6ChxCqQ3pA8Yj2IaUyCsS80554dNArRxa
XccER3N4rcPSC3eRl/VPwmRTxahp8QmX9U4vrSKVoXUgb2MS1TGLUIKzJgDyjK4OzD7m3yusxcs+
ICuyP1BqIFvtJi9D4K6nm1LDFYrDSOnuypnhsOWjuQBwcExadFGL7XJnWu54tMLOu2n9lvJ9dlwZ
bISofTpjUzCbsUn80cMKoeARJl/SIha49r60KsiinV1n2Ur2W4j9rlJ73AfUUZ94ZturYjZnDaEJ
OEyMqIt241zLO4ix3r5woJrsxj6t3sN0AJGXhAHtXMsOt46c6aC2IgfkvrK6Y0JeATXNEHbsAywE
9z4w8mRTFVH5XVqp8alVMmd0UJHNBN8tTXcLQMxNGSBOIBXC/jShjP6c2W6tzq2IZLMphtwVpyF3
Ek6OcdYH8lcAizUjcLYRHEuTt92tqOsmO3KaVLchmpgvzAkk7VqvO8+kD9+P/PE1UIaXET3rmVgi
+1o4Vfpsz7qOVQZl+yszTg/CvR8d06SyviN7DT7BwoP3hqnwG5+s92VAZ3rhi2PF8PYSmOikfmHO
qbzuxW+FVcY+xBcm56razk33NtliAltrAbFwlDz2dtnNcSlrEEMRWZW7ykUyeIRvbX2VJRCRsCuj
s9WKALEQLvxzqZ2m2ZcutJmuFA0cX7SKzDWns1/340G1utxqKRBBa5m/FAGV3yL98GzW9HLQSuF8
j5Gmz3v0tYriyir1FTqdS07D91wnnU8Esc8vpg7eZkR2G7BH/k4lighD9JxuuMwASbNe39AXudAJ
Fg+q8vQCS9VhCD5N6a41ZHinvcF6KrOV3zlY7c0cyPkORAXQxKVqon2pRbNLrBUBbcLenMfyK1fT
bNNHerqPODUOoRkaCUI0d7nNnIZpliwQlHgONyLujO17Y7sgq6zRunSd0X9yuKsz/XLbcx0N2bWt
RXrXmuWFTsptsCTNlZyVaW+5AJzTwEAX0JWf/UToVw976Cd43vpQVf69CZSLIm5eRYE9GmRMrGEw
Vled8noyqmqUSCic9mCm1PUCTBGUGCxeqSu9F1WNgKED4VSY0F6R6cgnR3NHF2TeHeYGBagdQo/J
89Ki/SSZ+ktrF6WDuomIpl8d3dnFXrVsiC/C2HKm/tYpoaJpnwBPR+mZgQggVjlq44mSy4KQterG
gJlkNOK15HtvMTG3GeSHuXPt5zltMfQ6crlovPHbRnlv2eqpdhvV7lAmjbu6zMcD6WcfjCdFRJTX
Uu/yxE0u8O+LOMv6iPCw2b416lk8geJqrvH9EKDtpnmwBmhTTc/GFC+qJM8zyGBfysAHETnPxzIw
vC2e/vlSu03/lC3l90iH/TsU2BIM7BSh7bPTMA4AG5BErZMD1s/qUJmDQbmfNdHWb8QVVK93DJIJ
U7asubiYT9mYB4IQnNb5WhJ9s0mlTNl3+v4GraMByk70rCnYE5lToMQhkJMVzU199Au+4rw84JJa
7oHX2U+BmxVHojuafaVbRF2yaaNr1BdLjIhnISanZR0Q6LI32Xe/RVSGH0GHmAglG+dMAt6phisF
GsUvD3Pvhp8i1CXEuKFFuOAMVDu0t8/hggO89KATJVWTb0aGay+rhJhE2OI8iAgqs3Z8rlbIQjqU
embNxUWnV0hrQUapwdzl7bRcJRKHMsiAR74TWNUO6tIkSxjPRPo5TLxVSjpVp2k273royzvH4JC2
RDPviWw5ZCBXdg5EAEm+BEuEhCqYYJDw4rBm8tbonO2o5BpjcbY8oQ51jgal1Al+Bh9m0zjfKt+s
97XSD84AjYezIMpezNy4g/e07A07/PBh0Z/5tq0ddv76FOX5IZJq3nXtcDNXk76wF3B1Ayj+SL22
HME+k5Nr25ylU35lK0g8a081JNsrAqAWtdV8QKiBdjnieE95vI+0vpI9xfEXnMbZgYGD81IXQXTd
zvBBSbPwY69ZYCchkdn0ZfTWR+GjjeFmw8Sg20hpKTTcZAb49ozemRREhFzO1VSGxXtTVUh065CP
YEqn6QS8JnbmpbmrChKJNjoog8dklnI/DkGtQHWZFDUMrY/esnzOPRx5vUtYFvddnKAcYMBoRpjS
C/42+F4TSZRxrdQAlG4Y+QrbJRMxsnoeJMADfAspxQfJw28QEV+wfYfvLcLNC/9jfRv0DN1OSau8
azeViA6zrnM/p0q4Z59sjxuj8ubX0rC6O40MrY8Bj7ZH0/NeXWn6wwbetryG9+m+Vq4p73wcP1hD
DfcaAK5z5/a1uzEF1wtt5eY9F0rvnIQl2KdGybNjMTOLEZRZpwbkw9kgpv16yLvpXgD0vmnziN/W
WsSrFe1xqCeD1oarv3buaL3Veqi3pjGo7uA1ugzgC5cz1g6iA+KejteJoUfPL9wEeqcFEEBZ90li
5XlPDHfZRUwC3x1W+EF7IbLHQKCa6zOrutRg5jeeAaBiqrgE7SKCFNkVXNcatgiyo4xTbcrbuOtr
5xOSDa12iSAmt12G6EUslZVvgtr0PkbAzvCwk7a9h/9dPDsLr4QYbwSTEhjzeergHTK66r4l7RQd
S8tyPguhxTltvHdj5fHDCofthonnibL9kbin/KotuNHGvrPc69AxXzKfUjaTkzpib8zeSjcsP6SU
7G82DA76OgdRmTjq6iUiTb2hRhpK+RSObXhvEgKyK1g0YFdMc6uLEnyJhE3YqME+iDk1Hmzd3E+z
zLaup+6VsK1vVY+8wKmFvi5HDaOAfFoOLJM5OTkr8g2C/2ge2JE6tNQiHRDmGXgCzBw2Q60M+XlC
LYI9pjQuqV+Uw/qBS9jN6XVtgSDyKwMLSV4U/hndoiYKvq5p5FDFuvskrFjvw6TAvzluiPKvm5MH
Wc1leRydaDD2SzdNB2nP/kfAvGnXWrq4lql4rB0S5b5lw+TiVBhtr7Hu0zqA0gafuLkdS4T5O3jO
2tpMnWmdLdW1VOdqsUOwu5N2d6lVTtkz8GjA95YvzTcrkv68TyqtvkYUXuV+7NrokAzKYBUGi30h
Zsm9H0tounE41/TOZtc1IhuoIv5eMKxzUeZHpwvSbE8Hj+p45TEgvMRqrjd2V87hMWqSaDg1Cw0X
kvtSWmnCSAjNsloPvwOQVmNbDCG3LEtX6YGTDww+iD51x3balK8wCXLa3KWfF/G6aL3POuMqdJOV
Y+V/pwNXSvy98zgwn4L9xeaJlQ8Jw96pKbnj0kfFd+v6VeKwseCO2CNkLd9Hy6mfbC4EjGEr9YBu
akouAfKFZzwV1TO3J2IcE7TMXzGA++qQN6G34GEUdn7IPZntmF+5NygMAe81hY3ovEUYWe9mbq3X
qZin/oQM1CL7cEj6u85OEkIpbDW0sWjsHBhRU181lTRm/I/ZWm4Clm0OTUiaQ2xAe8jAj1QxWwK0
yz7LiXNpGll9jxQ9V4Z+iG0+EeU6VAeRo+Rh5dpVtUttSeeQ2fnQ7nqgXAk6D9cRNxaGP6TeQbfm
AtGYLI8OqAIcH7bN32+Whe+1B/tgxkvfTnfjMvJ4+6nvwl/IAXPeTn3PXw8oO+Gq0sp7SiTLc2+N
kBAB0vXkSJTLYA0wJ9HNbYKko42XjR3FRDOjsBsNUAqEo63dkcI2pmu/6HEFpVagXhh46ONYZpX3
4AsDBX7ireR6L8FUySWRO7OHm4ZMmBQJCCmc5sZRE3Y0kTN62vQsCBycVJ/BBv6KLjeBQvkSWyGK
3LjSKNooJOoGlBDJG/AepyEn3YMKbBuJHO7c4uRuAJ4+yf0TaRUOTQ3p6LvUSw0+mabFm+EvJfzT
YjBB61G00XEqmumpyFC5bXPcpPCVsSQMm9HNJx9Jn06GLZgw9gxQ5e+Z21n1RnHh/qKR4N31jtO8
D0Glnn0bzH8/yv4Wf4zVx7YImPF7y5QwS60nElCcxHOPnp9Y/Qly5RSeRNfRp806F/7XqL3+qm8r
K84oq+4wQaJ6UfiJnh3q95fZnpabSAQRGvhWRg4HqvA+eeYMEqmLpoCzWWXB69LCGjXolHNKT01I
JosMxvolHxp8Bvjbgvz7GI207K0sUOWx1y4lP/3npt7Thumjq5Tz9hCB5USIEibztOcnd17HMfKG
2DGSkBU/e/kOQvrKJy1tfe6mJf9sL6J7ClNnuLG6Mj3QZ2DJmCFu+u1A/Zge0RYt5WWZS1NvhEzz
cCuctAZ75dY8ygWhYvahnkwKK8Ow7Duvxe93maumIj4Ck011wpvcAFof24CDO8FLAgpwwAqWWXV0
mYAu2LfhbLCxwYog1GIevLMCu1Sfkd95yL2oFiBUFNT7W99TEHiQqePzNWv9iA8ERkomFE+FycWd
Z07VxmlVYYGEqgJKijnho4RSFrFahtzfwUXqKVeTqauPC9aEmz5EvXGLjMG0aUhgAXyXs19XUM1c
3kLHUwnJXhpcA+3f17sZphn8IkDV0F8dbAi8SWcrR6acYW8JBCOqE18hN60RG9pHpJYAIX2knxu+
5u1Qfp3tNpsOBTTcZ5uiU/Kwls7zQmgoHUfcijTXMTPRXZzG25DHbw2mC6YXCwO53vYRzZUTot2G
i3Vv8BNCPSz9XSYqGF5FCnE7RsZs3rhd470lI43nemh5QFU68NVlGAKyQ6CBP8X5SNnNK0a1sQV3
1tDpnh25L0NB9Vq0Rn3FDHOW28h13Rs3Qum9UZVpkj3WGcw3EwOKNH52KKmtNDJWvJUMJxOgsj4A
NXCmg+ktFSdGh191OzajW+2Exs6wqfETkFXD2yF1jrS1YKcAnd/ijGPP4xBWW/ocU7LnglM3V6rQ
+qp3F4QybTAEC4YzLK4zIkBCr3sM5ReP+9F032dNSnlaa3ysc4/bA8uRaD/pIZACqLZgzjGjthsf
fp9izchi6pO55K4TNwzB3kSvoxsMbd287yc7BHTKGcnUNpLpY1mMtn1cN8+dz8MWYE1V0TNWyCDn
PhoOD4AmhXUKO92IHamgH31k5xtHpNR0InejUzbSLoqXIRyePY9Qk22HVAWIeVl79LlBnELYa119
lbR2JPeyb6KDByh3hR9CtzqOPZ6lQwaWFShi01wlxOsklzKMav9dQfqa74poaNObjvyPBLLbtAxX
5jS2PIE0SuxLj0d0OYpxYJTI/dmpTl40ECnTdobs+YLq7juQzxRn/4IsWWJMny96wqT/xcam1+KM
JdDq5PSkpLyauVkuz3ayVgehpQMMruUYET9Gj6J9dMH1kuqASVNaQ6Q2vggzl1gLZ81+7On74Jri
zGCIkmeniE+J66WWCswt+O0ye3MXhGXwQXVXqzu68kV/j1nQ/rSoBeh+30bOtDdFn8LvRizk3ZK7
QMoz4v1tOJqXsrHsB5U2JYjHxXqBt7d8S3MzufYWVHb4WL0LKpHlxfVEToXd9w9BuoijnOGRe6nP
NGfww2NJuXSLJLbb2tIC1YfENLiimOOVbAmqmKls8Og6Pn6rOkhZPlGOmirL2jvm2NWHJTsMHQu2
FJ6qOSFPY2wf8gI47EWTTHnx5YroI8ieFESDUOmNTpP5JcAzc+wxzwzA+NBVZkvwdUKv86U3g+iT
Qem7DRBIHgP84dvCwKdT53VICocT2NfjjCCHEAfzNoM9EwDN97jagr7EcFEJvDS5KIYjm4F35FrV
yZhWiXiTmYQeVihtTPvZdBrOoTZ7dRa3OBrVRAcg1NHFd9zp7KHe2PiWEZ2h1DA5xMUESVfaO38e
Bqw09ZJA6Jw812AQAlyCyI/lMcsN0HBp35hunHY0uMLFnY4kUeavNsyHDTq/8pYnCFdNkFUUlRD0
1DftEAvDuIFYWAcD+9XgAt/YlLRRWsbSuGfjlJvufozaqNytUUG3C/1WnOGyZ7SKl7KJXQtVLGDl
pH5cvCr7ziybzc4aubFltWkWG1rKcqXoZ/aa+w79dHbxw1HXNmdU5E6/xQdH0OQK9jdZyptizJPT
jGOepIJQffEXi2jilphVe1nSkyUqhmNW8uKFNLdOs5cY5JJba8bBUujuZdbW9zB3ixupxk+BRx4J
Pm/i5OloXTE/nW8nmZXTxnC7/EFg8NwGXYhVnK5nsekgAJ6HCZGE7xjqKZvd8HWutMALNXp3NFNZ
+Itum73pdeZ28lrWRpTmdtwl6F42/GhRSn1lJyfY0q6zASWKP9iXvthGtdlmb7WD2prB2yYcO0nw
Gd7OA7C9fgXkGYpMAF34aNSpJUtgejAp6iuUJCJmYh0GMfupe7T5zJhWc9G/c9U861h6WlwviYxO
XJCrZyYOMBFLZdNka7DVeWRiORtXR5ikGyW+TvnIKabnTHzSMgxuclTLXyLZ2rsoZMhU0KB/aSxD
09EdOFJzQn2Al5Vmnu2VppEVdzX4dEKdbrCz+ylwDRKPMaJ9NwJ7PHpkR1XbVSK0+d+Ztma+6gTi
KABcgm3cwd7xsQfY0nPwmCrF71zkNKV6bP0b0BDNL5SzP2pzkHYgnAWGFaBIsD3Hd1Y10x8UMh37
pdnIjD23aNmpQ8fxLrhSx2/as5m3mXVwW2ibyvKvRSU/iqR+f1kPPQnSLxPtIiiOH1+2UfnkLfPA
QLsxAig9xMQlADr5tHd9HXI5CJox/MVrWuYq9/kfwQ2vGoWmD28sYK4DGOFni0/X+9FQV0yfh9Fd
u5kFjqNTbrJ5xSiIsLVmk1ZPUzIwxLWoqRFDhMWRoT83vrH0l2GXzb75BnkG6Olg5CaX1wAS44tn
D55x8tGP02zro0J4b4ybqaGl5xbf67KaC4bfISoVj3w+etCFNXwLIsEICDZgRA6eiJr6iNmhuS9o
axibtlqcm9GS6lPILVdv6oGy9l50voUMyFRyOGaqHglJKNA470qdBO3WGjzGcwUXo/Ytmon42PqG
JDXY56GjVYb15QkMDhPUthiME8jhErk/rlY4sP64nDyn8R8mGLU8WtwV3vSkOesy/Ce7jNIKKinF
5YYMY8fdErMAKYD+H+hmJHymv+0ynDUnaBZjtiUkAx0/WTdRPOH7WS3arTxbpd8yN+F+/YJksW22
+NuNj7oJSSEAtREEByZW+ReyHW2MhsUYDjs3seZvYE5zc2N0k0KiO069uSvGCWFAmy3+dpB0orlo
CkyTUIBKY2MWjmpPRHPKkttMSeM4CrruEhEqzQ+y6KJCQYRKFDsrEVNbCRKH+5iRN4e07hHMAbB0
8Cn6gxppNhA9AyigxAYAw4FEx7lSHSyNioSHdkJcLqPZnP6hV/63ZKZPAn1D/bs09L+lor/LHv/n
d/9SX/pHeel/Hj7EzWv90f/8T/1/KELFyOYiEf/DTrIKXf8pYF3fxN//BiJKjOKPStT//p/+IUe1
rd8CpMkoBziRA5pz7AH/kKPa5m+McO31oI7QZ7Lr/Lca1XV+szEN/B/mzmy5UiTd0i90OAbO4HC7
YY/ammfdYApJwTw4Mzx9f2TZsY5UZmd09lXflFVlReSWNuC4r3+tbzGRdV3uVtv5kxsVw7pD/tIg
eI1Zz/g3blTD+IN79esaxCYCPoSt45cVDD2/W/nzlPPQ4iAbCJ3gi53SWAbDLDoydYI8uLQZgOAg
LvH6RHOl7wbR5k94qT+jKn8bZvOEUvSeQongaFQs23quaVCrBm5bG8fKtEjzdqKCjPEkWG7akt6j
ZBp3s4Rxw6uG3jfuZE2N15QrQMArw6dRAm53dBhqbXFLvDg5xJx9fWw0/lxHHpEG45pj5k2hk7ca
BtQFxiKX2HvEfTOeKtjDhHmiU6PFj1PSfTGzx6sEWgZPPYfk1Z0ehH0rN6QPsZ4kGMicOERdHA+x
o67KyT5PMnsR0jhZQ7EG5eiB7Yr+aNRFtB287BwKu/d7p77DoljsSwoGA9lP+WFc8itEKXEMtfyC
3tIz+390Ot26TBL7tp+te5D1Lsc5p/Jnr6p2KkuvUyxD28EkUddU7Q3hDQ3YL9XZzXxIB83e4yYt
915abN2s3UvQbT5K4ABQFZ1WOE9dixBG43ljwgNgLuyn3tr2ZJr3BIuvVD34nlXd6R6lLcylmTlt
m6U5JpjdkI6O1GidB/0PUPZ5rAsKUNxNWLTUdqUFZsH6gcpo/qSSj15b0PQLh5NYSeUbGnBC3uJ7
r2gexQSnZg6pQVtEeYnmmq+j0i1hMQ4QJj/MGH1kzeTHctnXsGDo+YrFMVY1snxLGCYO74nrMCay
8X5ki4mHJuPUyuDFtpptGoOaKiRduIzaczc7akQKRakOynYuaTDakcfel1JVQcRaHURZe1EryD91
SF4xhaqksYndcDVeiB9IPys79m2D8qHJ7EQrv9CBeGHUK40Ot3KlTFwCnFUw5H1w9j9jZqD1hhzD
JiNpWRfZntkOfw7ilr5OLOUSH1I1pD7DxHfKVt4Y8u1nV7W7uS/PS148aW12Q6nbtYLIkrXDQ0gB
aAgKIZvKrSEYK4iu27apsU9qtEAOQVPAlu0H/Kv9hFFv55Cb93WjxB4B4YWzSHVih3QIje6OGPsR
p/nZxN7ncFra0OKu0Siqm5vaouCd++cpLOWVTgVH4PYErNwVI8beWEtUhOlPHSCp1H6ol1TpZrTU
4cnziZ8ERWf7OFaLbW1F9zWHRTJfWzmHz9jV0KlF9wPAPIis+MMS2hNFpupkRiRUB+sDwM97Qw9Q
JOIPqXOI0Sb7QTQy/+id5N4GzzFJ42za89lkJpox1hJRLxl0MqKwcYQ5BjyvmoYaHAM0pyLle2cE
58dYpbcRO96kMu+ViG5rQ7tLULYir+EgQw2d55QPIuU1HGYG1Ot57+gLbsDcezYrRerNvLLaEA2R
23sx1S3KR1CH3WVX1weOehY9Fh4DKP1gpMPAgRUPUF19IlsfU/eT5iVno7fVPUfcU0sjME5dKwqa
ph92bskikTF0sgHWH/IRj71TWB+uhEpHurjY1dOTqUcXYUQFRlHwBSMigjkTD/yPjO4vDDZgX+BS
v3KLYqDJxFUhLd74SuFTZMFRmnYynH5HR1R+raAEHZ3G3jlV/6CW9lGMxfVg4D5qsBlllQGiTGdI
B+XQ3o+eSTK8jh9peQgclASVec9JSrG1qC4HCVjDHZJDASgr8Jwnr3yM3Uea0/B9mNUOw9YcaKN5
OyTsi6NluKR1aFNM4ilrmn3nhUHrzh8Vrd3dim/0ZmXtsABS8d1NYmvkjt9FGkptcqWnMJtCDAp4
nyAROhLWYbmpegrZTB7dTTouASiiR1uWN9LmYeuXlKdE1DF4+87ZiNY84tF8TeTa3AX6RxQHMhw3
wuqfsXD0QWjaDej+xgNoxrJWWFfxbKZ+vQyf5KHqPWqsuTGr9LafhreiilZOC8e+pnEfEaRuvZrJ
MIYE2ye88z7GCd62ormtlL4rFq3eCJsll7nN88g4bdPi5NvoZZUcOs37AW6I+Npknka9vGEpmDZ8
189OZiz3AwOs1ip/MJ44Y8/9mC1BwWP+wnJ+xN52zAdv2eQ9O2Sjf9Kb/gAjkpKHvjnCyeFpTvi6
wUPtclwulALhMrMdBh8KWI2vz3iDVPJDcyC0OjGGSMzMQZ13l7NwP/JhomaQkfnWa8yn0sHSgjTW
bcO0vma4xpsJQ4oReT9HDkO7WeClLtfC56lMwIix+T5XKnqbRv0F8PxpsYp9UyW0DCjA5JEnP5Zp
uKj6+joxUS6gYSPIDRMNZawMtCmVHEZTtXMiHIbm/FTo2tdgxAIDRHe0ZuOum1dypiMB+ABzktml
VXU3Ra7eAXDdicUAOugOVxbEKRzyPSfT6YJEPlpaJinEMpz1dd5uC8a3nUTW5ezh00tWb4iqfsqU
Osl6fGThakjT1IeMU4IPTLrGK9DfybEeuED6wuPOkjHT/V7109cUGfc4N2DNasNF59VXvDqyFecC
lSbUtw2gmqJrHazV1S7R5tu8gbE3ksbeWVV2Y7hrkbZ7m1Tsx4kLgica8hwig8K3OkY/2gkHwuBp
16aVfbTCpb4Nd/NcLuklOxpIdmA2N8Byn0cwJJT5tAWq+LyFSERLQVLdJTXNUKYieeDlh4HOBl/z
MkiqTrN1jeGqWLddXX9mrPaIT+an5pk0hnFCRPj/iai71Rr3YnBpRypqXNL9qO8tCySuGSG896I3
LpP61eHI2S+xnzgqmLPh2Nl04HbeHu1HwWhbpg1ER5aHdkcfyS5HW/ZjRqU2czKfadVb4rg/ZqPo
iAf3gLttHd0qxSyyvFYh18nBGgdPauJglHJJsnc4MPEF3vGLmOOhLzy4iaKG55sWe3qESejNKPl1
CXtuNTNYUK42Xk/D1VQVw57ev8SHUPq+NtwGXTJe5uUCiMyxaRY32z1oVupohpEGiCV9tN3iOKvy
Qw0OGRovuVTRBGsMK4PfdMnBoZJpZ5AFAVuVPXCGpusuBIJP6802HCx3peeoLQVcmI/0BpJRxAms
sWjrc6mp9zvbOqsC+8jcsmqkxmkemtAHo/M8TqrfLbMy9ybe5kAJhp8FRI1dTDsTYuooNnR3Idyh
r3ep67dldVVK8W7UZb1h1lzD4WTkZDoXgzmcWcnBkYvkEtrDu8y5XIlm6RvMVxrmaPZbXRow0w83
WsdYHgm7BBg62VvV5tcO1tFtbruPnZjvnD55HZf5EpbduW3Td9lLXIey46dBpt6KWGUbu4PiNSPZ
+46q2QqE1CdTjEtjSCS/arN3tqyLCZTI+XrkjWup9NBb6lLVIYW1w3itgc4NRmXedhMLs1HqV2Mz
bTrL7LC/dAwzNO2+GJnQT90FhacnptDMgHrzs5aWcQFa9H6p3UfMV1vCRj/HxfJ8h4O7n9c7iKG7
2KkzOgIKWlU9k0eLWUsORwpnfmVSTodUODCfDFq9YtEhkTx3zGUsMi7UiZxnuo3gnLHid3CpEmem
xSaHSUhemU0yXEeapN+zqT8bBhqfabhjsIjxykG+wTyWWiTo2mVX0N0JZon3t+pvufso9AjFZ6eq
R8bnxxSpIwVAXQ9m51vz8uC6dE+kuXoo26jeZrN50Yr5BaWJww+T5k0zzQ8ibM5Taj4UoXPtZstd
S5yCe7jgso4PhsvMJjWQcbzhstNTrObadFr7e2Z7vGDKRnjCEmSD6F4l8LOdKU4M6Fu8GahRQ//T
vkSl8PmxGV7wbyA1edeRTf1Ylw8YCavMFws35ExZD2UZdoABqcM9hhdK824EQmUH7YY4Sb8n7Lel
MuQp1YySuV1ln1QxPmdulO7zqHjrtWxrN94R24B71l0itwXK5imLHQZkKY3uSHusRbsowyii7APb
rq1Zxy8V5U3HTq/7o45UciBEOewcjcJHBsK4N/TYPsY2yzWj8P4w9x27cZZV1Ha8dB2uEArXy9Ni
T4+hsi5ms8WqnHjvDJWqbQtneIurJ2Agdqr71SOWt9ougX/MNkWfNza4203HYNhvKYWeTD3buZYO
bWacX9q8FhyN7RsIDJt+btMtpB5OoVn7bHbFWVTJis+4SKgfYl5iym3tZO9mzdNoVVScyTHaTY03
8rcatoG4/xqzbHYpqCwoaWDlVJPjYkha2o2AVRijSiCmpT8MES8XVm+fCpsSX6xDsAlNbQ8JjPo9
ouN+6HAclUwxzbi4iWP7vbOJdicyvcJIQQqlqXYaKZ1q/cTRvpUSrWpxryx2sRRr8y+xuC00tdVd
oC0GtUEhPa6bAn8loTpIvQ6HGTCvflEkjzyuH8KV16BvOV80dMi5c/MJrBnP0xLfO+XHbObPjtkU
u8YsdhZ7a06wQKNnIJnbTssLamsW4y3Gu+i7uFWB5YmZGxHW5JzV+Zk04rtB57IfGvwtMKk6ukt8
TxFezBpN8dyS4/Ig3Bc4s8YBwsNolBp+8Uct33l2tZeUMh02gl1uXOA1soHJlg8LvYgcQ+grb6A8
QIEwVnxcMny61XZBAKVDk4TUMbS6mxqdEoGO4qjIOsRDdueY1yAjlQ9Pg8yaxAE+t8e6nk9WpU6O
vop7rr1LwnYBNuxceDq1O4ZoXsooRjWhiWVj9c68RYFNeKNbt53+MtH9dBS1BRcExCL1FQ6mL+IO
6nnCZOaHasHu5LCLmS9DVm8sf1dVazY7kknXorD9ypN7RNnjVI23ZRbavuho06qqi6TVLyFDXHZs
wWKnfGyxKxS1fe9l1ZMxGoc2jruNbbSHfoFpGM8PyAjWpvbaG2hBBjsTwS5IjLAyxCuIIVCB7YK1
suhf0vSqaNVjU8CEwx6eHYQzfzaLdVItR1OLHVhIUpY3ODmsGhlbJzfiYzUXvk3uKCd2z8G4PA0e
Lu+FUvGVLETfWZhQ1jeS+/kwxTMtztthUbfJMMf7IcpfLgrHu6zq4nIY6JGacg7XQ3gdNwMzWTc8
lXxOU8ymbzvxVyvVudZdHyPrnpgz2zpbnWUPClaSonOSl6V4V/2NXb9bHqnjLisDqQ27rmZPoqeM
/EmpMvgKcQBctQ0wEDus7giHYBaGCxzYU3w/U2h5AfupCzobqIoaBvb6Usf8bj1UmftotoIUJ39g
A67LOGTLuqWknrn6xEWO7axcrpifwNTscck09QHs1VWNP5KOsoPTtA/4WZpdOb/bqf0ulZTHbPqZ
5tORemvQKfq1gol5ZS9yA4Ds0+AnerZ07GW6+1IqJrN9l31WFB0QJJiHq3mm9oouD184MegYZbuE
3lLaoj095orTNSOzApgjprA5dcnwORZo4l7bG+h85lTyswOh33hlIn428YhTo2OjY4ku3AurSi9x
W2knG/7MhdMxf5wMZIARITqwQg1vNTm2P8TUf6U8/9/Jyv+IQfj/UFt2CP7/nwEHx+Yrfy8/f9WV
17/wH0kZjgGAA6mDN3ApQnLRb/9HU9YM/b8d+Hyuzr7Q0GHr87f+B3Fg/zfdNjYhYQvNl1Ig/lb7
H8QB9ANLIE97RG7WTDX/1zekwb9BHOB5scBJGdANgCUAOfnzLI09Ytu2c4MtXYhXZFYiezWtLfig
NFzDsvjdGO3PI0NYcXweP7ntMk0jUy8Ry38dGWYgj6Yy5vNaOkTZUIULPjIRCUbgotx1ztDtufNx
E6MSBHHs2C+prSzegqSNMJLMJ3LOd5NdZ6eE+liYsyLbrv3T6W+C63y/v0z7/vg5baaLK10M/oD9
fcboeSCgkItrP5HNm2KUc4pNRXX5rNTpl5vl5j/q/T9BJghsr/ALPk3CezDFt2mm0beGvrS8T3H0
Q0WZJmZ0KaNMzDvVm5yIn/7z5/31CjCkWCk6K1/DoNTpz1cgEXlCQqqC0J+NyPTgOf04Ixdhxtl8
2Y+EkhNTc39z3f88sl2/Tu4uvkcLls5qIPvGIFpN/DBaEsr+WKF9Nhn1pm5Zihh+q4NZ/Q7H+I15
9J/P4xaht4aQOOZNBjm/3mZd2xAcTTLlW6TMV1x9NjzifcAVUull+wKx3CFC2RvaPUU+hgdQonHu
Ve7an1Jn4LkZTYzeDFEao9w6NRiObYzfPQXukGB3ClPLeSBRa37EY6m/Ae9GAqohK9+nBaLe4Z8v
2N99d9wgpuR+BEnxndEDK8DI7bhWPvh/91w2TbanH2A5035Sbcse494/fx7Trr/c/BKGprveHzp3
p/h2iyw2LwyVMwJtQYCdwoga6o2rRH+TJDpm98xok33V6z0lbT21bY6Zmy8kWrwLlCjcDLpVmOmV
NbvsZ9OFOkM2TiXjDaE5yUlLI/ZaiaSFfKO8cv4yC2W/qN4CDIlOGwOjKFAosWtZ7b6OmwxfYASg
uJmN8qlvBP6W2HZxHMac03I/wht0WWIkb7ey7MSpNmntTUNvkJsWZ2jpW26MooM1HxmHosiUHcNS
X9ftoL8rl6zEpjbyhv2H1yQTpYmtd9ctdgnyoSupyxNVV+X+ALHahU7eqSeP6uRmW9VZxB6ySgaS
tGRO2bXWtDsuacgpyepr7SPEo/DEmlazgxeGesmptKTFniZg8riQOaTSrVvaX8Z0y7lRP7RwaOxz
MhX5a1V1Nbv2RFc/whzV02o8+t0KmF3BCGVFo5aIOsBg6knGBrixdVxGSrxaxajlN0rEJgLi3AI/
IEawDuPKiYxrEbL73ERFghUodhrd9gcYOhwrSO2N2wqlWm0NaqsrfMpU+0rEDbaStaSOOBloKqP5
itgGluls3uKKaRnyIFJcaiKdOBzgs4bDn0ducuiHGhpjYlNpsqVMJMWJ3sr+cRQ1y2c8xYiyPdnR
13bEeboZah0HJak6ip2xuTZvhU7IzU+iqmWBn4CNxwNG2B1QCjZFiTAQoBbmUVd1iZiyKcD9Wb5U
4wg4uVwsa9eapNjx4rc9rlhXApUTtbnW9BpOQhSa5/kJR8RA6UeapkXg1B50dRI0Jv/d0stnr67B
0zdeo72SkiT2xw0+uhuz7NkrepKCBeaL7GpddPLnph4RGojwK6LYsz6+jpwOyel66fQua5vEKDRU
dRPb7eyguHa1i0GV8Ee8syy1XM2x7mE67WKWW/De+T7uHZRDRR5y8AdotXgw5ig80Ns4OzuMoy0J
SAzJyBRJa9wI3FDJNkNG8DYhENZo28fIawBws5/DwmTNN8n9P+eOPd5QzcBGexrIQ8FOyaKVNt7T
mcF9Pe7wCYGltzuVX0MEMR/1kcVuO7uiPsaFiXc3avUeuMfoQW9wphG5CDH3R4wh9iGrLYS8qOkp
m5vtMvmUQ48NN0KPec2Aj7ZBnE9Vt6NXNsF4nNiJ4+uaIuqBIjvRHbb6MV1g9eWW9kmSjFEa6z/5
ygEadF1tLwHWV2M1vWHjaMxB67ZUP85eQP1HU2HWNB3IwrahXcCeM0rmcSEqDIlyWjGKOLExew4l
T3lsJ9bZQTSLqU5iQB5oFjhQH0ePpXBK6RosgxnBzy9tbWTehqZCy1dXzz9SE+/zevxObjrN7ZDG
+ha2BVonFFTHrZwXoZFk2aRZ3pRByeFsK3OlLD8ZlPfZGz0/LPRD7aHssvm2GGup7wdqZ2KfMe6h
1vXwbn2erb0zl8rxWZmGV82qved24SHaGNC4OOXNRAQJQHiUvBPi9b48l6M2r0+dWhU4ixFm/VlY
BEZVwl1HaUfhtxHZngQnykC6s6qoTZgF1CqM1YyKoNA4HLoa57YtR1YDZyqpZWtabGsMOjPoIySv
P+HXd28du4VqPw6t3XH+TsOAio941fs5Km46OU/geLKqv3PKpKz9qCunntBOWopNjjAU+eM46cMR
2EJ4DczEguGEedTwbXD7auPQG0PqMR7TfSxDs4PjGpnPYmzchxo5H6AynRtv3kJu5miib2dbg/j6
C/Y64WxiDMdYgAGgc1qNe3VJ5okwX4kR4ismWH/Jk1i/xcNcfTgpRu7AbiEPsOLLkQG1KIaLiSjv
TKpVxte6q/Jsq1MUgTQ3RvbnYmsNSrhWi7c+a+LIJ/hZX6edYtw9lFgzma0b+qXRuyhSMRscYk6O
3VJuPluT+5PLOZZ3I2QdIwjBONFZQ5/zzE0ViU8qFoixNtw32BwL+dhi/H1bYknhUqwZE3BWslP6
CVXK6nx6rTwCt0U6vrhulIW8QRb7eikbICFlLYsKLyypFTIE6KI+/xSjgYJfcKa5eSx8BpX2x+Cu
gh6U19IiGO2ERExqMbj+6HKQ5NnGpM8sjjISXmLaGnTTEW/UQOIIhu3KPVR44Cs/rjURg8BZynPq
jLipOEAkOT9QTFxlYMIOJVSVmraeQHEdZ1M4Y8tO0NC9OQwfZ3amrT+VqqLkx0aH4qXF/NMZQduT
AAQjmtIP+QOHSxtT2uDM90WvK76NolmnMMZQR7vFwYwP20BnqNt3OQXSU+EAWx7oZTD9rCvWqUgp
kyP2MmchT5DJH64MM5N3wFhnzDaZtXHHNRizubbiXDmxQE3M11+BXWPzpCxVxUGSS1BHKH0UK3vk
41+1aGDGhPdyeTEd9DAKmHPanrDNM7oZ8GL4Iq5xxVU0sOBM0PLylRpJ3LNZXrkfhhfF8XkZZf02
GL0qgiWarTtr4Vfg2G+mZ/ZWOC9EOBgfSAv6l0M3QSB1NlBMs4fwZzS4ldx0ruhRLIoqfG4IJ8Qb
yzRrCrWKLDwnLqo8Icpui8hdvRX9bF+H8QSraqHc+ibPNHGpVThueNXlr9LRphs3IeiNXTQkQZZM
erdlgcl2RYofJNPNeJfJqAJ0BvXKkxVCtjJpYd5EdNB9VXWyvNp2bD1olTVeCAlhkVMk+YhtKXtS
Se2MEKZiCjJI1uAAsczSag/pYhP0XYy09vni9Etqp4AEwa7pnwc2Se8TpWkGlpMlewjJtLGuClAj
/qjn8xYvRqfOypbpi4X4U/ueKtudUET2Nl0JvWITDRzINn2U8GDpGYnZppZ1hMjD7jygZSMj8ozD
5mfYFyijhWESTk4HRWdslw7G/VLNoRmoYl6eVQVPKWgne75KK+XhywUOzGiCW4jGow5K7N1kIcYT
Aajkg2JWCTh7ah3UWUnzMAFoI2q9HaVD3RRwagjfe2E2ny0FzA+YNuHr5kYP60ZPq/axiD1m8WHb
2C/ctPIhrsf6xHtulXcKOWkBhtKipNerUV6A2u1I/NxVogI5umiAulBdvGNgjDcmNfIIhhgW9Pik
5y6oqBYv/l5LNTPZCIqsXzTUMN5coAZNH8oAweC5FvFZxDqUPWnDnQFRWPcbQ28Sj/wHJSnKnVo7
IEyy4mQcTJl+Qo7hwsK+SKkLNd93eq+AdFi01+CX0O2WES1/kYqZeHw0FpuZk46tn3l8WrxS1y7u
LCChnzXGsAdDUj0SDGmiTxtIMBnbL1LIM4cPPXwNKQTFXqB3udqYOf11BzLP5W2bUJ0Q5LIANJTq
sXmtYlL3fuiGKaiVMWJ9h+c0Pials5rPcZp7AJNhGeEPSHjjV7an3TRpxBbNUaI8QuhiSTLpl/i0
Mp0N39LN9e1shEJyncRwqhvAaYReBxcLgGknK30pXbdpxRiqLU01LswTRqg3qRY2+PNbWX+iHmLV
rwwRohiDkMaFEw3kaiLHOWCrbfck33Fs8ybJ/MGYnUPV9bBHHfDAN9McszsPhxYeezWRCIIW0M7X
mjMOgz+LyNNuLdsgdBMuMbQUWsCML4st4lcbayjojGUd9OoI2ADLI12im8QaM7pIxioeD1U2TtvW
AnazdfIcMUb2qn9tGolSC2CZ7zRkMf1ShGCCweoNRdgsW8rAlUWibavCSJydM/RQLqISSjaYoXJ1
lois5F5qwup9YDMU4trPQkxtJiuzX2IWb1CZY3mZIkibOzlME+sAO0IGmvpEjABMV8ZBPMcMos26
fmsl4WxDp1AMChe3R+IhTAdbf1Squ5TAAfrVUMRrFKsWo2Te9+zK+dObsLHJqIaaOXw5GI5Tjj22
AU3TKLiEE6a6A7J8g1GyQd3e2ANOUOAUA9lLtxjPblMRkJ/Y6x8zAwjYZuCgfFTlwA0X5rV11w/T
eMJZCrfGIHTAjr6ARUBiaXoLhSCvVrq62i2K/SDySi1ge6uOoUTMq3pL8m5a0+0MODsnkw8zrLBh
M2GFJLRQ9VCCDcQm4vUFa46vsS/AP4Jl+c6aS1Y2Al7GTQTq+KszOrb1cJEZSJpF8dMzu/YjiyN3
usKqV7/aZdqzH5QpKG5+zY7AuUKov+0J5b/0zYzMDSeCiAsdIh1+wcbDrBHrlO4GEWDLjHAJsdKg
NFNdBWFbL89t11jThWgm1Lo2ncwrWrPsnKFBykqcE5cigDhzmpu47YHh5VQRbVv2vPCk0ed3o9us
hKyJfjP4AHPzpM1YCQIuvnGdNwb2KntgZJ/3bboEtU5SBEEUyVukQ8wvTrXZ2WujyiAy7yB286/L
2JswpXqglJhK+IL89QexVe9ySsvu3EE+Bw+mGmfxq7TOX0cJNoFwkvaVugpC5qzZYXYyh2yU/kgn
IlQbdq6XS7SuKWOYwstin7QeVGCVY9DABLkXSravnmQkedDnMjmS4Jg+PW825z1Ttt7BZaUlUbDU
BpKCZ9rRD6s3dS5YhSfQYXdkrr7NnExvbowgGcnOXQhlMBO3UkWUx8q6kpDykEU0zLm9pwcowVq6
Y95JG5ClQhoe6Tp8hzlEsoZkfXHGXcC3HcdDciWswfqZwjz+ahPRXLiJlMOBzRsnuGn0kiexSPsR
tCXrBc2bYejXlGZdk21dPDx9bd5iLCrjY9MllbNxUsf6qbIWgpkluyl6peLImjCjGcIKhrah5Kpx
GVk0VbQ0m94o2DoSI52PtGtmRKRaR7d3Q6qYLVVJC1eGN2uOAWTMwIxTK524W5Lj2sVkwczbcBxK
WXuSgXOy5vK6ZAtXf3QiTlVgV9F4hQ9leZu6rju3OCjeaPDU3nIdVdu3pkrwVp+9Em+CUngkPd6c
hP/GulEnCGxztOPEWL83ZRfK9fmfhV93MOf8HpswY1Y8D/dlksp5C6INHxv6qP7ZTa7FxN1bj8k0
UYZ3edsSGc1pTOyZqxp4VbrReiGpIac1k2p9zcm43CnLZXDp5YBtOE1FTs3NZ2CNrMgJob8oTiAg
LWbtImMR5h9nFVMp3S68fYKBvArMitQap4m1XhVBNefetGAz0RQ3uBjT6IVlrY/jo9ng6fUtixgu
W5/e/CGdlNilqKy2PEpb2kMgAc2c2gyOCKtvhXW2rHJcxyqcdBmUHXU6OybebHpxSnT7PvdoZexT
p6f0izDVFfoxCLvcKmZ7rzA6PYWyba5VYqqWiXodhyhATmnt4MxJ0v4FnPwEZyrQYDZ7uGcmvb8t
FtglRP6z7MUyXE6mNLR75rHhYeYdUwkd+aOvM3XCWcRWEvg358uN3Ro2oVdeNmPA/+t21+MaikmM
Bs56TaMVL8OyT59F3GFlR8BuIGNQRTICfiF5zS0JCXNvIPT9HJmcYe2NOXXyWBc/eMVN59YAyxas
kmTMhmME81Yqam8Dg//YRjrGvcDqqgJmANUEEi+UFd4w+mdnE6XCVSf0k/SCA8XcbjSgH72vWgJ9
GHUXMJUQI8gUZsTvO5+2vITt/TR4RnY/8buVO1yJFjhGSXipAzoUKNPtLejJQzwSPxTDj7XgoNt5
UsSXE/w7+1hUqcSlUuU4BEzpkMOLo/WmTMnPXudVOr38FwRZQy87jYuLisiAXC13I0y4q/8qwwzK
ZzEihJOMWf0isTw0VFsUu38Wjf9mqsBCbdorkM0GFPYN0zxnIWc9heBe6050ohJu9DXMVxeGLFCR
AL9se9nI39Cy/06nNpHlcA4xCvOsb8Mksxjj2uARQNdj69oPbEsI1jt7sFw/FOmfoJW8oMJM5r+R
yL+Vpf8xX5CmXLNgeF0Jnqzjo1+Sb7oWrmIKngNzEKNB1fSYIwK7tX1hwB09azQcXhpOijesbnr8
EaScfLXQ1wpNtv7Nt2D83dfgkjGxeaOATP8u19ttgUjd8DXoMqvvMho9AwGhMBin5asfxuFMVKH1
24Xaj0XrhuNgNTkoy5aa03jdtg4JnlDIK4AMpLphNkMsIoIxUpHp+ve3CeuGuc68CLqK79+bo5o2
XMaKnstMs9CUMN5rmtkHbSqzK1Vo4X2YOr/rQvu7qwWPl+QM4yDH1OU6Yfnlag1OErVRj0MuB6RQ
bewZhyNRrmbf4Ibb6loeHg0KAnb0+iZBUhKSMGHecMy1rd/Mwf46VoQib1i6rpsWl8tZmeO//CSa
7eJxjmwgCVMvTonqjf2cuNO9o3fL1T8/keuI639nhf64RZmAkBEyGOaY4o+mol8+SlCMrlEjXzMC
M90LKwN4pfDfHv8fPgV+P+OpdX75vWeuBaViKMmBEIfqsqViTbvHoNb8Zkb619+F84rHqkKz0jq9
/Pa4ITEj1oNi93tsFLvSxG7+x2xK/OvL4wLD5xszJU2crv1tQQFITQom7ip/4g8d1PqLVBGl7EU3
J//+oxwui7eOYbk+34uibDbNUo89xBfOLBdaFcqjyFP8ywqj6r+9Rq7EU8QqRZbSJuL+55uOnsIJ
ADabdN6GWOtXqQEdsfzNp/z1KcPIYLAftbjXKMLTv814bewmIm/4GB3g+zYFLgsAO3R/TBQpbjOA
QpwTQ2o6Y3vZElZly1FX6C4idH5z5//lXQTbRBgOOwruF9M2v13FSDqN1tug9iiTB6M8rG+lkoLO
fGpqeMkTyGoKoX7zIPxlEeZDTSGoWjRNyczvG+Ze0nymkvUWLdcDrMkechMqTfhWh2u8Jcm9H/TO
DfKEwcY/X96/++Kp/MOqYEtehLr77fc15sK0tYTfF1wCdF4j9PyUIDAn4EKcGy0y/NET4ip1GnHR
DxWb+FQyDA3F9Jt7+u++eO4xsrp86cYad/zT6mb0odZlHLb8rMAkqSXQI9N13tgytYOxpJ0W3W0O
//zb//V7JxRPVwbLAouq97/YO5PlupEty/5KWc0R5ujhg5rcvuFlT1HUBEZ1DsDR98DX54Leq6wQ
pRQtcpSDmoQ9ixcR0EXjfvycvdcO3qyoHodtO1+MQmz15Z6A1woImnBPpAjIdehjlEdoPENGUPk7
T/w3950Em0Uz4/LsSU9888K3ocHkMcIhWJAUgca9Ls80cDhuwzH4MLa1Rp2f5ni9dbSNvbreqo5E
XWbYav/ne/DLrsKqZclFFISeCInRmz/ImAQ6q0nV4TnX0KjzYeQsTZmeDGDk/3ypZa34aVfhUjZU
La5CseG+TUMC09ljV6fg13mgD1WahlvXFtP2n16Ft4jPyQEusFR2b37QZEYoeMcBw7gQ9d6Ks/h+
NCrvndf119vmsWKxVpF/jgDrrfapNYcxUCDucJtwjuwjHIPRgqESPfP/P/+gX78Mz1o2fCJliOBC
tvXzlxFiNoo6m0sZdUSA2VA6xg6AEdr8hJg2OXc0ylIiyy9/vuyvHwf7MiWAY6JipaP6pvCJIeI0
xFMV8MwMvZtcwz6PKSje3hymq6a1cOEjOlt57Xur4a+vyXJhygHfQsVmLXq4v9c5ZjqIMCC/eu1b
4/iYyhFfP1Ltd779310FzzVFQUBECz/y56u44diUXpkVayezggvpzR/HxCjv/nwPf3sR31x+BUIt
rN4/X6TvKAVEl9Kes7VzGMxq0YAXwTsviPmbl5EwArRxgBwkZvE3v6Wzx7qHJ5fzqDrn2h56ponU
RFc0kIxVw5x7ZcqaqOPGie7gsCXruel0RTs7sTZRAkonIxuIJI3ReCrcPnj98034JSSIPxaFgWvB
v7AdYflvHqjVj7EFf7pAaux+F7GqXrqyuveGuTjD3k9OaTMRLgJ8FfDN4HcXvPJ4Zv0OMwYK1lXh
jMwEzWR4/vOf63cvuJRsAKijKD/Em123lli1GSQX66w0s50qYkY2GCzBwXj6NFf9N5VClDMn+fXP
1/3N08LTthz+WN2WSvHnl4L2WgAPkZdCezRWsKzRGQkZKA4ie2+VehOySyHPG2HCYkWNKAhYlm8+
YkaXvTFXMcIhnaEWKlHWgzyxt1mKLKoFZLfuCZBGf4592JUzoSdyNt45t1nLW/7zuo8lxWWTWaSD
PsKwn39wKgH80HrJ171jhWtUl+iUKTxW2IbJ6+axH81plCcGFuNrabTWJ1uO3+vWMylAmIdUlhHd
6KDJt1FV+bdoTnGpWVnlPUBToy9W1gY07a4crXVFZAkN+pg0cK8S7wlQf/PCwESx3AXxwBb29sEx
KZxEaXbsLKbTfXPh/92HNIa2buvm97MfGs8m6oHLaNO5+/MrszymN3fQ9c3lDIMA0oUj8fMdjBzR
loJRwTrjyp+HIBTY0pV1Txkh7it4TO98Gr9ZtzyKQrY1F90gpenP18uRElkisrJ1ioDwniq7u5ly
oEl//lW/+RB87idkHzdgu367LrDDxIkp0RblPNgHoMwVK5aKMUWBR/3zpd4E/v74ENhPbB4eZxmE
1G/eQVIaHFaYOsNmYgLcIvyBDtvUnc0eYDkBoqhRBmEuuVx8K7FV7ush+2DGIYynITxbffWP77Bv
suTQAPpxVnTe7AxlWuEl76FTO4aZ7J2GMrNEvPjOp/fre0PNgBSTYy/LAOXKz89RWmpKbb6htUrH
+DmvaVT2mJQOOTLd6yJnJPDn2/zrE+V6LiUeklOE528DGh1DC6pNrudYOXkioON3zJgx8hUYnv8b
l/KXcDXHAuP0VqUbM+xLqxFMt99hpHaX+mjWAflHkJPeudSvXwPXkBZy+uWQRrH+5i5qtBp+yhvT
LznRxD6SF96bxjtX+e2zkh6bpEWRh6jn56sEZiT0OPCDQqQzPCa3PkMoCtbt6CA88XT/TgH022f1
t+u92Yb8sRIxeCR+Vd3ND5UHyh41eQKKKnuvifC7Sy2QGzZa2zXB0f7802rZhINh8tNYqwNsK9BN
4IDWZxgfzvGfvxZsdC6dsoUt5i13+W+dK2UN5UhWTIoYiMybvtXhyib39bogmWDz50uZvz4xNPB0
juH0MDAh0/bna2UuoWo9eCyYXZb5ufIKzulOEtyWBL4nuwJm1rrLnO5JW6Qd6Qac5tLWvSUQMlwn
bkmoVV6FsGURmDP1b8tqg5vCfOeT/PXlXf6QvFQmsmzp2m8WGtFSN2LZylDp6XIzmmG4UwxPd3++
F78+4QCiG/wiCiqO028PXYyjaR31frq2UBjuozBLj1XlEZqj3eqdSy139ee9ELeLRb3LPrx02t68
TNhCvRT7QYryaM71BrGA/wGCikTiRcbaShDwi5EymN6rYn/ztGlM8RPdwOHE/pbhFkqUtA7F9JrE
Gi9c5Uo1TK7N9gDs9cyNL+55+A3UkGG+tnqnP0/aL/akcKht6dOyIiKvj59GU98KZAOPZjXM7zzq
Xx8CrRiPWkvQUmWW+ubOKIkxkJRbZHywfx8MoYpLt+T2Rcp4r2H3682QHMx4p+hC8hDe5lBXmRYM
bWJNGK6UnyxLB0BpfBuaazsVt9UEUeTPL9ivrzFoLRqeLjQs+Ixvi/WkRH9QlbRKisppnoLBnu6D
GjLCO4vwUkj9/HJR2NkmK4jPS2a+9ZqUAE2LQIObtBkknuYRv79N8gPbNJ32RYWNPqYfCOMymD+u
ZIr46x//Ts76VMoODRIOwMt9+Nv6pZvZlFbGjIEyWm5l0SVbHY3q4c9X+c2bQiXp03yimgx+OMT+
fhXWyBq1XZsw0LX7eyK87+jMZh/dlK3mz1f6zXNb+H6BiW+HTXphn/39SlOlgHgYgJO0IP8jLLP+
sy9k+fjnq/zmBEznigYq/UN6Ppb/5iw3FyWGnJTAo9Gou20Ca2lJ6wjGDTCjZBOD0dt6TTptcDgi
o0inbjt6w5fWbYJ9iXaXAIQQITzp1WuTPvd/46XitVoOYIGzHB5+vgfINEOKLrL1YJo3Nw164HWu
mdfPDfZiBtkOR3EvzHell6Inp1X7zvV/eQbcF94aVmWPcMNf1gUWxzrsXBswQdLrpwioyMVvwuyd
q/x6zKe0pj6iC7F0kik4f/6Z2hjShg2ZMHo0ehONoSjaJ0OIAj1PmVl7ZNQcZBIgATURX2+zaH51
zIgEI3TmWyPuWiAQqf8UoS7Y/Hg9/r+79H+bkq7t376VX7iF1wW++f91ef3y7WuRx+x5336kch+/
/p//++/+G19o/8X0RRAbHfg+X5LHyvif+EIHQOuSo8xiv5gv/9Np6lh/2bxR0oehzFduLdOhfztN
HfEXIzA0NPR7bEYH/8hoyiiCd+f/rcu+Rf0tUb+w4dNA8iiSf363YOlhTmoxXRgwBwMEVBHMtsn6
FpfXkZo+JpzfkIFMdJGCT2ZTfowiqKje4L3OhjHtMY1+dRW+wT7objkeEueE2LY42BmaQ1BlQAtf
bGVYu4xwryA078yp2dhudes6/sfSLZ2bYmij724OMqWuq6MmborEjZ0Ym+si/Y6xapWVaRNuoXPG
D23rFzczClp9bCadPSzZSRAXksXQlq0NpCDSmfR9UdXbqLE2Osj2hZfcqLHdSHMk+RVR0g7WwXyJ
CMO8ELe6WLP7GvVx3iDYAf6DzjybL63WF3OI1B6LzyrOjV3i0SGI8V11RU5qnY/XeySY5wZ5jHXx
FZGZuT5msmcmGR67On0iIlMSqWWt49j5gghwWod429E8quSmKapvUqIizpoZsBJEZLMtr9qqu8r8
4iuIiK9VYBxKFxFlIrJnvxdb8prNx6qa7V2ngsXA5DzYppGvug6THDPYHYkvzzVK+0nNj5Uuv6ES
6q8Quz/qwn+ZM//kZqPa2Yn1NR/JFEZFtBkn4y6Pw3ORg74lu5SgKdT+aypMea1iiLBtmCc7mPKb
ofwWgn5uyu+FqHdx6zffMgiGG3SOhJw1FfK8aWWmWfSILsRDgY8Fwe9ca9XWCMVGK//qZzXKqSHx
7yMrfYzq+xT+OclfnJNbmIoP8Rj461Q2j3QaXgGqrFIn2Y0FSIiEhLNNZoK2lAleMRvC1coNJgRp
cQ1wwGpvfGdG+za1/T7OenNJz2OeWCoc/IAOozoFcJXorV0APAkIpF0h+MQyLFJzP2IzWY0m1BfY
UdXWEgaG/hxbpag6xKZD9InkqgwBMqeIcvBvXUNtRxT/ZyMwgm1b4W/hB29Na7bIQxC4HQCnbZAG
oW0vs89wCY4DjauDLutDGAfX/jTfdAEx7WiX9xM59uTThochUQA2RiJNYqBLwBZhSuGIEFbxufDJ
PnbaHsXKnDMMQfzJz+pD78UKmhc/Mgp07VIlycrC7LUPx7uo8O+SpnkeUjiMIZAKu+nOiPz2vOab
WoAAdfzk0XMQylDgV59BInrQRsHuKtdwXozIoFVcONuxMh7MxMZWII1uxGhAQtemZOazNozs1i1u
0ih8QS29CmV5CvJdMj932trICGBamB3NpLM2+FSja0LA7jAZT4cwMMObpD44mHnWspuPSDUXpgsy
6az4higidVc8j63fIFuw5SflkxjLl2uC3SYc8MXtqb8NVUwrHkq99gQ4dQ4HG90uXB9nnA6eP5UH
xrHDrZ25/r4YS7UBvpHubUwEaU5co0RpHEWHfAQaL2r/OyKMi0Qcf62T+RUEJ8T50mVAWVwHWpFN
lvKf9lS9cRYGTbI0Uq9iZdkgdwA+Jllm3ndzBaOV+cYSVKuvGrDNq9rlE5Oj3CAYPRbIPylsO0Sw
UO7o4+zK2t17smImTVdyhW474H+VXyY8ojAmm3aVim99HZ+6KLqN+GMc9FQQ9DO+EuCIH49uCWGk
4gYK+Ibg23MI7hwp70pKeJ9FzSejiIW0DXNPuOcnEhnBbFnzSFRi0IICqnhXLA/UaQp3zGmG5yCZ
r5KBI3M3g4ydZv+EZOyjPUZ7gSwKiOV032twF1IbBy9PwOSRRnvGUbcPcB1CT26gSmnjCgEtE5Fq
2BgYYz8JbZxa2/80Zdl5FCq+JmUDDqmbDdu4nV7MmIjIdrxSqYFw3hm/SCVW2il2SABW5OBdjIhA
RmbHPrG07kG1zS1ZiETKNCz0MO4fF5DiUNHa8z6pEowSTmz34nt7fzY+jhFZ9NE4Hyqci4inX4Mq
2LdV/8gRcXE1PhuF7LeiGl+mrr8kGDag+ZGhoarNTA13UT6s29TJjRPOws1MEh9iwTzftNUQb11y
qr4UNKnAy2Cjq7PhNV4gO4Gc73ygDRvf7Lfc9e8Y0dtzWOXWpvCtL8042uhpPwxqSi7M3MZPMYMD
gqe959yDdVOM4a3XPxquck6dha0irKb4RLqhD7mnam+DIXpwssjbCaI/AIsxN0cMz1MEBkWqhtzm
Dluh51U3DjzeYvwMfQqClspefAk72PdfiJTq9w5n/F0wb9tW9HJtEV5miPga9N+taTRnFMbfVVlB
KvPAIebSOcWUmStZScIikh5Pb9l/KWP0/zHG6rUhoiflt+a+8rwvE0L0nXQn50GIsbpTdCjRH0+U
BmYbqKNGi7uxw9J4Stu42XbA9vFr45FKXPJN6uVNk05UfkC/0F7gg3a3rkCCP+NoufZCja0nSoxr
lcXusegbcYcXNfoeWm161WLpu62Yn0bnyFDNXsrW/0gEDUQdD1zPlclUg4T3KXouORweZVXOiP5m
+zO9sxChdlxTUgAZb6aRt9XGhFYTwuD7efesAlW81pUBrceWIcQkrzuRLyK2o6v1fdATV6lyAVpe
5Gl2gOef3us5JGnIMOJTCu0++YGDTWv3QNhQuZOYycqVTc/2uwwKEFhdsljhQ/3qOcm44eDonpws
a27IarHOM0BcQ4btV70gdMckqx5lh/uYhYJld6xPiUf+TJUnw51Qc7RlyhV+YT4f4vaj43okK9Hf
JG0lsIJYRJRiIC7Ptiam13ErcQPTNjopvmrW9bpub90sri6i8cAVp+nO7V7JF4QIipsZsnAL2a2I
bjIr6m4QNrgaRRTwzI1b1/XdMCIiaRZ2EPI5d2/ifQG76TnDNUZP0NE6JK94jtXJQNeMTSsGOFsk
OPhWYewWZC/F3ke07ONNpKvX9gflemoHuKCWQcqiVexbNWFnhlWLyRl1s3dPs28+WX5I5glS3x3y
dfdFV1ZWkHYAXRuw37xXUQE8OhIe6e3Xoa/PIehFOwTiyuLcvPaEFO27NvvC6Alni7cZtHf2McxI
FLnHvO3bJ6zu1ym32A2GTwn5D8aEWctLh6NVD8kNnT9iNKDYUpJBfi7dHze2xaQj9iGWrk1bi6si
8kkwjqxT2Q45GRf6KmiSjT+2xZ1fFN25TOetkzb3HZQ7u3dJCV1IUCm7xBxBO0IO+dUbTWtNoFb6
NIX9B4SaMGA1UNp2jrJtl0UHgo8VPVE4D8rMd1VpFTeGLC5FFhyYYT5VWneS2qp6GIcBY7p3J6Pz
YPERziHdK3TDqyaHL+hA4UKOXe7A195i5lmL+mIWmjp0CDcVQibuKqPVxjaKJyi/a0wfDCOmYxfj
3RX+rkzLeB8a8f2gQMcNnhp3ahCnLA4/zHNbIHxvDaCUXnbyx87D713Iu1F12dazwj32rm3gRh9s
r4Y+NbBWlqTtgdrMp48cKj6ySZ8TD7Jz17oHK/iO3U3eEEWuYHlhSh34Z1+J4fTgr7JLxEOzgQe4
qYnPId55PnXycdTqqhjgOtoegMKxGWDPipUdI9zuRlHwyzM08sCdm+dR5mA8qQUJhdhwrrslXC3f
kJuBLqO6CYPh5Lc+KNkqjL/JwaG9IZNL1S6bS/vBjCrjyg70JaeLuiW/F6qqurjNk90ExUrGMIBb
fTU588meGXjOBf5IK9UP0oWyKtvTVHHKgF67yU15YpjL/ihaPLbf0g62BSCaT7qu4r0j5rOJgZdq
DAVhwGvU4YrY1nWkdzpDQo93H/w6tTd7l6FwCvMRQ9Yj26SpRzYG/hPGiAq+xrCQ5941TltW4Pmm
mVEnEdVxEbLdKdeJn3Wc2Ff1VKGb/ufNgz9Cp35KPfgvIVb/A9FU5p9bB8f2NZ1+ahgs//y/2gVm
8BdKE0kflr4+8rllpPOvdoH3F6QnGsI+agNBgIHJUf3fYCrH/4sJhEVb00QAxkyWHsO/2wW2+xdy
S6Z5qEyRQTJV+Sdgqp9HBHgJgEQRc7A03IRr/dKJKjDA4RoIrFUUt8M58cWrJwcTLzxFMYnfzTpy
zegduRSBsUuD629NCoSjSNNJagAdhIb0Fy295WS6dsxWrOCNN/NTORBYdsyMoPQ3MkwkyW99k3hX
xZJFfJ2AaPJv5iEEYqgdJ6+IADJIt0efnNY7u68XzmTjmzBOiWabjw4k0y0rmPXVVABpYLIq5qxF
Hclil6T+JF6CtBD2oZRL5Ilo4qzYuHZS5lu/6scNGSKhfS51RuJfUlrls4K285XGrI3mscGeqGjQ
Us/5Tf+x10nU7wacVBAxMeHWtwnChwcvSXQIbbqcvRN9KZiiboPm+ZjO0vlIpO+s9kbg0flPmGN2
CQgVB4Rog/mAzTqJTWtVaY9OMCNCgwJGTsT3rUc9xdPGnEHnnaO+97BWEkTJqduqa2c4tmE2ZveN
jIEOFKqX+8zsOpJqTPPGUiqg14jF4yXLxI1B2ClkjlkNlzJu8l1Uez1ONHvwP0JDZa13i8YpbsPB
L7JdmpKo+9DYNlKYdrC79ErMoQCc4yVjsjehPb0MZu49j5g1thjJsRK6ZVa+BCViHUGQ8ueugaOy
cl0dEDMRz/zQYohlSZQXlO3P5LJxhHAqphmr1I7wWaJv5gTVoqo1D5w6+Pt0DOQGSGlJnUrWPRX0
pPAmhpb90GM7cQnJSBdov6farSqddjt3HJeXQgVkzG08TX3/QGQR1wQRWr2IxTfuVRMyG7sBQA3O
2J+JcGqLa900FIdBkcWPvlOY8S5RDXlOUxMmXwT2M/BEcUUepjZSy9uPNlOOpfZ08JlPGXyk/dxb
KczoOZjt8KZOjH74Gtj1aNpYWaskJ89BzaI8TXBiil3rNEwbuypOyLkQRfkiEODDLzIcnn3vML5B
vZhakAx7Py6KGy7Nqr2r4enqreHLsL7VjWnrW1gZrd6HUzaWhJZAfkv2bWvzfpluJpq7EYEiJFOI
wjn524Nl2cMtHZE8ecKEEqVX5P2OvIWeXv5pwAoNbkp2wx9/M5jJSj+M0kr0JhKS/zJuSt+HKaZB
Stvwh1WAIsscQrefN7HMVXdEgO57nxxlqGkzqcxrdiUgKoN+VsRdm6Oet9mOcc/2OBHtLVknyLin
oeNX53bD/6nKMrjLSyIWV4T+Vs3L5I4OxnwP4RlfSgGJIcAtucV0iLSfkEj+faOrW7GHmWvqJ7LB
+FREOYI0dbqC0Gu/hXF1O3hOmT1ivMyabZ3FrBttE/BCJpJIzU1Cru0jtnUjptROElxjE7PVL0wL
EpxvIyT6JVYj/9Y2Rvwd0xoMK6so3ZcoBzhECoXZ7lzTPGlt1jtDzcEHO3G03A1u4zyqKvaviw6Q
STWlh0jBMxcx+A+LNDliZXASTeD3TH+Ppf2Y9Fb7qaN23XNA2c3KfbIBkB9cxaNqyfu0q1St277z
byWRM7cVJyvG50EsVh5gJI4EZvihx8tNrq9lxP6dZ+WPuZ19r4pwMUPCzNqLFDFqN/dE4+Vxx92P
bVolIVn1lXSGh9xkIUxjq/hqZaG50qPw7tIiIxwjrne+cp+BJXOMyEGEd7P5oQyKbxnP+eJXbbWJ
HPNgEExFR6wMj5y7PudtRlaqG2ytdog2IjQejATfwtD4Ex0mHgxJCQi4Mf3VYHw45T8NcbsvWxHt
iE/mLB4P/qVvwpbXoQcZCtJ7is0tCAvq96649nPOtlBb/HJcqBQcU6IPAbDp2IFPlCqr3foFtGmd
xOVHU5nwS/SH3JnOAWS7tTDVqZsD8L5RdWpJWaw97ZDcV+3SGlGTFSw6DPYCu5vPALPSHbEsFLLo
2Xa0HDThA+3ZblMWsS65ZwcDrEDrYaWc7ASX7BaKS7BjqXKfZ396tMnXhjGTiwMNbRp6FtkzjgBV
3dJ6i4v5Kgz7T+XMKJokVmDtlUOCrEd2nqmHYC1lXdNitPcdTb5ZBouPdUP/6itq6CMxkqiVLCrt
JpteOGK30Roi0or4PIHzXjA1M40rK1GPtkRz4TKQrSVC0nlkEr0Kg4wD/RQnkSZ4I+p2oreDu0pI
AzptW10c5Z2UzuV1F7p3ouyHdQRUhkq5e+57/04kkbECHXuFh/rQB/QKOONeW3HIwj1KoMNOslfl
lGzJEJ6O05TSe6UhZDbEQdK8VCdpoH9gm2SjMuAkHo1Sfk6QOQ4rAArLqbonvASMR4IbVM3DnQxG
E2oTrQ93SO9MGg7JRrWiwvDZtP16DKb8dWjnH/QZn6zacgRmHs9uSB5j1VdUzumw783cPQy5lzxN
IhwwDYyKmp5+QQxMz1MfETIoPg00wCvD7OJyE1mdPtXhWIKZ8s1XWWXqkzTK0lt7fk22pDmVV6wc
000NUYKUKDf4CJye3CRCqF8jyCPm0rmYN11G6vx2gm7T0ajfKHggB+XpkN5pYpfJtgOy/NgA5l6G
NRzz4U84xrYZZLEN2S8ukdI4IcF6qY0Y++ZljFrzUIvI/4SiptqSoBjfaapHtgndQw0fJ++mM+Wr
cKuU0FUDvj5S1xT7rqkK77OrZWteSfyNREp0itYdyi1eGj/oy30Jg2I1tJ23VjPy0spU43eJ8I+I
yALPTzEZMSmWNGGIfk08TKKFBhlkuuCRdEgiKglxttdvGi+MIqAlHMBBLSTBs0jS9jqL1UDShhWJ
YJcLTR8IwAAtR5Hzo60hNAgVbozrbI48Si40BXsysu1V09c0Lwyz4WQ++J+l6PVhFpxOA619AHIK
kmHTtpsUw3u69kYyZqwxGaHBxLTiKuFVVBjSvQMf19Aj7WZ74zWGri6mJeN1Cg2vwjTelDuSaaqH
qprmAwGL/bgOGNISpDxamxI+MLu+Uv0XJMXT3iax6GNVmjYxnwjuiGRxxqhioNtFB6gneNg7r9/q
rGutneoNiVW6isUHf5D7SroJdviKtFWnJl84EwQA4imIV0UD1JpcBOdCfIh/UnREHoLRf47TZXyD
BjtdiZ55RFfm1zEC/nWbe/uGdXHvKsTDm5q28SNmUGvLFosaNwQdNleEk8PVsO9iOJsHhwX00FZW
coztgvE+hTvLIbyQku3w7FdGvcf4DojFTqHR19Ao7Vh7dz219l1Xc4bNVeWdW9f9PoKpOZaY3+FG
BX3YQf6EHZcwAyPfj17GJSGI6eQ1wJsjK04zGsvQaLYqzLIvVdA05Ps0fX4MgCNdz6PcdUUdknpU
w22J5q7h07Zb7d+3Rk2Fpbwk3JsGcrGgSIzPdK2jj6JuGP25skyPSIRlePB7oKMoHwOGHrTZ59or
zo2fifUIffEbe2pDcxqS4Z4ORQ04n0MFIni5toeBYQExAncsPSAO2YTcfSTKibo3qrvDDPFvj1y8
C5CiEvlLY3xpNMTjKaRzvktQsT21NmOmtSbN7JA0IjkjnG13mTXYL5KDTvHNKULcylbrSTINyK28
0Y0cPpQCxc2uzDyvZmRmEM0yga17CPoquNg1akCnS/t7TpRwGmfDH/b0zTmkBSMBPE3asVjTiWDg
lYpmfESmC5Uu6OisepnglU6yyWIOQ4xMU4MLWItJAidy6nLYAdKCPNkPQu7LXBHo5Y1BsIHZpKFR
9dPnErRkspOa7Nt17VnjjTcYgX3SwCjrg9e6YAHGRBX+GZ7eXUova+FUyALzb1/7pwgZ8aONoXG9
ENxOnbbHU46yftUUQbJN/eRLSb+Fdn1r9lduIQ1jzaWqOwgmwylBPbgitQfIJMH2Ky00IUqpGszd
TH6Vps/Gol4YoNNWVkzKwxqbj3K2PeWOuol4/Go1lF4AJYZjOq3TSDPRrLJ4b3W+tQl5Mw9M5V8b
MGz3sdemejcMgBI2lGIwINsyvQwhGb0tK/VVF3VLaHn8IYSsemZVN89BNrvXfcwwuF70rhKE6w47
S3hxWMVv3CH3t1YQG9QAKn5yyd1d+xXd3YK276XniI0r2yYcC17qM+Ld5mqs0/7OCIXe51ArEjut
jmKy9ZULf+CpHglSm8sx3kJRbPZESoCls6xa7ViDSoLkOlJuMuEB/g2s4cIsjY16kqLYFnFMoT/z
Nnf+wOJUjfdzDwXZzQWFRlyQmw5EMmS66HKgJEW1Ig8H0DBtQrb8/WhV/VHkzECuBFGju6XbwZzQ
a/WaT8Y4kHhRgJ/MCXuyuTwXjakQSzDXMI+7wv3g0cNehznn7kTx1XZua7GJz81yqqTTFqb8YN2a
6jYcPW+XoZ+5pFXufyDnev6eSMMnnUSI+SYTNRqDGFw8MwI6fyljDAHoBThRZcCwa41OnsOEWtHw
2kKQk0Q6kEgCh6eFKbSO6/m+rRN30xL8K/fpYOhbD6kEuXgOCRw050oWMOVK8gR924xOHdHJ47r2
Rzi1pLKuhzCNv1bFPG2zzil3UxQ7NRFARtTuIEvaRLO71vJCcsw8D/4Adb/kaHlltLl/nBoCfCuP
+FZMue3Nok/87E0w4idi5HD3wDlZia4JSbrqnGkrpsSyYC6ibl5FNaitLXG4KBUsWz3bSlcvbqra
VY7//N60u2rrwjE9Ig2JTzl8BF7IJs0eu6ExCYvJRwfRhy7kd5el6FEI/1umRnbdnpn3OrIaki14
8nIJigit50mRH7myktL+UqOM3dhAeKjY2yXpZ4yQ/SEYLs/RbCHdqAH04rhj5KjTQG0rJhQIuJKY
yWXTYiQfnWitYzPbAM2HxV93QALdrnlmc8uOzVDb1908tgfgnwyDBe8Mqc9Dnj7IROlLCmH6MfMm
DeqYwVfPWIK7H5x9HsspTGryBwhNQibg6Q7pFGs8G4XQydcU1M6uT7vY/jJ15CulmZHxYCf/MwPL
8YRYpdwneV4cBQlI7tbHX2VCIdLw++NMDXdtHfq07iM/A6Dam+4DcWJkQ5dWmz+3PQ99XbCOXQ1a
kFPMaTrmEEgxddZTJdLdnLZwhTod671VgQtdT62O7xKLM9E21Jb3KTVV2q3p2ZBsb80l9OUVgezp
gSb4bO7StvE/D2UwVFfaHWaUDtM82seoifLXNJ+qV2Fk8xPwlxnqUGHIms+IupS7Fxn1ZXDyCWWv
BoV51noaQA0G0XPk4aWgmNdiPtRUnN8pzpitFH4ElcmIjfhiNUJ1yHn4xEY7M1/oTjFsat1Bnf3Y
Dp+rzH9k/xbsHENTfB06vPWYvmVFIJKemleN8vA0RPniyv7R33JTJA6sR2X+hX2hj46DYfh3AcTc
EvyNVz/FuoOXwaSckJ6KlssB7DBJG21c9gxr52obmWJ4jFvYTTEUUupHksGeu5KcmyQ1M9KrQle9
QqGiseAaSEWYQfWIHp7xB9jpsbOD/Ln3yArZRbNJd81ofToDjL9HhW+uYTgvW5vo7DEO+GvFok6b
IsJyALPWjD+NTsoGU3fF4q+WiNdXAQHw8CNr1yxPYYPMdQ1IrP7Cv03R7/aUGqZOyxdow+E5b8qQ
EAwj0aXecnbjP1JiH4QLqyrRE2LnO1T2IKG2DpFeT4GJfIidiX+Mb9Lm5ZX9zDdkkz267Fj8/eRH
34lBRPmCdMM+Ahg4KQUldSUTjzFXHLpi4eIMNbv1gp/qRLnGfGrOh7SxRh2vaQ2WxQ2qJW4GTsGZ
rB8ymufsnMp+8K1VOQ20nWy/NOYdzNMFtDlCCgdtLGnPTHIsX3LH5V6VEP1HJhUhfzWTzMpIfGGf
ebKtvLGICHPs9KlmXlxzIitRKrRRxy5kJOnEH5DgF1tfGuS91ecsxwy5zcJF+vqvVg79K26SRW52
Ql8DrukVs+LY3RC7GhZbmTE2PIjBEOP6P9g7r93KsWzL/ks/XyboDdC3gKY5Vjbk9ULI0nuzSX59
Dyqyb0nKqojOlwYauEAhCqlQHPLQbLPWnGOaxpBOl+gb6gfJ0PgAjJpcpp+1Ha1mvXyUpNggoq2T
uQdmHfHlTG3id5xqxdx2RkRa92wsDSUvAZ1t2UGh5SsR98Xn02zlQ6e6LunBYXdRoWpnSnFs2qbo
HtC085MIlmp1I6tDPl0yXBL61OGJy04lveWhjNmuZ6fFPOmp4c12OmRnCkNPcTIO2XDHwr/rb0tz
CtsbpZOXeiMq1DpMaFEIuQE/Prmsds2nIS3jRFtRGfkZKhnOCov6YO4pA0oNXKh+9pjSu/IsbTtG
FFrqDhmBU1w51LU0ynaY10KSTaS6HLDJV3zFKcfri3hkEBDe6jbaJoMB1qnTixPJnElAayf9FiEX
XduBjPXCUDagB5fiWg9HYbr/IatxSblNN9yqDw0LyNNMq7qmmlmfw+xUqr1ddcbDJ03mxc8ewb/P
ccAnZWMjtxE4YitAe6avCt5Pqm8iYFRHJkPRjVWtOS8nLQF8V4wmknPZapONpgxE7v36mOpXDT8H
5d+uhgEDighdme8+axbT+LdZPLmmJdUPVO9GQil5Gt5atne+SjrYQZ+7pnHtUSoj9j2weTczpRaX
TnZzmYsCWoMzygZ665LgykkuNrPWGI8NYFH60bFga9wsNZP93NP+ZePSQ6SHWXhlNUq8cdCfHIC+
KC2hpCkKq19/P3pTn7sx69eD6GDiXEeDuoqvv17TRVJrhekDITKVTZ7tqt2TOIzHRjOmi1bo4lSz
oASkVdRc//rIf72wCm4nDa4URa61FfX1yA2v2piQAED4msrCMsvNPVXj+C02SINwHTpQv3OofbM3
rveSResqxF0bcoq8BsV8foDaMulwE1JGaos8PFv0saTsJJFxBjK3dpvQsU+gclrnkjHWh9ImQJX6
PeALeQCFv5F64jbhAGrwyH59Kb4aDdbzshXKyfT86Bba6nd6UtnAbWyY0N0cYsiFXRTTRRq3LBdb
edXs/vpg6x391H/7OBjGDeqbK8iK9+nrRYASbVZVR7zp6OCGB4RHgiEKt7/pMaN7ib8Aj4FCkVTG
D2jTxvx8sedxSZGmWvTJ5Y5qO7TrBJJtFY+DRymDueHXX+v7g8zhwHPgGaNDSh/A+aZ9LmclKRmP
Krf+mHiSCQHmZp4pAqFVzhj08c+vRSgmBirLC2ss/9cnAO3h25Wl14nzCRm2QUvV/Pn3n8anBCHG
lNEXclnfN8Nd3OWLFKS63pt0IKXonDWHPhIFHtV0C8gPe8CdWUnUeJo1BcFqAYqRWUnFpKepeNYh
eoGxWlp2HQB+JfVPs9METW+v6fAYpnCkyNYzfnhNJBL2GIu67CYtFeRESDGsgJAhOndnGe/EDvgY
mEBj6Bn7f7ZljLFnoqWRsK5BdY0Wk0ptuqUloMNkL6Spe7SjWUcdyEJWPaMTsWb0AQyfodv1cn+R
C5jhRE9MSnXD3oIJlc4N3cGGnE2aV6PMB9vQhmMiTEIQAZO8JmM4IuTPaoQfCLEoNI4NpKjLyJn5
KdhpY83n0+A/6ox4ylbIxjoTp8DrkcoWnDxC/mTba7gm6Jxq0VNUT3W4wSFtH4q2oxCs99ZwAq7F
eYeuzVTJNU5YA2BMaw5Db4bhXelAeXbbOI5vl7ZH6SfNPZOpqnMKRh7SlVKpv+cnSVuvKY740RCm
EZyw7GJjnrG05wg2dpUTD9LVlGphv58rQBJb8r4cihO1lip+BX6z2FSazedoCZWkQF2acnZ1hyWV
N7cxq6gM73y3oU4DOxpF2EozMvjgsIukft8XSIWoQ2H+3v5cjxikVSeHqULqsUm0nlJqV06TvAOy
IqPLtERhrvpryteDM9dNMH58wpDoHGSgQZP6VSca8JxRkjg7ensfF8HiS1u0wVFxobnPTxbW+KDb
UJ10FyC46wegdj3Nm3oKqTQLZ5Ngo7xTtZanJpXpc8ySaM7Cvi+LIKzxkdahZD/hejvtYMQyrZTp
fKaYOhvIvEtn6fBzlTaJFGYKRHDdlZqx8HUqm+8olNTLOcpQ0kZ4HAwfqvJCqGVTl7+b9r5pH/CT
M1SwhHJWhyS5SQgzPg9ODjabWlMIUEgAuU4eCkTrku/IOGWT3SZ7ShOfgYflFvx6kPg++Cp4lplm
LY6PH/sv1BZVsD9EdES/O3cY31HE8SBU7G4vfn2c75OrApJmRQhh5OeQmFW+fj9aUTGgFQohpW6n
R01hmc/Lu3Z987J9gGYx/ukeQrYTvVX/YnG2DuefpxW0DJTQFA5sQ3NG4/H1iFRydXJSqtbVNcm6
jR2leEtlrW12cYroC2SzxVY5XzD7H8NFqe4Bi4bvv/7S36dRBfcLSgY4NStGBTfd11MQvEVTkdGQ
XeLEOZ/mUNR+NGlvztzyUv/6WH95gDiWwTVe0Q86vI7VivNprI+HqASlaiGTXKrs2TDCpHH1OOcH
zljVrtXa0+tPxcPfP+7q7KExhglJ/VjifDru4syqVBakLsjkSlxUM5sjCnjWJd5qpCaaMb8W0cyT
9euj8kJ+u72qvBKcLFy9GktGrEpfvy9zUWl2oSJYkvT5uSx33WHW5Rb/IHTjOiCMwnxNLMIaDcJU
Xg0gmLicU7t76mIt6QPJnptXtUpbFaWibBwzGnuzX4dOfmkVo3ZTE4R34kwUHcGoj+mtQ4/4qUhU
ufer0LbZ/VJ0YwYcZ+qLSVILX43G8SlP7FVJkzjTAUuWUfmqcOYnzRgh/MHjb9ITBk06P7jOnwUY
kGa7KOq0RzJR2heTYjGLzEkbJfeVYxd9D96twbbnmpJVaMjP123vwHwtEaAXshGXR4Kh9j2lquHN
UXtGhy60l/ogqkW36HKVo7RDB8NgGutpTzDnAKGNDvK6fXfamp9j2GFalDSW+6f4Vxf7Qh9nPiFC
cFmeyX0V/iAQQqG7uoheLg6DGaZ20Nl9jaiHRAW2oiqgQVcv40plPnOWiwgqBmoPW0dDstQcKaft
d9qMbWFvkkVnfClFKp13tO2vpo/6TBy1C7rUaHlN+9UE0CWOfN4ZRc8XQT1DKXjmJDEhTlsjW9N7
tBK5jVKO73muGSVikTFiPp5tGeYpKYrySUdc5wqpJ4IFjP+g76q6nCk8AgC/S+KytDZzMTi7aYm0
+65OxC2un4TlgWQa9UGqNONYtuiJvTlO7SQoHbvbkjLPo90jktvRRbZNL6lCZqY51Xvdsycxtscu
W9CM1cI4/hyqDYp2LS9GKCHN/ajVpHpSdg91LNZb5dhM1XWUsEz6+fs0aOzoKCdYgE/At9v6iUUl
8X4yKmJBbHOqd8QmOCbemk56kGibXOuoXyjq6HK4PKJWyY5I36uCwqTUUMxm9UmYjmNsBKyZfgOT
C/uovAxDeEpWT5hv2qLvmgBxRlEQItXNEMkmyES+ge5G8lAD8jD/VKUshLGpiCz6qN6ahU0hGR6R
qVKVrmPZbXlHChpj680lSGSlopjtKhqep2n76zf/r+89IB3swqtTdY0X/LZLK5HJYZhPGxd1uVIQ
bFZn0iXxaUv5/HGgv+U+va4K/vc/v4hAP5I3X6qalU4U9//4/0o5usJn/32q6elT3n+1mq6//6dy
VP8DVShaTzAfkA8/dmk/laOK/ofCDofyGNZ2xn+bkfhP5ahm/gEqh/EZR/zqQ3WYAP+pHLVloAwO
4Eh1tZraf0c5yqH+Mh2wuqZsQDoSu2mWfF+nA5kgdinKJIKUkdEnZGmqAjmQEXqkgaDeGonxfKIL
eqHkT0t8YQ83A8p/lbLkHF/ilNgiufSm9KToKcN1VyLMaHcjYrjVdHWnZQQtFUoQYatq05zAip2t
XC5qT8nvfqlPTTZB66FFfa1OW6Ta3niU6hcChRwJFcYuujGnSznfWi0Pm1+MFv6hct9H1L/ZmpFO
FVahX1Fuxk1m8nqFMOdjMLT8yFoztRNimiC0k1YsY7BKyKYtUr816M50FzWo0V6ngXthkh0Pm+lq
LFM/q98XYSCIuYfr4SpF86yE83kvz3tJw5QKWU5Eu9bQTjOKP4nUulNxb2fPLBAZ1eBqoughZtU1
E9NXQorKTkAODAj4F7WuTyrjSg5VWDpPk1YxcGJbDMXGmJfO1US1K8JbmuYbhdymooqPURMHlhZt
lEnZS9XIRew3Qhk3FbKIXsL6Y9U7UTFfTO+TKLaIy2vrck4e9WY/YgDVq4chOtKzcA3GHDkjX6NF
qMEUABsgDNcO2Msa60NolaHuMLcpy4u9XEvOE3I1r2+1QCkGGoDPBjbKPkounDC+pglNEsHOaKOg
zbKtjIF2su5l5Loz9cuhFoFESgZdwdO1oY2XM6xifJ4eW0vfKbHILdl2jDCrlFxypiO1mzaZpnhD
rIEjBT1rDkFbj4E11WcavjfswopakW4lyPfuMCKqnmLTTmieSsRzUsqjk1BnPYoxPsAa2KYL89iQ
4jtNjrWsouO/QkE6pa8snr0GA2iJsEvv95OtUxh9JOzHV8msLI3ZzVMcv6XJ/dW2E3sc08jJZoo8
yq7URFWYzd3epFdbyT5OhK0urBOTUDREKm5JSRaZ43axz+ve8DQriOiaYVg5RObtOD7UmGOL/BTD
NF+Uc+BNWI8YGY+Ie72KzmZRPpD9wWXiSdX2afJiTSKoW3b1IEZQdbg2+UNRQ/KP3LImztw5JIoc
LmbXaBtKDLuSJPTCEZw93kBl8hOClErtpciSXVkIfErl7OclesN43pCBh+mXoCVLBehyYbZ8cflk
VK7qbDovwt8UU6x1A/Z5O7GWqWg2qQhSV5CJ9a1UB60LTXWPHUXN3wkpsLriJhPcyxCfnfAX9YIu
CcoOxV9a+wTG+J4wg0AZ46Bepo0Uim2Vh5vJrDegkTcjnolIvyjCeGPiSaSh7NXKc0kXPHcX0EJv
MbTHhH+jNJ5CLrs+w/GvIN3nZFKt+YbHKv6xNJvKkjxsU9TyCbQXGbMxpmLcwjS+5VtHqggz5daj
khht3nFKwsuJqb/S0XBRrR/N7tggN8+7fRo/aY5LPcods60krnNOgrRND3QQtr/zLv6x1vSN383l
f6l/fr+o3yZzZKVFVmEbxIZ4g3Plggxzn0A1ZICZW5SPc419RL5fbYr2VpnbYCZE7dMM9y92id/V
/+p6CoQXsG9iI8xW7RvlgxWyZIuORVSmWIFGisVMf3jy6TKtaxnzedFw0hNAagXkDhJlb5BjZe5L
6b6x9lNIyeicoUJWb+XkhLdemveTcYzsbY5B10xc2dzVlFGl4TdgvO/bac4acAMFchBWKw5mrfx9
2nUpPDGJ4uSs6J1n4uQo05neYp3M2fKb6/O9hPjzQBoEEmAOsHm/36FoyAdZwNPhLSNMguDGImK1
u03sHY7WX98L4se/v2QKiwQqlYCNMYIQK/P1awlbniQ1jAcXmxN6DlIyYfvhpooIPBzR7ZX6QuQW
LspUu1+Za6ahbRVjTygyanE6jae5RV5eSTZkNqc3Nqo/GqCbKEVWlxd3crQq+JCDSKuyodjlZXWF
idUX2m3My4vM91Vqy4DxnzSXZp/QWJHX0XxAwBKdie5F0Sn1GfPFovidLU4nsz1M57p82dhDoKmo
YefLNlZcNE20Rt5nQ/NazaGWk7mShX8rbaEtEf9G9o4T1o8jPdNKnk4mvM26wlBCQpdFTIMa3SLM
ZYxt9jTCfBrIOzJt0+W9kC6irDu08dbuLI+nwsXn6PfjGXoTtergPxDxqLBhZUK0GxrX4bVMGxak
g9HvrPKy0mZGddp6WCDoN7toi12L2guKkfpOMm7XadhqM7YMd3SdUXbDlSiWHaJob9SvamtmoztR
vz0V0+BO86sin2R245v0hWPpek4TVDCvs10cZHx3qXHAAO1S9rSVV4tLoMmI60n1K5+o33qxdW4p
P9LifOx3g4yD98fIzGGOC7f+LspGX8bgwgxQVHf9gAzbNtBGJxgvSAFQT4Tia2mGsxLhIimnORIx
Ec9bTK2+GdeeyduK6Y/kRDRhk9/BP5dRc5Ck5undSaOzYTEpasMjBXqxBwV3jb+c7qjN/ElrVx8F
OXP6jpwif6UtpdVu5strSCxpS7jsn3ikXlS8+XAejosSVKi4nQQcxDbKVS8Nla01v6Rx4xMXF2i8
J2tyacTcN7QU109yYp0rPQ7Q/8MjgY5vBk6ro7RflWW3Gf4PYR7Ubltq247OE+EKgARvSbMOxqHZ
WeZFP+gM5dZunVLpPxO8k/o1CxmpbHcytss8Nz3HPDOS13AIL6csCMEfKCT+8OhtZMIe1XubxF4q
n34NxkKb9G1kQIAwjqPN4nGOD0bq7A08iQLXY4YgNF4Sst1Kt+x+LKpxlWs3ozGeajp1cQtbUb0N
oxs7LtFaooeNNA/bZGrnfqYmbkEFgW9iSxdxqHjKcNkML3gwWX0JPFKpq8sHKg7+SC6bsDbC7g6d
E7KGwYdQvA8CjwbMbLtSf1DfCvJa7JUi9NSVFoLU70fd4gbWfMG7FSIyEtRrABa5TnSfjPADZDy9
1MCrSt3HzgXLP2G/LYQe2THrOsezFqZI5baxzweDXe+y01hxFRqTeOEwUUvXRnI3TNeyJu8lNPsO
PvksVwm/jjyl7AG2nYeyFFgQOIbuhbLBttPvBeE+sQP8WohDHEZX65ISCR98iDIoiK3TMWnF9UvZ
3dVZvSM6WJqzc92UN/3wQHPiRicSD2uXZzYRtV9X63ZSeNo5QWTfjvQhFjBUSfSu1iw1Dcz0hLpJ
Cv13UinLzcyClEhjoqfYWxSmJyaLR5UYUN4XZLzQ11YMA7mblnpKei7S5TtkKq6e8FwqyEx0DMOm
6pUQuGb1vpIPnRTUBu/8OJDBti/xe8D732jqhbLLYmLC9ECNbxsJr/cqXa6yW0eMAaI0XBJGsG4l
wHudWxYYr2bGGbVsG3JSjbIPtLnEpQvPJM6pA+M+IelODjsU3TZy2mmX4pilAavhMZhMzPYmr3H7
GAFjdIpmz91CtnE7pDdK+V6yViJi3jXM3KdSuA8x2iTpbWfJwUJ2XHqVT68Ez5IfO+ymoubQPyTJ
3FJKOcS0KIyQ+Iq4vZS6H0227NFwu6W1xrvrnpnsCHjyFeoc0YD3gX7Jok2BXV4xNXQKla0+v5bF
EdPadsn3sFsa6UnBi72eSo+BX5EuQB76BBoShjAHJo0sqWpZVnWubrwIYXi2wmsrt77G09rLpHNT
uuRwjSFteJCww7UexmtUno2XsbO12zyI6Emp1p0xXxX4kOwOLXFWHVL7FY7NOuQNoXJkQ76NKL3F
VLobjzTc5TA6O6EbXmacImc8hv1NJu8orrlju8XPM8oPAjl11p8QacEWrNwbOm1npJZeJi5bycd4
FcnbOjzo/Yk2XRGS2IS7nFWBrZxYhGzQrPNo7e+6BjG49NZN9yF7L9Y+jpH7HfLvTMXHCEzJ3Irm
cSlv6/U4RX5WtOmjFCKmM5pHGGVeiHE5vW2qzrczLGoWyYPTdWtFJ3jnfJD6tG+RlqUUoyIZ6/p5
Rra1QLe/hr7OtXUmsf/uBWmMBBO3Y/VoJ7tsVH1pao69QN+7bHT2sBmpX9M1spDKPBuzh9F6VNT8
RoH9qSvvBVbtednUaeXPsebmE8/psonj0F1QE+K49wmmg+yULRvo7SEbojihhku4cBjYNmiKlvjn
wp9lFNAWA3jGSESop3O5cMPSJfEobPuTzqzNo4qXy13Yutamm46QPplk8FXbbb8h+8+zyK2PlUPL
YGrU26LX4Fbe4Ny8VEkFmzCo4NTYZu24mWwHhat016ykm2pECprBLbmaupNhANEBhSkP6xMlv0Jx
4PaAXIB+BI51z+b+TLOpkzQ34fQGduus04q9pAsPyqE7d9k79Ui3oYm8xHuy16hKcGMeSHByoSkE
Je4iI6clKpenawMJdIQLYMM3Qrbz1wLyQFGgvi6GoNPYr/BYY+Fw28nw1u9vg36p48hVdIq4cg8l
MtpiBbxGAcxosk5yIN3xljr9GlhN0u0kBaYMRkn1keaQKu0VXB9MoMGqZ0sLxhGursY3NEC4NEt5
qqp1YMINypli8tFwV2EX0ZBu5RT+anwq0kMvk49dI8SLk2DOWclVx7Fk8q0gz1DrlYUHE8jDB3EG
Ks+Pqav04TtphH6n4p4rQ9+wLuCgU/FEbkx8dMZ30bxChxKhSwRsFTz6xrZAk21XZG0Xy4nGjl8K
0zdEON442m5WAK7W6p2+Grpk+yxeVylad54m041Wy36i79AQbOYOmkbO0yPXWKAqGhE6m/bKz4bb
tbBLimZghjypqTtKeEhSABPEWdtZcVr350XG8qNog2ndtU7lk5o2Z0MbgZugR1rEkG5HFhLDa8eQ
OZr5AZXpPjKRcuuC7SqRss3FMidBV6Twypa9w0J0TV+to8Ayi1eiWDco372mVCi6PAKk2ahT59KF
dzEe+aHF7IBAMlNZfXKNbKPwRnAJCAnko4bMYAKmA3Jyo5sPhX01UFEfI6a/8p6nWQ89ZZa3etER
wkyXWqIAHsV+Hj52CisTqdjpM1vlivSz6rZVF8KiuN9oAMobNgVqTUt7MTZ6jiN03LT1U5RbWxAE
BTCfqM0Og64cm/Q+su+LjCWlGLdiPtWg0SMlyM8l0Z4JrdsjoNgmqthShDP0/DCydCrK5MfHBuj/
Wcn5C9Jg+1adPRVv3ffq9ZdidvePj7+mo7oiCL/8R/BBHLwc3tr5x1tHfOZH4fvP3/y//cs/uYXX
c/32n//jpRrKfv20KKnKz4QCNp3/vir9v8rXqm2/1KX5/T+r0n9YtgzJcO2w0grEKPR/eAbKH8xi
bJIdWuoARqlC/1dVGvyh+dET5q8shF7r5vnPqjR/RVODNrWC5Ygis/q3+IcfbOHPNSMK3MiN6E2a
jkkL+ruWTXVKqdfbLHXDsJKfkzG1LoguZTllLiRnYLt2OzIm92Fv2TdQmLFcDY10g4CUt1+Otk4u
BQ51l4nfwS0zAqMjplonl+OWZElK2oZuB9HS2Bsoq0ya0/iCIeFxifLRH6X5MqzzcWvBzA9IWMcH
rlbZPjdBvMjdGmIe6e1ji664meyHWiypX1bacZ7CG9mMtQ1aiXgbNu1RsQvJa6bypjaV4WwR6RtN
UhZTpE4QlOZT1Czumnkcg66ZrYOqkvKlqf1M3ZWCSip1WEzBI77oRB5wKsXpmJWeIIw5cAQjBMY0
dhaYmc4xKSebAo4rmwycsmhLCAQVbPpDqeKNF/2xbxWUjNFQBmwJFsA81G/rSnut9CX0E7ANbFWK
LcXd8TrN6x9aVL+GmXSnjyHu1i4x3qVJOdjoba8xpEI+s8TOqRjDV2s+ISdQfxbcosf/fqc/Robf
vNMEdP7qrb5AFzVET/nnYeDjn/x8sSWTphKlLcc0EajY8gd05Ge/SdKUP3itkNUhLVbpRv2z38Tr
i6LORBcLxkNeI/b+683W5D/YpTEUGKQlw0m1/1a/6au2hCOg2kT9u2Jz4SP/JYNGVGUOZyG1vKjL
wPqxpLvEEd5scMUkB+aFCqSjruOuIb33VB7M+OrTtfoXVcuPRIZ/jiycgE7qF2B4EtAoPP9FdSHo
GpcxShuPM5VupA76UT+wXqv1ctrTaQdEWcH1wa/cJWdGIRF6P0mtw4szYt+pJGk5TujnbovZfAiT
ukNsOmniWo3ScdlKdW4wU+IVg2XY/aZ/+z3bhlO34cggv1zVG+hzvlUUG3Ou6DNVs2ea81TsZjlR
zE2X1DqL5Fm17ucG9frGmSQoeH24qMm+0uAoMDKpLLR/fR1Xqs2nqv56HSnbyw6NQ+Dd+N6/tQ3h
bpDeEWvCq7CXLIEzDizf9XnI5M2kxOkz3GNjYynEA/hhVqxBlN04hrvWKXp5O9VFEh8qoxrnjYqy
YAarjpE4yEXUONDwuqQ7qrIQv62Tfj9pphUq1qDE6Z8SSPvtCjJcdXlDyJY3GSu+MioHxdyZ1Vo0
rCs4h25WRuyJFSKCBKtaua5+d9nWOuyXx49ZE7Av6GFeN86DV/1z+RklbWYqWCK8xiA0wI3HhaZM
MTmTm+HMlWAFVGAPDnKoj9JFoc8OaerjUE0YxIbKpCCk5mLVJ+SSGWhKblMgTZukv/3N3f0Xp8kd
NlH+GpwjEqWvp2k7iZmgjGDCkx2S48sOvj4SISiZg8xGTlabHtOOCuVtlyI8j8/o1SDPnUB+hLh7
MCcH3dIqrKXLBgB20mlC/Tk9/FuVmrb2F75eSkr46EhtKOMw0BmXvlxKHnN1biu18pzKiNrzvNHA
uKQEkjruwPS3sO2bq00xOnoS0C6xYYba+bjRJWTbOwKa8MNHIrUPC2qU5y5m46vXrPGPjZE/p01K
NjYJEu2PyuixmaN6HyWsK5Kk+8A8QzmYWwd76kCS+HjeCjj62xbvQXjDrlTcWKHB+lse0An7hITb
kf+bG/S1qbaO1ARLoQm0Vu03culvN8hacmoqA/kT6Hdq8CgEqQ84tAgpcNGQojSvwoaKqhB6GohZ
le9iewQX1rcRRKPKLEOPEqj6O+E0gt5vN8Vak3CwhiJrMFg9fgirP7VXGvabg61T49BbAtT3Cvac
vcCol/oOScblc6oCy3WtMCmHY170e7AlVRqkAlj73NsXTilTzVTGSeytms3xyF6nS9v2dpAHcT1r
zr1TGhCYwgSenFEQIInDq7aCDpcL5INSgCOkhWep5XlCchQwDnx+1AAKllZym1INteXraixfyzU9
TrPymzxazLO5XXfB8gzZQgrpBxs0boilEcEsW16l6D01fE1s2nx+HwEsuhj1Hye5nTMqrVV9FBLm
/KCodXmnogf2Vastjq3dciaSLOMn7RfsZ04Uv2atBMtibDhfHlULPZgM+RbbHphUB/f7ZkYb56nW
MBwQAFFzdIxthNdjtyCOvlLM6KpbanjVPBG7HK/DqT7lq2EFlNCmiBowD5NpP0lNrnhppMWnYZEo
vgqe+JGx/NBpre6j8nJ2cyVHO6NUy8NEvYgVrbWyLHsFa3puRKh4wa0Ydw20QC+zpKslbWhyIjHb
g76LtiC/ig3c7Ra2Du5HqxfiB969G4dQ83O1xqKurEZq6rczJNZ2KyXlyRxJ1n1bTNJjO+pRzLOa
AmqW036RD4YwhXFAyTu8TUPTvBZUxIypC2yty7ZdPuUXEF+noLHD4qqO+8dEdaaNPJRvGn7mLnAa
gB/+lGF0oW5tLpc4bNJnuVWgWUxLPxpeLcL0vcMo8Nqwi7lw9MG8a6fQfqsBOINUNCFjgu+XzvTU
TLZ1d8q6A7rZsDetpdzFVSVcQy6PstE5+1pRy9GzuA8BwYSav8hYGPwUuq1bmFFyKSAR7KOlDfda
hcoPWGTVno1jiqXQojQK8GXcmqOo9lpnm75EeWurjiaMxTncRuWiHdMoFPgMhQ6pJQZ3KIpch5cR
I3wZo3y3zPXIqG+M1U3djC8jWLSBm1a2T4SJtM+q0FQeUKEvGztRyyujd1K/V3P60YKVTYYkooqf
ADzN2yGWUGEg33Ttru7vJDJ1PKZFAEQq/IKVTywRDjaaqbjApEaRia2fjUc2p/sCXGdIeZMyEq+y
ybRaTK1Tsh3wSLhDkdxHGPmubMy3gTTOzTMDa0YRVW0eY7GyjkYhPFsOW5ddy0izGLG7WySmh/lb
ukanodIls8wsiG0d0hAGIshQaqbeGGtvIm4jxnLzw/4HJGlfNAPoxqxZTqOW0vJg4GxV4+Q0NyRq
nrHu7Eos+UdttEovmWR924jhuUbNd6OoPLHYm9XpAHC73Yw2oRVFQZkiD8VFIcYHGkZUCGW73Tuz
HRseEnQjWFRFPFQLTmBnDEPPEZlyaQs9/hF1o7RXR1H6szmX27awKOtiLL2e8AN0fmFRFmNVtbKe
kltg1SlbKdpBLr10aw/cPbqmDTs9j5KZ3vczFiKvpGzkFlZdnc0jrkYl6/ljikkJbMO5fUVnD1/E
ItLyoc/mcTejQne5SHC92wmoXI8Jgk5I2eY32TJdajl9wwlb4LOzRL0Hiva50I03p2loM9aaFB+1
Vs6virbJzgY1Hd/hpMmsfcmyPMFX72zDVIp3nb2YOxU0Wutq8IyEH+LzBso2FDf4G1/bJBnudSxW
PwqlAPyTa/YBpdSEynG9CBPX8aVIxbK3ENASk8J2xbdKpQimNY4kMsJunT30eUtsBvZe3dF2iirR
P13GRDRslvvylvwdjfo1hWoDY/eJVnXmTpHj7KCG9ZPSh+NlidTxYHT1tO3qzNqYhpSdtStgvMYi
5w1l292CUYE0LFp1j6NzphI49hCLu+y86zma4LfpG9I6+AB3tuMEBD3M823UKTkNn1zcUbDsz7K2
GCGHR1VrbMK8Y3s9Z0lzbk9sZZJW9BinjSh6k5O6HyGyMu4T+HyGR285CrN3Aok1FP/vbKYlR4ps
Ul+zyxUobrYXQ7qKQ0fb9jpghG7UzLd12ZeoTPsQmd1k3q/a8o0e8j4DTiBdcwhDAQ1WTjWJTj5e
T3scLyNMaaf4tuMfilDbfVqFGXykIieNWXfGZG9NhnzbsDE7CSsJXmPDrBeH0F0g59vqNk8oQrdG
Yu0UKIIvrTW+JWz/92Gi2gfWzvPkmiN/WCEjGnR7gb+xTNJdN7OiRnVaBVkHhXoiBvS6nqC9uOWg
v0qd5pzYcYFhSu+H8TwZ1M2cgGWV6uGmK0rgN6NsXtdwGDbkPA17ejXqo+UUmw5CGJelX5Q3owZP
Yc1qeRHqEdw+mAYP01AvZ3VIySUxsFTnUYJwq4bi6DY1+Z9lXgNXSxZUfdBTd2MPMKvEVoKKwdSO
CWXxm3Gq78bFcQ6SFoGQF9ZcndShTksmzuEW2kl2BLoj3IXnBHWzAOlaauOuAOmaeSFpFSw71Lca
1PIV6MAcgRZji41dkaSDyb7Gn2qCKB9zGjqTCkvK1qsr3uz8uDRwr7y2zVCKsAKngItFtpGW/03d
me3IrSTZ9oeaB3TOfI05I+dZ0guRqZRIp3N2zl/fi1Ld28qQoET1Q6MbBRwUIEjBYJDu5mZ7r+1s
JwYATygozCtZKv8zvn4fGUkk5NaOiDCfopH5ba84idWiD+CwL5EZsWl/MoaRVd7HTPZNcDC98YqZ
do/Ou3jrwDuO17zNL1bv3EOe0+uKTWj02/Ae20/zpeuz+L5nmvGd6Fr1LQ6r5FbKSO281vAOgY7w
yUc6aRgCBD3KPLB1Z57HwENWyVvrMfZQCu2PHTGsxqlUbaB3qksE8Cit4ApODF7ZqxQp74fUQ3+i
Ul4RezLre7JpNScLh+pixCW4T8dZrO1+mfHYvYxvYaWUCN5cJdFShNa5BUmbkztA0a8VasT7yO5b
Z9sO0fQ09JVxm1QU+MAyc2yfVTghPh0wcueIqO57ck+e63LBp0OXfEssupwbZLusAE4CMmzEEH3j
ljTD8VZV9nGys+DakDAy0MsAIFjzYjFnge4pd904JRd5r8q7jmRIJI/m9AY1pWC6gv/L2rmy9j9b
ePyW5PmS/1L+4RAWkY9O1g7TaMPDSgKX20AZAnY0jkf8cmnw5JYFwtCsA9FNb8DlbQdw7IQs2k3O
mIGDLY042PT8QTOWdXjby2qabJ5Qr0oOddyznUPxqrxD5GXTDU8H3OVQAuDcpWDiw81gTr27s6TH
ghNbQclYvg0fRdLlb5bdVoeew973GLIC++uQt5cj9NObfF7gyv0yJmvSeepYd8KOkZ7vlQsjurhM
fIJZ1okI3+Cxk7dIcgUlT+zXn9l5k4vKF+bBlGkY04JFCL9Y5SOIj7pl36Ap7C3gakRtLVL5ixT7
tLFuUkQCqqW+2bDzlJ/zOvZHGBBF9Og1gQZ4B8eyAkWWlcOmn/GFrHzDg+UTh3321g528JjVoMjG
oeEf7sqaRPEmLY2XiG2LKQxkMLVKAz9+UKMTvZhz4NN1to1830TZyGArqAOwhmoo9p3O/M/QQpUm
hMtu270Ip7DZSMryBnVB4r+EadsQP/xAReh98aTRIwP1wSESGKXVlYHoFS6d4RYMOkcrCZBDNuXd
SLFNTYLTG5eKQQTOZqgDno9KWslFht3yqi/dJFsv23VGn1eillBRETyK2gYJOavQFedG11XGWnUq
TL8Udpdc8CoTnGCaRtfuKQ+6eZ9Obgm2j49B7cu0PDsfknlJSBtg+KO3icynQCvkkeSMIJjKGDL5
i/cLnUpu1m65xkGL/tkpKo8QC+oWyTwq95/I9W1Thsb8otug6txh59cBxXEx5MihohKjy3oktPDW
qYS8QuuRbUFz8mtlmZkyiWUqjSC5Li4JOAk+Jw0Drk3UYecrFsR8OY+IahPvpkZJfays1HixEsGA
CwUGNyzN4Myt4UShXMGOj9ZYjfcuGT/7OfcE49LGCZ+rLnWZKHp1vi3HqTnvuth+GVm8yTaqejIA
aPDzGhnlwUqcliUvaRwmaHnOmbNrrKHaK6/tWiwuc2ogsOwmd8el296OySzoVkMbBahCFAT6A6va
ieaSjpFrL65D6G2ETdHJPXFi14C7dB8hefMxcxgM1Dn9yLhpWTrDah/m6QgefTYwPhVd6r306WxD
kxuyhQrQW4RDMCuJ2+symg1nKwIyolY4Ct12OwDUYkOTSGk6a0QFZaghPzenuPJ5OnomnyWPv4Of
ymqtdW/W2XHIQJvtWVrCiZNaB5/LTOawZeLd1oyVXanctcyxiq4+6H2cNqdwU9Dapn3HcweI21sc
Db/2GArpl8gLGf4T6fMVLDc50X2ky2/T4MdgaTrQhHYlbtHpUPCzoauV8mbRrltXiUt8z+m1yKTD
Uyud8eqDizvtSnFxJIaRh0HjLHQx2r2/OLMOhraqqfp0XqePcSQ4+GEHD1OewDrvL4Y4wInsjCbs
rznFZuRnNVJ5w6k5m/39Wt5rQpf2IqJrP2CQx+XQNj7pNcaVZSVp32NjmICKYSM7z8Nu3Mae3e5m
lbofPJyLjvvXftzycfic6RrCghC2efLNnSLUEDdNcKiT89IaY/XUeqBwSth4L3//Yn/8pHCRuoqF
qe0vzbFfHoA8Lg0oFlNO34TpnASMdqxz3PNt2DtnPz7qf2yw/L9wZkyb4Zfb/XuA3rc2+dZkL8Wb
fjdiWv7WzxGT/w+P1TK+MVnLYdKa/MnPCZP9D8411zUXgbXgyXP55f7laHLtf9zlT/iLjrsMmPjR
/jU7ds1/WNeYMNE+wBD1b7LwrfetUZ+ONJVBsNA3PNxujK7ePx0CGt04KYgfuqoR12oXn1CLg4fO
aFTrja9aD7mWo9utxjW6TxlH5XC46da5A9xdyxw7LCuDBUQyCj/P6Vg81+OYDWsXtjFIsCJRiyY1
jB4cmyTusDL7dYHMdffLXb/5+eL8ish5Pyn78TVcbgYtXpg+NlO591/DdKagtoMmQP1MvlxFQdut
TMBHKztuow1IuPquBMl2GIi3PDNxY3+wepz01/91AbzTHp1c2zJPW8yTU4P2GKYAZ2yWXjSpSenO
GYlyrG6XwTxlBYrVPjpWilw8v1PTJomN+8zDKFNU07afGx+zESQL6ujruVf1NX07vR8aZjxVoJsz
hiTC2Za6QIxSVMZjaNrGWjLR/Jx2enYunUaAop181GIunt/jz1udz/0HX/VkmPXjq3q48NhYXQdf
2ilNpoh9s/c5P686qao7pdPwSo90+3bUkqFHmvs8Xg0BcC4Y2kHQY3QaaVEqjmcUhGHyDHQre/Fp
s+JZHe1Qg9CLB+Susdu5BhJbcgo/2gTN94vgcs1sgwR+49K3eA9P7ZyD7fSZaKHotsAir4QYv4Hy
m/Ff2QSwWao/z8shOrbheG+Nznzw8wFZd9y6r1PeIx63xyLblAUaK9pJ9T5q/Ky6Ije2O3eUGB7x
3QdfY11N7bacGzlhHsvrR2cu0Iyn4XCENN7tbK8wbwKGLGlUOHt+xnpn5K23KSqNh0qq+lWNLXE1
od08K8uevpd2aNzVdB6Ovgy7XRRV1lVFubR2YGFs/X5Ua0E9fV6N2r+G/RxscTEX977bh2/ULI/Q
6uensquL5xIr8pPhZ96mA51PhFdWn8sYsS9CkOkGvl62aO5LCNYqH48ou7yraqKxW85Fcd3A8gM5
19vPdmNFF66YR6Dc6s7vZw0AQw6KcLC82qkmG+4BwC7QfCM6q0fYnStkaGTxkYl96ft4LSzcZLGe
5dWY6us+o43TuDORLYReduZnqwKWz3mCwDIUeEjgC+qnrZOF5q2QE3rXsehJIBhdIvHGIEVaHFcb
r5eAqcKSd9vDTbtaWMyI0arnYDIQV3tLm8rXQFfM7lirWoByzMvt31cfcbr8oLph7scAx2HqHKKi
fr/8VLSyxxISJf2BfmgYhVXhmkSJvt7jZGy+cygwD1MrjI0B5e16wF94OXn+c2tYBo5L1VNxElbo
iY0AArDx7LjIgLVJDpK8/Zafa9LSfHHxwVUvNcZ/1SAEobBcMZJ2hecxtDRP2QYFQy4fCmiyziuC
MNOKfnU44FawYOQeRp4gP5f9NwH5bJ/FApRRTPBpmMno898v5P0Y7Od1OCRNu4AsPEEO9Pu7N9pG
mcw+/rJ+7OsHwJTxJvUJ5kq6SeyspsZ/Xon2o9/s909ls/B9kEXUewiVTyowk/mQZXSDganTSvot
ZXv9yfGb+CuES1SnXh4Xw95NkfcpCKJ76A25Qt6Aq/1zX5Nc0Cah87nutL4wsOnTEBbBuVeTpQIA
6KPcb8gsp7+VYHdje/NgsaFDW+qLX6u4ZoCpTl+YJFdcr2u386+5+Ndkqmx7pSw/2odJsBEN8Q2c
fSmU29477xMrLpF1cULVWgrMDtYLepHyxoWlfQWU3kcqbkHhcTOxGZyoeS1s4yAJ5Dz2fdssc5Jn
G7InWuVarCEKRPcgOvIzzoImlbjzCNwJi8wcRNPeMQuxieIquG+iBN/JEMNXQKNOQwMw0RXIBIHU
N/SslSBuZB+C3BkTC32qg/2DLjeS97rvnrVl99vIwUThCjCcTReZ0GIiL9jN5px8kaE/HUsOFfsU
psZWh3G0U7Fq5jUQe3cHkse714zrDkadRHvibJBR0k7chqSyrHSdOJ/hRrlo1DL+8TkV3idAopgh
65KGMYPY4QKKnWOsfQ//E93fG9et9W1rFP2bE0vgy/msrszKYi6M5mA+5uRugUCtmA1TZpMnPtb2
ZeJat6VOh31l2dUnL8LOHUexe+XqTt4YqW0d46hAZEzxdzamWbQdS7JZifUFCqry5Ki9Zj4S+drv
c9zH13nV0+P3TALaiGssTTQ/PunEHm73V117YtvG3kzmK+fyrUvPqNx1NilmRWUDLcHMTjSloQ+j
Djh4SiWjTVGgToWBX21adNOBOadneSy7q0kO3iaQ0XgB+egs8CTs7sj9ZJlEA9l18uTFHOCtJgQp
0cvLYKJSrHNrIbIU+ioz3PLCmXW7V+4cviIFyvaFVy9+kazEOYjYocR90PE7u2Vw2QbN48zM5lKX
bXAd0D8G3Vpkl34P+TyCFrnHV3EDHeJLAmL8bmpmcK2pjoZV1aOyT2oScQmoaXjkrX0qZtJy0+hT
rOzydhi84Jpza00rWs3IHCfxRBltnZVxap+bsTqz7R8+zwTuSaCmh7zOjDUgkuqO0bs6H4tgWldL
piU6bFAeznDTeNV004cEIpLPxng5p5zNymAfZWRCVF0b+Buyo2Ourcsh5aHu4wkLNYCWYsDiObZf
+A2He+IsvyCWlEfIEtZN30v3gq5HeWSb8z/VyiUNxfLKnedhK85jmF70Cb5NxmTswZmSrQsnpicu
s8is41yHmliFMVrDhEfZWCffSqdF0A96Xu5GhZmm6sVDVEwSG89cX3Ym1emusUrjtuWFuSXTV70W
ZXwJQGXcNggQvlKLmeDQ4fjsusALjraTW3dO4jZE+zTdU1Fb9ykw0WNuabNekc0rQI/yIM+ypEVk
MWve5J07HTJ+gKvCSJwXwaL/DJI6P5SsPY8kvFXXlbbKT5SqyTIomy40TGcqY2X46R4peQY9MiN9
qNAywexf+wtPMhWYHlWYRJ+MFk62SlP5rfEbO9+0SV5cSr1MZkvyoJjDW3uesfoVG8ZXvyZuOGis
YG34E6KpJPT2QsUTLvS4ZSYhCYoDanvuu6OJCmJ+tqX3veSNR3mu92yN4S42rRzSa3pjZaQW5eEY
bqIMJmlHwNlLLz1oaOhGzGpsDlQzyn/yw4Uh0Ic4GKiPAL74VlfbeOBxpyDoFjUYBNVeD3UZf51U
iQvAwWdagVQpV3OBKK6La3wLLgqJsGqjQ5jC2l5Kgask8UzePDUYV0PdF/cJ1mqWBVj8+4zagfoa
kQIiJHpUqGxWvWgl9o5pfJ1I2z5nrkSPUBI1vg4y8PNtP2ZvEqgJVPw5fw6KeJnhec5rF03dPYQ3
Fv7JIWIMqBl9guEy9ermwAstrgALhdvBB1SNl4Z2MR7VqvCO/Vg461j5sGriZYIMsWBcsgyGDLGE
5QFYmGqY1Mx6h+YoWMfAjjuWwRuwvPtVVWks73I8mJGZX8tMWSmWMBGF2z6yrWkrx8IaHyVO3F1l
gn7djG63IPLorLwNHQas6z5F3ffzk4DoepcY5elMRstrMC3M4LxejDIdKhisL/40WLeNJGXmrQOL
B7/cM2kVR3a+LqH49quY6JULCvWJZIs63EJNDhitu2zAaQq4riq68WYoJg0owSvlj5HLFcTCAF/+
wiRwWXy73MtzvHFivCn80mIhjprEhRYYN9VOA5q1d0MvCRs2AeuJ81J2Gc9rm3N3TSX3gwSSMOZB
cME+Hj7x4Vl9Z6okTV+jsYjtG4dOfbd2KEYUVbCosp2kD60xctFJpqObt299ZQ5UMlpcVSmZBT8u
VaHEwvELTnCyBvFQmXmDuCUTVzm5LAfRxOLKNPlrIUE1eDmqJthMLVtVxC5zIfJCeysytcYbOcLr
yB013RGpQ6JYYJXlYznP0IusmG7vyi778aYl8noPgdrr70YjF1fJXBoZ/XHhvKQ1qSkrgXYBQDq6
RrFLOVBiUFaD3JMRyj9EJm1z0GMTkgSg481s29ln4FlcR69gj/tmU30OCcGCGFwG1Z1VEYG+FgDi
yQ3qyekuysRZwj35IrqY+TV0lfrtxjJ8PLq6qnASpSkoSjT6403WcCLqMmOItxOxdodGW+51SZ2I
01WEkKFIXCrPs9GcxMYHn/pEEhW3biR3m8mSpd+c0g+f0CQlNfSjYDE8TqP7kkXCfBZhr6cVBOKx
2lWl09+ktES+z4GRXoJGDHauFYOvrEIe0GTcBFZ+rBpU8biz3fCmCOFpFoj7NgPSfAbEXotyVRrJ
VvfTtGPqcWs2s/OSoVe+dKcG4nghkBTq4ha1D6ZJYx6uCHGAfaeZ8gBf8qMHO1PNuIXQDECmFdjS
OU0d7SybDmGTqWtmoNVtl1nO5RwuMLIMx03W2g2NbMaoQxguJzUdki1KJbEL/Mh/FbrOWH0q4Cy1
zqpz0ZLPjngte9M+VUdt7RGJhumFPTGfcKsuPwhGUd+LqRwv86g1H6ok6ZbcE8+GOtziGUAMVnWf
5zZbSpUKtcpQCnYQsKak4uU1Y+jZLqZ9U9sHuioOD55fEYdSlHOGSiBhOmZ3tjwnxmFAd0WKTZrh
YGDRFA13W0Qd5YQnooM5Fv650sb4DWqg3jiZJc4a2xyPIu1xjzuN5eHDHJMDFoD40lG82eusn54i
y3mmxrz3kxhHviXXRl2B55pMsc+69g7HBg4xG0dqlzSvcYnVq/XxZiU88dcV+XKrCc30rTEALR3J
FNlPM8PXwcS3n3CWBBI2YWeLECz1bPSt5Y7XMRFo52WZltc6n8cDXYTgi50U1k3ehiWEemVfp3FQ
bMnUEVvhSozwUxNf6kxFV0uc222R0GjHt/VclQjlbPJcr+yiezH6CFOTW6EqMpIqXMmUcLhsauUh
jPRTzOTvczca4VojHECzgmN9ngPNc9A29Wr28ItYcMT2llHt8Fc47Jlte0vUu4n9vwRbkKCb3ZdI
x/n17TdZuI+hNV3ObVIyKmm2/4GHt0ReClebOKwrDi/xthwccAQwoQvKTjkR9qx6xLUjJzZbNK8a
V3bQuV8tJZ6LnjW9Nqu7JurulZE+JAnAGCWZdpmPP86q/2Mt7v+r3ikEtL8c6n/vg5fN8DK9b4Hz
F362wHFSCJduA4cN36FTshiUfrbAnX/gOSKNx1vg8icEW///FrjPX/IRx9KzQ83AYYa/9P9a4P4/
OKpCGuNo+5ny+f+WyeJ9H4COIBgvYdFRh+8IWOzUKBB5QpdDi62PrADzq2eI6sYrXaJXQITTg2rR
V17UYzh80EZ9P5dbPtaj7+4ykAkC1Af+0rH8ZSwz24SyWs3ssdoYmJ5o0uwTq9Bnv/wKf+iL+/a7
vsHPjwm5VTa3EYr86Qw0LDqjLpLY3UwEIzwL7Rj37mQQJyOzjh6TdK0Hu2USuK7RHHAgylvnPmsr
jVG61nlPGWFSKeQ13feNrb1wib0Eo71tOiv+av64Q6SyTsSOjSOzTi3ZPGDqSOT6hZmLSzllJN/E
aM9nsARwSHY++KkH8p9xYDlZC0ZDWL2I14S8lAjUxs5Ra58mE0p+OxbR0ins3kAo58CnwDTqzQLa
fEmZJj+EXWI5a47aKj4fdDHcJ01CzF2dSPOpDSSal1bQtF2hsNDhiggFxZ7luXl/jDga3qPvQ+Ai
IjrO/MoMRsGK2lkOCEIl/mF2BLCbMFG4ojVSRPR/I6kV6FXADgqZxWfweWW5FUjkrgx423qbZi5y
6DwmT339HyinXM6JjUd5Vzs3OHTofeT1UJ6jLUSzkLbIo1bSBG29MUElj5u///JLQ+i/mns/fnjk
ZhB1eL5NeHongv/enEpbSAy6tV3a2y4ywFi5Tb2pHU7YEp7DB0+a875D9eMDeYEC5h/L4+acvkdJ
gFAOSqS14ZRXtJsiRdKOZX+ETeWS73etOZzVjHEd4y7sWwOyIjVcsm87YqXWnb1QqGs5YvUrgOp8
ct0uebXn2E+BG3XDcPBtV3xXU9DKHUppmJIkJ/crs+qtu14HGOrDhBKqIM0WIQ+ClTOE2U20HkS0
sM+itIQYkhl1uIvSKjnLaKljlPZnTpx2CGiZPaU0nnSPBhKxX0gcM/HxzVExl6bd5k8dEkLEcRAF
SjA///ZPFTKbhXrEfz0U0O+XgnASZZAztdigoZ23SebEe5mNxs4ifvcgq1B8EEb9o7V58mygdzIt
5oi43vCpvf9AwSnNpQMmNnFk+6+gbcBhuVQnRlgNV0QbMYDJ4lRB7JTxA+chFOg9IzT6R2H1FNuq
YC7o0sCBrTIiYYSJhuLbHLJ9JrL6kx3NPjnseWnuBhI2twCFiw8e7h+EpvffwDfhLbvCZT4KK+3k
lsUoa5B/Rzbu6BKWjI41QJUio/7sxh6ll26n6AYpZu9tXWkCaormmQGJpL+mObToHOBbAqVjA0UH
5QWB4MkIvqXjxBhXCbOtotYYIlw6Oude7AQDrNOoIzmHGch1ji46AYGhUUwAIqYV9ffnYVn6T76c
wEvErscs0Tfdk860px2I/g1+9oqvftlGZrFVblcciF4zP7iRJza55a3F34FVEZ4m2j8Mzu8fBZAB
fkMP0+BMhNxpk6hxBj+h/DJdu5qOKRzgcXhzE7v6Us9SngeeM4TYrwolPtgQf9+Hg2X+jN1xsSf9
mJP/uiGW/QxMyjYw+tei3iIzB2JQG8uayXEItaYj1+TSFR986o8N8P3NDgPuAdcNORv6zMnopi1i
VaMzA5PUT0Smt9jIGNERiHZlR0YDRisdlNq4nMPXpa+A1fUqQVjY0q67yOqGeLXOQr+4gfk8C+AV
hK1DSyuhbyordq9tSMPBqiCUA22YUajogkmI1UCXiiiioSXEzz2Rb8x0TQtguYwzG4OKyvm0TvTX
XaB6Qnk1u9axKW1SRxOWIVyXczpvfXPyTPwzEklhTH6guQLk7jz5IiDhyzEMGoPZ7JtEcE2dPMAz
otM3ZHF1FscCnkaeom/PKxcIIyvqvNdh4TD36MLRAenRYdn4+2P9244kmLRQxyxSA1Q2zskIo03m
OApx/GwtbGbfZFunh5qk7fMxTSJwUc5HU7k/fx7x0zD3Ao/ByftHe2RbsCwPW7rUQEIhk5O54tUI
wXoXuWsyZW79wcP024vLRA0VhYdrl8mSdyqmwDoao5srM7p6WE5nlYj9pJPp3HDU8PD3m7kgB94v
EstnLVQBFCBMhU7rx1xkulTUIVsxjMPF2Ep73znphCuz69rniuSdbiMNl2Z+EVX3ZMniOG1R+XGW
6jvr+wdXsywT794irkawelCtY4lijvP+XreJx3S6qQjatXLRnmWc7q4g59GZdnt1UcWEO5epmt/G
ACmgdBv9iFgt2KK4lRt7EvFF2ch6X2DD++AnEUudc3plyGu4Nh+iME7g91dmCDci9MpVWxKwIgxS
qsR+gpEGkfXUghyL1ERsWD2wP6yHWkYwpUWWf5mNRhK5XYWzt46mSDRby6VHva5p29+YiayCA1OY
JdM8M7L2PJt8o9n//ab+4Wni510sw0halvPT+yuPxnpO7UFCeDQm+I7Qnc55h807k8zAf3sbgIiI
Y31RvtlMgsOTz/JaTWzECLgws7R+hBRVHFInzl8mpl5XgdPGXxJv9s6qvJt3vbaCV1mUzgfz6D+8
r8v5kIeIn4sa8qQqmX1nBFgKWiZlx2WIYTrlQ+fl6d71iIldzQRfJx9UXieDe7a/ZeElcpLbi+aP
9/b9PSapoVYGbUCC3xOGTq3GabfJTAe3HQGU+SMR8u11jJGl2ywGqXWITAp0L/ndISjafMQIEfa+
t4m7Gnj6kE31buosdqnKlv5jOnczB4fKpOVCeEG1+/sDcsI1/Xn1HIQpu10ABsgI3199SajjsuL4
GxwuBCHKGQ/d2osa+lpD5KXdem4qfwAP4Ds9IF8ZlSvw2b3ggJZ7X+nlGPnONwcbQlY4WP0Hl/dD
WXjy6lGcsTzxj9o085cH/JcjrlPFhAxUvQ9OUc3RcWiayYAZHQ3XQzRIuM88jTeuU7gVpN7BOF/M
sKjKZ1s1+zENYG8lA5maoFJDImLTHnGs29d5s6FHBBXYEIkxrAHYV1fZhAl+Paii+QZ8o2WDNGxo
jK01QwBisi76rYmbPVvpkM79ox0347jpuiR58MykwlfFJ/SfB1QcyaWcPQ4J0k3VFfL/4QFtv/XV
yYPsO4oqIPQ1dTwi8IrcHKytuW3tMjPM5pWuDMWGG7vB9SRCXBVWP34rbC7s0qW36mx632h5XvqU
2TMD1xrNQAOrbnlUmhtHtRHyOb+/02mdeOuC6MiDRgrFXCiK88+yMrw3IoT1N8HMzdyaZqL9lT93
2Qt5S1UJQqtga/Nju5WriJwvHuY2mMBrMnE29n6UjJ9iqZw7z+k69cFr9Ic3d1EPkkO5tHgw9b3/
oePYdh26JcYSo6kvZYQwzV3o0CrRxRkDH+u/sVyxu6LUDRexHWvX+w9sqz4t5ETEfR+5zT2TTSDs
JM7uiP21djPQGsr4ybd3HEH1VxcBwi4RBHb+/fVb1qOTx9tbpCPMQvniVDXvL4JqxkkND2YdbQSH
ZEsyGJqid88sAvo2YgrfRrIe7oRGol/rJPngHvxWLtN+WDZaljA2N1uc3POAcUaorCDaNEMu16kI
yk1UQCVvEX/Qk5/ObEMOH6zQvBl/+M7IThEX8D/+z8l66TaGEbJqGIgXw7ZfWw5KwBKDYM3Uopkz
jkwcrbpg5THF7Q9kZGIzyE2neejTHKFHMEY+0ZOFaZyrIE2Y9paUaJvcC0Zna87SeTAYAWDBnUfz
tVRZaqIBm7Q+uPPSrJ+dhjWAZEdcIU2uQrjtRuIduLnSWkduKO8UdtiEABaQSOs6D7SzCjMTwwNT
xrqADa5mIHOJ0A+C7AlFUv0YXA+xoR/LOnDQBLb5bZs16Y1GKGHiK0lp0reMpcW+asroFkdJlex9
bOlvLqsn3nd3UFdOZySvXWZjiBdqTGxUdimV9NAuHhjM1NYiG5qzSzGY7GuIMGqi4Bbc8saZAcVB
zZvn8NgPyfCFjFqD/nbumF8iSEMw2SzV0rRJyuHVrCOSrPFgBHfTVIyYrXSKdgXTUnc3a6HqNaB8
dK5KtuEKq7f8gqmuFBxRK7Rzne3JS0DpgbnyUgXn3UcndF3qrk4hvZlzQ2QQJorVkBUdzbIJwcEK
tYABbbf1cC7VfYQwxuvs7CIApNVBePSNT5JUszfyy4hMR2HmXampqD65GJYxHptl+83sxxyP85Ip
wmzS/S4U+FYEf05+MyWt91h1ZXjTOF19r0l2fyKbPa9WThsNmJwSBZ2And8JVoNlkISGTC1+noQF
+S7tEfKuNSJjoidpddGulGXznKCQ0jvZCs9F3z4bem3LInhIC+AU6H0q49Jxl7RwMVN1bWRZgprM
01AdPW8yzUNa5um18t2BoJmkEGdOAIaQeJelVxkPQ9y9/H0F+cO6uZxMkODRxCbW6OQdzvtMuaVU
vMOqCZ6I41VXwQBmNW5QDtLECj9Yp//w9i5HbAAgS9Odavj9iiV6u2P+pJFnIdRdB3lTHIs4hrVd
eMYHm//vjYUf/X4KK4vePkGiJyuFJWNDlfB9N23EVAbwauheFmNgnA3pJLa+bJ3H2YFrtC8wZZ1T
+unbQXV1/MFX/sMyiS6cm2sySeBgdrJT2KXjzk7ah8xUR1SNuhG4Pi1laDobSQvrUbRdYW8RB8T9
f+OjiTGxabOBf+MS3t9tGKoCAVcTbZJJ5Udi6rqdpkF2NiLfOM45dtrEGNUHh4Y/HHcCNKjQ2k1a
e78dGmBrDG45ZjxSo2UP+4RGO7sDuvx0FdYuK2ZYNd513nchxP9WfrBB/OGB5nnmu3IBXMSP7eOX
is8qPYH8toR/jvDyq2xa5FHc4HVQpgzcOwBQn//+BlGk/74jMb4xF4MTA6bgtPZAq5pLNdckm4Ao
lTvRzOZLrMDK4D6bm+nQh9MYbMiniItNOBLdvBMJ+vDbvrERLIVOSXdLwYpao2crX2bOJXqN1Abt
cGAuq1xhSDYKNc1xvs6wPEgQu0S7+BHUjKLrKaYRFFdEtrOWb2TQxp8AbtDLGJiUxqsSNHKzK8Pa
+2T61qKtDUa2g8FMtc2mHXr419MMKCWW4edy4cFssJKENlPYNp1WQ4Vzioz0PD7vYR+0W49AW6QZ
MmqPOBinmIzJOGP5GlIExgaOcxTXA80sSU8E9vMUpdsenuSXofAChkxRRpIJXx8LHBIHULGhVb74
SMlJiLY60uoNnZE4jlydPWCMFczOGvNBufHiYJG5T8QPJ0m2XEEQAdKxZwUXCBXzA+qnKsaYQGTS
Oq/biG47xIwXltmWaNKEYK2VHmfQYXBg5nax9nsQglTSfiuH3r1rbJF+p9ojNmyo4zi+l6mJMXJI
ouo7kVmRvybaviOVo7SHe6+VytgipZhAXmvh1IBFVTeuctIxbdSYuTTWqR6a+KIaTPM2j8Kq2xhR
pw8DjTTO8/TTODM1Ksn2c+/rb6EUqLbMcjSfC+YK9PicqW2hAg3BMaphVK1spJxq1c+RxWALdlL9
DEpm+MrKkzorn6AsYu2TsTqzKzZ2Th8IFlG22JjbLYyAb6w6ZJcoqGnD3izLPLu2p6QHS1ppL95E
bcW/ksuocS4YksziTMSp9gDrx5EFRb2EfI9KRNVbs0U7xPd0AnddWpLv7MZ1/wXoSV6gmEQ+s0rG
zv80SsNDZSONkI2ROpW4X1RNLi7Uwrnt7QbpgEds4CtuSND+gSHGr2Yyul/JIwVuWzlG+J0KxvWP
AYrKkhSGzpeHDP1UfZT0Qoz/5OzMdttWsij6RQSKM/kqkZLlKXYSJ3FeiEzmPBXH4tf3Yp4iyZBw
+95Go4E0QnEqnjpn77U3Tu3Vb+ayzIgc2aLf27jnxi3yKMphWUXoWavFUq+j0c13DTSY9CFJ1/xg
9DjZ196rrF/6EiGSz1qNlSh1ZmZhflvL4caA7tPvEASTweBqKMBRlNgL4T9q1MLWJiAoQKmMABFF
JVQOZoL1ggZL12yY99HUBbJIRoIR8qr6zC8pyMZLk6LYQlKYzYMuyJi9kxnt5V1DW+NaVf7eamQy
yKYBSNOJzMDjNR/mqz170HuCwjLBV5qJa2N/sOZ9vdIDNJvOttuuMU1gMEA51HSVLy+I73ziwZDq
/t9+HF/6kx+AYTrrNeSUQZXa1S3cG/0hjhYL2Xjy/fKRzr+s7EBcE2s1xQSTq/XP/1nr+6bvcJNb
XoA0aq2Sx6oN9XSKf2v2Ivd2g1JvVLF95aN6fn66YeGB0ZlWAFhyT86vbrvaEoPrYmiPlgNLtGKf
O9fPiwfH5vIJnn9KORSNC9vysYzTgzs+QTWbhWhHuivGIuqHHLxTYOBg53gm+qiSK0qV6Azfuqy4
8lU7/4xyZFy7OthxXszTbio0i2Eij8cN1IhOlo6Js1FDrR7txGLk6U9TePlM37uogBLB0QIio1ez
/p5/bmWZEI7TaSWNmrJx+CyZyxPJ7+Zzp+vyykV956nBushgi8YQvE1//Sn/HEplqMsKD9VoKiua
bJDxVLltmNYTcilUdujiOtnnNbHj//kUTco/y1nzYV0S/Y6Pi/ox1jMJrMJ3JgSOIAWY1Vjel4Vn
9MrOXLf4u44bA6iZ6ISQNEv9S3fu+Fh2NcZisHo/0PoiJtBKpSIYxj5WzKiL/o8riWfcp5XrLFvJ
PjmgYlohVo7ok623NJrcmk1MTLBKLKs75Am0qv98Meh5rrRC6CmAjU8uhgvUagRdHAVTnk0Php4T
iVVofWD57bX52jv328KPCXYQ8wpfypNVIslswo4XKwpcScqXQQhFgOy53rQtQuaqN0gvk2lvXlkl
zpdhHefe6qy12F0xUz++A8p0ikVplh+YzLvifekZ9LNJ99TZT2sWuceeBpKfCRsfEKMXz2SQp82V
J/2dl8piZ8eMiacBzt/Jk86wgNzuRkQB7LbyraKZ8gozD90D2Cf9+fINfecqMwg3iVb2V+Dp6aiA
2AL4lHntkZ6h2m6XzH6rNgmvWbbTgd5x1on4YvdRe6Xef+e4tJdZ/h18pvyP9U34521uYttqZ2V4
gQRKEfaOyN6IhI2JosN2viGfHX5Gny7/fR/LCiJYq9bxOMq0k/VqdiIoJcxPqQds3du7iseWMrKq
Qyjd/RW1xDufAc6QZhvVODjUU+toJVyta3hRwozGOqx44aE9saARjrEih0j11sG0EeZuHF9qaXj5
xr7zEAGu9ED/sqVaOyjHF9jNx0RHgJGEsfLiT9XYDQe6++JBK9AqXz7UO/eSDgSlg4WJ0WSlPD5U
7nk5+ifUOvqiav3etBqNQB+PLXJJI5lQGZETd4QH5z+/JwanZ9M9RoEg+NweH7dFe+7ZKz1c70z3
zRVt/VV4XnbAd2jfXD7F84X5+FAnp2hOeLEng5lpirGDOL9y5ZbaiK+uvBbr33P8ASC61LDWjg5d
cSajx6dEm3IwRKbyMKuS6t7zvO5DxcTrXqtAW7qIzHaXz+vEkr32gEl2R9wnhAeS0ThVjMBMzTIS
FgrIwi0i2TorfbwQLR+aJnQXq3mMgKt9av0EFKRXD/0ztv7mK8M1uY8Y/OCSA4Oc7SpqgwTBWAZk
p5yIfGhUkR1wYTC+vfyLjfOnDbkF30e6FDbCRPtk5WA3h9rXQ8KejJIE6FrGxUsy4SH60NJnYzgb
DWOKE8zywa1QE7wNbtm7gSZL/O+jX1T5PjYS95tAwNMTgpNNtH3b2v0uC1g/ezPHrEjyWfJdGF37
PKMVysg0JN1xh0hofCkXUBkB8EIw1YZllwb9QyLGN42BB/zKx+j8Hab7hdiTewTQAYHc8dOgu6XJ
No/UD2sGEpcbpfc4e/mPKLKMz5ev6juVB0IePjrMBPnA+6clazaQBulqeRyaNIx3E8YPAkNH76n3
MvORXvbyVIt2+jhQdD5aNTKW3E6jjq1ro7ZurlegHKoSzWvkMsy5/NveueGAJqCdULUjETylBiwN
BqkmTbnhkNX2MiHpxm9w9UmwOx+AEC6H1F6SK4/ZX9HhyZto+foqkYAopCOGPL72HvSmDDO2Fuij
Qlzu4yt6SEWxtEFTTdi+8kpvra2Ji9/cFTlc8M/gB7vfhhhaf01lnQtQtBPdoUghR98gZ3PJNDPT
cl8ODojHy9fovGyhLGbpWPuzAsGKcfJrXT2Oh5r2DYaJLLR6VUKubOeC7Blyy7xb28zGjV4NZhcC
kMke2fb6fy7/hHeWSH4CLVO02Pzn7xP2zxedT7wHxipGs7kkJXB2bfyDiW/5evko7yyQLoUnIsR1
J2D+JTf9c5QW35TVL1ES1vFS4CWcdC1ccpUGrjv0GoUDjYzLRzx/NVaJm2fRKvTQ5oA9Ob62pWqM
upXEhYlB1TFNgab4bC9u+4BCOtrhQNefEtRBe1s1YEroJRKzE9u4bUHvy09TEov7fknzfaozx7r8
285uO5mXdGqRSDLMXIlAxz+tzQYATRJUKjAWumIDtf+3pcK3EYrObPV9PcME21JoxG8zdtQIjvIK
uLz8I87eT34EUmHDE5RVPv2D4x+h4l4DwDsCkZgr4EBluRyQUyPW6TWCe0aV3wLtz8LLBzXfOXV8
8Xy8kDHQMT5V5/Tg/bCbZ1E4dFZHi9CyiJulbq2IDTRBA4Z+5WTmLi4i86ORR8kf1JbdLycpp59T
FzU0Ek2vfVPzQmI14kE/IpTbo5e3eot/GLVoBNq2BQj13BfTmzshkWe9L6RHXl00Pk+jJZ8pYlOk
4pmasHiVKJu3mNy9vQebjnC42Zx/2k5Wi7DrY/2pGKGxEaoyxcthtDIgwFasSD3MHRtENr8zeaJS
Hu3bwo1M50r98s49AgiEJoi3cC1JT++RpY1tY0oZpm7WBJUq5YceWMQOxsEd+7dkR5PCv/ZgnK0I
FDK01cFsIqVbvy4nD0Y326qF6AgrM+luahriuKZmF13J5WfhfGK0VkyGA6RK8C/fsOMDDZODC1Rf
ODvP1B8GPqpbDdbH3sqkBc66IufS77CnJRJDgT3MxOnN+pfLP+K9K0wBzOiCN4BF8ORkkYiZ8ANJ
gJS6SOmhpSpkPZi2s+pMfHdWe4OkOCmvnPrZFoM3TwCHomfA0s9o5PjMdXRCiDbnLpyrzjxUC2aU
UmjpwUmiIlwBkXslux+y6sTtfz3dVVeGYINuE+yN089jorVGNeR6FyL/9l8NBmVgEFVrbpSflUsQ
deQ74NXWrCvf5bP1nxNeHygWZP7xT7sCcsGmbsOXCksINo8z+Ur70czFYexL/W4qs+Hn5fM8V0uu
B6T+4PI69H9O1RLS0qK+XNIuTP1cqEBmJWlhZRa1q2jCe3NjXBhOBoJ6ixeyJbTT7dVjO81M51ND
iuHKDT+35ay/x6GpKGidmtDnju94rbnJzDelI5VT1VUayEiaRC+2kGaJnNUI4E4WiYIG66ONHzgB
d7G1q9IytnXZRkQt0hm6ExJwxC3gKzMP8ah00wZ7aORQUjuFtmHlJDAVKA/TbENbkj8LdEHnFrF3
9mGiUvyuWUj9KbEN4p+cQpJWG9OHC9pZUA7ndWot992wZK/agBID4K87joEXIQ/MjUnBIbAEP6oY
UudDMhTRZx4b85tpznkPGgxchNDyudkU3TISyGbpNVF8sWgPXY3EcN/EbfINx4VN0lNJ4KLOZO7G
X8RKJ2rRa4ZYMkwi79qinn9HkrZrOCHl3UNbbAHEohtmoJnlrZ9+lj4WeLdIQZRU6ZTUN1EKtORA
dRzv9LSby4PJ9uClmnRGG5iAFgjZ2LLoTpv96kkdB+DAAGg9FCSleoNKKtvQalPkc5cfwrXWPKpF
ueeE+ICkXHuDaHaO73kTMyibUgDPUgM+jmjJxQGfLTc2g4gr31V6A+cHo8NHi5XtJ7O+U74gfn+s
vbFRwj0SXv9t1KzqtfAqYptHWDAgFCfN/ckWlfTMYU7nV6oj0/hUdVqhdpRG4ldmd/OI3rGoxbZe
RvmmG32kBZ7QFnU3RDHBnjRU3YNctYm3JNLM5CVXVYmYXGawPlCej5+xh5LzJx3lWEEGdo0PZZ9X
n7JCmMkW4BwtwXlmWxoQ/Te/+J0zrYY7YG5PskHyHhIeBOUhQvBDeoIwsekMLu6dceiaYTsKDFjk
mSRFt2FuiQDKmgYbpoZMZHvDhtf/MFd5+7tIK5BVuUHazqZA7vgM4VG4gIyMON5OvYX80PYH7VPN
SiBCN07qe0a4Meo+IBvtrdsuZb+FCVDh0uW5s6Gul/X3XOtRmQ29U+MjggPjbO3JcUn6gvIG5J8h
O2uOHVPWJjrIO1SG1lYySp4ChavaCZySfeEuGko+bsvSEvzsV1N1A8k8hihR9vrv1E3a8psVw1wO
5l7QFqadLA7O6AyIemY7IyvTYc61ycnu/k050xghDKr4YSx67+vU06ni79RT65HohdrcWqhwyIi3
bBU9K+IviDHuczIskG/0r+jvrZHuu5n+6Yy89T7NedTP+0RlnYOUZ4r6TTFIC28VIz77FrgMIG2M
9kW8k0lHkMoQQ+74zKMNEl6O/fRcxK5ehCrC3hD0mb8w/5wbi4CSdBoDBQVoevD1OP8ym3Fq7VFh
NHbgQNsP3EmCkqAG7ECTRtYot0ZOd26jFw59c9/W8NsroboMSEAJvSqCw03pyD/2XvoMEfZ+ky94
6/RyyIMyteQb49TM22HDxFJPUKT9I81JEaLzrTO9jRJzeYwjd/nYtUJ8k+hTOrAKcUZStOGn32wN
cmpAxEb3OddnzEV6PvCjuojx3RbPm3pEuRP/dHBPrByzqKQB043x79gdQfTyX820wQOd+hsAqH39
3MWFLJ7NwVmMjZ2NaKl7mZtBVkzqG6wC+/PlZee8pLHpYPhIBeHgMjlbi49/9lrK6GfBxSxDYG4J
3Z9k2a46gBsM+SiN+tn4VmQY7i8f9J3lh80jrVn0P3zj1+zDfw9qtxTnYzvXoeaViNHqxg5zZIXE
fM7Gl6Sd7P3l471zkhyP4hT/AWvs34jEf05yGKx5qEAMhVUVL/vGISEndRR4lazrD240OnS8ymta
m/eqCshB5J/R26GOOVWsa7oA9tHTNtF6EBchBc/0piyicfHHTdBZ4qnKb1Wz0OZAdt0XL56bVO0N
Oi/nW5dbkOIuX4X3rjrl80o6RJfKTvf4qneidCrlpDJ0NT/50gKAINFDIcFKuyWU9Xzt0Xrni7b2
VTBPMyRljnSyH8m7sdIy1xpCo6mzj22LAAKxjX+Pwia9coPfObXVpoVJC90aO0Xj+NTMVlLPGN0Q
0iefPk5+lBxUVP32sI0+0wm7NhF9pyJfG9LrkJIZMCXj8eFiu61UkZhDWEUGkBJmdSv7TSPpA7Xg
EPLUtztcy8WhQnf54fJdPO/mMplbB6QMGyi7sW4fH5w8AHcyh2wK2b6aNwguikPD/zeIKOPD0S77
sGhTbdcDRmIeEReBCVjoE8vftGVHmpvwWRy1ax3SbTYtUJrAgUe5E0Zve8GVn7peh5OaZlU+I5gy
XOYwf/0V/753jqDfOVjg87qu+IKPDrBFUSmAfenibkCpTK8tFvIw0Uz7k88Q9CYfov7Ks3Hu4uCC
cZ3+yqCZgZ0+91j4fadyUyLhLaKI91bvxOXnkigoRUBvTYxKm6v2U6J3gxOMaaYLXNt5+TKYi/41
5rO5mqTL5nFCsP0ra1Jxu2TW5KL0L2hO1cRcf0URHX2yIn3574szEnZ2AkjZaQCdNsLqlIBFuM9w
Q/3ZvRtQsoJmSsc70VRNmKHpv12WvLxSHa7byZObRmuY3RD7bJuh0skyocUoP72eYZa70k5geMkv
dRObV1tu7zwcayQumzxafWRonmzokaKsQRWraq0eoKCAW69egerEj143WehsXSVvyrbpd0VitSQ2
U6DfR3pU/R/XmGkwEi0+Dx7jtOPXCeD5kNsgkcLWRy1iTbCW5JLIgA5ldk8I7G+dL/eVWv98uWJz
x3id1hbdE7p7x8dE9+KDOOSYaZUVh2JI1M8Uu7K3ZbdHanQCUu/Km7j+jcc3lX0tXxhsw3QRhXey
aGSF4wylWFgg5xSco6Vaa59AWxoCLmnypIO6W429BurDurdTOmJWoj+2dJq/a/mg/7nyc87vPQYN
ttx8/FcX8+nCQBehhLw3TqEXJwk2MpYIcwIEp00e2rMOTEBVifEhy8VqriXjJGVu/Hr5R5z73HGa
sogLCh/Ga/6pWMj3R9kRGTGFg252etgsCPy3Rln5d4r8tAl7lMYP8fA5a2ydpXxuFwUovVae9ezG
tqE2Rg+zeSOklK+RM7cAafQGzuNM3+JVaRHGeGfM5SGH3TVBa83TnL1uYlzDeJzPMVhjGesRRbsO
BnBUHT9PgFGzNB7J2MNwVDLlX7qb0mM4x5eJzKVU6TNLrMwOOV3LsNZS3USWiRZ/g1+KXqcAp9H0
aX1wu6a8TRPRhGI0m5vL1/u8meugdVgnkOuyYp2OL5p+hucBRSy0qd0Z8RSY5Ksa1R6K4I84Bean
sRrEoUTaGRrgua685+8entagILYXM9xfhOo/3yL6ZNma0aNCJxn7eTNmJpRy5Q5udF+6tUYslGS0
jXy3sKc1EBqhK8raSLvy+f47bD15Eym4mfSRy81o4/QyLLZX0OxD2cJXqPEeAI9lyX2qQ577gNAW
G1LMdIwIJg1pkJaQo2cb01hTpJX+rU9gVX5DMLYJkqGewGXmFnTMsNAXACytaomxHnV2tRtfq3y5
nRmxGgczQoCA+zAxW3zfqfajMjNa2pVoKb7h8pUoiaOaxrY+aZiuy9yzNsWYcBfmAQGzknZyB4J7
sIkXwmUeZHEbk1nmdtGugmlOEIYfZwdZVDBXeXgif1PnydLdjmQW/CBssPkCH9r6SNRInr9MkZUf
WgqrduModgCeUVjNXpG8cO+OTuUTICjEFS3ieSGKvgY/kqBoQyRxWjGNAOqcAkxhODgqva8stm5F
3fGQG3W1u/yQ/600T24vRT+DklXUw0dl/br+85hNPkC0UfxNHTRacjGEzlY0aJBsDZsoswwZJnQ3
ykddi4lC5SswFJge58X9pXeyFYfKGbrkM48iI4vLP+2djw4zQ4xZlI20rk/byCg+h7brQGYPS6pB
uo2qAMNF+3Mau6+AYpbg8uHeqVNdhmrWKnGjaQ2A5fhKjG0khr5ae0yxiScZhFzKAxtNws1Q44/F
sHMLUZu3Ud83ZUDepZLBWNaFvpunbixDH/fLuC3HEZFvPTlY05vFxCqWy258GqM5ehoRs1tXfvb5
s+LiluNbySiQfrt10oZzfTC3+DVzxgwR86KsH8bdIKfprumSyPnvB+NQLEoGqgyPAuT4EnV8W2Jl
LGCC9Na99RclQ88t67uYsdqVQ70zP+EjRxG8LoC0/ZyTss6XbFJxYi0hiUfj/aLrzVeNLvTOImSg
2fQc9maizNzx0YxxvKbJC2JJ78ozeL4Rp1mPWGodubMp9NY//+ftcCPfYDLuL6FNdf0LEYn7efZr
MB4yIXlWQ/A8omu3a/fKt+fvK370Wpp0OpHaoILDzo0Z5PjACbSjMWqhYkhixfrbIRbiUXZLTpZf
OYtml0jYj/uEdsxrlozmazVW2Wdbz3EgiWLy/jDgTZ6anFJuZ4MwdvnGo8fcZEPTzptCrkljIxhZ
lPgRC7mGvRtjctvFESgQRYqbWko72g61hfDeiQDTEerofauliocAkmu73KalmD/KOQVb6jlDgz6H
X/bHoXM/bohTHMYNzUnwxB1JGy+XX9Wzu8LF4bow/caH7fqnzzzCx8Qy4nQJ125cDuimbA6y73RY
ktOgu0B3tZjMPQ2cyOUDr8/c6V1BwEzkuYXqg8fv+K6oyo7oDVginI0pIT83MuQaqxQT+SQHO39p
EieLAXJ4+oRYflbfLh/+7F3nvFGWIYhkbGqzqz4+fB7jBk/yjv1eUfCd8+wZL2AGx9tj6375UO+c
KS02XjGeQWTUZ85YK0aPVMkljD0af8SuMoKGIjtPYSIn515ZbAaUjy8GjnG8v3zsv7aCk8uM2hV6
HSgkulGno4WUIKG2iRs9BFiEnxO7CTnFml+093WkVx5xv5VWBZoX2TdFOpZESEwVPVO4M1lyw/pu
078lD3s+jFGMGU8AMQ3oq8PgTQh2I+5XFtYnjZ8PCxbyGgRVN4t2pavXIuhFDZ/Xqyej2S593XxY
DGV/T6sEf3yut/FbE425v225LsguZNldebb/zu5OT95C3CFW6Suk1rUu/GfJsSe9MYfI1kPfG6bm
Vmi6/ns23UQ+DknMQAESVR3vIttdfo6gVCEq4VeftkD25yaUrXL3ZSctQiRrhjGkS0ANk1VB7+zy
TXrnHVwVqySRsCch7edkS4g/vYqUufbouwSPPqb/ZUXTeN78QDfJmQgHG7AUeMYSpVfewvOahdfe
sQHTcH1cyxEn3bNpdisWx94AFlNpy1ap1HsZx169DfpKUc5TWs+eRc8cZY77SLu4a0hqdPJXWKfz
FpdteuVtOf9Y8YvQR9JhA0zIE3uyMHhmXGee4Ik1meF9rKtRHRYWaICxVebfsF+rb4kWcYKlanKC
gxcjWDqKqyv35FwVhN4Unw4yxLWNaZ+Ke3V8t1wMJcIcba122whoh1uUS2MTMMCOfjUu8I+tZaOQ
Hytp5zdJj/BzI7AyAqSPkv6JJQ0Qg9li2d5KxrLWlZ94VtSZbKmAXZomngL3rBNpDE7qlbVLAB2I
zMcac9GW11b/OLRL9VIUTfHz8mP6zvEgG64RUxRH1HUnbxO+dzLmp9EMvdYi9Z0Mpegu07T81Y1H
qKpuRVPpyimeL52oZekTrffBROhgHL/AU22nSTznVigHPdp2nZ/mG1HmUOVMhUciyxQzwCwioxsr
wXKlU/POk8iXCQwMXXOcNs7pKB6r9Yx33LPCMaF1LWPigMAyNlK/67IkjUKzVNWN8HDC6JPV3Gbp
IJI7C63qlW/VOxeeTTOXYJ0+s3Vcr9I/y1ibD43tpbYVNgMu0B4T/I+OPXRBZVEQmjWnxmJeeQvP
P48Y4WkqMBxy8RqdFfCLP5lWG9vhzNDrllbeUEF6ltqddFIr3/3nB4sWp72SIVfZw18j7z/nRx4x
g/m55GDeQF+6qzWggkX8oNLyN4KQ5ops//RykmhDybG6L3igYEmdXE7fjWd9SNt4l9kmxEk4kLc4
Qgiw0afIvk1QtV17jE8X+L9HBF2HJ2GtNaDSHt1AwhRYxm2hhXw7nHuM/z0kgrZ+FhBfcNwbJE17
wzXJKJ12/tp/P3/rYR0G/MxEQDkiOD8+7GhUkTsDfQ6hZxqPVLF+syMRYP6mD4jgNo3fm78tEWmw
qxpiJEIIf/qtzxi4J6ss8lczjC6e4H1gwRqdzhQMtev8UBlZ8gyQd2YbX5l2s1Wdij+2iVl9ctAH
gOUU+fB7goE47aI6Xt2xVdL96FMxfC3nHnKusBfH3bCID/EWxIYgf7VPMYSQBW88Ll7d/lnKwq02
8ZC4uwmNibjtsnm4NarWBVIxpsn3JEVQwPC0GdVGdLXbbH0yXH+BbJfUMF4XZxtPa5YRQYiNA8PT
uvFHjKBfrgPzeAzWsoe/Ctn7H54S0nbLheJ6m9aM3lWNj2+bWH39J08kqpWM5Zxs3kjNWQhmnxOX
UousAJ2S9kT0Q56EkXKze2WP8bIFz98ffMG9DrPc8uEuaWb2iw0CrIyKBy3azL4jXyLKzzpc04RR
7tpKHzaMt+nbTYOZP2gixdqBpTnBn1wY+IzTrkRN2EHhBw7ead3yCP0nW7YDDHN2CZZJiGxMq/Je
8mfPURlDkvWNUYu3c1WtZWeZtooNVms+LxPihN1YN+Mfp/OoCufM6r7VTLL+9GPN7oVNr4eerY/r
b0YpFQjUSbV3GFWjIkCrAtPbyfTkjZVTrwjkchpjOwyzr5CUR8DkVGkRu0LODjSkDCHBV3cQenyT
VSK7iQyXkHulo2ID6J00KEilWNFzxAUgZKrrvtpSbsyE10ZFcstkJDY5GtPRDVgXzf6imIgj9hiZ
zWBjJn1t48c+Y9TMGPr4YA6EN0He0sC4+9VINAqsXfV7ERGW+wmrvrWpyrR4GJBqgxAblrcsiuzf
HiKRYouFgpYbrIA5YGUck3u6uPn3zM55c/Vycsi7Z3PsbAy8kL9qBT40VMbo3re1n/3kwmGptrWU
dfny8ni6FvMaQ81dZzLrGIvp7fFrbHXYXwyYYzth1s3e6+hgkmCmEB2L+fXyodamw8mKsaJFGcis
Ewpom8eHknGcF3EikIu2kjAGGAPjvdY47ZV013fWQ8Yf0Dwx9axNgZNKwqMpvTgk6O5MBsN6qMV5
9IEhMgkNToEcYVRt+kHqzrWp/DvrIe5riiaqbGTFp3U2CBCNHnGa7PoxrsgsW/QbaDbmIzvP7pEg
bfvanTsT83HrQHi7no2Uj3nHqZfFNVuixC2TyBampN3PYZn7V3b5DblTqZb5d14bJzelWa2BVvjm
v4EdwX4qdKAHW9J/o+KL2zkIp0qaxI95hYXtxgYZ0ZLTi4E2MOJOa7Zdr+svxFAY/bZjbvErZbBb
76pmZjCtGHUCyUnxXG+iFMroRlW5eadFpSDJpFrUB9pQltz4kWFWO0/Z4j7Jm3ElSxQWGVx4QjT0
VWW1o8ZYsk1ZRmONVgqlDK+50J2tmRXmy6AZbBGwsA5fnVzNEJFbzdUCZhYNgwkx9j3jhjg3wgKM
c7vNVNN8Gmy1DPsZJNGywzGtgx1Rjf6zqV2ZAIUxWI0zlblImSIz7QLIe+SEZVnlsuTEYC9kjmZm
k3cJTOKmNqrHSI/nMRAVQ6yVwLdkIS3WSe15Mf3f0qcDS8IU3dbtEvv5LyWK6qFofDHcXH6HzgxM
axLb6vBn9WPzSW1+/BK5rT0T7DHmu8VMDHurqgkguedo8L9tyA6FTTAQ8WXabkgInuiWQdv6Qx5N
W4KjwE46chILFzDt/1SVqfAwNhPQazZaZZ+qT2ZkuXe+JxV7b1GnwawWwvlkbG4B9lRb6ZDFDGqu
UgGQa1wB9XClWjubOHF+DHHIZnaxZ1Gcr4vIP+XasM5Ts8kvd2BRZnR7yumQ1ScjXZx0NIiIEKAj
kCjYTvMGOXJOKNFV+Qv/WewGVjeVT2mbwldQTe3dNMSuGKRteQtO9rEytCuL5/lSg4SW1tzaZFpX
mpPF0867MjWjptmhR9C3dYtlIEWh/mMo0q9jYn3jJMXnyw/AX5Pp8SpKVQl+DvYMLXAaP8cXqPYA
wwwNUT7CGUBUmXVU38x5K+qwyTp6hjJZk2MMWmBlaJEghyxWK2cVVEbf2dtOGa3cJLFL4P1QVcAQ
p96JPjgtCZdTNFOt8XpnyJPdwntJsSyUgTPrbUP/xUHQ4KGMfUoxrPQPpiI1VpvmWgYdmKnl41An
ZvrBSEyF4dByEa8nKY6/UpsBQoooBzRlxX/iIba/2igFU9zB/qxuc6NofixMx6FAxz0DQ9frmTOJ
MWGc7GVx9Zhqc/+TQNmYhxpTKsSUTO8/40uxyHrjEn90irV96usE7x2irnK/sveYxlsbvSX0H9Qg
r8M00tB3syl98C1E1lQHZfUmk0Qw1+L7CJA7VlXQtbzfTG0jos/QMWrIVZeEoYJbDPW2aNEabikq
xm8N4UpTkJj5IA+6dIYEe04BPCdu/eKlX2AR7Qmnw3Pd66yFweUn4CRfflWa8QTQ3kfjwvSJLdvx
EyDLxfT60c92ZmbA98tjw6TYF1a3iZwWHeM4ty48nrG4sRWv00afHfulRo1a7Y3Emc1ti/7+e1+Q
t3A/mtIoH+f1cqAVo+JmczTW9gP2zFxuWZspO0wFYXjNCMTFyJI2UtmKqKo/+GPcP5BUoKbAawhV
25YzeHQ+fZr7p5eF9lT60vltOiWYyMuX4PxbC+AThg91BC0U4o+Pr8CMw9IlIyvf2XNd3aoFyloW
01WuhENuqSzjKxvW9Z06eedoGCHjwDywZoWelBQEB8txbNp8Z5RJosNO0qvuwS+KZX/5vM6LMSIM
2Bbj92awSNfu+LxsPZ7AxdvZboTR9JC5sgbyKbsPShrqylP0zqEYFJureIOhDb7N40OhMqVlZ8/F
rkOJtodziPi8c7wnejPaFbfHWZuYBxYHxNrcYQ7AbPrk8kXkcrmll6Y7EjaH5q4aHMKhGMT7j9M4
MwJxKDuo8Xuk7142OGyoirSBpSRshVVycbIbnzKxeIwyb8GTaPfmk58XA4XKgCot4EmRyW3ft0SG
SU2PD5Yz2m+jQULXxtMHSEP0doYvrW2tHtNyYciimA33W2F38kXVnengt6IZeh91ztWAivNn1eHF
+Tsf5c1lFnd8oVutRjTY9OUO0P1cbcfJH/xPkatpd1oh2Qxr3jjZV27uGX2aht06+vvL40G4cao9
SstCF900VbtMy31C1nvb2HdZZ9+VgyZucSnbNyXByxvgZcMfS4vJKZQkQW19s7JvfGhxGxvA5oOs
FtI26ciy7/LLApGyLoZqY3RmfKWuOf+SOkilBIM/0DcQHU6uEgsVlQxquFWNJXaLDo6x7pAd2r2R
byX8StIGLXnltX7voPAvMOeAMmd+ffK6JYR/OMtIXDwPjLufehMaVl8FTWszEnZlede7Sb/7r6+4
DxxiDY/Q139PS4ao8fKSb4rc4cOQ2QYSo/1SuWS3k8ZeXbmoay14vGxhqMR0hBLM40txyl208AxC
YurqvwnpITu90K+LHaZ9m11Q6T/WsVBbrBji9T+eI3NgzoxIBVtnz3OKdFAOS2UzT+1OKu+F/kLG
eMHKrZ0azfbj5UOdvV0cimmv7TrQylndT5YWzZuxic068V/QDv+YZWftaSaVP5n9051x4+Wa3u1U
YIasC2IeAy8DWgXp7ifPjMV3wJNd3ex66J+fkqjsVtU1hsCma6d9aesrbSfp+XO+UrfMPqsdXDjv
ypJ61j3mZ9gUnCRoIDSjYj6Z6pTF2EAmSOQuyVLtV6aPHlFumhMqG4MXPbLJurPqTDNxEHrFZhDI
oZRXNVfWmfOrz8iR9wbpn8em5FQeppg6kQ+5DDtR6OphkP4ScPG8A1GIk+BXAGfeXL7fZ480jzOb
9ZXcwGeYh/t4NdVHXDFRmna7iNimm8KgsYlZJtuX8bw82H5JvsoA25pZYXEFrnH2weTIOhNdpD4U
3aiPj488DqYlF+Bju9QZch2HnDHc1jbVLFVXFl05zbOVaT0Y7mzeHe40bd3jg/HOagr/cLfzOtP8
gbxAv+k6UQetZUyBjyPzMGONvnLQd88QIScUPwQ2lJfHB5WjyayebKydx44pEMb/ODuz3biNKA0/
EQHuy22T3S3JsmRb3m8IO465L8WdfPr5yjPAuNlEEwoCJxdBUs1i8dRZ/gU2vqg9/S6vs24n8m4t
xZXoMbShvQhO93KpMkPWMtLxEjbU2D70/fADVcHhi9k60bvbB2bjiHI0Ud9CQZOMca2JAoA/L+pR
J3ONFedhHqfuPbz3n3Eaux0oPSqN2+tdH1CwSfLmJeIaSJqtAhL8YAUOZ8f8Bhvnf5wwi31nCV37
4FrMoA/6VBgNzLQGHfnZcl9uL379sBB5Ib6pZFpSCnCV1MU4Y3YgDsmLtdw9x3z2n9GjLx4UIsU7
KJH/YTm+eg0qrQR+rbEvNCiw2dKK/LS0i/kWF+75MAmGaFbkZN9GtAWOtx/v+qugTcdrBAT3J09e
nRqZRuK4aPN4LZQiu7enB7Xsw0D0fX3QWk15U07GHpRKvrCLSxStQaotiWIBkQAp4/KoFqQ8E7BD
7s1+tk9RMRWHeVQgzTai9il/LforzGpbs8of7XqIdp75+ktheQ4TY0qpIrf2U6ud2XNrs81BB+nZ
s1K7aIJwwAKPIcpONN/aXkRLqCxtemdA6y6fNGocfaRQzk/jpA2PZUbRF+YFUrFx4f5ELWkESLmr
DX2FEQDAByqB9IvBL4P5NXILNJCzKJgMn+xorN5HUjP7vBRMQQBD6ffWYuCngB4rAwwUxd4medof
6sKzfrrYHOEQnqo/bh+y6w8YLBvdFSkeB4dAWkP+3YACzhWVPcqmJ69Qq3flDPm0N6hDNLNAjMpt
46PTGkrgVY376lfNxqNSqMFZ4Ih7q+MdKyUW8FiBnNQ6yz4PLS0US6/6+yRx9xyDrihkCJLxkkEn
ASr4c64un9Lq8OijinWwnHK8OwsBnydmR8s7Kch4lw+W0RzSqndPY2pAErFCGF2Zln/OcVb9dHu/
r2IWv4Qz4EmJFJKa9Y2O/I9TF9bggBYHFFTp00fG7cn7uY3wrypMa+cav3q9Hlw9yegCC0O+uAaA
5GlpjJFhT3jETeIDUJHHedDMr9mYFXeoEoTvzKpvfvaOrty99jnBF9O30SkCmdJa8of91dhks/FJ
Shf1JPrKYsZP9WWiVP3sZNGPrNT3ULLX2wq5BygFKQvhi0/scrkEJVu9Smvt1KEid5B+8WfsORhL
jXRVh75W/rn9eNcZKVMGCMTcBCi9AwZbxcnEK9XZVhbtpNL1eWd6Y/rcR3ZyrmLy4cOcD+IQejbF
eZoVX+e4mPxWNVHru/0zrrgX0gbKBMsAkEQWIOtwHdWKVeDLqJ5avAbLTy3i1vaTWqfaV2ghYOG8
0YrHgIqrM9GYLt0Tzkxz/cggsCNPzo3ls+7w0R9FaGjLQRHqaPm4xggA1zOEm0NbCrvzS3SH8VhH
JyM5lFgIVzgtpMja336Y67PK4EYymdhUKo21XiYaMF1utaN2qsCXz8CnHOfTDNbsOVPs8M5Q8vSY
IKwV5Pa0B0+RmcLftx7OIrDOybEZ0wGSWVMsOxADPW5Vi5+Nhu5HlWs/pPVQ7YAl1jeOXEWKx/HG
gENdvSyMn3SzidXFLzV9+Sd1ku/lZOdPXeIpbxkCMayNmz3tn6sL538XZbwAFwqe2Fqaf3RNKAiD
ufgRebxgPggqtwpdEUxmpH/UGhTT8hoGpA86LXmpOrDKizeXT2ZZNecmGcROYNjcBJInMm/uXFSi
Lr9Uc7Iz3NYTFZxESZx1/vjhsl8zOAkXWYliMM4CEMvOl3LFXmQfaIujYE+2Si37R8rhr4BkFWFT
lWG3+Aq+kofQKLyz0mTex9Ksol+pALKR1ogbtIM6nSE1l3TcRXSf69SXiA7NT2DPxMkLQQ6bTomp
ejgAESu6/OsUYaAR5W68cz9e+U7JX/zH6I2wzPW8dgtLq3ZCwB7gYGN2zqONa/whQp0PrTQlgmRi
Nw78i9xTkWWIx1NjZnaAnatzdPRU+QiKk4SmS/e6m1d0BPmrJLgRKB9hhwB4+f40paJpFOkSr9iN
3/W8HfBgmQfv87hU7kOVhIoaIL2qRUGs9PQvTZRdlENRq/39RLOVUSeFOnZLqqI+KwgMfq7txHhH
PzIZDqUF3ON0O6qsM0r5e/m0qfIon8ndV4F6AOpTdkM2g+dL2neImScPPe4oQW/jfn57qatL4c9a
MLLgUEsywtopbMxtsrQcaAi6e91HXXHKj4oC+CrKh/6niFTzADQr5XjXyXFWnPa09PaeIO76JpS/
gUJTwpRkirEmzthRS+DqUN+tjOWXoiUM4hu8kf0GEPI3q8zUvYeWPYhV7JRZFa0veQfBCbg8EA2V
M5RnYqex9MzT2jn2FdoKd+ARcOrCpghfiCpz7vnk9HMB8veQTdMsDrURju9vv4CNZ5c6Z5IUB9ju
KgsYPKQmq0gsfsG0hyfuliBKzfJBVdsZUcvF2Ckh/pDM1s+uMSKh0IYLAT7h8tkVRMRC1lv8DpGj
e30E3P1kVVPLgA0iaH9w2xCUYa60JPh92ae2H4Gh/9Fb0AgPJq5GyF0ZaYPQSKjMP4dUQQ+l7GPE
RR1jUc4T4UY5IwjSfMcA23wf5VPBoYnq7t6yO2vcCc1b2wdukMNLI5PYvEqiorn1LJSAZkaZpXJo
Rzt7ml2nPYyA8f0lC81XQlc4qnTBQa7AZSSDWueIokdyHdH32RdO9qP3RvWEq6XF5FEUiO/lBIlc
LPe3j8hVOKD/QjpqgyYg+0Yr6PKNiSUCF4ZMD16CpvtmWAoYgG4WoSij7zmxXt10cinZFLYYBVHv
rVJgES3jEiouS+mt8oglyYgceTlDXLNsRNYq+7hUbbezp5vPRzEl1Reld5n8939dcyHm0aaReWXA
5Fj8ADISB22jIo8rpc5vb+VV0sTzIZQn0aaA7XmNl0s1Kcd/Qh0rcCq7+pqiM+vbCaC4vZt7cx2T
gyK7PFK183KdGtMixHPhbhZhuDzQDKHv4rGxQbYk4UcjzEof/Yj6uz0Uw3OszSDXsEfzS7tAWSLs
HOufTgzmKUPTYmcHrj4YTNjhQwGppn/AVb3KZRpdjHqIrjzdQ8N7oeibjnBuZqieM1JrKB3ttOM3
Xi5AYtfG68hkmLkmGA34StlJxeReVI6DIpAG8AN7IT9avL2Xu/VoHNo/j8cnuo7qWZLOoBT4TvDj
BhWfgtlso7j2u6rNz/WsKTtbufVo1OdS5wQqOyj7y5esh2qWWxAogp5Z6Etc4FpXOrV40zvuXuN3
3eLiarDQk+GZAPszeF411V1QAaqJWkwAHwox1BHheFTHJ+MnH4vx2GIw84SK1aCchGKlRzXruuD2
h7MudOQP4DEJeZAIQdOsAkPVqaETltii246Y3oK3Up7LphB30rTzaZmn5GFE1i1mBjkVp9tLX6dv
cm1SYNmG4nNaS65Qy1adZsNZHdOuqo622afDGeIIZtlk3uGdUKm9HuhEME2O0XlyzqFZjNgsA781
f2dLKU6Ohur+W7Hk5icx05o9tIsSf4+QXETHFO7Pzq20EUYvfvHqdUVFqUQNtX2AX0774tjzcA/J
LYX1aoLQQWL6ZTBJzW/v09aiDJr40CgZOJTy8/grjNoOVl7UwlUweGHye24atLe0DGmhoh2fwdn1
pwiYxPH2olc8GXkwOJbMsgmq8HVW8QQ1B1qBSlEFsdC8+FviIcjqq20Xpm+sEk1QwF+ALIO6Gcz7
PG6z7+1idckRkvs0vRvRy0dYshN4+BlzCc7chaX2cvsnbh1d9oNUR1ZTsAwu96XKU9CmMfnNMBbO
Cee+6egO6A1qzNx/Dz3QeFWYxcmt8z0b3q2ABBpDqjhK1SVrdQtoaaKa+ZzXmJ4ZHfqFKiozvAjr
s0snHC9Y8ePVTyoN1Hn/LsoqV+AUgUdZHgOGDtpM6EHrmik+MVXoY7+pHosp/lWpRvoVNcY9h4CN
B2WigcoPbQipM7KKhGjsJKlFMzYoIuwDNbMr7vs86wNdUcxzpJl7wukb16vNTS7TBYhB/HX5SkfH
FGEVRmwsCZ9+6l2rjO/RW9nVTpFv6CJZhrlJek4BzogK0MNqoRp5mNAdmcqGhoSWLXNqn4c+bB/H
ph3RrZmUs1DqzA9jBqqHsey7t/bUw/0vo8I+0KmID6Omp+9vv+eNLx1AhCwR+QdHelW+pLOHpF6v
IWsI+P+p17vMV4Bt3JVN2H4AWGc8Nmn16faaW1tONgCVTI5ZuO5WW75kuV7ihYKnbVsGeZTbbx0l
Fjv9tKuDBGqSShShAhlQqIAvV0lrUxsLpEr9PkrTJ00LUrSiUokB1Aet3wkMG4shP4O2HzhlXvGf
DvxfATNJaQsqTHZ4rWXig8PEXjas4MROvfrQg4nauUO31iMCSbl/PBnoql0+nFPrra4OjutXGLWD
7x68M3NR+63qlsIXybiLRL46vaC5JEWQAwz4FZDV5YILAwpHn3QW1BXoPEoeO/8sSz1FxxYzWayI
x6aKA2upUW/WI+TBYlgYuq8B7PWO9KPpL1V6YxwVjGmB5hPLTlbSx+UJV9f49wTU2sNmLRJHYSBq
faiTOnsck6Qezrijtt5BiZx6T2Xj6uzzTBRCiILAhdDM9XTAQIS/LOvC9V1Lgfymg5FFrgfK47Gc
a/2sIWt5MqxdGcGrXI9lSX7oUDByIkCuIlxu9Lar9GA4tNlogV1ONmZUXWkAp9BHb6fgu/rW5GKo
B1rkH+D41+GtmFUExC0WM6UZ3J2bOnhYtOUU7Slrby2EHAgNRlzauMdXl3etULwLpfD8oQR/bnb2
+KGqrOLz7dCxde6Z5EhzaOIo23h5DEe7MtR8ngH46073QRuxtqv6vPIXBNXuO4H21e31Nt4VZEkY
fnSPiVXrermJ+wH2WQGnq8zoN/ZlWz12SB9rh0qvmp+3F9s4j8QP9u7PmfTWOh4jDKAkxaYL6Uyt
fasZ8+/FGNODWWf9vVfmxWPOkd1JLzc2VCqhY3kKrIdCbhWLZwTSKG4sz6/cAcLchGF8BsLWVzAh
/bkM+i7kX14oF9cg804QC8x/GXdIVujlG5ysDEMOABz+goIUKPSiwPaC4lz0BQlehgR+lOPY0jUM
BKbGEVCEF+9sj81wh+rjnij65uOTzMmfQ+Beo2AQMAqrXo9DCdvoz8VQQZqTjd0idr6Syyen22/4
Kn/k4WUOR+OH4oNG0+XDOzh+5EtMFFXK0NIfyLOdp8wbh8cUzvDPxVzUO9EaLi4lWm/srL11uiBY
mvjmynRnnbuaCKZ0gwM3Jg1xf7bQX34UCSy8smjal75Ixw94JE97zPI/I7j1+4YxygkDuc2kfRXt
WiYIOKPloV82kTW/QZIm67+B1Udgu6+Uqa18uLMzggWul793W7Du/jho3T/K0mIq3JqKM0EqhKJ5
dh2Et3x9Ct0PYaiPjZ9Q/ZTnJGa8ffC6qBM+JixeEbC3cPxEOMX6z6VQ44/p0JW014GQDL452Mjt
mqgCHWu7QgkYQIdXvsmUqckP6QKx8NTpbpu8R/RsuCsTtRoPTVsUn+zQQv17Ntww3xmMXQ+pJAZA
DmaAfuDH+IcD8Ff2MKth0lbphGpVM9uId6DW+NsOq+JBgB8OWn0pvqNvg6ZX79X32pK2h7T2xpdc
YTRzyKO53jML2fgswAzA1ya9QNrkCuvTu3Pat5PuJ2HZf1nEaMsrMR3epAgbS4nlKNrp7Vx1Jehu
/R9ymlQUZvPllyHKWlSjl+p+N7Wm3y/25INS185zAdTyMCgdXea0FnA0SUIa+nsJvNrbH+fGQ1Ny
kAWTneNqvTbEzJCWboZI6H7BrtzVRjSzZJur3hFJ6v6pL2bobreXvL5ewONjxsJnx3QSaMTlU1f4
rzBcrg2/SqvlcTRFccD/Iocz2u91fq+fDjQ+rWYWwevtyg1Bj/WeyoZBZ56O1FVqOZ+cPv2Zumly
1LX0tQJYBFTo98Q6fFRNctRVmLeVUTUS/vjARpF5mIb4XLt59XnWaHi/fhNlbvq/4Fi8CS83cR70
JqpqW/cx0fGyw1Ql/c++L23nxJgK1tDt1a4PKkUiCisMALkumGivVnPmhLoiNkgaMzroVZr/tHsP
C4cs1dTzksReG3SZAkdYy+rqp56Pyt6ldZ1qSew8iukMELD/XNdPXmM6fWSOwH3rRn2z5IvxwqHp
dx5068BIM0Bgx7BGLF3++7+C0mjhZlrnkAHTqUKXyp5DI8gM+MslXadPi0fQvb2zVzAleWakoIIh
55QQb1Yrqo1ALyspoCzVnludtEnvj13fYkmF+Ps74AtwtHI7K3xRDOJLyKCDsqMMv0W50N/d/i1b
HyaURNRamNVRzq2Obzt3g5hGWF6dHWPFWBXxXdLZ6llaLuzs88ZSGuJRNAQgZ7Phq1Jumg1DceDB
+GGq5c9m6r5QiYePbTR9vP1MVxpG7C9PQu+TuhH691r8Azc3zJXSxvSdqSk/0GqrP4bkPzUZwZyg
owQU+h3gBHM+ZiJqp8OUNA7O6y1cqUNst1g0xU7ZH6NeVPbBsuHc+pqApf/671kaq5Il0hDXGS5e
HjxXV9Q2H0CzM1gVWK0DUTihPVGMKEfoVbCzKTLBvcxP5HGjXACPgS3QVQPEQhOla3vDL3AkMdCB
qLV+weBJW+IPbjabcCbSqPk25R4zAMSExn8Ll4HkYvLf+ao5VtHeZyBf+PoXcRCk3DR8Rt7T5fMz
v2rUoklVHPPi/IiAgvGrx2TjhDWS8k8HJ7qFYFFgCwEaIsHrolRP89K1Oxsjr57VrwDQT+gmXQfy
sJZtictFalBG+HKMAwThiTLyHp2kVBwiT0li0o4h/8ZUttiZ4G2dUpkJgdoDIAqlfJUJJCh7KqFT
qH5Y5uODanbpmzxVm09WF80PdEHx0iqmyo/FQgqYK5H+fVDV6i6fkuFcNm3+AtKn+j5Wav5gVVb6
7+3zshF7sQDgdNLuoCxcAxhdEwHUospU364xkTKQIUeDpLHjHX3XayyFVP0EpUKtC+uTL+/yEMxu
WIk5wlmsFrqNit8IUqLpYHUcoqkWEFbN6WNN5aZLfQn1OV3gESIBG+2kphuXAAMpXMCkFqnsB1/+
jNE2B8dJGpVkrIg/6lkivph6knyGHW2/mcCr7hz+rVPHfYMCFdcO1+zqdtWkn3LtYj1iIWLwXLpO
dOzHvHjQvbG+74wG3BZzzvvb73TzyEGb46MDq4lykPxVf191PE29UDH5NlfeDzkHe6jHfP4IFLs8
l+6SJ3CDw/C3bc/N14K5gAmoX5q3UJ+rT2Y02fOhi9QClIDbvR+LCoOl2z9x6z2AYIMjwuwejII8
ln/9wmph3MTdgcmRokanfq69d9DyEP+D0S3eO+bS7JzzrQU5fEy+QIgTG1d9gSTz+hEnU80f9CrC
T1bMyfsMmqCBZKWdCF8fBjRobj/k1rcFAlFSRWzqjj/Du78eUmkdtTbFrPnqbC4vWM19xjNz/HZ7
kY3rlhT4/xdZhZesjN16Yu7lz410iIfQtiDq50VlgTJmN/2XbQQgi9Ubk1a6jZfvLVwabv0ScyqU
Z43iSBHYj0fO/4w4omC81sZ7uvvXLQbZx4G2BnsArtaaTKQspqaUdUI2nOjFfd3jqThlrXXq8eK5
x9zoFy2P+qEE3333+o2FrwF9iQYHmAi58X+9Pa9Ll8xpUUYAEQzr1MAJtcua4QkCXbtzUDafke+A
a0maSa4FP1NAEopN5PdbL5qab1qhhePjlGIozWC5NNDBQkbqFBkYUvm6NkWvdZMmkSJfgL0AxAyY
97oLmVZJPsYuxaqO2tUpmhFcaNSlfCeQWzne3tXroShrwUjBwg1ZL3zQVxGxZlZWYdGk+4ttT9Mb
e0jH6RnFtjHykV1gk/EoB8xcqlmjvM0mE+3zpi0pYvNZV0D4G8rP0Jy17ux0cf85VhtzT/hxK1Qg
CMzElnk6lfsqVABiSjBPDvF4iqCT1VqCV8gSt48YFv2C7rbsJAhbV4SkdiH7o8r8aPVJdT2QE2ui
hYXoNTzHwvg84OJ2F/Z5fnZH4QTwzruds71VmtAjZOzBi6DO9FbPWDpWYgwaoalcmr784mZT/GA2
npiOAFNrcJ8pyunzsCj9oU9KxXgY22wsD0oMTPFApRxX/+FcUIgCsqSip/pds78AHmgVp0/1Y2Wq
lLMaWVp3At4ssq8Amh3v1AinzY9dbSzjOY4SCHBk9SnbM+Tm11Qr9IHaHHz0QZ2wMwL2rkV7h3cj
oBMHuEXwZ4Hus+atdrpSUC23Km08gVtEEuoYY7vz6fYnIgPLKlPl/47WKVIKuLuvnW0Zq/YDNu4Y
eVJM3E/VYn0u+v69mgrl/NqVCKycADn9x+1qfQt7Xtg0XVTbiBWMxTmJXDQ/aJT/SMVQvtxe6vqU
sxQzKV6jXHF9F8YAGIzWaG2/cLjw3URRTxwmrBgU6Aezoo2nyZqnnZ3cXBRkoJzzAaBbSzeIxXQg
SeIyx7XU0cCwacTTA3BPHgrWj0lhTveeUPf0Ua/jB4kLfQyQZNyShLjLiyPHnsbQhYO3XQL/lDsY
9ZVJtc5I+xRnp8IR7/bWbuTWEFGZ9EuAoCYnO5cLolU19hn9Hb+Z5+VTXNQM2QF75S/wjdsjCOLw
rYay3zFtdONtODnzx7aa967LK+6KxA7SD5eWPLIJuK5zYrwjR7TobDKsWnMylLWkTlWUTgOiBDC7
xUHTO+Mh6p3pe1fF+nO+SC0vK4RHdNBTW/xWK9v9bpVp3b21ilF8Qa4BQc3Ymubq0A7K9EsIV3gn
Lzfdh8S0GuMBiony6fZuys26/Pp4DDqmbCeg2atJtBbPZmegtOU7mhjVs11oiYv/n17Rk4/x2wPp
PU2nnhCWHbPeSCq/okdh3t/+FdeRhnYBs0daGyg0oxRz+Uob3W7V0IAjqKcNxEkrTd63aIzs5B3X
kUbWw3DaJXiO9sRqlQWLyVpZXNNXp1GrPoihzpXAlObN9UIZvXPpbK5GF4yqS0rRWKtjintpn0W2
Z/oeXqXNA5OjMX276Agf+Y7dokd4ewu3lqMJhdgBcq1SZu5yC1EAlKQunEOWLnG/225aHvswTr5W
+q6HxMbbQkJcujBD1SaOrlpeHaZ50tDCoYhu4n80hPs+11GykydshBWpU07SzcFgzr4KK4CPXVCV
LLKotWLgvlBlJ5p6MQSfqVns+wI1ie+3t3ArslysKRPXv3NgHSCIO5QOjhxwqEA1xEcUkaZTB9n+
A53N6GWZNTfFcXKczukUq2+Gdhq/3P4VGy/y4keszo0VNos5zHyRM6KUxwyXWazV6wadrGhPE35r
KZT3mZ8CZ6AyXS0FdrAt6Cm6PvyVRkfuZgkflEUQoJRp2esNyP/ZKtKAfwZ+R8Yja8TV5tYMDWsv
r8FNKENunOs4N96ZVrsYZ08rRBZ4iY6CrN1ly3in2yOEWmC1YfHqkQ2dOQ0YMnUxeApzdazUMDIb
5tKc3ay1f0H0LH5QtE/DITX0ca8i3jrDfCCU32B26YusFhsY25dQKVgsRxRnWIzySRvJeuNMbX3d
nfsdvuzW+8Rhj7UoS7mWVltsRkmSDlrqAE1xFC1A1cAdD1qiJiEQwKH6cfug/mlird+ow5SRBhf1
KuiRy88FEUPA+T2fKOU6fzfHse980SU9GK0811+SJZnNA/EKqx3YNOV5aAxaLyUAzLwb4vdKOA7B
7d+0tQOYW5JHQlyA5yXfyF9f8II6YhSj8wuJx+w/FVEz+DXDdGjZlna+vdRWFESOiK3mNJvemi7l
4hKQ5PRA/SQdm+8pXfWHGtm2eCeuy01cbTJtfzlepYoEV7va5NCZsegsQcbEloXnNpbJ6i8UfRFa
6hTDODRKoX5P8fveuSs3vlYAeMAWKNFkT211nZiVMRekAa4/1qZbIhoRi1NMXmmecMNbosM827jI
6GodfeyaKcfEe+wcbedHbCVZhAsPxh5cbEnEvnydYpmqHq0vz6/D1EGce1C0JWgcYMOHul+UD7FS
FIk/2U6EbTPIlAi9fWsZAyvpko/quCz/znlefQNjywb2toYXtNk7TnTAkddofVdtIZg5c1rfKyIe
ga0YNXa8aQPE8/WfpkXCKiV4pBXmeiqiJInRDkIq/0yGFzD+x3QiV5dfdiq0nebz9TeAiQkrAdlg
xEk+dblp7WhM1RB2ccBkoHt0ElRo0ErMuUricudwXgc4lnKJbJDlHQiKq8OpdU5Wz1EDcnDoxTmz
pViza5TnbMa9GKTGHgjm+pujiyqTbbqlwELXAByFmgp/pFTxSw8V1Qiz+oPbp3sgp+sNlF6b0quX
MhEZD/kr/goiYknKvO0giSioLdMqzrjxaVE9GXXnvfpYsBRdAHj4soRaA9S8aXCxQZsYjFYgWpq6
7wGxSIUS16hOt+PV5lPJhdg+sBpreH44GBiIezM0p9AOT3lRCR+FPvWo10ib3V7q+lggo/en7oX1
xBzEuNzAtIdWmcaZ4ut6joxf6lnzMVHCGcSS81yo5u/by13p0FJ2qgCFSRbpr0MtWoUJFYFj1MuA
+S0Z4eTAWAVp0i7EjxUPAVQx0XhXOzkWjKH/Ql5rvP7QdZb6zUV5FZsVx5i7g9c2loD8lPbj04hb
sH5GBw1bnsNSCbxvdn7y9ZSQKQCFF4N5OStcN+hDEsmegYjiT2Flv9jNNL1kVTIdRI8hIT9tCCLP
qe7s1HjQEUl+GyUolN7+DdchXlIE0CDi/qKMXSPK4tkaTbpLqBGPNsaUlUSox0I/pU1R0Qar9XuH
sHtEfjt9zFvIVLeX3xjbsD6tJZ6f/Ahk8uUpcWLM7IGBItKfuRICBjvHT5HF/6UbCpYPiLS2hyJK
q2/xrDUfYnNJTrR1h194CjSg3I3+bMWad6ryYQiPqYeR3u0feH3z8vsA26AgR914Ncn805JLVUdh
hue5RzMLM+oCLcalKO7PiE3MgdYWzc6iMkW7vO6ZnWlIhfNa+ITWE7s8aRt80dFEpsqyvoR1VXE/
NUOg104XzKq93PdJMvupMsQ7gPut+CC1K1BXZFBFynr5OgRkYPCaORq1moayQao7gVeE7oNhlXvN
k42l5GCaRBXdLXn6LpdSYj0pZ5OdheRMruaMGVCtqRqnYKyaYu+cbXxqLEaGBgsTcx1vdc5waE74
w6UR6c7sfkvqqgsYU/aB2s9qesz1PPqNao4XnkYTbSoY4ZZ3iKdyT7Jp66mlECFsBp6eaH/51J62
ZFiswTPFhi6JfE+bNNwg49B507pWcb59eLcW4/AySkLEhip9tVjVOlrY90UUeHnvYOWnYthzGPBX
BY2H4Pwe6mFrORnK+JYlPnU9UhkqXRVVA1tDeCNQGCWvvhYqkFxEKrovr38yYgbJPW03cpxVkUML
t488gC++YlKz5qZT3KVtggXHhCLpf1iK8Z/UupIIY/3yjYXtWKNwZYR+NKUeVhOLEfltOhT/Kqm9
d2du7SDzFxseL5JWSHtdrgWpvSswhQ1904yGPighlDdntJyxRSzcont9oUSnFiQzAm2A0Dgnl8tl
huCFjUro6zi4vY3tMfOrHJFxMmMj2tnGrftZB4gq8Xq0qGANXS6W6Ijy9G0S+qlJJ+MN92H3ObRs
5cWotfL3EmaiRbFHmE+Uqg6dcoRtcZLT3BpFm2X6p8fHICQCRhOK6SQTmMTYRvbcozT/6/YL3/yl
kpvsIrRF1DdXnw2+bnOMAon8bIoaHYPchYuthHV3TIVjfiCD67VDtMT1cy3UeA5mVBiPSq8NhyRs
+ycrQdkywfSZCI1/4hHvx+XOoY2xByjYuLv5rPkL2ByyP2vCUtSiclbOFslc5CjH1sucR/gPHmIZ
o3Gk/WkGaAni7yyG1jrkLaSR2xu1keHBv0V4jQ+enVrTAKKkGD0zBdBXtkV/anplAPnOtRhO0xO0
kdfqcZHggUblWoLrB7dwXWc01kzf1iN0YlH8oKMV5WMKTorU5uNZm14vCiKXkwvh18G660u4WFS9
HVUsENOuS04N/bMjnIf43ptwKBBGVpd4HVj9x2XI6y+R45X3cTvY982wODv1gfwMV+kAoEpEgWmP
g/i7wlWjHdAjeq34xqAvD9LvFoVas727/TY3ThNFPnGb1JkPda1RQO6jeFGox0GPf+NdtsTROyUd
PaQoi9ovAAqeOn70Ye5QDEu0/rXODLxdZDjJeORdxYh8FR5KQ+ldYwZ0g/Ohdiow5cBSWkNRronN
wBKWenCRHNlJCzbiLdwt5t1/YGo89mVM6rRJqvpQugotdI6gQ7MAozznGI778W8jA0GMgM4nGEW+
lnWrqCGIe3yJcaAtzZL4YD/sz6YYp4fGVOOj7mXTozklywGZYtoCYwatoYuSPb2HjSem4rcpnV0S
S1qgl0+ctJ5Asc+OgmQZtXNXkVDSOMl/9iRqexFfVnirc2tKVQ0gLMz61bWadYIFlMNEP4YTl1f3
NXPkj42tdOcyyfK7oWjF1zzrPHmxlliTQ+C9N5sapkhuhT96ASV66qCb7BQ8G0ELzp7EOcifRDPt
cgMaQA6mkQKgULzkt9GCLjGi2D3axZCeK6+ddmLk1n5T31CZ0pKFFbJKqBdhgoCsdYxZppLR74j3
CPFZQIKJGY3+h2ej5Qnyir4vw5nVYvRUWxTrexarWpXKdfIevTx176sSfq3fGN2ys+BW+UZ3BIS5
xYyL2LQ6TsBqlMJC0SMYjVg7D53hnB1YrUFohWfMh57BwNrSxSO/j0hADjWOo89tM2hBiyzbQ2qg
VTlENeJ9o/ntdjjb2njqGEhLzDRJSVeXeIqD6uxmRhJUauWe0sX+0qDJFrR9GO28YvmM62OOXjHZ
GtYyANjlZ/BXp4iuoro4FkGEnvSzHXfFzw6HXxoKVffolZr93nJg+3uOkr979SMywKADBs2Ht77+
lkPFNsMwLKNAKZHFm6YFe4A2gXVvDP8hUwRFD0iF4awkR692E9iR13e1iIJqKJezhTn7GzuGuJS1
5Z54wMZtR3/K4NP8M/Zbd+/nEDX+Qj6VG2nhWyOOjLdVtcSvL43Q65aSibRfAMauHgh2UJwLa46C
MhkiTKma3hPHdMR+vk3UvSnBRszhs+T1s4NMCdaprzF0oHQSMhc619ajVwzcaHM5JYdEeEMThIrZ
7Zz+rRXJGaRTrWTOrynDWTkVemkQ5mdRhWenXkQAnfF3bBvRG3BDe7SPreUo+lDVkPY22BZffgJN
pC6DcKwoaIVQgk5o5pE41B3iJXY/Za2b/Ie3J6sIVA+gQ0F6uFxvQcwnbCszCuyRLDcL6cDYM471
WH79h6IWFCampyqJICX76qCUAg/DwZR2XaJegiSsGt8pEut9yOX0+myEM/LHU5eQBaX38qmcpYNy
VRo58sX6cojCXrlTI/wfYvyCXt/nob3EYtK6BqzFaimRJJ5TLmYezKNonw29sB9wtR0f00UZd+6I
jUDMWAAHJEkH4G5aXRGFcAuw9UkW6HGNbkDWIcFkiqYUh2wYpp0tlL97FYsl40La48I/uEJaGkPv
Lg6DsSCzVPEZVIt400a7+ibyHr1aBf0qutoIq1zx8AA1MZBKmixoIXie59TFLkMgZzUuLg5YsMoP
TqOhxJpNxUvcOK81LiRVhvwnKWzy7Gtrv0TB66y9dMyC2Y7HM6jV932YFB8RAO3uqykNd87KtYon
6gN01U2H5Sj41gDoiVlEbmgiDbKiIbmwu9CkN2yHYzCFXvG2o594p3Slc+zNRDyDISxfWgB4j1Fp
molfFcL4YVpj8s/t22/jVdPNw0wKoAQNvfXtp5W61xhFlQZLMqhgEhXoJXG2R2XZuNw5Rky3gdEj
MrEe2YUzSVSPZQmvegYeCnQfO0ydogR9iyWzz9Po2G/skYzGnRyx1wje+HbooxEMKI3oBq9TCxgh
MxCJLA/yfE7/LR0leoxGYT8kbrnTUNt6TkbmoK5oJCBJsgpzeu8MJS8aBEbZ2A/UJdk9uYB6pGdv
HEf0+h9Dq0vPJAHm3e33uHF3cP8yt9FotwBAk3vwV/rUt7FaWynPyBwz+d1ZVnsc5//h7Lx65DbS
NfyLCDCHW7LTjGZGGsmywg2xtmzmXIy//jw150bNJpoYY3fhBQSruooVvvAGY8Bj2Gq6S1+Mewiw
ralScaa8wwwg08s//21AES82vCMQzlmvDif6voPfpQn0uDjH6TRt3NdwWGpfR+v69T9MFY6aRlQK
nGmNeSfZSVDiYZFNRCJ8ZKzHr507/5zVaTq7pec83B9ua/dQNqALTG4tuQSric5Afsx0Qh5gsMrv
U2tFAeVm/Lhiof97f6itjyjdugk1ZISzVhGtS+QCy0XND/pY2nDMSu1/pciLT4NGB9Wwc28HpXV7
+KmyUZ6BWEVBnwfsempJu7TdkCl4HSZLFuCsU710w7Kn7nm7gNejrMIM7POysspRI2j1XPs6lCW1
Na0Un6aRlsF7F5ArBpQbLwofinT5ekKa0s5dnC8SNho7X1Bq/akslX3xQK1/yMthD697+4LJbj2N
F7I3QMLr0qE5WlqTqVF5cKVRRkWS2vkZJLUXdVpalF/wLfatUeZuE/6PPGdZ0u7EBbdbhp/gURug
jw+w8g2H99sxrEMsf1QEgQ4g3NzuoJdm/Yc1df1jaHjKOUeh5t0CjVjkSNEM2XuB8rGOUofSpM/i
MqJKN+2Y1Yl2XtzYowFl7kkhbO0cBsM0mcY3EAw5+d8m15l1S32nKQ+Izwj6zPQrnmHetb2fh5a3
g/XYOgyoHchkBj8tEqfrwUCCCTfyRgQRTQiv9INKH5/VZC8MkE/AddQjZyTjOG4v2nar05AhpYh2
D2pfSdOZ1Kbswc/twaY9veiH1Ji80zzr+bHWxXx245Buf6iH/9w/Jrd3N68AfTwADBQqb3SXVCeL
3crVi8NQDZ5vjGRSJVCQB0zp0yA0p/mBTT8f1LkYdoqwW9tVKmITXJF0AOG5XmR84xcnrLkLRObO
L1Y6/5tb+lD4yIzaAcYn4/H+TGXKtF5tdBCkxA6PP+C66/HSHIxypDKe6iy/Rm0xe78qx/JpioUT
IMRc+30s4h2q6NbySgzKm9kdtOXVoBXiJE0ukvLgmXSFupBwCkkEBFcKK3vuey07Z4mX/KkpffT+
+q+DaIDUGUYVSpZjr+dbJrWgRYQwrFL3cWAoZfcyx3gDCZSiDnlpVYFtp/NOmrzBCeIxptNON4Qt
RT30elSldGt78BDJpDiLYlLpKbkZJLlt/OSKiMQxAkBSPigohwq/dUKshHDKbsEjD1JstRv1PXCT
3Earzw4cBKM0yVAG8LdeBoLAPlXR8lusVvObzFkekdVHu0oX4b/3d9jm5D2T3h9CDTBv1hBuq446
y8TX5JBn9nio0yKr/RjhgtonkuVBtZLhqRrj5RuIc6IwEsbhdbai/tyYqRfs/JiN20X2dnj5PLoP
GJ1ef4k5EwVlNLSsCydGQFEsxY9B/opJC5OLi4M0UbdbPFgokBwqT89OrW3usUo2LlKZ4QBPpsgl
46br36CJEMlyhd8AWmDEEGHAJb2rLu+fKf5JDPRmHIt03fUo3JaFEmak+RHBn/rcxNb4bLqzh25B
m7HOxMlx5VsEou2TYifxn2GetiPSKyZ55v3fshEG0GqWfh4sPFyI1aJPqTJj4B5lh0Xr6sd+1N1L
phXjY1kBEVOM0HisxJAHKD30Xye4yjvXze1mB5lIQ5iGCCEA5ZzrlZgTE6PqATmrZS7AQmMJGEyG
EvtDr7SH+zO9vU7fSCV0XnCIQnlO/vnvD3Le11OCrW4Aks+DyavVfw51Nh/CZioeFFxbvpmTrebv
39XUc1DAgAhNys7/vR5WVK02Ydrg4Zci9EsHt+eQQUh/hrw1HjB05WpbbP0L/IrLPLrVB23qip3f
cPONWVhbttV4OQGDvIl7/TZzJe+6XBjaGMxaAqwsSwCFogdQ5fClBsXxNXexPsfVnAgK9e1UHim/
5g/vXH1+A21qWpekISS0qw89KsArdLA9SBBY0WM2i+rsmE16jFPFeR373PO9eddM9ebFfhuUvizi
B1JmcJX+dFonoqGuETJUqhqtk7i/hLXZH7u5+KZE4XC+P8fbMokcTyrtQCsEVbEO4WFoDwbSziPC
moX3Z5Xb9WPrxd1jvSzzwUAN6iI8e3wkYHA+tX0avuKDal164fVP1aQaP5tIzNbOx7950GU9EWAd
LXoZt6xBkVwnGWqL7Qi0VHFPZVXrWMmXIjDbfPItLxuDzEGUTB+wYb2/HDdnW46M/MNbfYZgfbXz
LVw/vR6EQCByLzo2bdMeoM+nwey0exjGzUnKAq305JFjXh+ygg6xibneEDh2q7wgv6j6kHm1S1uk
9Wn0POXU6k3rq3R7d2LizZEZUubzRPlr4RnPXkrFq5mkaw3Q9tqp0Z5LUGN/zfpSnSvNbV8xsWxD
zN1VYyfq31pg+W3BKNDP5S25nrXe1aK1K8YmfhnaoEoM4+9+TuleV6aX7XX6bu5PklIeCJzCIO0A
TlydYKQVprKbYFK4RV2clyEGiJlgrPtlHLvxXBlF8+rMPSaZ93fR5rDEJmQetOlv5DTRkDe8dsoG
KLTFcg6N0b7o5YSZa7okR+/NqKVI2p2tu/FVEXZEBxg0AjCs9Y0J/ppE0kbEsMvaFLvltj9gXW/4
DbQsWAVD+MtwxuhBLOlwuj/djW8KjQQ92zelFnjh19+UFrk2wCBAx7ZUywcY/9lH1xjzf7Ra03e2
7sbtSC2X9xD2iuwQrQ5NNjeGINodAkJAtGkGbJew2ai7p7w3zOeyitqv9+e29SmRy6XwS3wrga3X
c9P1CD2crhlww4zNY5TO+UNueOhpqGV7TNoQxcApKd/L9GLbvqEdKIFxQ6zvZO5jVwPGP4DEiqdT
iMzc41h30QcY3/F/+HZ0YmHpoDFL82ZVwVFZTpuDOAQtMqjnJG3VZ3dsiyBx+/DH/aV8W6urLEFO
CzqZTaWWVum6Ki06C3MHJxoCJdX6j72SpaBmeVOsAFKrF/sIKybtaTa13vYbxQt/eNGQfc5NLxz9
NEp7GGhNBg0lNPT5gMhm/slQdMUKylGNnUeRd453UPLQ/O4Rkj+nZR79bND8xwFQ0GXwZ8rA7waT
UY8lCOXEwffkoVpdZ1rW1Wo8eFylfWo+9Ybozp03ZMdO87oPwML3uvZvFhWrNZSSynJTyJO+xlra
2hwtRkPI2YKmcLEGwTv+H4pmueWneThGj4sYsx8OK7lchrIoite0mfPxQPEUUc3eCZNP7hAWnm/p
JdIelGDF/G3KpwkdCwspY3/pl+FLPmjjTtS8cXLBkUgOJeeXm3i1UrRhczsOlSkgYYNzjhNd9Kvt
rQZnysSLIx8tj8TZSRRuMiO+DvuaGj25IjG7/E2/BZEafmPt2GlYptVz/Rp53l9Cr/Sdbb01CFau
VOSlggC1lutBim5JNNHphAxx3vtxadqQYcrseP/wbNxDVD3Bt4FkANS0Bpotde0mqlCIRbVhufBJ
hwdzEVI9IJovS4GGeRZ73s6TsnGxGzRwKAdKt17SgeuppeYsvGIhDsvatvx3mJd4OYWKY9BvQAFu
J+jbmiEgOrRt2CdEv6sqjjosnZFGRPx1nWCbVsxm/SoQnvvWIv2I7kXantw2sl/vr+vGq0k9GUw7
DWUUQ9dor7QbtbGCThJMlSpEEJV28prOyD8OmPMicZZb2ZNqZslzLkZl55tuLS8oPuCLEHqp8K22
J2i9RCs9Lg/ZFTz27axGZ3oe3SIJgcq486hs7VM2qGTZg+O/oWeUqjeBWYqnwClL+wffXNd9NbX3
Ko5bk5LOszBjgPfCzr7eM4vnNa1FPz7ADW/GbLnuPgxTbTwitoGk4/2PtzWWlH136PFS21w36Sde
Z3XugTn31LgOVjwR7nSa2j6lWdv9h7Mg1eV5uIh1nLV0R4lkJLhGDAhaDfXwkO0RzHR6H2dVS3dO
wsaXIh3j0qZ7K7GXq2PXj8uIDiknwVARIO9qM/yQlW29sx82LmQKiDiCwKeTsDv5K367HA2zFEYx
j+y+JqaTMdaaQ/fQEoVvDXHVPM65be8E/7e1O5z6wAMToaJgSC189QhQOml4ktwBnbU6UY6cbvUf
KFPmMzpO8794+YGv0NKuBmXhTYV6yJKoOKuN0umw4SrEpt69f2T2C9FE3qwEltdLEBcRQKsy5eqm
jOKn0+yADeir84geys7UN7YqyC1ePpIuCuNrUnI6TnpKnWPA0reyz1Yn7K99kxpQ5bJ8Z6iNK82i
SmfS2eSwA7m4npVN2a1veyyJgPCbJ68vfgnNGl8UR58+WkumXtwG3wI0do1P715OOtRSMARLQSnn
cT1wIljG0GCOljXHL1FeG4QTyVjnvloY847IxtaCks9IRXkeDZQJrwfrHWjJ/YzUQul02dcshfys
Kob1BEw3fbg/r42TInXtCFopy4BPWw1lNpZdqxgSwNFUxpe50/TTG3q0Y4cfjHbcw6VtvISM58iG
FcKwoEGvp5Z5eufVmoXGbdkPp4gKma8MzVdbi42Lk3vTQ6nu+m7Jk7eKK7nW+HaES5gmroGntqIi
YJoMfTBbZlb4ET3Czjdnz36J0PSo/coYim85/67tR3VT/aG7WbXn27jxSam2AR3hpEDqdOTG/u1G
6r1Qg7rHOkdWVvwdm0r2eVa9+dl2RbIXuG+tMUUvepz0VpF/Wq2x3VpuEpkxeR0G5g+9MVlHKFLD
c4or90GKzQHozvf0wrcW+fdBVxtJaKm2RDYJUG2XOIYtzvyQLxEs4zhzcC1Pkw+KXf4qSH6l2tt/
eMFohNJvpXONMM1NKpupVhfL0RH3MQ/VqNUn6PYKTrFld7p/Yra+JKwPuhJkzTwtqy/ZmlFELYnV
neJhvmgleVcOC+UgUlvbGeqNQLPeuVJNi541HIGbgAPPn7IVqA8GzmB3x6Wt0w+LoqcfWi3OflYO
2gW+lzbN56bXAyvtL31d2I1fmG0ChyG3zjJ4J4Je7F84ISwpOXdv/S/u0VS9vyby465/J1Q8yTiS
fE579fa506LbwLjRvptL5ZczxZPu4wrcfO5q6N9oj2hf7g+48RFgS3Bl8SFYmnUYAWa8FFnKcYKZ
hlWlm3fPBTXlk9NGy7f/MBTcJglNoiWzNjAwRup97aD2KFa3ymejzMBBZXPBvdUMxk4iufG88biA
3GcVCZDWKTftgqYorbkPGhf9acWg4dhxzv/oy1RBEbOsLzVgSr+dMOi7P8uNuIyRicqkCg/1y1Vc
ps8dBW9r6oPcsJUL9qd24EEg2Nknt1JOgCKoKUi4hydZv/Lq+u0abGoyjcVkQyuFXjzabfbJcZrx
OLqRcjQjJfw8Dl7qTyp8p6g2kXp0yj3vps2tIz2qpLqmrKBe/wRvNsyOheA1UDm1ZuSaB8UlxQU3
OB/uL+rmULLGj6QGBO61FVYXqdCkUpdd6s3uBTeBDA3PTDtxq7wbnCAXljY9LCIpoL1G0rhqlMcL
TcHAq53wmAyUi0SsR+coFn0gyJ+RFq/2qDS3vMy3UQFGI24oHSZXu2aJbbWIS6MPBrTUT0vhZEdk
B5cXFzW6C81jZz7VldmcMjc1sFes8gowbjg8hWo+ngw9Hc+DMqLM50R9fMzBcRxK0AV7wrIb76EM
zGXHiX9wsK6/eNO6URrlGqeqi4aPfTKnPBOV9wgvMP2CEKN3sOk0Xu5/+433kC4fCRURHOdpjRYx
0UkASsU2a/tpeIBv0v7I0mV+VpclPQ99kVm+HvbhU9oiI6DEvb7nI741a06ZRK0b1DnX79SUCso6
MVGPoUzuOe/c6UMbkeNFZtIfGgWvjUVX8h1MztY1IvcBSgXUpNiL10udCL3TK8rzwWBV7nOEX4nf
R+OeW8jWuaLnTrVI3iTUJ69HmUy9Rjicy8psmu6o1WX5d1N0/4RpI3YSyVsxLYniItug4yEVWtYA
hD5kz0DM64O6C10fcUnlY12K77YtyhddiUp6l6Z+UCNlRuu1BLOvVh2u8I35VGZF/OP+ntqct8QI
ykIZ/ZdV6FENYzxkunwerFCcDKH8hers8AcNkGqnF7GxeXiCLJQ2qLQCQl4dmbLLdGLzUASZV6mR
35W98lDqaWf6aJgvH5O2Ml4xudgDk21MUKLoqQHicYMYzmqCS+r1Q7U0fTBRnvuphY3rT5awP07F
tMt+35oimvIgVqk3I1qwilliZP1D7mEyn141T3UdT18RM6EwoY92L0muzsFpyi70R9EJjK9QPjxl
idM8gD8vz55ZzZPvlmlqHgez9x68hA7UIVIq5ThazfQftjzwOmhzEltP5i5n89vDWedaWyejhxly
TBE29+LkkKdh+mQP7R43ausjmNwXVLnemvTyz38balLmqleamoVpIM0lUx3+Ffd18sF2Kmdnm21c
FzLHlREBm/pGfqtNEqWIGI6uCSvmdXZx1EKh/3H/2GxEp0AdpMIwYHbge/LPf5tQM484Y/YYSQtV
nxH7HQvvKQc2/6OehPuSKln77/0Bt1aQ5EsyzAiaYBZfD2jOVjvOlcHpQRfuYpriD01R8LpJuj0p
ts2pUSGEz4O9M0WW1UhxXjfNyEjoqxEcQl4LkihEryhXp4c+LeOdV22ryiWjQxkHUzHA2eF6wDk2
I91pWEs6LCGARzX+NqFg+WiYA84NLdCaI84O6ne1t4ynrA+VF4XX9zJkTa++v8JF7E+wKulFpGOr
z9o1Yzvg6Yi24dg2H/OwMA4NTvaxb/fpnp/x1hd1wWYTm8PJQJD/etqA5g1SWta5LqK4CNAesB67
CuFE31Cy6fP97bN1M1EjoGYPaAW8+6rINSltriw0r4IKIagfSdZn3xtAKa8VnC1xGO1lLn2dLtzO
67J1GD0NBXhZNoCBufq0ptPxN1umCIopxEdWZOFJ6Sv1dH9yG3GRNGUD+sL06A6szoaR9I6dtIyS
emI8hGOq+tD5ICLPhRVAMM2eQpEnT2OFO3VoDXt1mO3haUyQvdNmXEf/SjQpIdJe3AUFzOhysmpI
b7NxNBYhHhZHLI/CMsTZmzyFPq0Z7pyf208LqJNTQ6AOyO5GyKQdpyYVJnCCTFuWH9OQu8cQtb70
UE0eleEidEbFHypH3bkCb/cv2Q7/pRxMVAae93r/lq5dVWUcjwEmO5Ro5kL91Nntx9biqN7/vm8R
0XUtgIYhp5IECyQhlb7roWYln4y0oz6CZW1rHUdULD5pCXarfjy32Q+1tfVzqDvKz2lJy4+0MfVH
L0njD7IG/r3WBuUJ6Vv3S6mGe1J7W4tP6wH5UdIxWR+7/mVgSEojc8KeUkkI26dTMVxqsXuucKDq
YgwiXctPumUP8XW75TjMlFYl1I4bZG1AKzC3dkw8vwLPy4rGrxZ3BqTe2d0PMIeaHSCzkJ6NoR5+
xgtamafMWDCjuv9Vbt8JfgNyUxTIuC1vGmRL0dUObLghiKuhOXdqPrwkkaj/1Glc/0Gf5t0yHrLI
yb8HPQ/cHRT866VenLjS3YQy71hQdsLgKDvELc5mIFvsnSO1sbWZEfgOUF/stjVCp0ct2Wlz/u6c
5zho4iECz+LaSDWVewSZzaEQR4N3T25Hhf56VkoqSrsxKQWpXvxSudJRqfC08oOt97t2hJtjcU2B
B0KPmNDleix9cPKorEmtqZRo7YfJGmvvUmWY2qteOf/57u0BM1cySgFB069dnYw49hJ18BisbvBA
CGPzJTWWMDnEo1MctHnM9ijIt28NanqUswgy8enkMbieHa9AYmBGTGETAMcLLEcQ3jU3wf1pbRx4
ueGlngBdTcAZ16OYbaZYYiKdmBEFng6xi+6FX8dNdpknx/sjsVv9mNZhtdfu35ydDaaB+ISY/abY
H+n2jJE1F02ouGPgJVVyBsOh7sEst/YIVywlOy418I7yd/wW2Ko9dBwqxxR4jBYUbQeIt0D2I0go
vR3uL+XmUPJvQ9NTxn+robI6D9ORrlRg1GoUECVpj8Uw/G32pbtTA92oEaJVR5eEhJuTRsB+PSsF
fQhZROSycLsmaM2u+lWVi3vIGzN7qBbFfjKF+TkaRu2vNEmWbzgj7ZHxtj4gQQpnAtUL7ufVbFHF
toSHUl8Qw6IKIntZTih1pztruvEw0OKjg+CgvUZjanXEcUQrqjYvQHDO8cIzMIYPgzUXR6Ny+2fR
eB1mfYI6LKrd58bw9hyGtj4pyFFaw2DQKW+v4j2jbo3YGmjW9EuSniYlaw7oAtBatSdxfP/uAbgJ
aF7GHjxB15+0iyfFLcoKE+oytYKumdPDYGH3N5nNuymF/O1EH/SBoKFzn60+XSToPDcqoD9U17u/
1KGrv3pxWjzEQMN2durGArI7IL2Z2LpAV1pdL8UszFJZavpsZCEHs4ibozI5o1+Mnff+9xuVNZvg
HPVR7rTVVhnVcEAehWqiuvACJLoY0NeW+rcu9bYoqDNMZO5/so3Kl6T9oFaC4BrAxjWeoS2sfFDl
u1qm2Jr5Rb5U1qdeGUftWHVT87ctzEQAHu9LC9pf6rw2haNBr+xC5+OUYRtyjOxS6/+387M2jiZg
VRh4nuTF06y43krpZEWK7XI75OXUnJTRzppTL0Zc2bg06n9sCzhJAAEx1v/s4tF+zrBk6oM0j8sX
M8Xh4GmyYofmYF6oX4QxZfVOOLJxqGXdBFF4ehzEI6tThVDOZKlJSvUEMPTBpkAUoAtvHr0m+5g0
uCzyTGmXYW56CuCGudNg2dqSum5i2UTl1wBie706lWORkdtMuI7xngWHrnxIIu0vtbe1nUrv1kiG
RLoAt4JS4K3OWerlkdKQpLH3sIuvKsqeoG7iwFqmceee3HjGZbLIskruLoCI60kZRFsxQk8Ek3Ez
f6jbaCaMbV2gF4kRnRt9xnm7oYp+f6fJv3WVx+C+Y/K48uCRM6xiIoeiagfBbUCNLBmDUZ/yH7ZV
lTuAlo3twiiOxARyMULQuJ4b9kRaOpgAWjQMcg/FIvQPcZcZ//PS1DkpwoxPiFbZh8SLdL9SO/Pz
/Um+YQDXs9Q8bhbQGLIOt9owyeCZOaT6IRADDtgXPYSQExhzGM4Q7bQ4DMIGYszR6WvFPIZxJSYf
14nunxRmL3zbXv3ZlHFzrvAgOg1hGD+MKL9+7ZQssY9RNprdyRhjXfGTPO6oD41co8ek6uz6NFMN
g0do5WP+6FhKecyNyKt25nebjRJCSIy7LDdQTlmXGzLcvoRNZISNmfdnUg9nL7RlA1emo57i0Zkq
MImaZ+hIBUgsTV516OV/LxL7tRTo31ni9f6S3+xmuaNQVXvj+RNMrV6N1BqyhJYhpaRotj4I1KAy
X21c9UNE3enkCBcqNQHfnsaG/JBXH/ptWFpgRDMU19fSoLWDD1nOwxFEs+eRm3vdyewAui7h7AAI
zbqd9+Pmfng7OIBJGAuYxPrQFpStarTMKVg3jneum2G85GFfBMLVp50wf2so6GpSQMQl5l6DP0hu
U4DpNCukdfNBWGZLMtHPeE9re6hreXuvVxEoAH09EkAJAr0+rn2pW11SDNC13DasoGoJ839FpoXf
IGV2B7wyUVVM0+mlnxdzJ9rYHBr1UwlxAYqwbp0b1lilqjnyARc7RvdWN323ToezO43R0ySlq4um
zf1uqt/tR8SnhGDP/6j6Mu/VHZUpHSYnHQjiFOKcL3J9QRvcHo9h3u5JO2/tUh1kKPxMFITgnl+v
b2a0Vmp5s8D1sst9ConzYfKQ4CwsKz8sg63v9Pc2x6OkazMaQfi6o0Ylko9MGyBQVUU9FinY9sY0
McJxsdqkybdH598cj4yQtYQjwn10PT8irnQal0RavGfjZ9E33gFWZPXQ2hEAk3becwK57dDz7QwH
VA7IHPKZ9YLqStVQDi+IgATqGidVwZTmFCtwmgKjd6yPRWoX7sHwnJ53x1Oij5VqivGTGvcL65/G
4+iXnVG6vpv1LhYIJVRN/lD/Av/eendGIn8sYvdvpr7kw6vVIfecNHQq6Jvw3B+9yU1fwoSsmcQ2
/37/Fr7NMhkL4BAJOureJJqrkxyNSVkstULnRFGV75zZ+ntmLubF6WftL9GWMGC1oqXrxSXw2VTc
5R9NbXt3J17b2g8k1ewGyi+I5qxy3XCGh5Aimx6oebgcsjiZn02h29/UMEm+166a/3l/2lvj4c8C
Oll6CKGidb3/kG7MIbO1lL97o/84hZlA634ZOlxvwjQ7iKTegyHchFGsMxcWZEGDiiulzusRmyir
NadtuDG7SvkDGqT2GsfhThS1NS2UTcF48kVl0/p6EPxalmV0ahGM3mw/dk3xJe2AoFmZQgIwDfrl
/ipuPTi/Dyd/zm91F00DT6q6lQhQ7i8OcaJ7QYys66HrUvt4f6jNmVHwkGglg+7lKlpw+2JwChrQ
geK28xM1SfW1Ihz/XhPPVb4ycwX77x+RaoBUoOBCBC5zPTk19OyQPF4ErtuMF88VnU+NwvbLyLKP
OrDCnSNwS51jhyCuSOQHZoQMdzVF+GyWNRm8qfEwGfHREp3xqlPTsU90udsvyliLFOu0ZkqOmDLP
yZEIJ3J8qy3FV0zrZsdHd0LLg5gGvPXA9QFjvtT1IfarvLYNP1Fz7VMadwChrFzPHlK83kx/MIr0
12jiIewPSFfqO99ta4tQJ+MOQ89firFfr2LHh7Eri1X0nAXbaMq5J2Fk6tmj3byTqGxtEWq2lHJU
VBapRlwP5bhl7ZQWLa1yyuZjOxTWXxTIsmC0LQUVYH0vw92amiT20NnmHiEDvB4vVhcj0cKF8XSK
m6XSG4FAJuRsmuHeXtwaCuEVwHMo4MFxXg2lRblJ0ZEWr5OHCfrMY/OUzjNEmK5MdvLZjfCKogK5
JKRmQKXrTvpgKfZgznEf9Bic/xOiZl/5tTkPga0qzSPYy+I41mp1GK2+iXaO3MY0ydkBxBt0Szh7
qzuy7dwsqeqSmoFe1L7dWOKSAZP0HW3MTvdP9+ZQEiUILpxm1NrjxdHm1mhKgo0kif4dRGWc9Lof
aEeN6c5I8tusQmVYzLjW0PlCFnNdXqyzGDq2ygMblUp1TCXz37TqPVOArflY3BuUUXnNbtIM7l8P
ZjbzERbapX7ctOP3RujjQK5Z53+9f/F4xujbgjoDHLX6TrPXqRaWcX2Axl0SKP3YPeb4I7wg7q19
vT+U/KtuVk+yE7lD4COsadITlol2mlNe0TxsInW98s7GMvSnLButAP1pjdL0+O4qo5QmpsRIPEJF
glTq+mQj4dsudc+gYFvCp55nAOHbUT/NITzTAeDZTuK2NUlSNnIZ9r7Ma67H02NILg4yU0Fvi+Y4
mv34GTdw88J2ckp4VG31kKC/u5NIbdyXUp2bO4UHTjYnr0ddJrOzKMTx3jStc8zL0X3wEJ7B4hlF
PYCow/H+p9zaonROaELxfFMWXO2aLE2iClnpLqj6pTxmTq9eKmX8GyD3XkNhYz1hbNNwxcWIGuCa
8C67DKJzlI53DlRzHNb6t8zMEX+vVBWqgKO2CpafQjd/3p/hxt0ptW8lf4jRabVdryiXadi0Msab
WmM6uKli+dqUV89VYS7SPMDw08qKaeAUzU7+divxgtopaal8hijx3DgatJjjeG2PwandiupzBgW6
oeIwjB/FQAUaFxQjcFK1OKW9qA760orXzhsRu0c/+u96VttjpKTVf6i1cCXxs9AEkM/Jaj1qYzJ6
qyJhBv4yHhWr0R8iwwj90hPzgx1Z6vn++t+isuQqePyHIAqSwjpKNFo3puZMbUBTKNMHnVIRIGV6
kbgXZeiXz9pcduapT73okfpspR1GJRvSwKzn9t/BHYgd7v+gjS3P7+FUo14rQwT5578HyE3iRrrK
74mnnvCxLi2cX/UflCr+Q3wsNQNokUtzWTAH1yMZoLmptaQUDBCtiM9LQ3bpz44hgHRaRfySeka+
B3vfuEDoSlI0gBhPfLxuXjtaYdWQ5LoAomxzGnq8h2apvVzwUH1ecoTR7q/m5ni8obIRw7O9Jj0i
vGlHs6t3gTNV9k8hpjoQSq7T8IjoKUzFu5X42U1S5JByNOIgNyhcV8RNnwurQ+LFDH1z7NTAoNZz
1oXyX4biMvfwYZHMhfUzpyxOHluN1sFMMmiBpk3yPM3eL9Mbo8/vX0TCYwTjeeSoc8tF/m1L6uGS
jy326IgM2PHF6hBuxI36u2J3uEoJcoH7w22dAC5CyUkHmAmO43q4BN3GuSOvCKbI6n3YNV5gVonw
7XG3PLcRaPGpJMKBAAg5oNUR6FvPgs8cU1B2zQ6750S7oO7e7ty0W5tQgi1BdIGe4oW5nlC9JHji
aXT89FI3PjYK9iU6gDLfqSvVp6tb7sTjm3ca8SNYcDD+kpt6PaCXWF2au5wyyCwldwhFwaQS3lFp
teSwZGN/moWrHKC8lVJjxfZ7vejOUeuYO79ka+aSkoVkG01lcHvXP0S4LWwJnfdbc8ssaBa8yfXa
af2JrtShaVDHvr91tr4n9hccPRYa17PV90xo9Iok4Xs2eaSdssixgtbz7E/3R9naoBKOhikgmhQE
fdezSsgtNFdkImjxPz9SDvtVu1HzuQblsbN+W9GBbIZiJSotD9e4UsqK7WgYxFs2+tNBgrn9j3Bs
qyfKHQXFp2T54GWIyRA7RF/uz3FzJTn0XJ0StbXuxdpThriwoE4TD4X2raySGiwHPJj7o8jvsQrV
SYUlxYf8A6mNVTwpBlBOdk2JBjaBcqH3n/xIjLJGHnKcjsbYoQiA4NNFLQY10KY+2Qm+Nj+kxNr9
//Brnfi2HhO78JhkYdQ2ne/J+oR4QxtAc0su92e6+SVtWi2E6ghVvQn4/HaHanqs6JrCzmzJHQ6V
Fqln9ihalW5KcBMuRkC3rT0Jd9nj4WyeQeZIHC3thNdpq5Im/cL88QZXohSA2qwezFi1gpgIL5gb
aPj/YaZyNPCE8v5eZSap1UheFuNVRZy/eHERnudBUj/dIp+yY9iZyud06cXnRXOrnafjDcKw3lAE
cgA2KdgDg5Jf/LdltoUAtOBGlBdptcwPY2MMGnp1S/YnyAdVfyADdRBc05X405j2sc07nWfHfIhD
pCTwBLIDkTaqB9EBMKQfZl5X+dM0qaPfNY6uHGezU7+56TC2+LIPhrmzdlsb0qYGKXGLiIivSTzK
rBtdisFogHp/fyQi12J/UheEzWp08d/NViFY+X201W05V6lWprrck8hvnaY8U2kzJ0XymCyOuVeP
2tqGpP8oT2CxiLXU6hEcwb11o0e1QRfNEpCFFRcVfdTAzefq5HV1vHNJb10tfFGYMTzuPIarnRAt
RVrMCk1bANLKBwONSNU37XlWYXPOQx00qOCNh17r4z/T3HL/nmYTTuv9o7B1iUKxk9VnIPOw7K93
Y5bEsWJnLYWxPFY/LHVrfbHtYo+/egtE4DuSxkkAL2QsOO/Xw+h8vTTsXEgPVbxk5wT/019RO6KC
r7Dzkf21wz+KEp8ktJfz4pBoefyPE7pNQrMIo0sqhBFtlHGaimelNEJxQD93mP1RMZbed9ti+Vn3
tSgC1yhqx087JURVzLam2NcVrahfkk7XYJLnTZkfRlc070bmsDfooVLroHSETvoqIHSaOmsLyYyc
+sL+OLhhDVVXzU5CqDvv7cb541mXPDGatlCe5Af97fpolga/nZqqStZYpo+ghXUhxAp9PQUVfX9v
3AoUSKQn7p98M2piN2Rq1EQJZFwyfy9M0zJw6hr27oI8ys8k1ZVXmqup83+cXVeTnTi3/UWqIiNe
gZM6utvt+KKyxzYZBYQk9OvvYp6mQ7nruzOvtjkIJPZee4Wy6WG/eoFeaE0/asEzvMNpY6eySzOE
GvitD28pQDBV9oFYuxu1KPuwbFjKo2iQCP1Ob/oGSLJXBCA572M36BSeL48HK3hbegC9CTgDx25L
xYGSaK4yHy2/Nt6KrhQTz9J3TsW36lk4IwDN22f4O/3j+XVFPmaya9Fqq3hM7shi0xrzjXYqOWAR
yIRhCg1lvzVDRQdI4s1GijJTlB+wxd8LB3njFUEzGQGqAfC2x0M//y3gt2uf+0JWsIWIf3atiQ6h
pOC7LmYb3vuWvrHgUIeDsIdvN4SLLylGlAByCKnBt5TJ+YYOOq7MYpojWj7YXI7R9B1Z5us7T/mN
O8RFgXHjPEEF+HKwiogneLsoDwqtlbAnX9fokqxBgHhv/f8Y9ewJykAC8LkGeL9/NP673+DuFi1U
LdWSmOlABUaoZnTRAd6o7+Eqby3lvqtBSQYB5RW51VPq0mlEl2ciGEKA9zJWC0RLp0yAIizgNXid
J+17tddbS7kvIboF9M+QND6/P29p1kQIJYMPpAyrpO/1MdE5uADdot8pMN+8FAo8/IevwSs96GiD
LjXdvFTtFLWnppjjky6Ered1fo/e9xYBAFNV6FMgh4EQ4SXNvOsCjsk/oIe5w04bIBOuMP9pDy7a
EGIzwlcyXTkCpjvh6qLAhDyww/JO6/CvpeWLUg+oB+h3/5qVgS/6fG2TXATCwIS12v3W5ZHjsT4B
qGg+eSVyGPwPFOekGMjYnOlioG10gRCinLQeKU6svLnOQ4dZH6C+7GJnhbJcwevr09+P+TfKHiSS
oxD9d5YPlPX5rzSt5LAFiVRF4aSMeU7rD/Eaf1pUOF6xIm3eAejfeAugkkOgCZA91AQvqaU82EBa
yYA/gZ0zItGbcagsWXMjhA/e+4DtC/ziAeyyOBiB7DJwRMo/vzUUe4bFDiiDkI5lh3jL1xpD7hhG
X0bOZzcjjr0MGUOgdbyRU4885KnMSEqO//MSQza31whQPSB048WLIIDf5J0DvBKYDYHESLiv26jb
Dmmxqms+y+bz36/35hqDL7dLcAKMJV4cWiJAg+A8mvK4WDNQyhABCJhDXxlAAv9zPYJepohxbsGx
AefHi6KZuy2MdBYjxKgZizNCRZDzFbbBcZL6vYDj13e1XwoX2f0FgdW8eFEXhMMjujlT1RrM7phC
HVwGhq3Hkb2rBXu9JwC1gwSCqSO+pKCqPX9xNpkPCePNjid6OJknpr1gCN4efBbJEmMBefn7A/sX
Cn3+pmIBdxNRFE37kGe/9/98ZmC+mnNMyHBvAPPjajY05UdD0IqXBnvkvp8T0K8RbzuggEl1cs2H
pEB2QEKbBRbzFq1DbJGgUbJ8noYDnKLiq35i5ldPp+jIWKeHWjkX3mDtkGQo4Mf8oYGDR3v4+428
cfACpcTHC7xqjPbRXz+/EcbJlgUDUdWQJPY3APzpwuFzd5knaM7KnGh9GBwpThIxvpeCsuAL4HbV
vLPz33p+e6rIrnXGq/JSPd7B02mQ7YBDhmTRgTQ5OQbLmp4MiyLk2b8buPBG/QebCeB6IDVC8IOi
6/ltF6qNY7KfasgRT29nZ4EmxLonZzEirHLsj22W2JsBJ1+lG5fXGu9tmL5rf/S6hMDPgPFeBLo5
7v2lfiLZkJ66anxi4yaxCJfJ15MbWwOz6gWVO5DH85D078H8byw2qk1QsQEAYm7y0hZGoDFy45Kq
qlAUqp+cbzcs7pY7WwzDCum3gbvw39+y11AVzBrBr4SEFlvmVdFi82DmbE9OkyMBF0AGWzXaCLbm
EnOvjpAUOXU2qHMTyae/X3mvnV/s092bBqEmmJ2EKAufP2fAgU5YAQBua11SiZn3t9S/b8Tw5mWg
qcL/aCtgCvP8MnJdBs9coaogkbCVYNnGL3TZtlKzaFhKDWO09kBgbXhoNsCufUf6Jzt1YR0UQ/ug
qRn5UbG2Pfo2pu+cVW89buhxd7gcpFOMd57/NrLApzLqsLd8z6OnOIH8Rdl8OOYNWC51yIDx1X9f
9Lfe6t3hCeIQOC4hW/H5FSXLAqBkuCIJ9HyY2iSpWk3ze10M8J8j+HynQMfeuehbt/nfi75o6VPJ
/ZQFLcbt65BhONHLuiCoHJKMRfeGuf/ZHQ4rupdhGHXu4aMvG/sgsL1tBiRLZFuxXUAuU6VkihwQ
UuTLNXf2ANAyOSH6+b0E8Fd3ijkE5DdAgYCFojZ/caeiy7cMA35oYUiXL+ckUQ1MMPYIDJj7jcFw
mr1r3otv2d/gZxsJfSkKIjRxUEmC/vUCV2e+7ccN07Nqhbp6OkVrvNykioXXcxay91zhXm2n/WKQ
wOzuHsBe/y3U//N13ZZBi4hzdMCNj+6n1UXHQs75099f01enEq4CMTwMfHYE/fVoJ4CCCQUdCDbW
tA+dwIAAVEsBBDv3JeoICCSBYNYL396TJL8mSuDSOAeB4KFFTWFG93yH7EaSnBNAZJui4Y814u1v
VLXZBiNUUANQisV74HTc/UJ0t/8Mz6OmKBsnijvWq3Q7iBFhmaCCM/X49yV5tXP334UvAsBF0Jaw
9s9/V06n0BENTyvV6yKupGDhMbemqxuDmk0tIgUUEiIl4e+XfeN5wxsZs0xoCNAGvqym8p35XOxU
82xiw5d5pm0IrDB5l/78xu0B99iHzkBOQVLbd9Z/3itUn1LhZcB1XNCfxqSlQxlS18WVlRv9BNwY
TR0hq/n59/t7403bJ8IR9DfIM4Ok8Pl1BxgOQqaC6/oGQ9p5UfpIO56UvA39ofBhgawrmpTAJN+j
mL9eWZj2om0DSrFX4C8HxdKBAoVvD5xu+3y9DRnZPspOL+/gO69PJBSPqPTBr0FB8aoaXtt+w42j
e1/6pqj6xSRnpOP98F6bc+uA8/59OV8/RrDF8LKAxAWfa7D1ny8nEkKLNU4wzu+gYx4rBOssxyHS
zbmPU/bIUhtdKdKL/7UR3jlqQEP+jQLEe/riOzoJg840BZ/Lw4/t2PDJ1XyKu6obnHhnP7w+bHEp
nEg7Zwl98Etqo05M2ncUPJoVNt8/W+7YL9eP4X0P+PfL/2Mtd/XFvxAkaqXna0nC1mKpMbBMYaKd
f5qipmkPWdOhWZmDweYg/o3dCXk883uRhm/eJArQfZYC9/mXU72NxFIB/sVmDCQ7iSwZruk05acY
4Ow7L8zr/YfGEHw/7HkwDFHwP79JuKalhEQAdqDqpyeRQPR3KpQ3pziW9HfeBJyW25bmt8ncZu9M
hF93WHhvIFLbX9QAI4CXpChUIsi4J9hzjVLRUE400APmRquEw38j/Jcuyex0bLxRTymd/Z8CZBUY
CI+rCz/+/Vm/cRgAFN1hQ9QO+1H7fBkIawfrGOaow7RMiMWBsLQKx5nG7yz3W9eBnwjkf3uX8SqW
vQnBJAUvG+9UMqnrJiLyuEXde9bPbx06/73K/iv+c5gDwe+NgG8OiFjrAMUuEm7pwkAH51roIzy+
ze+/L99rEf7OfAdz4V9gGVOd+PkVOQBAMsNUs8IIOnpCBmbS1myM8rsZQ/ZvBmfwFQCbEJa51MYX
2I7om7GIu8eJzdNV3sYQ0f39F725BHA7QHIDWhuciC9+EIwcumEnc/BhXD5nhI9X25CH3ySd8poi
Mvo9yPutPYsaaIeqwG+C88jzC6arnpT2AMbYQLqzxTS7ZmIbDrut0jtty5uX2kFHkFRwOr2aDOnc
24yCIiahCzv6fB4vIBroug9tev77Mr51PGDYCdkhcDFg0C/2RTaRtdcNXQBU5WNep7Rff+uWrRqu
0sluF4u05EB1wRFii/7092u/cZv/KjlxRqBJA2f3+Yr6XUExw+OjMnCrvF03GTw0NodyFMKZ498v
BW/dN3YmcCuUAig+0Z69BDaTBZkYUoEznyOySV0TN1AEJUvMbJEEE/NH1RLcZpO1kT+pcF2fIIF3
QLGpIrpM2nzojiGotB/JkJEf2+bYR64Yy0p4E0xhvQVM2nqhMixKpGlu22kL08bU3Zh3wUmsqfgl
VZyIo1Kr/iebZ+dK5VXWlovploctgDit6jKR/KLSDb9C7Xp+RhZQMpZyEe4DYmVWXgJJ24v0Ph7/
QU0ffp6pUhlmBIJ+tUtultPmef91z9HlYBsnSwblKhseuyRG3aoi5FIhZn5p+xJy4eB26U0hzoBc
IapCyQkWRh949csYlY13YwYgCmxSdOeoWpHsVSDkmtVu7FR2Qi4n3FNiJNUe28LT7swKVqC3p3Nu
anhbzm218W0ZD5ijzL4mPOzcEQYh47kQowWsJgiNy2naZPOgTMO/gi7b/JjVvH5FFmfKQdaYxALZ
J9z36sT49BZRtIjPhNrX3AEbCklN2Lq6ihSRC69ZP4mkxCHR/zOnuiW3NG/DR/DJJMK3upx9DJVA
obnCYgmOlO0I8vkSzHn/aBAC0x+oAZ2vHNN5+wIZQNuVUaTXDX9E9p+98yZGRwRn1hS+I0DKTLvc
zp4g3cOHM37TmobM7eqq7ncx5w2i06Ddb6rEDW65FxpyQDiAwUHr2MA4C1gj6aI7guyX7goOb/Nd
l+cMd9oWw1WTkik9ThSvf4UPVPKVm779YSGE/QoCYoEUczj7B5gH9Ntpwgc1PnRhitnA6Hq4yLGk
QRc8zj3mBDPiCG+TINnsoeG5hDlkF7q5bFqFjFWQarfppEWMtK65YV/M5MMUVAOY49TKhn1yzFde
jBDmzGK4hS1BCNLDZNorGQYgruEuwmOj0za5IokDxA2CUDKUSzy1oqQGNizn1OQBqfW6RMhVBRZ0
RVpGf8MiCSlXogVahAXVhb1AVtIjFKcJ8h+JLWR6zBjkP+WI1CRaRiGssR9XNw/bqStGRy/zloZ9
DbdKnp5ixvCPEeK2K5t0KYFhRM8faCT5PTKRhS7HQC03PWvjR2u7AP7q62S/ZxlG/VVkwQQ+IY1r
HEDI01l6FVLGYlCT0GIimh40/qNfqA8R0pMuYLF1FLc55saNlyCDneo1au05LnMkiDympCHwiwwa
zY/jpiTMTlbJ/lmzfBvOiWT6H86i+YtLEdUAtrtNAIwhb5gft2YL/7R91t9sgetwFGWtNGXicgU9
fd4keTlLVXxcGoLXlW8SWBrWeDg7vIsQXGbr+MAaAUtrh5bgysExOD8hMRid5Myj+c/SY74BOrjR
8B9A4OxQklUulzwf47RUKLzn4wg4CnhNO07r2Y45qwvQ85PD0FIWXcBN4MO+Kcw/gInjtbTA6x4L
RGvQ2qjJXpqU2k/KELBut2Rg3zKHV6WekeSqLqZx7W+029u3NJGZrM0UW3wpt9TB0h9POqgFLchU
jXQtHnVm7HyImnZoLqT11sESk8DHKJqFbA4xtUFYx+ka+BJ8jCQ4DzGG3AetBiZLziGLruwG6+2D
CmeCJE4feKQHM9HQegn4HJRqbnuw4wO+9ndtu8LrfenWzdTbME/m3LHeseti5lZddQHU/mWbIxex
arQz5sIpGZEOpRcgepuDY8WZbE7IMm8D4r63XePGJ3S4ya+Q2hYhI6JV/BYMhghQ+uC58g8Lfo49
0HgDIAbfeTfdhDLO3Qkp5g29xuLDoD7bwDwnVSHHXt9v1MXdNfPEsIOEURz/lcUmm7427TjjTNw2
SRrkYGcUng+nLFVF/jPrmoX+bMJNRx1gV6M2uHnCHjf/Eg0prDVLm/qVfJRJ2he/N5SLoqbDNity
ClrmQlKmG8MAtHRhtEBlRQQdxAadrbJbUPFgyIYTLPSX9gcskoOx1LGn/hcJjZEpgk0yIc+sSeHT
fc1ogTOrCrtCB0/araH7DFoig3VYyEN7B9/ETv8a1qiNvpCkX8Zrgq9KXMGLsWF/VIxE+fUo6M7g
OaE/2voHMGcje+tcuyUSfUEBonW5TCHhfa2AOPLfXeGjeYYfuubrRzidd/x6cFbmGO1Rj/xuNenm
K1zb0kDg9QnW5q63UiQI92scv2mA2INgs07pEj/RCH63AOKT1YBEamPRP5IxW4bmwKMh7vG9kppR
AV8G0E8/Yt2CuAYdKVruKeaXDSn9AndL2NX4pEm2Cu1lys2XMYbw6dAHM91E5QBIu67cGmrZWWeD
bu/0VBjxe+r87hJpY7z6d4m0W3oMsTdAxAngfwvHmwCITf8bI5OlUbWJEcl9adFBN3XEsunORE7r
s0K8HseoPjHimnI4zDZlMcGvJ64yKTi7hxWggMVgmPstoeUsbAErn75NVszpEj7q28Rvorhtxzxv
ym1aFwbiT7zBMKpEWmmRPU1Lh4cCbhqxw1BqV6zi5Iaid+dhWpPozGm6JJeBuxQK8YAX/VFkoMeV
ybgXs5zE41z5aV2DBkEDRdP+ork3zZ0AxzEqfTrBga6RZkvKYF3hGrWQFvPFKN62+2W34ag9G1GY
ijHmCIeKrECKBRxqp+PqeJxU0sLxSiLEVHdFjTjBCfPxoQsDKKxn5HvMSHbav5KetTWix2Amn4br
eA8GOEya/Rr2n1sN5nfFjU7JKQaj8b6YsyYuI06KtTYm0l8CH2pTjtACIqsjaOwFMzrYSc8qd5hZ
dUieqbshi++30S1fMc23vloTEqoSvRBzV7Mosq2GpGUFz6OTUXeA5wWsjbJcj+CfsQh/PrBj83NK
YbFSicI083lL/XiDqNGpr2Mn+LUmYdDeMmgAtoM3rL03OPewcKDUfkp3al1b+mjIKD5YmP9VepYj
phE5/m419SuKg7zPwTIzLTDVqlcw5IMBEGIoyjlYluC7GJYJ4zhdKFGiVKSyLFgu4iOS9ExxojDA
SEu7zILWueY4mZWQ8KGW4bogeCBYN/0kJm3lqesmb3+idIySEhO+sf/dEtuDMYKoBHtiC+Rg7q6x
bTwcfeOtJ6UtZiu/0nnUQX70iM+O4PXGUnWQS2bHgwybgvwMjQq+CQX9fgTTe7ldAqssLTPwr7Gv
ur7LDwGS6km5Qc4zYe5DI309L2l/DljazVcGuW20DOGOtj6EgQ0C1N/pJuomYLM/ZOjo1PWm3eZO
zslIo7DN1wmveq+TGjl5CNANpwLgbDY5DxFNaCzMklPqL8h3an1d8DkND6ZTqMtKdNOqucNhHA53
kc3a4aHTczjfbxz+QIc+5opDP0XdRxj2sfEMpl5+6eTYikqwTvhT0gFkuynwHE/J6FO8Gwmq3gPM
RN3wwLMtjg+tkPRq6Yn/nQvQHJ3c69J57Oa7IZ3UlxHRXEuZywAlinQYOICoa6espHEHMmru4/En
do3+mUKDEZSR9CK7EV6L9cCDKfuT0bVZDnFm5XQVDzz/Y0yytHWDw/OGK1i81U02gLY9ocCdqjDl
Y1c7WUwfLY6Jx2SRGgJHUAfxnZ66md0hryBW5bIOcHqBB3DU1nA3iR6d6HpeojzmH/yEr9tlaSN8
acXce3aF77CCk2E7o4rVqtndx/INP4KmrXS3BQLGbgexm0gpRcxQ4kiVvGqJnBF+0U3Ldyqm4QFn
OfUYcs/TZzcMAPWwE9qPTKT4R9cMkszKgdGLysyQTR1s38EizDSIGTxkesPlFzgmnyE5sHmJ0TK0
dsNQzHOtFoJ2DN5sRbXIdIQU2rHgoe36tEdZFSKzTtOFXzfOBNMXwHPLD8YkB+vQhEJdYU/mJ7KC
evQta8emxbx76vsS2SHsszG9kSVIdn6pi2ZUQYkCr/uuM6mPRBazKCMDxvuTz+jkb5ZEkK4CCqz1
1ehW8dPEhccPhmgQpNe4pfasE5wCU8+L9ShzZcarrMv9ZVB4Wo+c0fYmNDgZD5uKfHiFrcnmC9AO
PpWJRKbIjV29XE40wQjhOMgZUQ+k6DKJwkGb+KBzJN1/XSI7zF9DG2RzCSu2uf9sJ5IVFfE86cuh
nyUsSua4YKA4Sf2jISP4Heh8+i6pJruKvHIF6jvg1xEKXJhJRP5o+tHSq1bFw1BNog3UV5hqbrRs
8o59jXC2wnNjbMynpNftt2Dw9gv1ifwst3y+2ybhf2C81Y8XiqPDlZ3Bm1xHU2qmE+Pt/ClvNQME
2mHxZvj96B9kzWNbxgoUb5tJ+lm2WWHOjV6Kn5Rpv5zShpnksVB9kh7kFiX/MBK6rC76OaUXHOM4
UtMOlarywxjepDnnN22GoqrEh4KC5SpF8GgmNOxn2N+E8V1rlV7OFvHnOGRyxufbcfHrcLaJ6MNP
k1+F+jCEqHdvhOncqZ9cL0AYMOQKT9L9k3hpxCkh3M4fJhSm8U2yJuufFtRMVasRkuAyobsX2UD5
wquV98jA0ymIL7dtN0J0HsIuMbxnESUDHOZS+isIXPE0IldOXwBmdFFp+3EOblcER11sN1BWpySh
5mSWmKEU0+l4muLZNueOB90HYibrrrM50va80JAdW0Ay+ma2fXrJTMjTqrGRD64nrA7ixne3PVjf
h/MFw9esvzRzHD/FjRxRXMR6AKNe0fhLGHgEqmkO4LYkGkjirvoZgREscTTg6iCillBlo6ngCDT9
ulomewTT4B3tRcCig4xC8QjeaDxX+GaSa6mk6mubxwhNSCQuXMLOQ/2OJsJQtTHdJeBDj92K0lYn
31LnhukSKQGvIpap+AoSjz6vDHrf+INbVnpUUU7ZKfVTNJZK+V4fDEIWbWkmvEw1TlAcbqj/3D9h
0nZzzaUhQUkb2v3mvdqaw5pl7qqz8HFz5Rg2MbBjRLa6m5Ezrspk1YCK4q5L8UHh/cyPwQZKxQlN
nobzJCW+tbwMZyQOIX6H8rsoJYM7IzcFSFoAu3ccJpBlqT1bebyOfJ9eb/2UB2UArDp86Pki/RGg
V5QeDUbrX2JXRFsle9h2HgMgBc1V1M/a1+DewoiERV3/e2awxC9hGEjCE7Z1FJ4MapTp7BI4wV6S
xm/ddb+5PbEGeqykHDXMktEDkpZWFM9InmXc5qd1iyGgxKkTQloB56T02LC1lRVY/KG/hbmm0Ye5
4NH6WRPUiQePn3NAzQr9egMOBa+MiIcW+BsaHezRoklhZhYAO1lwaVl2JM8/NiGb87Jrm6ktG74C
aaFtIyE3GmZGqgg2+PcdQYZ9OUCure6TdsvPQzD2qgZuFX7AIT5+BcmhTcrIJfPPliTTFV0jkHDJ
1AXDRVjUiTBrTG1W94NPHntopr7j1+5pEgPy6U89MIpvsACJnybsPnMaIynHA3xx0i9zsXWyjGOr
bnWCj9Mfq4PkEwyuw+UAJn5/tzaGenQkGbAfQGjbdwh9EiSGGhe1le2joLshCotVtobbi+DxwmGN
GYUPaz8E5NwqRLDdpJgGrDUcnrPrGeqToeZzV4gj+GzxI52IKsA7jnpVZhlhCk3fv8/W24L8Akon
xEdPQ7Hc5wmSLQ9yTRp7SJKFjvWqwuVjikPitzeoVCuYik3pJR4X8ylQcDk/CDDfiwPF5ybE6U/N
jYM2EW8+9slpcMVIPvF5WH/6KLe81mMby2OY2HGXayX+XkuxjBcDpaMu8f2MP09h6puaTmvLzvGW
sAcfcYftFBDUyJYEsuamhYkSXEKh0mmXFqqCWLvGlavXMsZjbfDYVubzezCagR3i9dFROUoQWeoN
9MqzNTCrKSMBuvzBzUGg6mSAaAXV2DrDvWHg2w8Dwq2oejbaoexy3gE2nHT7CGN6NsCECwX0GQ7E
wHGGdBketICo7Qi0Vj2pdAC1DGRErSromDDf7FpFf6G3cZecoH8sgSWI09RFwB4KPfL1py4iuRz5
EsTiek4bRX54ZAb+KVSnWbWMbXLD1Ch+UQDDw6HfbPJpXVl38RFrxgNKhrQrU9siZ5YCQvwTDwDP
Du2qYH6t5GLhTjEzTONLPP1hfVQ8cv6oIWAytcdJcUlQTI8HKAuTp4Jxh4FdS5bPRTy7R5fh0zNu
wIkq2ajwiW+tSa4mJ8YHt1kWPGYoCtYjCSyGmxu0AuqEiedyP0KdMJY4Wud74tE8HhKp5gvFEDCq
nEcNeZu6yZ8sTADRJ/hwnA5R2+svEbjPywX2rOOdGBc2l3mTanMKyTKeqeNRdzXtBBI0OenEAXaN
HKUTvhFQRjM7/doApm+AnNUUVUbHKOcts5BbTZnXrN4i6r5QhLWO5UDz+APJuhb9oKPBrUQMpT7k
UeF+oDYd+yrQaN3qHDX+WMHSyH0VBUs/wNmwn07NkCefFE0A1pks6z2yH7YCMDCn/Y/VdPujjnx6
yIibv+1jj7YSfu4TqAVX/zAnE1o4eFjAetcHrDXl4hv5ARJXpJZONl+xEcSUH6lNmL0zmSwaUCm8
Pvh+zZa7lRJUTA2Vwy3Kmq2rl66LTO3yzIZlAej8iTcIM/s8yGHCMiEWafkYoAH7BuNX6isRI335
TmzdepPAECbFboC4vMeRJ5K4HJCX8WfkGLOdtk2JOyjGMo9pAGI17uMuwwsHsFmUfdTvxXRjJT81
87IcUMqBbhfFE4JvIzh3f9RglM3XadOx84Ivykfu5+iGR3t8WURXDobwVDD/QIo2giQHsU6lA54J
46GAiOi2WUn6E+BgKi7o49NbL3nWnK2XkFlC/RV/B01++MlwYgHFhsbtZgvHjpcouJbPY9yNBDMc
Ym8zywm2PoI54DS8ySSukol2S01ZE/RQVkzYn9iqhT3kBPcC4NXlNxtt8uQQwmwc5GbkJt+HaQp8
YivWUYKnsNCgBOKUkDJqqX8SKkVlIbcNPAJGYsxjFmIZzO0TH1ZNKERTAvXA5kGnBQwUNSdMf/MY
cSwoHzDIuKT9JgJgqD7qzwCpzUd8o0lYDxvoqoes9aa7ycIF3x2Huk3eAaHc+hvDC7Q/8B2OxGUK
mzau0z7a7lnvp++9zCGVMSliVGOKKMS7ZOmxbPCm60g1CD36WzfF0xeTogL7PE6Z/jGaLk0fxzhe
ECqo0zW8oUiEvdpc0pmDRVIMdhSLuwRY6pz9GoeiCUsMzXh724rA3uplwRxlUcX6NWq6vAcCCTM9
pMD7vFQQmFyLDHBtPU2tu+OsN+tHZXRHDzCQUHOZxI3A5AZxNFeNG9rxU7EV0bo/1gx+/dbyb3Eu
p/Zi0AmTQwwH/yfpnMEbi3if4mesAMYhXyloPls70i8Qo+JHdxN8A0t4CjpWr9ytvM5czMRZTi53
1yMd5ocNL+h2FQvBPlHk3CVPM59yWbUYQbtvmejVFVwHQYDxQTyRalKRAz5nVIFsSZz5GvUSbgUn
yggrfihHSHFmgInJeV5ITG7HDhyE2x1K/JH1ceZgEZGhLDFiiXy9zYGytTWp2Q6E9PH3eNULKUNS
zEvJnJHdUVpM02qfxOozIJ2CnPWwqZ/hjHHGnYgn9SvTQX+vRxNDuQdqa1TpaIOwcwidFVXeFfIB
g3gotfKmLS4bnMOipyHtMEwKY1hq1bC3yIsvDlO04QxE2Zkb2mXLx3HC1OznkqxrX4lQcxz02bTV
I7qADf0fGvDSeJel11GB/XRuDCK/bzovUgHYEcLCywaH7vFpaVvVlShiZIsBjwecuqDBK6qhNXGH
Vcw3gNnZcGdTm8wPhdX8D9LDE6RigeCF03RqiDprzAnFGWmluCF89xcsDWhk6Rn0k3yruEq780ZY
wusC7lb7CImxa4x8UvQD3VzcwkIn68A3K3pYIRRS/okTdBx1PC9Ifc38mvldhcIfIMRx97IflasE
DA8ZvqACqRcZRlRAv3GornVDeXTemV/w/xf52n3AyBV+ZRias38CdOww6Zjy/+PovLbjVLIw/ESs
RQ63NJ2VkyXfsI4sG6iCokhFePr5em7neGx1C6r2/qMFuzuG/baLQ6d/qKjq7NPSqbb/oH+hCCkO
DfKUNFImFfSkzKy3AMprG5rWOw1ail9hnHByNGIr/gxNmzd7dm7+8IywlyBcvHlbqifQ84No4vxn
C5v+r191DNuzdCrmdBU8+6Q9dg8doSnTYdCetWectMpDV3VqfA7MrE8O890G+lgHbVqWbEwHsPdA
H/kskQv01ayvnkEp/dKxf3dHs8zWR1KPK2FDpkucI1nenT5LMuKHVNrl8hTDuoj96G4tSusqX2ey
SjZWFtCk0abgzOEc3IbBWT+9dekgExO1sJzGNWaAhWrxZbdFi/0ylUv039SVjtht/38+FCaQOlsQ
VsOBb7MjySd3k0+730oHJmOo/ygnJw66tVqsnWVjh0cTD6LK+CvFa9FZnfOaKIpG0tkd6uGQ9J03
ECYUrSA8kweNIOlhCw/QZb4A5rcxRszItLY0aHOtLtBPpCLSJbb0h1hXvp3Joi3W+5zYzcfNW5Hi
cDjZ/9QQ1Xc1Yu/pWNuC9jgZLuFecKTcoMimq9Gs8JqXCWarne5nV5BN5gFh6WmM72QQa+vsaacV
eyqBlL5n9SymlH2fRd5rQpnB5i36ksgY+tllNYWrjl3T7g2XAAByYQHMkSv3X+95EtY3VqPel8rt
2FQmVzepMnr5InVh4N5bvPqI7LPYOF4bvzolVSGGiw+/yffg3B7YWi9FFhaMXucA9W2186IZfGxo
cxKLwFFIISBTTPlkq7lhSyZGmSypbMuEPjUuKJQk3sZLbymcP/u6m/RDJyv4SLQlZZyymOgv5mex
pizqdZg6ESNZptCjvqiKrturmCO2IGsI6HMggts7YMJp+mxT0SzugqDTzT4p8hgAJViKa5JYcr2z
KIG8a4cZR1Q/ulB4/lLi4B+KbmpPXFP2e+s29t/AXamoKG8KVZCctqEJvHYkz5uVL3L3/3yt/VB4
wyE3UqmvRdUM8UYG9sMwFg3690Vht/Xd3gFftdahT2N822saUSdzJikEZsGfg9pP0WyWr7Lya+cw
TjlcFuPNdIXKnsvj4PjQdptT8KeLAR3OeUHEayGu90edbiRA9zCcq3kpIKOGXd0UE/9DbuDivY0o
xLWJRHVgZp7JxrXpukvZs+Zzssog2kGzye6W2bG9GImoPytwBMWnusSBca7IhPro4Ccv8zau7a6F
qy8Ymaa5PqxaWVZas0zcSi0c/d6Aq3yobd2IUJtvEgUTh/WY5dVABBEuctFdLAjq146xyX9nGxz0
k+8tXfQX3L1EJhBVkDcNgNCS1XPpgPGgRWTqLeb2W079oPHZDnjW8LPk57wRJMcNq/Srs+csw5qh
4+SshjXP13+htfEHDUvQK0qNmnndGzYvRfxjsxp1SXKo4jKIOE+b1T3VtZavouiq38UEj0xWS1sg
WHASs+HsVOIvnIYDwbDBxVUc50s8HNZNj24GVoAQgnkc2SJcVUiuZzImV7X2FONFlICgkGoCNEWm
1fqbTYFRYIuj+k8Lb2bSpQKF2juNY7brKqW3X+l3Nxhd3C4LEL3rM7vGNOzrAmdBRhdheHH9m/rA
lJzlO+QXKzdcUC4w5TpQ9q5u/a1/bFfCIcDG6JlLW83R1tVoDk5majmv4z5UT6h5Ov/Zdvk9/Q71
Vm+nibM8TgfblOGriLUb4TQTUNgLaS3lA7wHZx3MMiCcO/hugtWXoLW0AObibQ1rBczSODPIW+19
wBxx9TejKPqPcObY/1X7Vc0Kervzud+9dTcl4/CG1D+X+1skVpnxNetf3TxF032lbFecQVlg/Zv/
f5TNjmufXzCzznNReYgNFr2JX6teyy6VzYLnLtGFIHO3qoSHCXvT52Vh5LlJrWW8c7ucaJeB4JVP
HyiDJwtxSLNbqP1QB6fxuaoi/uN/3RwEM6h6bL+F7VL92GspihTRif3dDlFYXvO+o2cO8i4cD86q
9dvcr83fWNf9tifVScx3emqmhF6zuCMn1CuJ5d0mkoEvjjMU/xpriMsd2dEEOWJmtF/YgdCfj+Dd
Bd89S5ZxY5RYInBG7u+BI32nKDqZ90TCFX8mpFFvI0r6mQ8gnDCL/Q4Ysvd9y836RBXzbx0N7StV
9QkipW0o6gP91C66grIKs6Ylnp4Uka4jlMh2evQDW5eMlOf5W1ndDXXkLqmQZG1lXjEA3ndAk3cb
QgCUResS/OsiQ8wv0evdOz1uPeEkfby+NqF2nJS7x4O5lsQp3m2aIzGLtjGkpBR4OL/v+gGIf+gW
K9prEi3n35NRtr8zop/se+h3p9v7iui2vWvl9WM8KHcBqaq5xfJh2sxzOFthmPX9OncXsViMDL3s
/fsw96Z1T9TVWGbbIhJ7z/Gm7bSMA7poOuiafRvrfsvGEonbDZ9d71Q8OOHBrMbxsUJ1et0rS4Qh
PN9af1gGeSAQwcR3LmcUgM95FSUc2JMOrzlzwmvu+Qi+vATZqgGnwXCSd+F8SJI+emQMab8gvLz+
IR6kOI22u8yntuOvJhyjlg+O3xoyzDqtHy0lo3/hVjMlQLjG6gAP7z/2jL5fkAVtkOKPQWBDEDhB
oZ1eojgNSgQQ59wHYbIKIq3/Sq/c1lSgDoEdnfUiM6ZMpC/DBgWim8Gv9l2njE1iLGlegV2IGMLD
ZmVK0d0wg9oa6feeolvua5p0RibRGrJmr4KmQAEGnf/SYTYKduPsDT/5yjF2FSPyjCx3asdk+rZJ
ssqKicE6L6rHaVia/q2S6P3uLBr43m6i0i2N/XU7haDKwxfr7PANVdt4D2OdL02GaiYP9haT693W
wqPunNna7qphWfwUPUQSpCX4/nRHMFT/WgYBXWI8yRxB6xhw/FHJqx/aLaSqFP3FWqdmXpvfYTMF
8sJ9FnzP+VQ9rATovCVDF5I2vgao3ZFLyHfy/U2+820QV5RMdvwExu+P92XIxZPqvkzI6ptC87NV
PpA8CT3FdqrdUt6vtqhQScHlA2z0A3KIuKvjC0O6V2alAwOSrWHRvM2GQuwDiujefhSl4eRhl+x/
1LqIx6bPLR5JxWm/G/NaHpyRRhYIRJDYX6tqxiE1Fl3O6OHz9aGdt7n/E7Tb8ji5nomPDPe5sx/z
0SRoGK3k96ZlwEJI3j+oEqoi50/koRXcS+O1x1tXBv60xisZ/eYkKXccRfNwFV6xjLAHxNztTFh5
j9oKpv+4dueVzhivXfbu6LS/CrFJ9EcD+Z4nldhLcdFyGmA8uyZ5cPQU+rs1j6GWCQKr3VORjOqd
3buBkl6q4pFDoIuyEo3vt14j8eWZAjD+Bo798puufBN560W7AsyIz0x2Dw+jlPEhj+mZ2EebXbzX
dtmSFjkiOUI9VOcFIrmWA7VYhu4F6iNJ85niYJSkgwf4NKBqZXyIy896quphL+NEv+VVzqGAYiB4
QhyLkMvh8z03Q5AEHBWFaNKp7/zhfmqs4guAldJdu6pagkUTzTEbFnK4eP62rLulrUh1JDBv+Quq
h3GTyP6t3k0CgntPJBrhsU4XJv1tF4nsFznVrYtcbXFKgtOt5mFLpPc54a9wLyZ25gtLm8udxq1i
jq6/eduzBPz6T8TrYu30FLFVsGYW4aGaTPSxkRgtHpZqcws22Fp9BasVTfsl5CvhjK02tpJqaO19
tEYjwE9Zi+kkpqTFQlt4xRksWqiDckJxDT2Ux3DiNVdqva6g/NtWu/9Zi59Yx6KuCz5O0rn3ApDZ
4imde51tZezx76yu+7kOXh0e0fXPJ5cl4Lbu991TPFtuuR+CgCczRoT1RUocsOhceArpeF2+VH1U
FLtumoI/TRihOGqo5nt3GuW8VtIyFiq5kHCfOaFadtdFjB4HqxmDr8iM9Z+qcswHGRm4z8OWr5c5
zdpAsERi0imItn8Gqcl0dMPOYmtTk3dXoxn8rFDxdYcZGidC3XGjnSHlJryMdGdrBN5MbZXy9bpD
nFUwFitdX8c8mtWuH1zx7uees+5m0mSs49bcKH+6f8xzgzYK7iSP6g8UPH6LGsHhi3KrMIAyZo94
qoKxoMq1Sub/jC04bUhwiu9yG4XlYV7neE7BaouvXE42KlorcEib8upmTS0B887wSKyULiot9mCk
zWeDkBFp1ujU9A35LYkzwy1X5wRAOnDKO4MLaiiK55zHGnF5ZQFUDL2KkbT4oSLjevLcUzk5tjp1
TrA8hlAaYjci9olSslMWkRI00/e3OJHIpEWwQrrYPsDrUyRz6wW5FKKMYhjFuzFwdCo1bK0XkhKk
Ql81V4ieMXSzMjEqQhxZ2j8SZe2v2dhHScdfWCCnQ//QbmmLiHhMyz7XB8D/HsIwWUufXcIU5ndC
BtUf4efRX/RA0dXrA4BkZ2auR6dThUkWJ1M57gtvcd1jxHfwFiWV6+8RwU3nibSc8YGmLfln7qzS
fkCMEZjL0C719Fg6On6G72zVTpvefRIzGWQX0zrNb4XoG8mVb9Md11jz9ECBYTincvKqO0QmY0cB
fGN9wBCW6I4Rqu9cHXJTuHNTP7fair5nknOTP4gNvfEgUJ378JmzuEcwD/ioJz/5aU0MrOShLNv3
WEqp/nBlW+1iM/rWSa5GbOhX101dgjFflmMzOE2T9agL/TvIkPxpiuH/D0uvNDC8V+T2YRkE5L7V
dZLaAq8CDmJrfbXRv9YHFovw0K+lvRxuXSQ4RDYdGxRrE8SihHRT+yVGCvJiumn5KobWPE5hXOjD
lE8dBEHYdzlOQhs2XQa+DxJgLK8nQNANrsWM9C+1h6Ql7L/m9PmYlS/7b2LduefWphNWtiFrk/de
vKruJWiqeUltzbCAcN9IJ53kMmVhx5J7K8CpnDQcYbRJ/0Z3ccBeG8HE6KB+KOJbuyeiOPtAW4qL
D2Ia12uhDEc9iRBIw/q2KX4qjNEhQzfwzJXnwturWXEWQsBqF91xxxVO+Hu9kroddN+zG+M5ytu5
93chhnVAn9hMJbdGJ7t3Z3SBdVhUYRfnm9cAKXk3Nkcq61p5ymm8fino3pV3vV9NiplazFc0Lvpj
JUT9utaF5wBYVRxrdoclEkpqnRcn8705dvaWTiL/Pp5mWx1HZ5rVSbeVvWZqZBIGaQIITh1akbiw
cc+dugAZNwZjTyLMah35zVLkYy7qnXnYOxXaF6T4JT2rKC3La1BbcEJlVAqehNhb7htFjtseIZra
21XYtqy7seZHqZf+yx9W9D7aNO05cTWsMk8EfPjMb2N4HnSBELOvfX2faG6LtLDWMkwRjvb5Y2yc
CsFQvvrJU5lQc7OXE70E95FhF9pR3pF457EuGsW4EdYmK5eQbVQiXrqDbm7bIxvs9BxMPvq0wsdw
nTp57PZnjq1hZFVr279xBLCF6H4cOci3JFa7ADVTfggoNEJ3Ututc55AJ2h9iDlJDE1gb31Vy58o
gifbU5bGyxt1w/RpAbN7nIYsfCkqzGI9tEjNaKTTgiwr6Zj63a3KuTw00rMdcha5XPdWqQOI6c7M
3DSqoB0+FDr+2FBOMJAnYQn6IRak/TO6AfaJFmFuhTwXyCyf4P/L2JbZavIm2M3Bah5JedDLHnd6
1e+2bVohCMyo6nsFeaTTKnFFm8mNWth043tfeK/lumSQr2gxRiu0joZTzRwGinLKQ7n5N43BMucP
/mI06LSlyzzt7Nn8IuK6f57bfmRtpOi02mmk9wGUJUaZNGhktew8OTXbeeZpBsxt1vwz4J988rxo
fG0GuqL2ii8CxjAyCI37Our1xQMpuQfJmsgU9W8JCy5Xx2M/b1Ic4lJHxPiv1YIFB/VjvysW2xbZ
zccPbcqp+R1hGvD2oR5nSZCzK1jHp4W+nLildDat/BbxbOJzKCAy7HJWbIMoqkODMxE304hXy1RR
f57ywL5T7hQDrTk4GQd0j2AHQeuFVzvChIW3YRYvdLYPMGyRGq6LNBEvNSjVt8ztNjwAQPPfcsml
ugOcGF9H5o489cakegRQCOJ9tQSefIwCPb3OyrOXX8IrC/c8Uj2ZfCsTLud68HoLsj4v7Z8Vpqx/
UD2RWBnqd5/Ie0fW4zF3F3l0EeuLvw79VOE/W9tLmyIMICBVuINDY3jc2U9UIgDU6W0IXrfea5qP
kDW5B46t+tujvt0eGb02QO9WHx/5Kb31hBNiutReU4Sn0KtdRLbR1uwdELFlj0u3qeGeyGc8F9ic
Fj5PD9ueA9p9FoXibLFQ1v9ThW//kDmI+Ih83vAxx8ME1L4WOBgFUFNynGZg7d1EBs0ITVtPyMht
4f8CPXP6vSZOfYGGNcFPMmrsJMgmUU87CKK/Rq3t33nfJ+F9X5tt+jVz0X1yjWxJ5ofE1u1QcxQa
UqcJv3HGANP2c9BXD4aNtdgLp6vXHZXfVsyvRc4nX0MXoYgqZZiprgP3UIO2X/sSjvPID4MSkoVF
/6qRBA8ZaK477F3amMSeRaD+O2BXFP+sMFc/UqHgOIoh8saspTD4Jahg20S/sf97wCbBCNVcrh82
jzWFwRUVzrsk2bZHgcx3vfB2d/qjWiJEXOlsWvMbmKQbjz4E+cKC6o9UEWLsGd/rqXDFy6gDMvWn
IERb729J81/e+M6d189ARDJicM2amGT4vJhBk53VdtYrEsR624mtnl7GSGH04O6cL8o3inB+q0Ei
CWPIu9onPieyN9WcPf00hk9lWC9I2a0ivh+8doxvD8wI02OHm5C7wuuT8rMRayFSRkjaGGBvHPKF
Kn4bZEEV1wpJYX8eTdShZR9CFoI8VsyhlGX1jMm6WefM8nGopPHk9CsTi8dswQ/hPi2wS+PRVPby
xsvVm5MQo7CPBRffCaYMIdXYje49MafO+m2gD/I9XzJCUZ90arRO06TvEkmwSeZE7EPnBauhj+KH
Wtt0aRcXtZhwtu2/0aeE8NGl4io/Glg6/04vTXyohXGdg0tU6s+MW/0eqAkx9gICtA/Ejenh67Uh
jaP5/0exMCVYczv9G+14e5c9UtbU6afq1Sfvas7seugfrdVf26MKa+A/Zc0NabxBAUbnbbzotHij
F8joom+XnXT8QH2raOjAIJ0u/wfIIjGXuJ2Rh27AMbKTFQ8ZE44sPsvahkRjZp2TXaM28BYRgTvv
ihbBymVewYmmZgClXRxhQzNocHn2QtHUJwGX5T311rw9YrLAXTaP4Xqt2dG5ku2x5NYe7HJMN1zW
TGt+g5myAk0MHxaDyQO3HQdC3Ln2C8KIpc4cbufo3uhedeeVBkusZT6P5J79anlkJhUyFRW4MYs1
bkSwX3KO0XAl3pShv7X9jOS2yM3kWJi3WDAyXxxZsih5s5VfNffl2fbC6Zcecjg5j9YRfPyiQYA2
xpwUh9xy7V9zz4iWNqKbXgNceU844cFPlMnrL2s0+ZsNhAwOt46y3XVdX/yA7bFNyZEYknebmeCP
7YGuAt0xyUO51utTt62Gh15ijjnGtrLDTHI3PQO7BMDbE/bdYxznwfvqCWW9J8LLGYebKP7Vtnr7
bJkbUVlsFVOXCRZCO2xFwLJlbKSFvdMMDzUPar2PCiyQ7GVzWN0VxbDCGfEzAUpQWHoBJQnsgz/F
9vReB01UnO16LG6/n6bEMlIuHgMskx2kSOBR4txF1StgZF6dSJUov7DH2As4nOrhDwMsSwfOCKUe
VWMHD3TnVOhHiSp8a6SyPvnVqHWHTK55b2+c7q71iuivoSb5X9vbjPeTp70gG7e4r38mNYrgdoK6
cwtprO333qWE74K2eVOv8O9BwckzxmA3gniqn543E6YuDzvGX1E6DGrSdnfEkRkEWatFY7yJpbzm
kfGWF6S33mXqSWskOA5lwUkpbXUndwCIZ3qNJ/8AilChGJ9RDEGligRGuve/R9uruWdIyyLSrZzH
JwKQcHkKbOlvQ2Xbf7yhWC9D4UhAzRruHIngtjxh/dXPyNWKFliDfJlnv/S796p1rY+pqXtvNzF3
PDqDbeUnPVjWPRrPfHx3Fb67jKBSc6L3HhDbaox4YUr0On59hXFTDN72Ne7aCFluwhOUuqBPRAYE
i32Kmilqj15VrN3RXzuz7AsxIQ+N9RiIp4Se0urLa5M+eQQYWMx93zNcZnoJj4lFmsc4ub/9Tbiv
0Dr2wMw9rMGxzG23Og0YG9ob2eX+o1QjB0PVYnwGHpPlCVFj9SjXzZRPgA9xmVZbOP8l35/jqcSt
vlgpMX3VdPArJ2rB6VS17YY84oZWCnfYTvuVHx3XBaDpFDRBpPf16vnHZqQs/VAW9Gl8uURHloRk
iR7OWaAdA98CCsimNcbljcKBFTFb57aU51pP3V+O7uJt80bL7J1aQFVpb8AnI2hn/mcxhV+Rza/z
tY3Yend+NRPyNjmbt59dHcisa2IRHzYiIHFTLCD2teR7pTGFGzgI1sZA8zYORlcnd7wzTvXqFxqS
WGKyjOEKGYDy7s1aLfWNZwP6RwOMEgywTtrDKNLj86zatr3WReeQ0jRSaHicB7zaH6R1zyNUGBg2
3H1bhQzxgc+gXK/Igxqf9hQEd+OfAvR8YWVXEn05pmXgcddCnIjHAElu57j8KP0SVweKCXSA8tok
BViZjU+LcXT6hFisf3tcAg4PGAs1ImRRHIKOWNybQiB6g4YoHxZMOWWq6s5vj3GgEd+acPOgvmPt
3zlM5v9cFa3OYYvhF9KOoJg/A+t9eYack3/dKkCVWBhjvjlE9ILGnjH0gE2u/a9yqijG58Khk+Jx
c/t03TDEZjV7IU6eQOUQy34S/cYm25ALUjWxA5PUtN9RhGe6B2+NdoKB75oXY0wlWu/3fxgF0JC1
sx8kpFyoVp09lBIvipJ6Xsp6WQJwStn+M5Mdf/kTlgeCkSB13WLhvU8sn5tRD4OOj/1qI2ktQrV8
Q2uL7oR4LnzAf16tj9uI9OTEMg/BSOj8NuGiHO0ffGeAY/gUiktj4yVBCOnU9W4pvcXZY2DFlBmN
YXx1QN/qQ70lWA1JIEDj5zux+1dvTvRr6vX0AE8LRK5iZd5H3uOGtzxsrphhELupCZeUaDw4C3uV
1eM8eL59WIfC5ygpepT2JeLuixVw42S0hfWPJITr77hy/H+r7uR1W/EDQJf5LYwepsd/FLt5bx57
KWwptUfWoYpGyrekAWV0PbU1mZnI/0avWCC+4Qdkt0UysT3xVvd/UDwS/z8omKiTdHR4YgAgSEG1
Fm4ka1DoEEmLFFnZeW7wlbBGTZkoAuXufJWU68kbN9ec51qqiwrsqtwVlor8E9x32+wKogaJj2jt
bfgMaMNwzsjJ4d1JN2gQLyGYG5CC8OCnc6SWO7a8Krk4rEjDvUGC/NwufhOSRNBU3Ocxs+0+tonk
S4Uw67033yAYR8xJlM2D7/OXWJGSv6sNH8sRYJzHPJaO1b+QSeS3Oz8XybW0rBvglofiMaBP8a+N
iMTm/15FV7uMi99sAsmWRnNeh2ei2lR91TVo9otTdVZ1VltfbVmOoh+Bq1IOEBE2l0gILZ96OQsn
BaZpfzdJAu3kKwWLODs0EO7HwjFlJnGbP2ACxa7IWulj1g7n5Q6PJdx7xODhptptJiSpU0Qw5SAb
f8lcZ5EBlyZlpTs9TObOzYfqx41Hv/2KysX5b4EXUiKzmy5Xe7xH5UMMvFUf53ZNUPVRgJDsRg7q
R8QYnvuH96nJr03Zug+ckyWHcxvM413LgYChsebzOXc10Jp3kQRRiXMAJ/g4l6P5L0KN9GOzS76M
ZCv6+2UTw2c8VIXZl/6o5heF4Dsrsd3i2u9oXVTxFCUXyjKLk902M6xn0Zf7yiUrOItQVBcHL/fj
5gzmqjpatxNOX37+fmHcmuX7lAz2+FjLSlwjnp0V3qoDa8gNtRfHCRCYwKha1jsHRT2ePALhP5z5
JnxEiZ68qxgfbxrOUfe7MKV/46AFpWNtSA3eLoFFrlI/kMV/rYKSQT0B9kmfBnRFxqWyvLYi5P2q
BHbM1OJc68+5yM1nwLz6VDh1y/Tgu/NP4PTz2yIo32DInLxDgkXrt+irockQj1knWw3yv7gfWcil
p8YUNsslQx3pspeVkNjmkPtV2WaUN9ufKJ7a/6xADFeeiI4bsRTRS6MrO7+6FB9ciTVZvHMRk8Z9
QDmLJZKYoOmFNGS9ZRj3MKRo8kTyK9sTkpuogfBPV4iHIe3dcPLYg9rgC1IuKU8Ojz1XoIyaD2Ck
wdwVyPPqQ0jRqCHu0Vb/GNwDj6KCxLW5pVxS53E7xP6pZwPCRjd0LZYQdyncnRA3tVpbCae5I33O
zAeZjB4Mrqrb5wYWEmjIETGy/iUPtnslGKGZZ6bQO6vOTVqmFlfmhzUAqNjPkeMeyOyK2YvhIBDH
5U23k9h9ae2U44rLc3Wt8zwzoOznEXoqtcFHUBRQWEHQhJlbti2SkvrraG6CcNfltiFJeoiQU+XY
wNBnikdKZeGyPLH0RNHMhqa0hobOA7ncG3dtTe5LSuRc/3ueh/otH9TaXOpVrY+DzKcH5mDISs93
V2STg9/d5ehGsVhb+cAQ7lnTo4vT38VXFZjroNpk+8D9vz1E9qhLVn8X5TTDbA/gtsUYyXklXpaI
IKSDFW5kAfOtxBERL5xCFxFz2x+DsanngwXVyGWLkE7syTFoHun85aXl6vNf2JV9dco1qSZkcHXq
s6/z6Lo5HPcpg23z0XmiuTfELrdZUefjgS0sxsgGyHNm0EXBJNuWJH3ay+JDwBgesuC2IbR1FHXb
j259VBN6C7psrPL8gUCTsbgDKgxKsesbO+FjdebDkkVw0Zi8+Vah0I5LvfpmPyAinNIWuBRgvorc
5sedKRi4TgLDm0mtyl/aXzURK3+azkM9Zo3O4uJpJ/J+Nn6wpKr12ujASMfwIwgRkCnZhB10mVzR
JULQO8W+Mbl9bZ3wZhXC6CcQ1FseMoSb6nEnF2TneOBcH5R2JGkw7fWyBll0g2EAZvwc/xw+9S3t
UCKND9aKVuRRyyj81qP20OgzIPT7zV8S+xc3nI4vC8V7G9Q5h29aLm2PPWwJLfQQgdguoYSPUak1
m9E66I6JMBvtjhNcoenc2Xj7i12CfBH7MHfjbqli8wBenvBidcx1h17iU70lmC/eFTkV5eKAAx2S
w0r0P3k4jcU7ytFyOAQ8R/lubDvShWLYLcz9cupx3mIgLJ+m3NUvyIgMflh2wXhHVkfyx5+nWJ6j
tjQ/zbKW91NsQkJ9dBM8Wl4QuP9JcpBQR5coVVINuzFlt6GdpaCUGA97s4YziQHzzUW2FuFzaFMF
wKVuaYBQdxqG50binucfU9jG4nCphn1cdf5LfrPCMnHbfrNnh/VxJw9IM3Awla39jLgCaZyxi/bh
5js6Lw1SD6CVBoSj6UvsTV1SdQOrt4qqI2MTvgYvXF9DTT7q77XAAWZMEjdPa+uX6lzmZa/+zhao
f4qFAnK/haceTuhzo3v07CPMWOfibUiA1YCB8oQ3v0E6+Az7z2DTuxO5PyGBPL/6CPdI6q3B+gYW
7j/3U798V7CgX2G+ae/Bk2IjzIYNGHBGq4YpIKr/OUWx/rXhcPJ03KbhVfID3VAR2N9MlrgT2cUq
+3Noo9z1UipaYl5Nwac1UGa6SSBKxzZAtM+cBH1L3PFOEJkBIwGSsXcKyoNKRLvjAeeQfSm20Kna
I2dGX144Sm6NcIiYw72LjpBb0/a2bzRFZssoYI7ji5RAkDvf75dr13B/7aUri45wKrf1XsO6K/tL
rP7H2ZksR45kWfZXUmodkFZAAQW0pLoXNhtpTtKdTp82EB8xzzO+vg6iN0GjCU0YKbXKLKG6GgAd
3rv3XL/7XtD5wAsFUOXT4miNQClE4x0rIuctN2Jz3tVhRtm5britQ9tAZ7FFbRVm30KjZM3tRFzr
Y9wM5vtwArt4MPluglUwJf2d0empW2vQC1wynIaTf1PVXb/mXo91lJ7AgHXTBD6M1r/If5shyMFV
phOn3cqcrCpQ3gG+MGbiU/6yVHBqEX19dWlo0BSIQsjjduuGehPASonWcRKPDwWJAZ+NbJqbj63k
DeEt5YtHFVpm3RMX+Lj77Cqk6Vhg5/bJANPzmVLP4t2vwuLBDxJmQ5u0O0HmqAjRIaqsXOm8dR7h
EsIgGKJ4Zlfgco8eEuOBt9ax8O612dYYwEfUvj19g6hoTrYrPZQaZtA+SN9V9c6EUfGZMEr1nZ9b
OgfbnwUX9gbf6k7UyagOSGzjG5P00WItG8ekaEZxADBUi9p3PRMzTwOca6/3Tqcj1+G+8Pizk1KT
d1sV03AqgqBqbobId+mgeWBi1hSRPEojVB6wwPLfUCKiR1/s8AHgEurJnorWWEA6XFyJmIcNJ1jQ
HeFk8bVNfeDbm6QJEeh2dYAEgFIqR9YSbDJaAXhp5nbED7RHbVGprYGVj0MBVT6xwWBpZas5tzGT
y8IS76vGx4nNElls8b6Gxrrr0Ciso2aeLXxEXlwfhkGxvsRpEcQ/M+5WLcwdImdX/TSUX8Np1sUB
bZ+tVqKtgo+R6oOnHhM8vUtHt842iPL6O6Uqfi8vTJqvTSoE3SFMJe4KH1F9oi1PV6CtJ0BclhxD
b4+3sPqZdGCqgXl4k7/qohzfh49TdNp1RT+8n8mY9VciR7EL8yRLHqHKzOYePDuGNF/xGG5Sv7eG
lHVNLHhj6HMpuiTDufFwB5c3UeqCIMg5zTd7bu3x49SwvK8DNGwtf4BS8tbFyj/s0hzoysqLgMFt
ZKj9xy4TsXlvFpk6ogboojWcnWAHgTlJD1MettEtojs2tAYlq7jRQG2LFZ2zFn+Ghh+IKEnt6UbW
9ckEsGauvbovPjaDrT+amKjtXc2Hs5jeC2PflVEV7Hk9l1W+M2pW6a5MdnR1O9RDo+V+blSGzLAZ
DQRMvc03qTvL3g9Vh14jjazM2/dF06nNgKV0t7Rr8blgP10qlDalUAyOotyN7eB9MOoC0Udk5226
0Wj1v06Qu9xNilb4A0p0uk0+jmOk6EQ31quutJwMIEqIhnmsazw9Bp0SjcgUWxbHr4iL2uigIMRe
NMJlW8SEYWVW8aoFx/arZ099GosZ1gACJKu6HxjrzpzxT2yBZxgB46bNYcIyZdxSopVqPeJCH5Dm
Js7Rx6DabdI8pGDKyjHoFe61v9fgyosestii8FnRnVqZ9Br922HqcrHrUgsmAnwcaf9uXNu786q2
HmjHQ89BMxc3pbnCveyKdeTr7j0Pr09pZuTFD00O8JcSQY9740o/FgdTi0lzbLas/CTHblZ8bY71
DXuX+4kdPjG3HYpPbruRqX+YtWE+Agfg9tsUA3WODGVvjXHxl66a2Vpn4GS6m9kPzGBPEVv/LlVZ
hkdTigDwOUV4Yz3Irpy3FQFE4wnohIw2HKg4B2dFX3+ea98OV7XhFRiYjdBEwOI5nNkTNBj90VRZ
y+ej02zcyQITwaYMqO5vlQPVA94ewbt0/33DfYTUgPlCBahvdzOlRYp6zmgfTUrAJY0YG/CaA0vx
piPx21nDG4NzMI7NSKifsD2WEASL7+NqjG360R117hCZ8K30MLbDg+UT3cR0jAD3Wcb4HcKK/ySV
kUcH3GTWD5pFgDk5ng1gODvL2k7U3sy18pqmoM/lYB5O+gTeXIhPhr1c9AROOf3CoEY4zIHPRe+d
r0AA539s7F3FjetwNlvHGVv/lrQvd6H4hfg0+a40l374I90Thy2eUkFg47yxJ9eMv4pKNSOitRIg
ShDO2YPURELuR07BvOHUBbIPMDoLapWzTS0hYVn4YqRozg/IYxt4kplLQZH0kRwddm4pH6+xK3jo
g8lPfZ/WtCaOHExITuc2NSY3iHbEkhjdJ6BHnTT08PV6gBMwZdP+m7OKnZzFYp5v3bTL8Ypkc+rd
YZ1t8zsK0OqrW9GS+2hAgfG2E3U7BjSQdQG2mEusUTKN573CoUqtrIuC6odG9niTYd6aTsjcxLyX
A77hfe/VdX9PP9W/7wqV/BB520QfEIGjW+QdnChR4jTmFlFJYkxE1zvuN0nJP77BMRfFmyYLOFEk
PMACg6eFFKxqita4CS1ffEom4jsPSTfGH0XRgjjoi2LARpAE+IQ8L0pv+WH6B90URbRl+ymyH3HD
mWfbGNFc7Tsnmt6hJwc9Ppm1+hImyAtHvm8+26BuQiSwbjDe54u6kgqU90GAp8Lua8l4V1HtH2i5
0ED4kAcK8QU+gqQ7JVqO7k4YWb6fBTcgPLqiAknB07g1zbKv1vDQtNr2sd17ux6WKnp9B1o/tou4
y4+D9Oqv0D9LWhSS/tUhHyFDboeGi80hBgqxnWLdFvfaafMvTjQnnz2QgdyBTH/6OM1xXJysETnd
lmONZ20DC/3yJhjnwN+03oQKMwTIxLcRoNWismzSKeIiSH9/9CxkhBlh1SH4oPl2BCDU7QsdJPaa
3y/p8fYGIy9rUecfUiMejCfkxaTv6pistpNLJqa/RX0canpmgkuSOQx5euAOl9TvGqNqHsQoy37b
t0MfoVKIQ2drgr/8kqDMinZuo9tuT3MlJNxWc+EaSwuVB02SjI1wNuJ+2+mqPElZlDYcGXdO940/
WnzFDipe7h1G1n1v9Yj6qnRgAGJB195+Rs4YrrhPWNwnZzOTwB+Ttvg8sich9zCNNlthEMrpnlGT
H3FZ2XEG9sLtyhWSVjk+cB60yjVMSAq5XlI4N1aMwPvY18UQHUueBWUCpK/lCSXoMGxnVEzvEq8P
nPuhTXTybhijkWZ00ox75KPRr8EwXEFoV8xDM63ZOlI9A/ZkqXz5wBvD+ZOHfTXe0ft1612TZo2+
GQ2cgDQPBkzgtNbaYGuC+wSE1djik1E4HZWQWbVs/+5EsQduToxtVEUebgUnWzxqBtFEXpsLeIEz
3Ugqb1Zg3jelDgY4Zcp1tiWcb5aEllPXziypGUEsAsw3S2P4hVrD+ZMUNf5rL4uxHcuimN7hewt/
cQops8X23m70MKL/W9byDVefka5sOAYfijqmvot4g4qgqIWMabLl9W94ZdEPLlk0kHzOe3uXGkB4
wi3WEL6N+qwjlaNNu8doKLjXtaH03yeVWfwaWvzHkBwwFm4TsyH6NcxmihqmZ8KEd6l2algOFpgt
j0WDjQh7w6cwqwrvxg+K7tOcz/MjEA34C5zGf2OWKlh8XPKNgTA0+iAb1FvAeubpo0gqZxEzTCgC
FW/X+0aG8YFIreCBaxMNKNVinL9JnYZ70kIdK9bgwcAo2LVpxCuv7U33WLZJ/aurBiySVo2tHh5t
hXfJo/owHQRuhPJTmQKh3S0BYd+dZGy7m5xvd49b2W9vxzZP/lBRbATiMnLPHGQaLfhRPCh/dI9b
ikoeSl++34CDd+9lstoCpSv0qpZ+ttexDoiJyiiE3IxxnJo0/WaLuq2DUwHVTJncwSoL0jsgNSzF
RZ9wylWSku+mSrkyLpfY3r/xBI3FrbBmt9iKWsOsdXJ8dCsbnCz6TNzt7V3Bl/bNrnX7q3IL/wT4
R6BqHlr0IE1ZmQtHnpsNZ3uVzNvZC833cKCRPtU6Ld+jjqDF3fCYDw0oMBr43BG/CfTvyQYZL2Bn
yLHg12e/NJOtkUj1h4dVm+scBnd4tKPRolpTgkFc+06aOLdsdV2wh0dkh3tclDwC/j/7gxfnKTuT
I93m5COJbmjLTz6vYJN7n0POKPUhEGCszTw3fjvCT+bDnHeRtRvjbi4WN032HsUrtVh7MNrvAkKQ
RKbRzn+yDMzeO/AttdyFvWh/ArIPf3OfGe8ipI3v7aHA9penZvkp8Uz5xKKn76Iua79ofJLdNjC0
h0U+s3FrDdbngIPkJ2eeh2EVwEFouabNMenmcLCPCaomFHGRsNnOxdQ2m4R7Bq52z0P135YdWGbf
9p37FJm9wRIadz+5L9O9TIfI/B6h0fzWd9L9KsqevAgzBnbEZTtwHlOrQxhVkOHLNpWo4RY+lpLr
lMJEIb7SEsv8Y1EE3rDNKHvZ6xjzcr2jymU8zn40f7NEXdcbAqqdr5TJec0JJeKmBHi2fpjgGIAw
ANhC6xs50r0dUAhfcYixOCrlZnRnVOgxV7oNimGrDZVSOaMXtGnqyOtoqNOBQK5qDb/tKU4fCPf1
UTmzhUGq8u0G4ZxP4vLacYcxPsHiFE9tz7nA6FOfINl+pHQpPPpsg+PmxtrXUqs7b9Ym1M3GEV8V
Pof3qHfCcJ0gRyWANCdFHhaW3x3oiGDjzyvD+0ySqmtuDM6AO4qZsIi6tAc2QsjTGO5ydjx0A2jx
1rij6niLJ4w6ppOBYvuA3F7glYMmgvus7Ohcj0srIqfJi9UixV80zJbZ7kNkBQsRoEm5c0X0gFeN
Q28QchjisRvwhdZeEuBa3TduDPABeY5h7VNzJF/JpwApUYeXKvvUKdBZaJoZ+32tmgWdm/Evmqq6
/RVEAHRo3A1mecNZqjjFQ2sC2BiH8vekDHGyqNFQyqdB/k4mVtntvEmjrE74YOWJMuEcbxxZalZd
yY59Z05IJrZzFhnZrkw77zN3A2LZRA1ucUVjib00mmYQflVct8BiOAEOu8ybOXb70ivqpbccRBtn
wNGwsWNrafMajv80qSn90+ac0v84Jue9HSRSs7vNKgA3KyB/MPL7ii7iyo7nQm1zYiMHegyUTlZh
ZDtPQ1gW9Bs8i9p+XEVYyOkHlb8mNWcjdMakGTYRZtd+BY2scsiht9TvDI3fbT014s8iLApWZs+d
gNWH6sOqgy64eI6Q7IOEnfSjmQV98jAYXhfeRk2pMPJh4udzrDG9VkURY4uqg3afEfsKUNTWKfdP
Y55/RJR0gN8VtbkrAtXalHQ8G31gC0j5nV/B0VmR3t6kh8F1qGjhRxP1ym8N5zECF/yrVTCRQbjo
4T7RtR+sHdmwwvoR3+/OCZEq7NLamZzVJMviDtou/XsDPgv82FF8Vo1sfrRgyFHUWBxD957qxe+Y
NKP0jt22uMPMRHR34wuz2xq1LxBKpxgUmUAQU/+E0n3jDW38EfwJ/SiQefVTaVcEdGIH6n9C6KqK
VU9A4+/aLoS/ATtBIwPimffQpirkdMBqC8uusuM/mk8Q+q/Vx3Sd7EGdBg7AeJTCzv2ZgbDt4U3B
zlmlXAXdFRQmFoE8FcOA477GT6dpu97MFccNrl4jJwPYPOqXapB4N3Fd+2sr9dk9Clm771CfY3BB
iaQ/oykPD1YdQeOpswErcuwA5N7yPJCEACxvEeyMnru02ULUFqaskvxeZKX1s0ATUB41wMgMRnkj
fpHsYcj1FOQSy2iu2ngvUKvf2d6YtXtt+XO/Tmt6m9uJJB2xR3U33Slv7LCtjIE5brLEKb+nQRB9
9REyPtlKj4DexpqP6RdphiLbw37qmpXKRCAQ23Td+4i8CP8Q10kSHdE6cKZGZNcePbswgUghH/88
5pH32QOtz/ml70dkL1kPZdqc++9RJjmtz22Dei+1uXIiiHQ+zp7tUswEy4UN0SFqhR5Mm4T3hmE6
T4ZO8QIbiZ0uaZ7UuDsIBgqtRFYr9MSUnJZjAPnOxaPTziyKZYnTjm5n0zc71efO1y4oFfZya5Yf
1YygkMSEQGxj+tQoNWBrWPSebW6nfEOhA28Uo8UGObKL6bLEH7gSNESjrTm5lJnsHuTtKshYWjch
NbDtAJ+pY7WhU7/uXUTfd+hAWnhlNIEgWwtMEFa0ZixdbUU3JOnHANKID+Z6pPmIdlL3W3i7+A58
lYy043xvyg5syFGwoRxipwcpUdNtS6uXP2D/1tGhFCFi7NBt5QmafZ9sOhT8rO42eRC8bIb8YtaB
+uhzt/W2MjPnFIkS9raNdNFybFDtcEzFwVicRuJSPmXoIX50RW3ktP48+ylrph5KBt5ryhNBaX6B
PZ9+8Pp6YvqovN5pUBQ1Ocq3STrdVEItIToU4f/krK0Tirci9IAp9iU1dxDY5Gq43viU9d34pZoR
uxtenCBBbub+to5GaszSFhEsXPTdTyk6POt2JIMAXxhnrAUrgM1qTyZT/WD2Fi/IgKTu41TKgrjC
gl8JzRD2ZSCNA3oq2OJYMBRKTmOHwAiuVEsI4iP4ucD65qiGmvlA9NddyCr+0zYDa9qpGDj1OwN3
CbXiSXsxyyuEd4qBmfQe7DTEftBh4Ki2sxViq4zDSU6bAAnmkR2lSwGSFiinG8N2PnSZ07GTpWxO
JR7SbhVZlZFwnlT1jeojrTdxHrocUiDEyK07tv232Z3kJzOccmvT0JUlo6uvPF7rgEC7Db/0RPU4
x1QjkR1lt5MjpKDIov32azhg3z5xXplu8C9b7a6W1PQDlgQs9rTv4YFj5y0e0H5yRaV1Gz71ZIWi
+O4CGW9oB3kU5n1qHhuuVMkXA95HtQZZObm7kh7vlzxs1Ah8xhhv/qq4mHAbosvkpg67jCgAdfR1
BcT8ryrUw1DlKUk0nszEqSZH5Ic0w5gqcCbonfQ+3gTQ3JX8GbSYTrGhIV+DUzAEH0qHjg6pLjHl
vjyD0UAZRrQIXTq4gN8ojXfeQ1WHefeOVrbFGb6oA/+j2Y1i3ljRbB/xGkUZTpsqzFd/6UHKKeds
t0FbE9/SV9Bww3nVk91fZknFoqRAuAldX/2iV9c+5TKOlgMUMiyBM/nzX/OMmVH0EvevaiyfY61A
rGigbqUWUmZq9xfmyVYL10+3hbJCuRZsnjciIYTnEKNhnq7EQl3IM7KWXDX+iisAVSyZQ/9IxjJF
ANxFlu0aTdIEacpB5LIbh3aUh7EL0tOMxu7b5CfT0aNwsPmv//yf//c/P8f/Dn4XD/8/EvQ/eZc9
FBGVr//7X5cihmx63xzmbVto8yzrcOBM47LWcfXB3YF0CSQt5Tx9+/ool2KTQOXZiBpRmGjvLAIw
iKeayCBuT4ZFcxUK4x+ja+s77hnjzesjLRlaz4JPWSdQndtCcvdx+EGf/5hDHAYFTC0iZWsjuh3m
ztqzmQ5r2yAXwsnk91oNAM4J2LhtnO7n64Mv0zgbfHmGpmsT9aroSj8fvAr7IMGHT3ZEXsfHUkTk
VYLq2DVBi0PQ7kMYPEm6fX3QF78tXT86fwwnENRZ+uwJzlM5tKGD6m1uuvKTkICx87Iy7sHhR2/N
VGRi2rGlJ+H7kF929hhplo0t+QYYzMqy2eWuzjdYVdvN6JOq9NZZ2SY1FdNxbciESpyFfNm+1Zcw
8IFNuuqx1nH6bpTVHzvrs7u3D8Rd0iaF3uRnFGehbKmpHIRN0ALg5DarkYrAvcWquqMHjjvz9bFe
BMAxGdsjBFKTs+dh1X3+fuCwJXAl0/bahTYKS3qyVoksaFigEl4RiNG/9eNextPL42JdsfDKPR8v
LtsA0Bnj1ajx9zAfja3dzdn7N8+KXE9L06QQlDbss0eVVcHMbu5x4CSObO0Xsd5hGIWM2wrgJ3JQ
V3IRX77woLVdvL3acukInX/ipoEPNhNo8FLRNWvLUTRzK/BE9uDNn948NdyVlsP77vIb2mcPrF9K
A1lE3MScp+opLjsaDm5p/2kBFO7Rq4ZvXSddm+RztHyUB/jArGXq/9gKDPIA2CBR0RnAeA9zUHAi
R0K1Zve+lsd44VfktSDCDkSTjTvm7KnBOGgX4wLAGTigBwJd+AKozqzxrnVXAiYvDwWJdvk/zZv/
fFaWjzMFD9HyLdvVyrAicfQRENZGbF9ZoC58YJI1g7UQqS2r/9nzKi1EhmPIVGp0DDh0uWAPwRjv
Q2eAuDZX8dtXKcbTwlbK0fyUZ2svWR9D2mtexZwU5P04yGBjkxm2b5v4z+tv4sXf0NIS1IgnXDbs
578hJn+yc1yM4UlNW37uAn9bFwTUx2NQ/5tJSeyUgp9QOfJsqIAjvW1GI6vUYMHJgxRwdHxsF4Af
3CupkS93a/KdwXrSV0OgSKbt81khJUd044MUhoWTI2YeoObsAs7jNOSJC/0z1DVyvdYy6ILM6JJv
Ji258P6Ln9YTnrZNz5PeeUB7weU9r0c4D5ZvVGQg4TanWFkfhDfEVxbkv//W8xMC/mVBiIUSdH8t
8+x4IoKsLWiIyXU+5+EXo6aDs2pHoo1KVGb3IkyTh6iu7VuaY82JMDxxz5Y7b2m1e0ekOO7vKSn7
38iyc4/7PdosuvvJIY5MirsG9pcrG9byZb72zz17PoaBTDVRnlwn9CuCPKQD649EHxB0sQXXLtbZ
1EawhgGFvP5M/j53vjay9fzNgIyCxWVg5AZ4I4IHyHKZd68onK0rU/W3epEEUCT449eyPokoCw9V
51/5V1z66Fj8eV5qWbi85X//x3KMeciOJeoenH6wJf0IxniD3P8IJLy6MtTyUb2YLwAFvnBkwEqd
fXSUXOIO65699ttvDhrNPU2ZnLYuHNkSiNDrv+6lweQSLIrSA/uDdXbm0WXS2gv/lrZjHpjrwrTL
k+HG9d4ZxpRavI3r7Mr8zEu/pUelgBOJpVzrPM1Y47HmFEEGJwCXBrYvWQQosP3y6HJcP06kfSFG
sdQOXODwULJT0OEiE2BLaSR+MiytbidU39UG/4zYVRTL96//JsvWcPYAMBWb4FM8an1sIc+fdb78
/AUILVRxGCu9Cr29Tett+/ooF34FtiXNgZYNyhLi7LX255HuK9iDdTMJkLo2gBTXsVZ476fd6yNd
WFpZvk02dotfXKqzdzcdZI/ajrMf3aH6OIe5fyzp7qwpoywtCJXv+8YMYUFq40RySP32RZUDNWud
oubNqnr2imUjzs9oCJ21NgrjfasE3goxlcUJy3X65fWpXnidHSKObW4KvFjm+QUahSQe4IqxEAov
KQCSnFrqdKip5wpjGdFnV37bC09RsTPyCAnodujmPX9XCNEB5ulQ0ke01txUQwL7r2y9U215+spQ
y586ey0ZSpsWxxpuzucRzqT0NAQD+WzGqUsLKG2iDkRpFAIBJ1RtO9jCekcylnFlhbg4Q8/ylIPm
xnHM5Wv5x8qHiLOOoTNBRMN0saPOiYqkhImOq6M4vPnp0ZmAR8437LngRp8PpQxY8thLOeTOvni0
qzKmb4Du+ICrMtHo8PrKurIYXZydVtwq2fNN1zubnSNbkzWQF0YEQVttDaBi7yCbOPEmwlr+9usK
vyKPUHnKkpyAn8+v5eIEDY6fErKKQmnEOcclr3tbl8g7X/8pL82LlcvTlk0crCvP5pWA0S7QHztr
DGcOAUPQh42UjNoO8eGVF+TSBr18AVweKOng9TybFl59obqOaRHy5Abr0it6B5mAWxwA6xswjEOQ
w+mg84F72jT8ruuqP5LlU9/Mncnh/O0zV+xlNM9ZVB3nbLlpUlKh3AFOJqG77qHDAbUbdfPUDZhi
/8VIWsPDQt/DbrEsRv/4Mri9EVDKv4DTokWgAPYwUEcWulcS8a78xpe+fXe5n5GqRt/XO9ssmrFG
otUgpyiR+x7hMdJlI71qU9PDuQEcbRyxJnr/4nPkfoH/lpWbGoV8Pr/AhfM4Ac5GUZwGOG2RYWSh
Mr9OdnYoZ+1fufFenCPtI9fmiAXP8uzBFXgcPGuC2+RHRffejex4TQbPfICokZxwCRI5Aavw7ddE
1m65SKtMjnXqbI4zCDr0daDbU7Sq5nYxjaITbF3rTjP2DycKo6+vvzWXpum5Hu8mb6hitXv+q0JC
s/0RjsdaTU7zNM6AxusCOWtMIumnIfTSUzcY06/XB720HFBXhiiquc7ZztlyIOrcrewBUgJWmHFT
TMa0VqmBQYBu8f7NQ1H3pCZDVXApAp39oqRsL04zegfYf81NSLXyRFk52aWV31/ZES/MijI5Nifh
cmfkjPP8p+ywL2HKaiDFaiF2CcpKeiGpAn/t/Xl9UstfOtt7sfnxUnJ+ohojzh7aKHy/SUqzWUtk
JXc1odUjXs+cjM7Xx1ne8RfjSC7BWOUEUzpbSj23ypMYtC16l1of+FaKvRobRe64BDg1K/dJ9mgW
SrZDQhDc5Mfrwy8r1vnwrlAIS2iUKYpCz39Qr847J3AlX7xwhkfXF/MHVN0gS70+31VTblypuF74
FlyyTqmQU+OS3vkK2qFNdMOElqI3BziPssL9XYgmWEe09wGYLPGUSCA/vHmSrNngX6SUQnCReD5J
0MdA+9Fqr3sNnK6AEnGv6E7v4EHCNOFGeeWZ/v2rnf2qbIq8n550+Abds8Vbp8NEm7QBrNYlyQ8n
zNyfyxL/Q7hYOvFO1fDZzXAMsTDNmD5QcwUfMyqQavP6xF/+2o6rNCcKySmLZPGzzwUzB/imiEKp
UIb1ntDE9A8tCRJQMSDcgkpw3NWEwcZevT7sy5fKcflMmT+2EKANy1f8j21SwReOPEKVyC8kcSzJ
F5QJMZNH/Cy/eQmjK7O8OJzpLT0mbWo2zefDgSw0sS4hcloYgB/R8djHOsUXPxojpuywADP35vkt
vyg5X5jgTeb4fEBPLVTiYmiw/xi0JWOZtY9zZ6tj7PgDAZpFe2WGF54jgW6M6bKPcGw92yhl1UcZ
KUtYP3XWHCJZQq8n2mFj+H5yCEPDP86GYd2/Pstl5Xn+ElPTZz3nisMtjuvV81lSoC1oI/GpkumB
uqkeCRlMOPG4Zln+UmFV/YrbhvwATEZXvp+Xq/wysuJkwH1cIb96PrINWWiqK4cNE37pltaze6yl
Z53g/BRXWoYX3h0quKakKkcpl0Xw+VCGb8VlaNtIHEqYjfU4zVu81Yid5/Kx8Enyfv03vTgzniB1
JdR1tnO2qySZGxpzhPQEi3O+KzhBIvP3jR3onPTKj3jp8ZkUeLTStJ2Ee/aSxtaIxyNb+DEzBsC+
NoKtDXcHwrf8ROPX2gM0WmISRuPKqW5ZVJ6/N5yvGNLTHCP5Rc9e1mSYSCbK6hYLCPUlg5SiXUTh
48on8fLBcf+gfMx7yVLz4hvsTZgkGL/bddPEIHUwBWyA0JQ7SJ0Qh0iGufJzmsubcD4td7mc0Xmy
OB2ffQ61KIEkt7Kl6VTZd3HKDTKMc0LNbFlFpLb49V6UDWYBJbJDVWWgSiPdbts+kGA9huqdAKr2
9Prr9PIZK/h9FqU8Os/sIGevE8rrAAsez7jJUugQPYvslyBpxz2cIPW5bXFiHuIRd+EGHTciy9dH
v/AINPdMTn38B9/G2TKvXTXiy61o7DfztwD8MY0XQqYnLE0sgbvXB3t5TmIVMmnT8t040jpvPy+h
uAARSacQSLsPBHIB2XHn4eBnROZSWHOPRZABk+zaNt46SBHeXg92+YgYn3+FAsh+9j2llEgFgKdu
7SXxLy5EzTsS2n1Ason9/vWpvvyAGIkDGRZS9m7m+3xN6iqi+RIHvY015jiOq7DdR7Q7r7zQF0bh
BMYFczka0JM4e3qVocFoC58fdNbYfgn/uTEsUKmvz+XlgucuJchlNthbeF2ez6WAWQtJegTPuuC8
plD2R2XGX+Qwz/t/MZLihCe52VE1OzvJ9kDLcK8MBLsiRibPNHBvMuDD8D5kenx9qAvvIrVzLiEm
lGo66+cPKPSIpVELO4bcxwaXROfs7NEa3pkW9fpVJpvkYzbh22vcvvrcDOrtlWToc0iGLAQKik7n
2XcPoJf6ToaMivDC/EQ7fN4WA1zKRIz29vW5XnqAf4sW9N+P77whCAOm79zOGsDxVNikEsxkeN/j
B2iH1zoTy8/2fIUlHZcZLUIWAVD67I30fEKqzAm3ZSVn+QjvrvxcGsr6bBnoe1d96+lNVuTFm7cr
RkW5xoXSpHZ2/jDB9YxjGtj9ekRKeUuwUrkxB+38i++AgDvqgIuegEbu8+9gmAiGFjaIdhyHcEFn
CatVzvWaLL+3F6mYCvdJ1g8aq1QEnw9lWjiWEVkje3KJLHGBtG5JwnNWgQTH8vaXY6mlLCICOuDO
2Tdn1Q2hQL3s15XfTPtZQ8YOaRTv0n788fpIl1YrGnFsM4u8iub080mpVmZ6TknbqOqyO7Y1N+Tc
Q+n/+iiXXnY2VOngrYWK6ZytVqX0Kf3FeC8rj9gQqPygoGunOsxt0V/ZPF8MxSQ4VXMTJuQLhcnZ
KWmGs9SojmxX4fTunniU6VANHTUGXEjb12f14rtahuKXUxRJOenaZzuXQZA3viJwR0meBQfkzwEI
ojZ8IJOt+ap7G0tqTGJHcWWGF4ZVnHKJF6KLwDZzvkrSyuY9KMnCZAvgVN1+ITbR3KdZYv0GueoV
QKCc6q3fGReGfw569vI7oHCyIBxnWHYF5jSLgB2oHO1uiob+8PrPeuEJ0snTzFAioREvpEgRVyAL
ZsK6BLx5g2IZMqdLnhsCcPvKd/binLfMCukk7Vp+SwQTz99+H3FJJMdkCeZMR6LZQLvaEgAP8gVj
X/aW+sY5LHkc3ebKZ/dipzsb+OzVgemCrN4O53XbmsOOeyD0osjBqmnOcXkDbT3cQPLCgU/48InG
cnblg7z4DrEZ8OHTQaEy/XziQPbmttZEnYiQEKpVJMBaboIwzU8+iIAYi0YFGWQCcXFli788sHTg
TtFF48T5fODaNUGwkrRFly/pP0H9qL5bxBDtscK4m0q48z4hBPLtH+rSI6cayPaHEOzs1x5KQ5u5
XyyzRcS/pmTVZKeuzfPh59znxkMfNrFBBbeof77+Kr9YXZEVcQumeksBRSKvez5bVcx2NUHAWYNf
MGbcJB2qeBKL3Y9vH4dDp+S4qRGTnvfe2C6syqvxTyvKUEuizlT7t2GIb+XK47s0IZZWKhd8cgQw
nk0oamfXTv1ELExkwlsL8hfmpr/Wn72wArj/HOXsswwTGO2AP8QaHEi7d5UPxT3UC4XIfXNJhCfE
YZ0eCeZMGjRn2wUcqSrrQwvRjSqsr6Exme+tzqXbhZ5o8/pDuvDquxxqSa1XS+/5XEdHUI6n89QX
a4hv0PZgVkIFH6Zj3QvvEJCsu+qBs195YBdWOM4rStE+MIFvqrOThHBD1yBkywQxl9U/qbx8h4g4
3w2sCbdY8PONMy/ZctoFKv/6dC89RLVUuKgmUO8/f1UIuwvaLOEt6TI17bGlE8QY4/KzYO1c2Zwu
vZWc2pG9URlRL8Syml5PHTggQiiAF/tCFNXGpahwZc1cVolnx2heFYqFSPhc3IveeefQtUF+VjMp
bsirJ+iRbnVc8m531RJ3OVSTdaWhdukHXCoii7jT5XZ8tkbrkcg4Yr6sde3k2bYIu2lH8te0x9d4
rQ56cSiXBURwXHe4Tj5fp0SFE4pmk7WuMCVuWS0BExJQBnfSvSaRvfgrsvtRV6Q0SKvi+VBJhFo/
c1Nr3ZCJecTEYB9L0lNuRpyL94Mjg/3rr+Glr45HxspocVKjvfV8PJIT4rZVTE3K+neCXfEQtbjm
EhJyNy2BEYRXz8WVMS/NkSvP32VzairnkoESwXuQjyz7k27FejarJN5M1ZDleOjJYQRCnZ9en+XL
zggvp2ZrQz3D4oJf9vk0nUIRCDBpFuZYd9Eqjf5GXo/a3CXgkwHXQQ1jnfN2Uej8L2fntRw3kq3r
V5noe8yGNxFn9gUKZcgiKRpR7gZBqSl4bxLA058PmjknVChE1da+6262lMxE5sqVa/0GNTr4hsrO
L2RoZpd/kbV4w7x5wgP7okmziKeJpeATFUbg32JbfZQwZJHBaJhiTzlN/MiL1oC6hCx939TaNTjc
+dicfwIsRn6U86klna5BKQXm0I8+dl1FXHmdrg8JOnmu6uzgJjVepYdi22aNtL085fPow7CGwl7W
Z0zW8qELYZ+61nyx462ub60x9u8TtO8Ol0c5P6LzAKC9eUlzU8jLySX2NGIkN4Cl9Q0CT4CZFnIv
u6GsPv/xSJZOFJjf1ORoy2QCX3SKdIOlwk7U1K2TTOFe2E61VyZhXpnU+eGkkT4Dd20TMMYZyCww
I0PKmwhovoOsupYXqIfLErJUue3vAMRKSA0014BK56eTvjOgUN67PEZpg5xuk86CzN0ZgPjgbkYH
vcLbtsZm7jC0MG+bCBzxn67nXE7iOc87kV7Tcj3zPkka/KeQyQqnDq7vUBMZCh4edxn4miub8fwM
nA42b6PfWoRl54dCzAgiq24RorYbtCKCTvPkyRBY9cLbtwpCfIar95V6z0oIUoF9IaYA9nxOdBaR
tpCN1gjofdJxj617bAz7jRTqX3LJwK2oRPYUYVLsYwckTKsax2MjU/srYfD805pcmBCqZnYJAWDe
b7/NvogcO2xlZfTGWnJuJTEG+zG1/EOSVRMKQ+O1lO78UDIefWhoLAxIBeZ0vBQJRySAnBEnHdW5
p+I8YIYWal6gd9eKDecf1pIJMqqimjyLIWKcDoWazDChlSE8o6x7VA37pn2NHDTbla5NOijDg/EN
45X6GODGfmVTnS8rY/NRQTbrVFaWFKt0VNBTHQrh2ViF3wsYNIecgiy6V2qzD2Wlu5Ipny/rnDfS
CCb9scEwaqdzxTFnkMzIEhgiVgRvJx5c5DQwOpXrL5fP5q+W52lSZ80AV65OWmtzz+t0qDSsHSr2
wehhHYtMo8jAE7m1jlUqUD+t+9SjmfVoorTzAVTuiNZ/THPEnQWi8SjAYNcVaWZe6Z2eXyiWSgCW
SZrnq2yJAkQ8qpOBEaOi4suYDiLnE240kY8/L899vooXU4fHZcyJCiWAszgITxzXLUVHXSFoUBCC
6i5vAP1U0V7BdxRsmgbAAaaU7SHX2WpuNqKbd/lXWPnQFF3m0SnWIQYxb/rfzqvu+GjHJjab2pCT
O1KE9iDXhnwLYF678hBaHYp+GhQcYj7I39OhmlgjC2kU4amT1OKFloeKvgmbBsVnSxPdlcfPSjCk
WMyDSwMJN7/3FjMLe76EjGQJSkhCyjedqsCXRlPnVoOyuulbBd66NkZ7WML2QzPVwWMwKdf4nmtf
GBorHSIbGDeMoOWc0RBUlWLAX0hR7kZVwycmonKXZxN6hbjBonSpSl6awu8ni+k+Xv66q8Nzrgge
Bvt5+eDV08YPEwKHpyiJgQalQkM56aFF27ExoJcIPh6QdYfKQ4lNrGT9Md7a5hvQWJ5JQfPrcPEN
WhNoRzfUgxf0Wfm9xLFwr/md4Yqu6q4c2ZUIycXDXoYTSlVkSWoJlM5u1UkMyKQkSGngoHwQAyBv
pG4iVG/Udn95add2M8AjOrd0MhWSp9MvG2OKmegW26vqneGjyQAeDMf2GJfRNSTHWjSaiyNzugTW
a7mT207GODIC65hopVrchLmN3BJGaBgPXJ7THGoX8YgaBfc2nFcYtkvKq5WOfRkU3HBFpdlHzFGN
rV8gQ1R07fTSGoheI7flbC8PurKQXNxzPWZGVqi/0Am/RSB0Ti0RJAjqmUEpMBHDK8grtdkkqG4Q
/7oSFn4h4pZzpMcO3AgWycw/OP1uI8DjLJdHLJtBHwsFvfPcwfBvymVrN1W9Mm2FH7UFusvZ+B1R
BgNteeRWEfytZjkaQYVUuK0cIwea4GrxAD67Hff0RJVgJzqk5Ce0Nr51soXBLNJtfCNsY8zpSVIC
yXeNOujtLUrtQ3sbq1Fxz8SDFGVm9Y85o+wVjXyH9MiB6aAuyk55WNSpZXSI8qGK+SIX4jYQyC3i
oWXdpjpWCn/8FaHD8doEJGtQMJm/8m9fEWG/vknTVOeJ2zlf7NYK7goECr5qaj9dSXNXNgwMehvG
KGAC6COLoRpRobMUdrpXaZn9gkxMdmxlIz+YA0KHl2e1ciDmRhZVGZPk5Cyb7ZoQPlnHUDTChyPJ
te0p7RTexikNOniX6p2K+dGV+a1EMpJL+pysJC00ffHltEmtLR9JMi/LzfwpsqIbbCxIwmoBMr5t
r2EM1+b4+3CLA5Gn85OauoY34XflHFo7QHBNnjBLdJ2Gq6qnQ4oTjV7K28uLu/YdkchEM4DXJyXS
RY4ZIZ2K3CBFXjEO8teEas2XSg6q1zTJpsfLQ833zOLQ02HhhaADqwLVs5hjo6B6EtCi86pxkrcU
ETHz7rSfmOxg4jVI6qbAAOZn1dCguDzwyuIysAV0k4+pQMo5PRZGjI5W7zeKl7QWOjxClT6CmvpZ
dHL/MLTgKs1Rya+s68r+cSj8UPGl706MW0xW2CXSyRZj9n5tc1EgUHKfAQKM3UbFpSkfbWt3eZYr
XxKauDwDRui2UKA9nWWDLJjTTQiYCrSQvipy2zyMeoyFL628K+/LtQWdSdx8TYI4Za7ToaQUeliG
5AOyo62MOmhbC7t9strcog/SqupGrW37UZSwhf58jlAbNQ0NJjIpY1713wJcVFH60Ugivdr3sRBq
UUn9WKVSjbyak9VXkpm1BWWzUlCcs2UiwelgtaW2SURz3ctz3/6sFWOBsUSEaYRpR+OVHHHtbBjz
dQhCH7DIEnGTYN/XYgGjeJbj1w0+cEp/7FPbQK2LhyjlmDkS0PRSt6gCdFdA8ysJqgPgh1yD6jCj
LxJEYusUV7WOtYFRSv3NaKXBwfLRmt9UYwBOrE1V/TnzNfNj1hvdz7yhPnX5u65Nn0rljKKnM8kv
crrU+IJahmgqzTOTDJn2tDHiYa8XqfGWJrV8Y2A6vg1B/nnNyCPtyuBr06deA9ppZpSe4Rc0deiG
whQaYmFhnm5HSwsqxC7V6iVxgNLqhZ8cMQwwPZ6r/RYq/DW819pG43mLAsOsKsRlejr7hK57LaE6
BKJTyxHCbWU3Kh39ICHP8b8IEjCEZ/Q8+cFZgh4qSRxa6JV7mQjRcwztbp/h8XqTlTidXP6maxGQ
IQA98YAns1wcHzXIFWTOYs3Dr14LNoLyyXsugCS7eLuIY49d858PidQC54caI7hktGlOFzIwihKt
sHoiLon+sYMzucW3E/Ma/uvwVvroll2e43kgtNG1Ql1i1kmaJX5OB0RgvDYRCpy8VFHjL+A1ULny
JcVNZOycMvwSXWSYhyvR99fdcXqRQjbW6OLMYg+URhanZVBlPKCTfkQBNJALb+gH5Sh0w38TsMpf
Un8M79qgQRF7LHPz0GaxuE9wPN6PvSP/fXkBzrcuWSBpAz196G5nfdUelVNEIiQqf5gBfJShEX/P
wQvel3mVf7481PkxJQucwUxcqbyKlumDqtEbjut48jrUtrdDpjrbEL/abZk1xkfH77KtLKLa5Xa1
Dk02+NvLw59v5zkJJULQYSVXWsLOA5jSJuUwVDEQUcxRbUiQyItBNZCcqXV11/dOfeVDr+wuRZuR
E5TBQKHbi9vOhiXdY1g4espMy+hTs95qneRssWmZvuOBVO0T1Xq6PM3zSIyCM1V6m1uWTHNZOsak
TBm6ConCuomi1zRTHxvfLp6JhNJBESGaozz+PZtk+Eq4WNtJBD+wwqCweYMuJhtkmHY6YSJjvYr+
UTuowVFKwfYnbRJcudjPsfa2TeYCtAK/H3bSsrDatF2dCgODCw1QKIBaEaMwn2AkaNd+8cDmEW6K
xawXq2K4sZRgfI7Iuz4it4oXapsm92plBYfLC7/2sWlaUq0HhkUGsDjUuIvFmBkQSqIJsgGmoDZg
dIybgo2PvQXmSggN3+SOge7b5YHXvjipFNUa+HIgqNXTGBYXmHnFg5i8pizFHYZB6ifcWtMbu9Gy
v8ehlncFggc7JdHFlf29dqQIXyDEVd7HlLhPR1YK9LH8Ct1k6v3tw9AoBXNVpM/oYrW3dRj4VyLI
2hbjEHOmDLC4dL5Ox8sA6gorwp4S+mi3G1Cl3pD6YRQx2MWVi2H+WosQTaxiNem4E6+WFd0iw4h3
dshEIndon2hQ6AjOt+L1jz8d9Zr5TUVdinx4cWYqRABHu4lH3DuzodrgV2jdVDmCOYqUlDskN6ki
NVGLuygsD+nKvlnZsGRqsH/JkXlaLXHAlHOrvqFa5U3BVOKeVVU3RinUhw5rsiPl8s4dlKH48yhM
OsHdPoOV2DuLT2jQ8jeiKJ8VVBs8XXUdyw18oXdyb7zaSaTuLy/wL7zA8juC1iV/QfbA4NY93TIa
arZqgrmjR6M02SD+nGyxqhx3kzDMp1Lrim8Kys/eiGfKdpBxRdzWtWzu8dBMPkZdiW49ipL6xql4
FF351VZ2M+12oi1VfNzYlwVJUjn6mE07emZhqY+JI003Vt9VL0Df8u8BrnBbeURONRF1+KXk1fgj
xvJHRjRSL3Y4XkbbCf+Au5ZYdJCTWFzZHSuVf4on9K3mV7BO9X8RzyCEl5Ol9YMnjKJBWqcUIvUi
ZHa+NrImWTtLwif11kQl44cA+x9siiCX79BmRongykqtxBlOoCLTuKMpC4jo9CNmMcXhsKD+b/S4
VOKulwS7DoXn49xpn7aouWi3I3ZrBxOPZATPnfxHN45ltC3QKvMqS8rvwcXq+8gqs7ukFpjwdYlk
XNnaK/kNUZBECk3KuVkw//z3t21fWfC95MGL/WKgRD/p0VEdi+zIXel8Q9oded0CtXeWMh9LV25H
/9PlhVo50TN5gGYBaHuNiHz6GxiI9eEYKXO4IgNrvwC77Ft8DfpXM7Vp3vQtwttb3PrsP78HYFwx
5ExbBLiyuAfitlJ7OvZ49Uldid1ojU30e1hrEhRqFfgDRu9Wpt788WTpjys6dCtQbNry0Wv4CuZY
kZA9HIfq8lsgjeEhputZ7W28AiI3aHCLusXpZvzjyiLVRMI2lROCGMftdJUBIerYIuVUhuqkrPDB
cXBq0ZIqhcXsS9MBx3qtuBYs5ri4iGOgzGYlV3r0pD2LSx76pwplOkG/vjBRvVN8kWAx2JVHpx+/
a2CQdrHcPQ5O0u8HdFY2NIC7l8sLfh6vKE9AsOOeB3WCHN7pvHUtnkRIpdYDaaZ+plhkwKYzEHBq
crS8L4+1En3AtciksTMKg+bu4siHDu8deeKwTKpoimNGgMo9LQ2tr3pXN/V9No2jvXP0etTxhYfk
uGl8NLjxrMmKa3Tu81wAMIj1i9BFfosu5unERaQhbQIZA2t2worbVEq4n7DMuXJ6z6Pc6TDzz3+L
H60o4ZbYWucBb7MDnEnt7tiUOBvg6dG8OXGv7y4v8tqAHFgqR+AGaIgt9lQbm50xZEmPFx2USbvA
MQgrU0hUOCC6PnCbKxny2jqCmJ8/JwUF1OxOJ4jJpgIgoek9ra+D+2Jq8o+qMVy78s/DMKUK1DI0
pJvIEpXFMoKZc0SedT1WAlWzg4yZmK6DBc0jnar6cTIc/7FKJO2+KIPMM3tZf7y8qivHhLHJbkhQ
jRlvcjpLShuhLmLGD7Mm9/Dewmm8bZr7cRqr7eWhzjN/ql4akA8CEZnTkv2AmHWnTpBoPGydEixS
ylj6HGeqdRsoCtbetONxAslV/52XQXKt6nYu2jfX3CgNoT9Ev+qsHVBJWA0EastEI8wtNjiC+EdL
NMkxl1uzQvgIxdpflopfQrySN75edp/aqvuRha32sYmmdJuU4YDAYG/d0SNqny8vzto+gIwLZHbm
l8I2P/0ORTjoWAplPa3srqSijcjQs2QW4X6USk3DN9q20LvrBRJGsSa/IOpuXEk+1/Y7eQAqqQQx
nkmL38C3c92vHX4DYeDA6oZ+BmA3tpsr1d+1YwzHE+g/fFP49IvwlGCt16u4zHmSJPevVSEnOE1i
wjrunWmqdj1t45vLS7s6MQpn5i+OxnnXPmp0nARyDjIX82d5UP0HzeSRcnmUtYOEQAgaTAQNGD6L
cAGdOy+KkHiYp628bSXf8qKsxxyskP4cv0PRAlQ8FRO05ni+n+4VPwqJtqGFYEZvx/tCCMczQznc
+oFTXsmV1maFcBA1EkpRDLrYFF2hFGmkOZ0HohSl165rt2qoYmwehtcqMmsbwyKuzyKLKgWo5QK2
bW2XBvF9xODsqMpt7GH8nWP2HJuzy4X4Y6A/WQFYrxmnAvh+eU/S2MjLDj8iz4dEhNZ3Vu/roQo8
BRu33eW9sRL5VJkkG4wFDxSSwNMPBgBKi6mn9V5r2UjO+pOzCXIpBjzSNwc1cHgkSDpwTZH4Vw71
yosSZSJCHlikuf60FKwOVfBNtIE6T5fC5jVPRivyMOW0XCUCmHeoSkf5isw0DtgyHmrjJhSUU3mF
6vlssI4pFbu5w62MG+wQlJARvctLs7LBZvwqFU6qurNuyenSFKNdNjTThKfjdLCfqvRriT0QeuHm
lQC7EgVOBlrEncbnCS9C0JQTuIHBQ0UEyxKtNZor1b7zVw1PULiNpA3goOhInE6ow4BbdBLbWJ0m
ee/0fc3LV5G2tY6SoC3n8oOEnuCVQdduN7iUJp0B3lNQ7hY7TKUt0GkNRqVdbIbFZpJGjIA1NEM3
tsjV71KZyehYyK3mxbw0BVYvmv6Ua2X5XFYjitREji4hi/KDY8yzc8+JGT5f/tJrCwOKfu66EVH0
pQBPgh2hqZcop8SKZH5MMWXdalEnbYPEobQSD5aHmbZ5JSqvDTrjAOmqUr85U+REVR//VcvvPZvN
fIjD4lsKzGnbYk96g3kYfq8+9M/LE51j4unjh84Et4BBeFEI0Yud5sfNBNtGItNwgvyrWfRfEgQy
91HZ5ndS2/s3kWIhlTXWxTHxk/fLg690a8iOOY7gH2cflCW5trSF3yrmfL9CKWi8rKmLh2i0Ascd
i9HYR0WbbjJfFrshUkpxqFPgQqLJAbvSRL/GcFqJ6fMbjH4NkNcZk3l6GPC5TIM+VfjmWZPeEGKH
BxGob61Vj7fmUDX7y5Nfi7Noc2D9Mmd4QKAWwyU4J0oV3hPTZLQ/cfqBv9xmpbE1RIUvOw6m0TFA
Iu5hMkrnynWyNlWbug8tbRpGZCmnY0+aHBdYareeUo3O3gllnKINdE5cx6mzbV2JK52TeS7LXYYW
MJfJfLXA/DkdL8nKUHE6xiM1HbZphuexZNbFLjGs7sobYW1ZIdNS9gUGzz8s8o04n8Ykw0zViyxV
RNvGNvChoxiKfVfTHHiotO+oPuNhCkxb/Xz5k64c4JnHOIN6ASme+7SoQZFkAWN3uWTuOqmdHciw
D763+a/VRs/j9nYwK3t7ediVMwx4h6YnwWOuICy+ZmhUKUe7hgEbRGZ+SGRZYFkmUUOIfGl4HixN
VPtelbSXESw7ugqNfu3FsrLqoEEoAptzUw4Z79MPbGLmZ0+S33iS3SY7Z0xfrLLH3npSu51cOuUN
4vuh13B5XzlFKzsLXMQMcSXKoxG0KHr7kVU7ok1bT4oj+xvetPo+HdWSJlV+TcpQXZ0kNFlSABSF
oT2dTjKXJ9ufZHx3xGAZ32sMjG/pTKn7uk/7m6ntQi8MzHBjKVH+qcMS0YQMAUxjknU8kBLb7wMX
eoK46YdB8/IAOCKBNUfdGeR586UqtRDPpNz8IPwp0hBcn/pvGWxuwXpO4rZLo2pDmDBsl6IUrnux
WR3CMbrmrbE6S3QT5+IfLNYlLtO2QyxtG9HiRyUVH6VB3Kaoso1QTNXapbc+SvhWDtM9NdfqyuNn
JSyBXuLpQ2gCurzcyCruhmFtNa3XYlf1lcj5UmlF0AB+BZ1ghOrr5XOzkmVRAZu5HXO8P5Mc6arY
DskjW89sSl7R8BU71c3ya/opa1sUABHzgseGWtpii1pV4/d5KLWeXHUYbORJFmEgVzbjbWnj7nl5
TmuxAEjtfIuh8EmX+nSP4voaG2k/8bKT9PG1tvU6f5paH0p5JxrtXlCPGrE8anu8LXldb0WCRd/l
X2GFMAPuAiEFOpcIjFPUPP0dJLwW+l5T4FcqRjUg7I9yLHoRZePfmVMO3qUOtPoTKiF6dm+Fozpb
gvcBiiGt8iMpx+RdiTLx4/IvtRKayXFpB5G4g3VcBqiwcdIq1XAxBmop7rIY++q+NdpdFuTjNqob
NXRR07kmXLYyKnziGb3kkFvRjzpdiVBNHLwnpcrry8b87MAxw3Ow8vUXuVT10aVp4hyTsCv+fLL0
jYGsUsDSuHMX121t1z24VXSx+9iWm00CW+guKWjgbBycULZoSwPV4Ka6cnzXZjvLAQJ7pjzIlXQ6
W02OlND0J/zKc8P5bFTqwENC92NoAXVQ7uQ273bmEAxXhv1VdlxkF6BOyKHmXis2jYtXjJwrdWKr
Eqj8hLN1rykNnvS95qTfR2roz7FTa4mbQvM+dKOem66S0FHwfBFXKkj3EKNZG2lcT0H1G1VGaAto
mLVYk7lTIQXvl/fhSjD49Xacm998mmUmpBhJKEpHIHRV5yoOxHrqROOjqaHMkWHb2NXXAsLagIRx
2ow8rAmti5sZBFtJUR1lLdkqwfqTRqfHOi2j26xFEGFzeXYrO4DDRZ1i3gJs+cUO6Aa7sUOue8/3
Y+NzU5uvRTll9zaOwt5Q9eUuqoJrGcDKpYHOHZner+o3G/501400KvWktCpvLCTsYeK0sfATl1P0
Z81KfK4c8b8og0NJhkY+PxTmUsDpiLgj61PbZjWFrFAk8CfiqT2E9kATN4kc9NImRQrvrUAX2a2Y
Kl2K3bxW1bfLa73yYWF5I5BNn3vOqRdrHdF98LO6qjwlA2A8WrXmSoFFHAsxtNtdHmttjZHjoQmO
/gkp3mITOSkFAY5z5YVx3T8HSjq+JnKfuQxt7/OpDK9U8lb2EdRJfCJQXCINWKrQWjqlDjAovAhT
pXpC7g+n0EGOwwF5yzb+UJU+GZ7d99fINysZwaxYA9GQRBodssXtqaVKbKgNrbEI9M02RBPCU2we
x5dXc+XLIS1J+Zregoac6SI8R7ITWU5SNl6adAUUc328jXF934ROUv35QtL5oolATjWPuZjQVIxt
1mtd6zm5UVVukADsSorAfmYF3uEUWTsYDsH2j+fnYO0ITYv+Iqpni/kBmJYL1UaJ2c/r6bEfcblF
KlQCC6jEV2L/ysZEImRWyvr31b4Yyk4S5PyrkhSua8OfIsvqrRLL8h0UIOs5L9RrZOC18eg28Lyb
swgq56dHv0vzukbyuvWqQbfaLRdrPB1YY+dISqW+DE1nXItv54Qwmg+QzyAew5aiRbqYI8TIKO3H
niKdmiJ3ICxEHnaCOngWu1GvFLFXNbL2qkTWlNwoPUXdXTBW7T7oZRJNvZJ9DbGuwlC/18Zg1ftA
NuJ32zfqcZehYUk+IOo4e5o4j7NghOY/Bk0e/B22ZYsdnOQU4Dcn+3Na2Fm2cfxcDfZ2SiPwStp4
duY5CdzgIInAmVN9XkRVnm5DZ0Q10wT38hRzRXmDVstuWurTITb6H6zD6+WNej4khHzKErO6G1yU
pSJKOIGATPLC8Kq4sfsjoCSeb3qKd71LjaCedlJCmnPbAeW5lhmeRRq6p/ReeLpyg9BIW0TvJsbl
bhwDw2tiNCa2wex0H/lsgD89i/M4BFLeAzTa8cA43bCN7eOhUGFDg7KJGN0RKfGNkFLtbhzs7Pvl
5Tw7HIwF4wVE4kzmdZbiKuh05FaHPrsXa76/t7XS+lLX2mMnhf62yDquwT8eb840wQDzXpQp1Z7O
TbWyGlNL1pCCUiZ1bmX6zs8wjHrMt1O28Iuj5egeXB707Hk8Y3Bp7dN9BiF7VunAqLpWMIdiUDlA
G12OG28q48yr66jzRuA6GwOvoQ9qoF1ziJm3xEmay8gwUWY+GhsO5eDT6RY4DHdNFJteE1bSax8A
VDvESGds1KC8akb5K1Vbjsa3RM6U1Ir9uVjcRu1SGT94aCcOuqxu04b6XYVBuXDJOuIn2Ybk6Ppq
oPI8r1Rkro0wlj4ohWE/YyaT/VSrDOkDRsw0D47MNIM88y68SeKatNfBOuxeTkIFmQo/HG67GNKU
q7YycEnLb4vYlSWE+DZ8v/ibWSTj18tf8bzyTMNDNoH7UDeboWWLN6oeGiRseKR5ZRDJd1AFVOE6
g5EV/Jp1XLtisDtjy9OuPHZGjVamNRp17EpDZLX4kmhWdrj8G51Xl+bfaKbCU83iqbpsqsuNHtaU
Jwtkw/RIbPmoSbOLtGCStqgwqjQ8pok3Sd6ATHDxh0/fdd47yEMG2Odtplg2m02NV3vtymDgc9dE
lLvwpkHW5V0EDSHZRE0cP+aVnKKZrpnjV+rdRum2qNUn2wKTk4+jaqGClSY67hgYNLc30SScCJsB
Q4HcA1H/x+U5n+9ohDuQUIe/iiQLlejTHT2mFYyrMS892H/mZizU9FBnLXiHSVzrdJ3HJhhItHN4
CtHKP+OsVjW8kABFEk+16+5r2OsmBC5TwZgHbT9X5jF4JU6s7jC6XLwR5lQBQZbTyeFJF2QzCtZT
21hsueHByKZ1siUxgtPZ57UnVbbshvFkbCcAHId89P1NaBXRvwFf/3XiNd/88p7/UZRjHaH3vvjX
//5Qvucvbf3+3t6/lf9n/qP//389/YP/fR/9qIum+Nku/6+TP8Tf/5/xvbf27eRftnkbteNT916P
z+8YTre/Bgjei/n//J/+8B/vv/6Wj2P5/q+/fhRd3s5/WxAV+V//+dHN3//6i3Totw03//3/+eHD
W8afe3mvv0dvZ3/g/a1p+bPaP0FKzYVGbi2g7LOxh3iff6LY/5wpEPT2+RmVQfWvf+RF3Yb/+ks3
/8lDc+ab8AMunBkt26AtMP9I/Sf4Bgp8qDZSjUZj8K//N+/Hf4fVf38S1uE///6PvMseC0j8DUNC
nDmJ9rxowTmBvOR1Ofu4sGdPtw+4n8ixgrramHXc30KlkbZ9Whi3khUUb1qhdJ/VWqTuSAvVbcfh
m+YU0gaRh/qD3fj+XSQi/buPNMvGoTB+k4Zj+JmtNu2MbtLv2jhGnCakA/oFzeVmDzMrD48GxvKP
jtqmd6Joop8i0OUnKY2MG2dqpQfDT+pnCXL7gxIDiU4i0T2SUrX3ENDLT80kBZtchPFWGJ3hqYMl
bZM2ara1o0qvwFihqLdycNMqY1a6kJEad5KH6sk2Rv1Fr8tpr2HF+r2wwMajASWQL5vyw1Bm7RO8
1gnwoWkgvxWqd1OIBELRTNnOICTdFY24Bxb/GKjKNhis51TxiYaq8uLTG9pQZtbcsR06lkHz30Ci
RK5cKNvBx7RWj8ZwM5Xq377I+N2DCPZQh/SrdVtnVrU3knYXK1PqAju7VbX0gxm8irF4loy0PoQg
Ix+70c92mSPoV8qBEJ/zuh/vcKQO+O279t0WJcDoNM0OyqRqbpqVqosl3/hdiUMcF7usupFG/WMx
5eJr4oPryAJd2gsl8ESoPcT00PcTZaInPyvU+6mwy1eBMMTWMjvzYBVS/zGImgzSURl0Lrw3cRtW
wty0SQMYTBuMaCNCum2BXjkfnC780VUZjyNuuAxBJTf1MzTVbI3ahNX6PxCGCPeUJ9snTSspUqcB
6sY+ULuy1D8Ykq97atE+Upv/IuEF4YYVzhrQbjbyoN8gbe0NegUWK+weqHF/CkqTDu4gb4Kk+25p
0TMpUbQdkgTfBrW8tUc4RW02hTtNj5GiNqZj2w/HSkJsBrXBtKy/h2qdu0EXJNs86197lb6A2wRd
eCdVjcSdVZX8EqTonafmZuFZiX1jV1b3qbPi5KiEtjj6NqvjBmJyGzMDMkceAhOizLwgrr04yhHK
+Fut7MztnEm4mkpZ0qpufZzWNkGD/Fk1FNK+NhG0aieWN/T9W1QLsbvok3taTt0mcuyYzoG9t2Nc
ncpAsn8oQtJ3RaUjudWElu31itI9joLUxwz2pp07m9Ea9xFeFq4xpngYGNBRyP5lvd+l4eRqLVpd
OalSVxXDoVKj6lbtnfe6Vm4k8pGNFbdHBfqvO2ij4gaIVN6HyHxvayPY9aoZbHsRH3u1S7ypMzhw
WthvhZ4ctTJSbvu0Ct1BkndGjbVaq+XaTQRa76Epyoemt/Wn2bTGTazqRyPVr1Yvig+kv09UKaNN
2pYJKpiZwZpjeGBZ0tuALdpdY0bxMzlwB9tPg/KuFxu0GKLNkJqp6VrmaG9knXIqB6F+m1rdPNah
raPfLFtub0ibBPHHD7iGDG4Zh19VNBj3dODFpw4F111XVN1Lpxr3LSWYTRxKXl7mt1aDsWWu/Yyz
6KZGHuHeDAb9U5JPqlemH9rGqTybpphL6yP0NIGgJNI0blDJ2icQufQkajs6Iui106IRSSNd+uJU
kbzLa2rich1+9Cfqem1U7PMxO1gKp8mzi8i6i6Ko/KRTbdzwYPuRhvGTkRvdI71UF93he0lTbqKx
/QTfJHOjIGZPtuULeI2/89F6s7rqwejT8sGKkLYz0SFxs8I/hGkU3xpliylYZ9Y3Upr0nyopy+6p
ckousry5q04VNZohTX5oM4kyCjKZ3DSdfmJHn3i5loptkZrBMYmsZt8lcOjcRpZHN85jf1MqunTb
lohGNfEAPhKb821eldgTqPm0r8c5/RCxsRtCLFtQ2gq90QwttGLoFCSgmrZypn2fhG66qfDVTann
wz6g8XActXoCHi+FzyOdxG9RoRuJZ4Wt8tBjP/Sh8aNbPUie4ImX+TalxL0L9Ok+TcaNj/OR5uaK
Gf5tSol5UHon/hIY0fhggT1/p0VivA98tttkcp6UHot62xbDdyOW7LexTOBYGv6RiUyWlwaqBznm
Bm6T2PaVodzUdpC+ZFb0NxoBFnB+uNxSq+SfCujUz6WapZ+aMZtc1G5uwlpO3CBQ8yepwLtsM8YO
L5l4Mr9IA0JUuZNt23L4BrP11c9IykU8SdqGMPCA2vsPEcp0baM221SSlXr4xwc4rFiV+laGES7b
naQ2n2hmmgFT9UM461qg4TSVWhGyYlX1nE+mCQRBpJK9b0ZJv7GlQfqq9WV+R/qR2B6iWNZHXZZs
w42A/n21MBk7OJORP7ZS1984TlLcqUUheY0eYz+vRplK7yLo6zstbgKxUfxafS1zLqk+UgkDEbDt
7x1FB9v1894/KElVfprfIx91ylnlBrzwhHRdmpsorBS+9FZ1Uffcq2r9Iml2/qyWYfNCKmK7qsjN
TWp2jdtkgQ8MS6PoLhO0CscYPpiGNd33VdPdhkla7g1/Sl6hCn0qqogt1mXF0SkH7Taa6uHt/7J3
HsuVI1mafpdZD7qhHGILXEkZJINBMjawkAAc0gE41NPPd6Osp4o3aKTlvneVlZaGS8DFOf/5Be8D
n6jVUw1QZNtEasn0b3wRq2VT5r3z6C9zOkYytTkhx1TifA+aUNT7BkAnnvt6vLfp0VQgyPIIzRx6
VPgg5cg43bxRXXJvFD43cZPEepjkToflI5Ls5HfeTaRWOsahJzijFD+DoN4Ypr8f8Lkr8vW7ae/G
xC82IAmEoTPBW27zskmugkIPMWZ/R9cavwWjMVdRxUERE3Tdfj+Vi5dOo8NPVdoPKprXhAy+zNdR
optvakyMzZLiVMXyvRZK70OfPToBGdjhMO6NNRWPrgW7iTLCuTZLjmOzmNNd7Wcnk8F1C7jT343S
8h47tlPF4T+rBwnAvEUKHX7KiPz7lndaxLnmmknAfLZ6hZ5fSRkc8fPFwN+h+kuHttsN4eT98vz+
O8aX62Op9MTLgVHamtr9KRaRbam9em7Qrop1R5HWK+tSNGv5IHCt3eWJ6jbd7O2nZtV7P7O++9L8
EjqDRhgt6psm7NxDKhWnepPML2WSH8xF7ektfwIRXaVBs7cTErHysJ6jlXyHLznfuIvqBV0zl1D9
a5QLVco6dfzrNt2bST45DHZk+lP1xTffCLpbu7K2sp3FleMU9b1oIakxssk+Ad3YL6obx8vaGJtH
nC6d20kP/YG5NxYZ3mzF7YReTZWD/DHWYbLFl3OImFE7jxhdNZQCtQp+O4R6sVWF8vZ2SznbNOlG
uFWcWWVUeOPtkl6YgPebutqLycdO2PUOVeLlW2lk5SfUA9nFCvp8mPshwKVIprdmMCLDz9eq3fq2
NjZWmugtrDxxrO38Tq+L/yTIUrhhYLRGSjQL7B3A3Ue4KD1DgqrXZiSyJWw5xnPH2LpgJNKESJDZ
cF++TktxcIxh61vJQ1he5cHKqDmdPXbFsKq9lsEoI2whkqMsR+t34UKGakmi9HMHPXGaO5dli7WH
6vLlUGRLdew6wl5WDUdKBVZFvuMKbGDYGJ7FkF8RIlaqD6JgzfOt9rtyiemN+mgsRXKVamI/Ke9l
Gm7tPLEuOnce+i0YEAN2f/QLdqlrUJzZOJZEf9Z53izt127OjW0rQK7zunmG1YOt00p6SMUcm6LY
NAfEukFtnTJTMmvDoCa5rNhodaSLziWUXWTOtpvrHvQEnnkVKT80PoedsaxHw/fTkuq7DiIJ2HVo
8QSCJERMZ+S2q36aOlT7KnByXA+9bhGRn2vzc50Wts2D8nGKVlk61qaczIQXZwZfrKEvtlnWqG3S
Ov7nxUvNOR6wvbifpVPtjSDxd2m9NhtzcRm9LJ7h8OUrOx7bwCG4JFegaiBbn8sJJxXPkdUt5z9i
s5RCrh86c7uWVX6bGCrfOanovtlyZkMbsmh+28S+fSsakUZD6sGObNTnkbF1Gk0hOT1rTaHhQoqK
bGkhz0iUc2NkB7Eu3lUluJOcoqtu3E53F7Juy882bQAHE00dF4gbVwgOthO5TF95O/qossLbZDDC
kaEY065tfXGV9PqldUxA0GAwihg7cXEAI1qPuko48mrTq28XzOIPc6aHyGnTMB46UBAyU8YLi8v5
Qg3eui+NCr+ErjEuJyNIY2PC00DjnXSZcPNtq6RzjrXMFOi/a2wzqWojbn1dPfdLK46yDfC7IASJ
GwQ739avlgP/Fxeq2dG07PupsJ68aVyLDQ3rvanC7xXrl2D7GqoHWDgj3HRrDKqMPZs+GaEtbVE2
mxw9g7vcZgHpgXCwjQgGh3E5epu2f1gz537q3AuU5WI7eNYnGoavOvzpzOnRlv1+1FN4zKucGhcz
wtyc7hs6PsgIU3gRZo6Pm5+bH1kfRTwM0/DMD32BHYQh8tA8GdMpslXJ4ZtXuL8mmV2OeHHGazkx
aF13TDGuZ8UkVCb4SvV+9tsR7AjDBDtztU3DEI5AlrJ6mnHYuppd/SXsDXtb6DaNwiq5xm+PYLuh
LG86x605gcrgsDIHSDb0xeLazDw/avmnuhDz47A0KkoCmUaNCUxqzn5CdehE5OK1kUHV26/SuXJ1
vc9rq75Udhk7XbGb11o8dGtl7IykWffKEi8jUePPHITFYcqLr653YgA1RhvwR+eW8cWsCf7ENlLs
+fTNJrF7cRiQiE8jHeKJ1kd5EQ70CjT0EWLY+r5JoDUSg4NQM2JiUu7T0JRyq8zRJ0u5STZW4sk9
/yGGZuH8kMv1xxKkwwYOlptFtdQbObZI1XxBv6P8L05ehw32yIk8uqHU3+VombGwiHyP2Dpbp513
aSjbaAQpvfH9Mby3Q2ZrcZcE14rGKNDDdV5U5S3ye4TTKvd2atHeziN7SYguYGSnWoZZdEdOv1wn
mEhFoaDAVMNNqMIfEjceip96jBhbbGfDvnRyZW/Q1oebJVCPWhgPnUGmkq0AojOrfxkGbzrQVLJe
BZ9DhdhQqtEbD8pNA/5CLqQpvUlgtl+MYllvrbn8urrmGKM69w8DI9mI5gVOWNVTOec3ttGlx5l+
GdYmfWeQ7yEDZJG1dIRCo5jdyrTa5561acVCwcNchAKEp4+99S0fOs3Ban+VAmZrPeWxXJ1u0446
iUNwpS1fz6EiLl0m9tWwDQJVMBdY7yxdP5CXdlQtR5IhUEc6UnAIu1a7s1L3ivs2SozkoUASYE/j
Hv7psuvnLv8+p6BEwFwX5eh/9fvxcqBcVwjz9lPHZdwU1gN3RX+rS91eVH4DTFHb9FiTe5mQqnT0
k/pge0kaCzfZjd3wCfvC7UlZUBGLcyB1yIySyYs6y+LASev6mIH3xWoQ494yS3HXeW6+L5Nk2cHk
wWRA9k/E1unbnsiICBLjc+hyqtSN3BeJXmNZYPdPPX5ok7KLlzW1I8wTHqdK7pxOXsE0/9lC39mS
Ukqnyt+1X+Z8vah79exYdXdX9f7nIREVFO2GOnYKh33tBuNNCV4Qr8I4aFf1R1p0MtP8ZtkkbpfG
pZt6u0Z6Q2TKYdnqyr4Lu9znLDUsVM3rdwKP8QydEI+3pcPsBXuVQiUJ+dQidimjtxWsmjhN0U45
I46LuRLErs6hig2u52hMzaPl8T+azESMX6W3iCYiB5/sNOoqwL88Tze49JjXZCklG+HIxzlxbsw+
NQ9A8C47D4gnHDtaeg8zkHWssh+5WdSaWPlBfEudPIyLrH5o7fnb4HgqqgiFI5Sj4h2lKyzmdlaR
JUExuqE7Km/uorZOQhAK49721EWqiJBKCBvHSD89pCWIHvK9fCNbqtdlVgevaZYoFeaLxcVz61bB
tUlhjeh7IwdLxYVZXE51/aSZ98FWN/OdJ7r8ygoqlo3eTpwoN3bCuOG0TuqDM7PKsyoJ98sQ3FF4
mFtPh7AMHR1Xlj9v2OkX8+JwjDQ0mMQ6phEl4O+MouxXsGQ/cEUh3qdYqmhKgxPT9uR4bAbLrVLO
QQVsTuqpfK/gliPWGO7F2MXeiv/2QqLcfTWQE52Xz44t1XG1mdRXWZDx065Mo73zam+PZ4D3O0io
k/NkX7TrSzdRTuRMP4K1Qi+3AlhE9Dzd3vDc50HY6dcwhJbpr0ns2OVVO2Y/fC7FSGP3RxknrWer
4sWPRMh7pSDDZBzvmlnChOh3blt2UVcIDPJmB8wgj9GjlpvUr+vPblFl+9mdL/u0D7g4lmm3Ls43
VXgXVTJcWclXf2RdOXP+q6yanIQAViCO2FDL262FOgWWgqiHS6E9f9MFTnG5Zt7dPPK5wqnbJn1G
6VRV+2RY123mt1y1hUxpOeutnexyr/qce+HRKkqbY4i+ryxl20bzsNDT2+HiPHqZ8/sUtnOVLZYb
qUw4OyPzuiutG+Mq6L+aanw2XDg1KQ5uolM/fVWPu7ZHrKLpBbf2yjz4RPPLIneqv3PPSir6Isas
tzsU9fwyr367yYaZxF71C3PBreXNN4DQkV+UP3Q/P9tSeKQZh2nkVZlzkF0qr/MpW68sZYvPK5a8
NwaShrFwnwwtvzX26BzC8VpXq0Yll/4oTt4dizLnq2npZ3RWc7kD/6Zs6clxGq+s3LycNJfJ3C/x
UnQqWlvvpqq8ayKEtlhNrby9Novhzq07HOLNl5xZQzDbYqvbpD84C0lNxq++2fasfzV/Qia8naxu
bxe/l/WLNl/Gxib4uKCxKutN5RS/FlHvgrakgBxq+clb+3KjC7OPPAhKQFjZUy9L45him896vPI5
zT9D5l+j2jHKn5m2PTzjHPPCt7v1DjgTbdjJoz0zuxII36gJATSTq4mdlRv1gy+Tm8EgUma0VX5d
+mkbt/38CG89HkR2maUpZ782jE0wI3RjZPBsu9UBq8d+26xGduliCnHN6593hhaHRLv80CarP3fh
zEnVevpZG88iHHfYGG0pq7zIdKox9irIrhgtdw9uBZg2BTZy8fVYsBP3lCQ/PCPfIhO9NDsb++bx
J4FzN8hYkh3t0c+QOYzdKBweS/PSaNJ9Gaa8sVVuK7sF4PC2RskUWFrNhlik9cJbyctI8tLZrb65
13NiXWaz0NvGat2nhUIpUsEEwXSqphhrly5qVnO9TpMmOMxJDx3XHEoK7ba/s0dpHAk5FAo6ag16
6w1c3YH7qxdlzNg7tub5B2y5dOe37vxSsNlpQGS8Tg8wWA5eziJsoqHc6xwCksy3AzeugB6Q+y9t
MURcRztfexqD52y5XpkU7drR2o5VEQ25H5sLiAqwuE39y3rXn7Tv7JZQPnSQqzZdnVZf+yG/lIkB
9jXd64EsVSeZuJU7RKJUTflC3dx1aowrSFQX88jYog464P7c/zGXjHo9SonF7I09YYLisvO4qQDB
ukt3qWE/6YVhOQCC8tkIoXIvFcCsw62H82hE3qBncjPCMo1J2ZpE5K32oiM9+o11gv/a63ntOvJ/
xxXcZOJQGUHnoiTtrwFIfzdt3cUQUzl4LSq/7dpb/e0wmt62zAwjWlyuSTxd08MSDN2GYu2zrw3n
MJAdezAMCwZXa1H3QIKbNnM2DRG6qfAa9aTGIkSG7GvMQjhZZVLGClvdR3/mnp50GOKIgy3a6Euv
ilcFV3VT+bq+TqyGg4k7KN2aagj2xGuZW/KnFkTuVvhJgr1/N0zc1aIx6I3YbKp25ytsF6BDm9/c
Rl8ZlbdBgZ8fw97Jnmwx2BtchJz9OCu9Iy1PHu05TOJk5hGLNT4M3Mu/+LhqO9YBg3Y/QAlTFdJ8
MsrehGiGBSU0kDL71agsp5sEEQu0buOVF/lD9K55lZW++a3LV2/vYRX23Pjz/AV5sB+XjdPshqIt
LzIPcF/lsQAOzZ0X23WtayAhsZcdhabmILxNwvyxQg1xNRdhfZf1tvd9NHvVRSF9wkaERrtZtJN9
GWQjiqiQ43pTq6q4LgdETdaMyZDEYut6mXT7rP01vJiMKtmBTvVUtWiQnD6xr+sZlUG11t9S1X1y
c+YHmQmW1AtlHDNEZzcsCL2zQuYJfDCzwfpcQDLJK/FiN0s1UtKn05c5lPJCV64FzpS4t0urmxQs
cjIvQhIjL0VhrQ+zpB7xSmum7qiHhavWTm/9knq4bFJvP5RBEBl+FzxNBAr9HEWvNxWGhbsm8Zbt
1JnrblylG1kOVvE5JndVWln3bhE0R9tu++faFssVzNLmssnX5CeEBjC4PKpTywNH7FxWdVX/nHyA
bDf3nU279o8D7sccN0a6/tQ5VrhGbiV7oFLnspm/yL4wvvnzkNAZecPBxkfnrk/ddBOsMzO5Oi/3
cyFl7PVhd4nnzMwVRnFR9NNp8ygYLGU1x/1IXUSNp+zkU56M08FE9HGJpQqenrOoqRD88kfLC7hY
a0avQAzDHPsjnE1EasV9R4e//b8uG7mrAtDbVY5+VI1hfZmssLq6eSVlKsVHvSTImSMGY5M/HIT/
pWP8H8uERfXf/0N7+IuOEXfNt+E1H+PPf/EvPoYV/he0TySbLlfZvwgU/8PHcP4LR6gTFwORI8SM
E5/434QM8ScZDIqNh7L05APyb0IGtsAW+tqTHgVTCPufEDLO2Bgm3A5IxidFjQ9TBGnNazaGWapw
Nuo8I/W9BqzrF7mB+fYRMfwPQ/LfpDv/z2M8Ind5BYQ2B+d6aIIYnLFJXIru3NL3nt2bX5RnGsyP
XNXdJ3OjH205TlDSmpZOc6jHORrNkBpGBjPCvJxS4CnDCJppbT0y3qODB/r37NK4FDWVb1YsZXVZ
CG+mEATAuwmnMZORqEsjJ0VjZhzv2GMwRbC7jZcKBOFhYkj5hYCyWe8XgAyJ+c4QPtCs+Gbk0j5t
krKWl6qwCs6BvghuA+2EOv6PlfIGIeY1fevPizklELGToZRQEp2RqZakqGl+LWqOZI27OrzBae3B
rR9TAf/n/y/JNx50opydfYFXDzpR1v7DKWrN8CDDAkPGKtVPS9vcqDIAN6cvnJytZYcUwfPFQNH5
/mNfM5FZU6hloCEFqDdPTO9zv6g0z/Xo1GYSMaDETa4Jp20qy2arE5+UO7JpmEUM/j+jqP3rqbBI
SFVCbOFDvn79xyoIkkk4zUm0OppyIRzzLSPKGmYH3raqwGQJmNErdlNhr5tMDc1+Xtx2Aw4efGBK
9icz4j/eOyrME0XO4Qtj/nZiXr3+KT2G0FNK0gFdD9fhhupGXAu4g+AOzswoA8vQsY6W3g1vgjT9
k6JTVtcqlyInGBdTDuRl2ryygO2SyEm65SlvpuTeVYW+ozoNEVvSpk/xWKQNg0gDD8a9i+dYu1Od
N3Cx04JeY4i9ENHW5pd+lnifZsMB96+cE4higRZ+P5025s6sLGtEg+tyi3aNXO4xCLLq2LNE1cc+
nta7phF9SItcmvM2FL38yt1lqs37S+Y1eZKPxxvzhEd8FFJP5y8VifD8FHmHNqKqDRgsBp76siTG
8r2d7Y9CIv6kQJx/HdROWAOfnApgo73+OtXQ9h4DWCPSnlXGbTgEXhz0erhyjDb/JAdziOdTHdBD
cb0xCnrgqlTdnZDNeujGpi7B9g19xYCruVjMTjIIkHIzF+7wEe3y7KD481bIc8KmkWUEL/yMJB34
xVwsDVXDUhv4VUpc+2K4afmGA7O9L90Wt/z3v8NbL4cy0sUz/mQ7hCfo65ejs65Vw3ISsLLH7kXp
B78Su6rHr0vbpTgoE4jHYA2OwKFamFNDu6sWK3bq3noeSkek8Wgky1GtQMjRVBcF6VMC0lPOmLCO
YbP3H+nXzi6z0zuC3nhSInun0I9zQfK6jINkDGFEbI575ZChEjmiZrO//2L+OtOgVuPBcDIXQfos
zhmMy9gUXom0knQ6ximDnodtuNgPyliHT6Xd09i08/DB8W2dFLVnK5U9gT2d72PbBTTx+mOI1HcM
rMmMCBKM5UVrsqxyL0IGqvB2dPvitstKhl/vp07ku3NJrPxiDtwpDOA+v//3v/GaBfoE81SCnMJO
zn6Ki5cjRUVjMFVrxnjW9FFZvua7959yZpr05xwQcJtxQaN8OHn/vf6LK0FYUiAQBuEXYB5Lr2i2
RUHQU5w5sBjgIjGhGqEMHaHenfgMwcw0FwiOGrnNb5oSG79IB8kcpX5mf+Cf9uYroHIjdgBzTdgk
r3/b0ujCyRwsu1WZDRsmDsaREif950/B+AERP/bVKHao9F7d2YgfjEYx5o1SacFRbADS7NZ2nt5/
0a+FH3/eM7sb23cTCRbKgbNt7geM+9aZ92w5WbUzvL7Yq8GqDoyI1pvZK9KDwxQuXis/Ob7/5NMX
PFvTJw45VGTzZGjinKnI7XweBfNBI3KRKQVchVmBXYvpGXfSZWpiDHNzbcInekYZBoQytam8e/8X
nFk2/euPd3FCRPUCeZ7f8foV9/DntBucLhssO2MgtnLTSYZpeeHJe0NP5aHthnTfa2c8un4LHCIt
fSjANTdr6Q8XVjlxs6YLFjdBv44fnDSnnXT+glhgXIiIYbHwOVtmCPJgveSnCbLfWbeQ4PRd2lNG
xGW4jldBaUF6ef+FvLUYuAdPBxul21/XDOndxJE4VgpMxlxGVf166U5G871O4UdYltNvcsx8r5c+
WJ7ff/IbpyokPioNlLj43J2Hb4WpJpGbiUbsaIaKJah+hKZ7BIx2uzwqei/Ztr1KPjjL3ngqCxBv
GZNgOgrUs8UPsIDJyay540zmLyYJZy/MZ5W17ZxJE71q5RrccFyr/ft/7Z+MrbNPGyCS89jdNIF0
gK8XXjd31aQ9LLDzZXUDQF92wsHzauY7dZOIbeqZrbEdqMAuWi2d8cJBaPZ7GRawtaly1/SgRtP8
jem4TA9VkQYWpOTKhtgkUtlucqxVvucYzkKu0xh1RCKFIxz7JQO8La3YOu0sYJTPQeqCzPTo2/XB
crVYjr1NpF40V1itxr0DKHfZF0svdkuTVwdOfBJ/FRYdj3YwMwGyDdu/CbJSh3sraXDD0LX0dDQA
yC3RHJYZsidAqQ7WtCYLWVdT/4G88swl4c8WphHG45t9jC7lXD7mhEaphbmyhaH4XyYQzbbSKkeH
ShbnTo3VVCwrMibysZyuDOHC1IPCfROG0j0shWqOwaLbo8yc8EYNpn0Lp4EG84PP/fdG5vjGd80j
FoyZwdlJDqEc6emYpYyYa++n5DiLF0ONX99/yhvn6Z9wRQwVaXtY1a/XlBt2xEmlksIra2k1qiCr
NvbkQX8iXijfIJlcGPPRMsH9DnDiKnzzg3bvjXsxQF2OyyvZutyLp3//H13mMBU6X2AERZ40GKPZ
Sx/DP00/EH+/VZnSSiF1Jqyds+pcOUwDh5OeKIETWuHt3HJqIsvUIiJyodotQjP7Q40RHjFQt/fY
++S7QM35J0bB4bHNC6YN1dLVX7KGExuKpxmHVuamaE5K64MX8vd5yiZ3AT3AaThezLMXsoRmkYPi
sjhrnzuidrJt3ZryiWFferMuoXVcUvk0D+ZHfqtnZjWnbeFSpp4Kd558siN8/SlqswvDJushREgl
DqWditt6DJujeRpthMwqYIKN3m/PgLZcpWl/IU053XQN5D9RZ+qjtK+/VwY/B6oct9ipPD93Plis
JbHNSlE0GgIYuZn6uFrsj0Ssf1xXXx+rLksf4R1mlhg6e2cbDei7hbYIt2lGMrR1iqnfKIbiUD7U
aO8rRAifJhr+l9Uyk5bIZ1D7tIWX2+dm4+6IXq63eKqHFS5qgvnSLLPvtr/6+1rlqBcqN/hgy56O
+b9+75/W0w4wtTHPSqCpyKtmGIAHpqn5jmikb6PSNAZySWcGTO8fD3/fdS4on3lq5my8LsKzd5NC
9zashXezJjK41WtXQmkpnUe1mN4joDZlhVi87+8/9M11iDSf3CrskbHlO6+wSLoPutlkHYbZo+8m
amcmgtPZJsQ1LnHsybZGlVmxQUtVwM7H89RBtJ7Fxcz0Kxde+4FN51uvnA765BuBPB4zsLON4TSz
nuimornpzV2qZkAoo526BvXW/JHp7FsLkpSsACk3OBCH8tk2dDIPXCDkpdu14dzraV7yyJGzotoI
TYwxDg3+dcUG34lwOqQo5eu4qmpZxhkUxC42bQG9ILDh5fjems3PYZm2PTT1DLsQTNVQIAxwAuD5
IxqzDu9/uzcOL/e0Umh0Qiyvzu2WKiPFI1Pz2/3RmiBpS3loguUkfh67PfYe5bWdaFwI8efoP1ir
f19lnBXAHH8gc17c2VWGPK0DlQgBZgKnN2OcX1amV9UgY9MYc+NuCMv+qpOpEL9MZ1o/z6OF/On9
P/+NDpQfgZuRxfFJcrF7tmEWUZDgO1r8CLfOP09KCtAW2GHdLB6DviOea4WKkpvOACfdGJ9bAuR7
sr4X+aimfkYGFVKcJW1mflDzvPF2BG4SQGSoNnFmPFtU+dKaaGOY9feM4V/0hC3/rm9s6zofIdDu
YWh06XbO1XhM4H3kx5bmon18/+28caCffFdAeEmPRj16to0WTBHD3s9TkGsXVyprqjfz8qFc/43N
is0XH4CIRAqL8zOrDhZYRxA1o4kxfRsJJbOYMtNnAtd48weX9ZsP4+IEccCHH+uts5Oh8sIBZb1B
JzqiK0AU8m2oq+fJnq0v//jlAXCezJ3wDDVxO3r9pMIvkJ4TCx35daLIFdfjtkC+/gH4fJL6nt8u
no1bFcEbDBdozF4/xi/zcXH16agLce9GjDp9yfTYQy3Lm/6rV9mZffQLGzZmaZVkOlmyjVIj/WlP
Wnf4yJXfAm2Bp5Em8BtzPwXR3MuRnHrIfqB72XncLL5ZPvzzlwPe4dAO4qtOSszrXw2qKILFGY2o
nANrmw+QzRazdT843P7urbG7PuGFNk5MIABnlVlZKWCPlKcYtfbinhMVpkZvPTpN5l9Rx/YfdNb2
3wie6wGa8RkYgbnoLV//WdDN4ZYgGo7oA+oIkp/xZNt42Tlrr/dpNzPdr5L5inlgEaco5jYDpkY4
4UwOCkD0O0c9iTrCj7Q6oM5MdyrobHxtU/fYGBCWw6Hur+TQfxRI+MY+x5uDrY7ChHyK8zQse21m
q/UTI2polmhLu/xgLKh1//k3Z0rKHcO0iAS1U+3yH41DNnQQkkp6WyI+xEW34vHqW93wwVPe2uAk
ewGoBWC3f11oa1rkLlwpA31CEp6kPq0TtSEenKVVoZV7/09662HI3MmvJNow9M5He/MqzAr9iBG1
WZWddOvdkeiudO82aXh8/1FvfSO2uO8QfYOn0nmgd0+S0FQrlhbUqQFlXtcfy6FyPwDL3qgfvYBR
CQA0aB3DmdffCPWM340zpwn0oyGm1O92zUrWTN3fI1qDew4R5p/+Xcxm2C4BTs74bp67lYuelCbs
DdM4paGNCndub8VgzB+0k39/KCIjnAC7FGpimtaz8waSqwXCwU02arPcmYafZIi0LH9r+Vn6Ee7D
O3pd7/MsJpOc+pwDtEKv36GWVpcZOF1AtUVXrAID7zLVrx+cbW9UnSB4DgsCjyRxMiJ5/ZhiwT+3
SWpyJMfe+NGVHtJqq0ov0CROBy1daDuy7O7NIpU3U5WpSyEXfQBuRtKN9BSKEKQjq9M/iqkOH2bs
K65d2J9fevPERH7/I7/x+vH9YSiP9vk04Dgr9cqxQZwUsqyw4gFQNxomK/5AnEaJverL+8/6ewmD
FtiYDXEU0xSfn8Hk5YKJWCAkvem3KOKY9C0GNLLa6RBMpagFHvJgGsQHf+IbleTr5579jeGQEDfd
sJCNFBxTdM43qLnljp9CMGVQic8lM9G9dFfj6C+DdxuOxbeqCFciQI2i2Y0DlMKlmJpv778O7rm/
1yNOLtjG0qFAfQjO1iP+x4yUwzWPPTNT7V2/rIbxaLZrWV50EOblw1qPKGDsNLV+Q7LNu7jLYXxu
/G6Q7Z1oURrGXWeYN7XXlmInM63oD5w0eGDM57kHPnzp73MEyV+kIMwbZHBGyTWOqWdQGYdiG7ay
WeLGXC07oizJiNlpMZBHHl2Q9COhTBUXI6k0YsM4y1aQ7Jy5ibA3tuRmmAuH5mDyTCidjbjXIX0V
9M1J3wFSSRtOV1f/GBsL+cqgRZtTybQuHMYZUmjMr1xErCaW91Xpg3hy154Gt0Nj11MEI2R5cjxZ
Ztuws/w8TpMVqYpn4pwEdqiWGDMro94UazH9mG3FTg4gmnT8h6G4gtwyeISPDQs1kzGViOq96Rdm
PfBK+nlQy5XIyUXAH61IfBwIEqm3ptaUVWbTL0+CYuE+QUiCJt531N7J3AFq4dq4bTz0jr1sJnMM
77DUyMttpprGgT5GzQ+Z0hdx0NJMExY4rs6mqW3nBR63+7Pv29LeIAJ3L9JkhHVH8Mm4x3rA2MyW
2foRGGFH6dH7hR8l/bD+UI5un6C0RbnsnFhkLf4PsLhpBW0q1qibHERqVoVn1E6gZ2M6JTs0/xUU
gjCyrCS4nzJmP/RLWTvtkY2fyO4YBTj7rMvLeyJ45+ceosbzvFR3jtLy2OVeZ20DnLh+qd7GNXlU
zVNCzOWntcQXADX7gK55wmc8RrEr1U3LRKHanBxnzdhFGNtfJA6tY1zZHrzlPk2Hz9ao/SEq/d76
Upddyr1f+6wdX7YhSVIJ6o7rIZ+Ky8Q7OTe4SxeUyAvydDoU1bTceRaicbPzFrgaVmA8DfkS/EBr
caJwB2n24NSnqfcy990aY7cEKdctJv8rgkwfJyRIjZ987/+xdyZLchtdln6XXjdkmIctEFPOzIlJ
5saNI+bRAQfgT18f8leVKZMspmnXizZtZJKoCCAA9+v3nvOd5ijqDVQ1Yw5s9mae1+SGI8XdlaJo
MC9hubBinvQUo4Tni/t1rmw7rlRqXc6+31ZxsZjjtVrz6mtZ1PN15Qbj13JY2+IsmGFP9hWloG4W
n+fTsuR9WxSZtXlec1z2Kzi+uHTIC1/bdgj2nj/ZVdw5bZcdfGtBsEtEAzYzHyVImzQvHrQVrkoT
u2NuovaGSvrFXZCPx140TmuSasGYhucP0g4BCMfF2PybUaC9e08Z6YhPM8CyuQZ4LXfuEg7VsZgK
VOGyQDHSSwuMB5bsgRivzfRCo6v7WNVF0+6qXqoe45/pfZ2CEvBO1+D9xqrkhjqRteP6CCnBnsTd
HDXDHhfwWl/kZr957CNLI4pUHiiFsF2dp3KQJDrW1upcrILJ+iYWUz9LK2gerInzJk4VbwY9Msr5
nByLINhpO5szzOt1/qONLHwBgWmIT36TtpfNGuIijWYRPZttoz65bYh5MdA0vGO6W3MQ01vrIZFx
3MOUFU31jYHHAykpbcgHKFr607S1KabBtyRCiaYFmTLaFWT9UY8fzX52Gs4FnrzRiKIVSDTP/hyo
DCUoq/aUZBJoAQ0BfRutadXw5LmcivJeO+sRiQI7tnBWV533oZt3/OSD1ceZ1UQ3jWyrb6O0SHyB
9DDvyfh0fbI+jflWD7n3tVeVvDFnfN1x5yrz69xPVcBjO2OELszeLGiEdl0SDnn5cxo88wnEDShe
bNbpLWquvOCF9qQP/mKG3+93oYmItYXnhv/fqO7m0KGtaC1qKTBFSjTsnUYN7vbudFVNo/Axn6se
qI0x1cvOLPLqIXXmPjzS5XIfLHtk1fP7srgDy5d95chGE10IN/yClql8ytdpvHdttejThqQFv4Sn
p8BcpMYnM2vEy/KDH39moRigC2GwykzN8+EY4me7eOvTiFyivPcdXX1i8Y7CS9PlqAyas2u/jb4o
sxOi9R4t4ryClx/96jGseghNgtd0+UB+mTcmKwo3+8ZSTSMP+Pkw28BkqcmJd9JsTYqFKUiMmqS+
dEYxXPY8y5dzij2DWqDXIUuNS7S8bqbGJEqxqJDGCB+IQt5O9hf6wSC/62JOL8RQyhqeoD2wExlk
MBRRbl2P1cBeNXqOtE726guWCkeUN8yrxbBDSYQmLOpbd4zxwPoF4qEtogFXc3BFPFKOFwcvDdNV
Y8VAHNW2hKTDBOm+7ntxxxwUwurolzI7ZOFotXtYzNnjHOrBPgrUO0MhJPzxNMMAwbu2GgPzTJY0
iIdTmHc2Y3Ok97uWp289pViYr6UfQcZIp8b/2mdBTbKHZfc3VsfX31tThpd73NxdIU8MhNfF6iEY
ZIOejzCS+7uysUIQcw4YwUQFDVBzwE6wklUViG+EuZYfNQf3764RlOapJbiAsaM/2x9Gn4RHfPxT
iyOJ9HEfI3cIRqqJKkR1cvTA8HBc0+Gxnt3wkx1sV2P4bBwxc4vgw2JZzGIXU2ykgKbPsEKIwLwc
OlBKuw4X8U26ulGe5Is3mkd7Heb0NFkq+qTscMIV3Q/LFcHJmN+arGqj66qx6l1tQ9eFA70JhqTX
uDfLTDQQQ8wObV6K/g0/amdqP4aFOIXko3kwnYi26cUB8jYgoCCj6bnHalZNl8SFRN+9IZg/08V0
N3qaCO6jEA14XA0FDlWn7+sv1IF4w/CCSp5ohW02trzZ+bIusAKTjDrPSJAqmlty+OJZIHJDllox
RXa386PCvvblFN0YxTjedSLLrn3dpzdZZgUrlk5eVxuIEPwfx1ruhmbA47WAuSkTTBGqSopVrs8U
fGEXky9nEytnzmwSppWXKu76hSQRShN5m66V/bnsTbz5KYk37q7EDXddSbxykTvNTLMzczd1ffSz
kL7xZcJacGnqNfPQPvZOnlhsmiI2m7Q52DlF0sEBKXXyimEe9xnunvI42Ll9CJhN93e+NJdi5422
Su94P7IuWUaMREnrsRLFZWqEn+FPZNV5VxRNdVG5rlJxmE9rcRHU2YBOpTIroheyqijPSs90r6am
xj3TBf3kJZvJpY9t1AXDlTf1omd/q0sMvd6GH+2nvhmPtrFO4TEgIaQ7X8KCGMbSLLAVGQKYMcFl
g4voaVrHODKm5bEajOK+ze0IcxbzhArOg+GCdEib4dFsnZIaSHvKolApYSj3G7Rhv3gFFphJReUT
iijXjkXUmh+9OkgfvHap7XM7WLLzdgksvfPKrsZ0EqECxyRufxiCMhtQnYbFiQDVuTgP4QBcNbTJ
GFNBRqtiFBtTs5u1ysdYLUE17aUvg02Chmn/zM31cmrKkBLNiRae69UzgstyMa16j5+jDi6xuUSs
ga6eqFcyI0qTeZbRnVUHc3hoqYu/K4Uh+6BhelbJUHk2DufJQ8fctGH2ExOQ4LtRnVxV5GjD8rP1
9uEIGTAqhvY3tsvlIy+TtyQOEvHb1pk9eiNd/aGzskycdbYYPhPk09ygzS7FvjbnnjBHVaJbgGkx
xbKz1JKkVPP7YUqZojMPkJesJaNKvI609ctBT0a616awhn03Lt0p8Fvgue5MFRCbq4fTsJJrIA+D
X5f2rkWThtcqmADsu2VqYdqvV6r/TjRLMtCF8724hMeNZw1j5Ee08htiK5ydU6bXDREXybK+LWeo
pfvQrEhVSy0Fh0NYfV3DUHHc9eQBH+3j/5vqoXTSCTUPth8GvlSFfZKOyugTJi7SfqfD+ZtRHy2N
IIRZTDy55wZvmnglQKxV4f9NytXrUCGP36fM5Wy3ZgilQktwH8DCBOVsfgX2OpxnppLnVbeIH76/
vIfa/11bgYF74DJ03CShb7pVK8quZqg3w7hnZ8fOKOUP8kdFkjcuDr53ztG/O0WHIMwZhGyk2+2U
/Y/upedASmmdkQvnKBZnisDrWRbyZ2PYHgTD+r2IhN/I1jwfP4XPOPdFovvmTjs9GoYOhx1MF8bE
nPQaNkpDR2McVst3kdXzg+81LIFW3T+WRtjdkIfm7ifPVnEvsPFSZJCfEVfGshxLHTDc/vMd+V2j
hQyJrZ2Lqo6Ajtd3BImm2ZI+hFw55VsuCrAZGOIC65sKsTt2aC6mpl3feQK33/RNd42uAjou4kCY
Sr2NOQhSdkfeKD4VYtWFsVhQwcqxiHZFG+mDDOAx5KEDuQAMYflOz+3Xz+bh33Sqgek55Ae/mbUQ
ICrKsOGzB12s5205hyepavlZ2s0XymDxYalpDkjD+NcWC7yfdEgdJmQMtZkLvr7VsIUip509Chlj
ns4579TnWIZBhND0hAqyVp8Yhr8XprX9fq/vNNJXFDiMZhGmAvl9/aHGYEWV1i8a4MI5x8TCyUBT
/EB6yC75F9Xxz8/Tb554FhYiJBlHo5Sgy/LmA818WvoOKaQ0Wpx+Y1EBAMUaqhdqTPY0X1i7YHHZ
KUPO3y4Hkp4zDVLO7C4y++agEemeW8uENsnNoyyZ8VG+J7D4zU1hG2QFRHxC1/+tpm8uVNhl9pJS
hHR+PJc0yM32MisAdPbW9z/fkO1XffMD8JBtDzpSF0TCb8ZXs2HiGWwCJFCqbS+jNhiMU+EauKmd
jLwFgE1u+jTpxUhpHpn4dk1wcO8F9L1I3V9/C34RmvNkDaC7x2nz+lfZYhz9dJOU2IKwiPPW1n6Y
DPDl7mtrmO+MvreeF6F0tWvYdtzd6tgUVngrwu8kTwOn+fNN+U2flZBR5E4mISeImV8iJ/6xEOdO
aHQvlgVVDPa+r6D36a3A6HQZ3tZZu4XKENWXtj2ez17D45uc/tBPQp2GolCfFf0/SABS7P78xX59
MrbvxcgJERSOlrca68FeIgdab4repq52i0bSEOQrXqg0NE6V7t/TG/66GCFpZc6AYwR5K8PU17/L
aCiz50FkVt7M4dPKeCrOR7heVA/bkSBdqa6LkvaiAyZ6fudX2P7nbx4KlD44A3gittHhdjP+8SP4
U1E4nViRts4rcc4bl3PkiLb/17eUJw8Pwhbv64e/KOt8v9DWJjXM4K89gLkzPwy2tg6y0fIsrPz1
PQfOrwUFOwoDMF4UFMqMcF5fVklfwjA8trSpH9IbD1QagbkNgfAjIrM/X9tvPipgxobDc/OwmW/T
WFRtDxbUxhQR0KR3epTFfkEtE+teLO8trL8uJHwCDwv1LTNpLuz1ZaUBXjOVmWzSS1Zf+FPTPWHk
IRkBJmcIhjddSEYwZnlZg345EXz504YfsENUaSbdSMN4Ctr23B0QVfaTofe0aPBBT26HJaMMCFlE
9/rOd/7t7SGmCsUvQlPGq6+/Mp58tJ8pbxPNquIHEyN1YbWzdchNrc/+/Ev8uqIwjOa3JmKPTnVA
Jfnms/DHlVXYZAnDabO+GaZShrux7ZfvBbEGEnuaqj43Puqj82JxU6ZIdp6pL72dleN+0ENfJ2GN
CmznMLKwbzviiKN3Ko8XQcSrF26Ln2cR5vyOXwT17evv6IymFJWpN+So469Pab6kVjJj34gAHEMD
3qWGWqujbzXZfMRMH62PCIgkEuES+NkSeAD+EEEMjCpY4g9917e4/Dr4mZSTLeJxJj/GdVqN9nBQ
5cYXBAWd27GNIQnAzCSa+bz2nAFOSw47cKzSZQ8OKVvOjEmYzByMclmv5WJP9jsvyss29+bSMQdt
M2/uAFkwb9YaIWqOqy3Eq4Gy7jgbvbEQYBKWz/QeHFIiwqku9jQMwZ6Wq1sB4HK9ud2hClyvMPYs
62WfQxyP29kP7iWUbee5Yr5w7+TF+i0ICrqFReTqNvGhgUFlI+33GdS4TYtBuWu1L5Y8k0wT8+zf
imBoWOKZJTIIK4QbvC0n+1RUJfUm5HCTg140eEHSDev8jhby17IKzQDnI7JCNhM4C9zrR4c7FUIy
GBGCTqK7LOopWo6yWWVG9ow7HHMdGvpxHURDbztv6tMQFhJE+ETghOqYaCYZkYjGLl1GnNh0OoS9
V+FS6HeUTL9sKZvpDYEsc0o78kjhef01fXrb1sIYL2FyA6p5koy3OODt//yy/+5TiMAiUpDNizfp
zcNET8QreFlpImVBShMcwUACSSLv3nlqt5v6+qFFFUKgEH5oDsnc+ddXY/DPbVn7cOy7LttBHbVi
Qadkv9Zj0x4L6KYXarAcRMiLK88HLy+9w5+v9Jf6IOB9Qf2KOGyzvrwV9cxmo5xe8w1cuzUOgEjA
BOI0u2Q6C5m4dsZl7wJNOdrMBT/8+aO3m/j24iNkUJyTUMQyg3998Quj9snMDeapc6+TGefJVd63
4o5Fx7pdRFm/I8P5zY+6nUKDzT4F4iB8c7MFbzlyWpotcOTMM6g531c89u/8oi9KutdXtZm2OQlt
3sytIn99VYKT8FitqkjAcHlPZTjgLgefTmd/oGrI9iBC0nInjQy3DYPfRu011tEVCF8801tCgNE6
6qbN5fTNcC0IpxB8wotgAktzYrJQPaEmWb4KI4MG0sErtXbSnvUd+jX7ugqCMTgQCh5M4JlbB1ot
3/R56azI2E9lqdyd5p3yeXmMWeB0kjXdNi9opxvotBsnCkEkM/7GMO5zNIDiR1g5vTrhmvHTQz0v
TgRMsRW4eFEJkwVpIArYjW496j2N59rdRWWaugc2+gU0KzvVky3wVe/Aldq3nEnm9qGl/bNeLHap
UZkvauz3yK4XjilyqWAWdWPdxKVK5SeNHMsib7rzll0BhVZxR+nbH0e46VQU2mlvDEME406tkkmV
5GW5TRFagYefxu4b6LIU/ryNFeZzx6j5zAs6WKIcA/Xwn9XiX/FO/tdQmVdBNH8Mqfl/MH7m5Tj/
P3CJX3gnH9rqS/P9n/EzL3/g7/gZ96/tWErAC7sW8qMtDurv+Bn+jc1eRsUOQoP+IB2Sv3EnnvvX
5n6waNehkEeMzIr537iTiDgbhM5YI3AQhPxH/wZ38tZGbbKx2+Gmx9+kcn74VngL9MoazBSxgKE7
KHoO8VJbGEraCLQisJTjOpDUQV3pRx90n3GaLhmdH6lchvfWjDdV7PZVKC1NXDEUmFvp9nrJUG4/
95LaJpmqYd3DcRT7aRjuILra7xzI3vukrVn3jwOZbFOja1LbZOBlySM4WbAqNo2RYgjUO6vtm63t
5aLQyjsEDWFrxNz4+qOqwFoZU4KZTVH2H7Ui1GKxQGtEcPb2Taam3aLANVFnRxdGGInPf95cfnel
//z4N/dUu5Ms6JuaxE1l+Y3jAJqt00ndBexo79zUN/vYf67UBVSBNzu0sL6+vtIWwYfwWp6kyCjD
yzZwmPv4YWnYu4ZXAGW3ZEB0+PPlbT/UP3aZl88M6GzwIiDVssM3l+cZunS9jMsryAfNYqpdiOBs
L4lkS4BPYTLdwYp/+vOnvnQQ334s1mjcazaRjlh0X18qrfSVvLrcQlWj2qfQmqbLNAMquJdq9sWh
dQCgJkPQ2NbOC4doR+JGZZ4NKGlgRWiz9k9eCkeB4Yo/9CiStiQYr22IJyCjDHMEiSsYv42V1f5D
QEBm8M5D+bungvMtyjB389y+bVZWRGGqrRpKArdkGN+WojxRes9L7JBj9s4jSFfy119pQ/nQfuZu
ERf75lfCzxstDZ0ZYNAag6GkVxixruT5bctBMoydCSXVTrkVreA5tYPLgEhxFY8dzYUYIhm06tRo
xZx0iySwzsrG7tIyXKCgMxt9H09e44wnhXi+2fUIrsDG63F5WLPBsmLuefvIJG6pH3XuAnbCWI0m
rvBGCPFBygDzJETX/7S7BksAzoHmQ5PVJZQ4q4HXvQs4+NCmo4/GCZDmEJIaMbS7sOgVUdtT3uQf
hjZw51PXhzPa36EHnGI0pX5u2mWTNDJi9K6GcBoytDWpcT8gOPs61ajHDsJpkPHJUgD/dvp53uHB
Y5CNGZGIodRsUBz1xAbFMuzDO2sJ1XEIgHnGo0UyJMlDPUkMvpGN0962Z6PcLZNVfhrNPvowORBW
Y/IZukfA2WZwNSvV3qIF8uojsAaYfzXJKo/R2KULmP/KvgkG2X/mNoGaD2d7+r412NfD5Kb5BrkT
Fe30IPV+zG4Ggnq2lCgTVVXym+8SaEDoiP+J9s1ixW1X+Oedh1pO2rB2YG62zieP2J5rzIXpDwIO
kcshu3pp3pTPpRO2IQo0jfJDput4i8jfBmDYdt7HVUYC/nDrr/fF0LTongAT3iPITFMkca26D8su
vNNAZBu0YeBl46UI0dtJu9KnzmvRBdlVPU3xbIYkva6hJKOhGSjsY4PINfxtSgXf/GYRxVGXRv5z
LFwLbrBrlJf48uoxnqsyUju9moG6wbFsn/dFPneAeNrqjp0yqPY+w3PKzJY+gf64iNRUR99YXP88
gyPpnuehovSLdT2r4kjnunhs4EMHCTZzCT6/mBn2t/SqH6Xtb1PiMnK702bC8s6IR/HbQ6AkfG6X
WKyRM1HhTWTqAE8E7Fi4Mrev56YmzsW1JAkt7kBE4X6o+4UKEBB2ItlgegT9nDzIiXFgNNQL8icH
rMSy1wQLkZ5EwM0UM6YcnztSSvqDYRjMokZFQ+C0So0qpHCDgnzgMRgfHTawNaF1CxtCjwouq851
GewpcOSXaps1Xfau50KmKBuotbqYq0Rh8bhO60x4J9wdc0OOGVEGVxS+g49QsbPno6tozB/CukMi
2juCR2EMV5octBpIqrvwZs8rHtueIiqmkzu5uwapBfzlcgmhrAPDMK7sYVrXpyV0IoWhGHz6oWvG
ZfkBJLhYzuCR8lccBLM/JSsD/uqrzUvmwr2t5HXrNvX0EaBCpm7s0S6zG3OYvSWmImsv3HTNgDwI
cAy3XW84T545ijDW/toCUDZTI1nqvKEf1vKwBslYDDiycOoN4zWPQPRkdmvnn7nYwyLaht1QJLYl
In0ms2zrFSI1vtM+uU87J8jc+8ayMzfm6LI1OrrIvFI2jMU4KxnZwFBdJWquHunDyU/xpu6VZbKC
sGi2nvXkGU72IejS+atF9p/6JOoOXwIgbSH659b3Bz0m7TyBLr/KbNWTgmRbg1dfCEf0wan1cx+s
PuqCjfXdDb3dWchGMD/c1KUxrd4uMiWag/2WIWJbZwLeotrlae4/gBtA/RoBO2YHbDwXIXnm26T1
TSV05tnteAgRFxIuAJthCpPZWsaHnh52dqoLiw4hDSo1glTm/xy74BGeVvgFAqZdF7aJMU6+f1DO
lB5JmSnrK1d2pX2S6yjbe3QN5NzRdvY/ootRDz7660sDT8EVrXjN8a+0kBNrz00v2mFaDkRcZDsf
jVuyACiPM626R9k64t5FPNRiPVAe4g3Ln5Bz1M0XkVUwe+feite5We9k1slHwMkEZUcrUeRzqD5C
4pp4nVOxEwGSCFuO+9lYrqqsX66LovrSMpSD2S/8AWR+p3dyHHQ8yirfywyusGujlTQECVfZaAQI
nYa6eiCGBDK9N1nmBcEp+74My73JdFrPxee04CDpOhUy4ikbvRN5y/nBwNv+qZywh+ogvR3UCCwt
7zxa1JG4opMi9lBMDh5GK/TTpn9hEKCF3VcriG+qPPcnGoZ61fdwa3dhEywyaZjGIIFEDFtEdbkH
y71XBI+tUQA63VUezwYZXJwjFdm1xDsdRrM7iaB/6nW2cde6JfwiaxkeghY2J7Gf01k5iOpztJBf
MbeuOnJa5jssXniMUvQgHMb1uu/c5RsZDU9lKYiIbbP96vRsATZs7zIUCkCttxRXxUIWQh448qKU
HbaRApS4O7vWERs9ndopDMRXypmzBl0jHG77GwGNYLmN2nruS20k44ooNJBFeZzqwYSRW8xm3AmU
1cvsPwmpuweHVQ/CrA5vCZVx9jVK6tgJpp9F1sFnjrILKftvRGUMO9WjomnIziSe92jYxROtng9z
RFuuwkjCIZ57hRJk3Kela+/0sELgE+YwxBaTgDNBPtkh97JzmVsPduW46HisLomavj/MhQTj7wrv
fC3RmDY5WYy5gRAQ3U2DlIZW6SdBrM+wE0O6Hi2U7ddF2LhbwJYudoON+C8ekLHBD++fXYR6942t
UH2G5thDQBVLaO9BZn9gOOQfRrKrzqhiH0gzt67n3GPHsfvmBrPr+ZBHJ0It0b3K9ms229dFJM4B
dEPxKyymS2Orz9s0uMnddgbrKy8z4pwSARw/QefPsjJnKRoqSl/o8k32k0ox/BoAiCYQGOp85qM8
3yDgF4X2Ec9GE2Q7U4UFqwETXbcxoDq3M/sx2ymwdiXitXLF3h0y8BVa36Pau5mK4Ic58WdG8qVO
wPigK5o/yTA7UKSNN50Buw4s8VHZjkw6o/6GigvlrQ6JmnPcm2xO1afFk8aZq7PbkrMu85tiInGN
2K8d7Jn2Vpv2Fk0Gzd3X1cGRjLOhWOymEIt+IMnh8hcvblBTLLPEu0FIE9WgOMu9GZVTFZLN1qy3
7QbJRur5nEoVIpa3zsuQgaBhTsc6A+MVkTUiCCQZg+6LGykOMIa8N1Rxhu0T/X72aXTEwzphEVH9
cNG1jBO6LP1SF+xvdCEsFKziuq6MvZ93/Z5oiewCZRdLDFXPNFrfZE8J3s9tmAS9ZR4zMqATR1Th
DtuJybHUNZJI2vzHCjnBMWV0ud373P+Es3Uk4mj9iS8332UNjAgw9Ek+fO1qB1WPsLfYLRywGHl4
Oddn4OXTPvOnvTYiAIIhqvtsba9cCuI5ZrEP4wrA/WO45Lm/h+MzHJvBUaiefWgwc9v7inJlIBpx
QuVJlRrR8tqN1I7ECKYYQzI3W7/aU69fmP4sez0YhyQsMWSCBtK3OcEf92u+NE/Z7DOgCLwck4oC
fhzFtpMRiqFm2/wRjOTMxoU/5T06Ber6pMpJLERyTvc5Zivl1jfV7O2oT/zmzAKpEcae4emJQMlA
50cz9/rorNPBeF2oVbgHS7jth9IcOnqLpL2ealNm5zY7MMN34W+h3My/z8yyik7GEmRlovVU8OTI
BqOJS3rQV8jLFfFbzKQIGnOcgfCITYaejQ1uGbLBvg9rCJpyAFhPQG8fpGR3p8jjDnIeg+doWpA1
MrXwFHq+yLqWdHi4jYYpHgqzVumuygL7LsQ+QVCNYRXX5rjKcjcwG/mCbx3itKADZfNQ4zhMoIqU
JGfnXgFxaiBKFe2iOc7MkgSVr+3pVscCb6kEDt6ZHzn23nd1l4ZJROvmhSFVkT/SZAzazbTj75Wr
IivuNmh6JyzmpJNkULjrJFqFTYpg9rE/GfmZBSP3OUWvukfNY38cI4Sph2IythCWAPb2sjbcJYIC
aFbNURnoBD2MfwkpfzQxL6iBf5w1mF8Ctq6As91Uf0RJnn8kXJMH1bJJXrTChW0sHBn7IAlHmLvT
QgzPspMF92oLkczR4vdJR0Dkh2ztEY2lk8jYG9Jy4cODsXrGdxNiVGms7mTZ1Tqdjbbbg4YM8ud6
btQtYrz5OWzd/oyYmpU83bYhbSigy/w0DtusCXGjPpaSfEaKbR0sSTfTKMM9FPmQT5CCflVZHj3B
cGU9qtCjs+6iX9Q7B+rvo+wMn0KeBxMlAzmhd27Qt99LBTaDA26PJgil0HoJV5zemqsHVNzthEeC
5BZnVgfTATLMMXl1n81aeA+OX3eEIDAWapNceZ2AJBiRv4vwf2blWtaq411s5u+Mxp0BoT6ZA4ji
FURxAHC3qfDq/FzyKXfVTHWAvFoY6uh6Y8l+OftVMmaSQSrSFP1VQDi7XQ2IM0nvpdVHiFn9N2iq
+qaEQoGrDX0B2tAp7R/qwh45+fqZN+8Q8kbIlLGREQzK7KuglvEpWsgBSZ1dJDz32W9EuHLhdv7N
wNuIIcMk3pMUFA+ijMjG/GeTL87t5HQcgtwxkCgUO09/CnXbS/YZ1PQI4dXaHKXdVY+LFFYQY89p
vhvT5OICSYf+DlIaB1RTNy1YVpbalAjUxvzei87ViVjNOUiknfrufiZgQO+XdaUk1XpesQR563qZ
Y+qfd3T2jc+VCgeLqCuja1H1CqFjxoaSmK3SwN1XM3LnJo8rpypPDAZ5dDPWugTyu3Pg6Mt+kc1F
GiTkt3h3Tq0LgPCU+I/VyuArtmRIboMm6MMCsuLU4ynzzabfG/bQnRGisKaHdUytmUOeb53V3ppa
hzIrxuWg/bEYj6ViRH7lYVDJYozdxUejjeogDlCT3RIGa1ikOsGL2Xt6ZojeY8Qn+MmpG9LIhoGj
kUHm7g+4JVN2ZDYNX4mui3EXZuYSxqYMqozdA2n1weuG+dE3IFknQcRlUmE3/a2lczDXaGdKeUK6
EdRHM3Wq22FcIhe5mzTFfigzlfNg2TSOVUnOcBzMkvUcnHzPeU0ddB0hj5g7P3wSOV3KJCDqdz2k
lbCng7RE+Y6R9DcdNg7pVEqcuBlWv1VJNGZNckFNh3nlfY5DlhTCyX3zaDTN/M6o7Td9V4CgNvZm
xIeobd80s5Vf4IfYPmoZVn3oiWAhXmtydtYWHdaT773/c/fzN5e2XRTUJIfhBGyp183PYJKV6XX0
ee0ADqEpsuWCR4CX0jDe0+L88lEvuGMH5kUEIu4XpIrjzMGQZRUflcIhDkw2OKbrKNcxhb0zUH9p
T7/q6WK43gCmG5j7pVn/+rL81vU74dTM+ZvFvNP4ws5WaaMY0WzpR8OZVgyhfE/qy9BEzk7Ho73u
kBMeLL8zHmxZ9lcyJbP+nRb3Lz8v32tjcngRfVrPeStIyCNPlmWZZjvbWT+rvJg4UeHGaSdS7Kmg
zX83jUY44mxjYSbhNmA+6636qUz7wZ/wEe7IrSt3qBitnaJddIL++xPFo/OOcunN3P3l43yaqlAu
XWbFb1WbxFOndm56+W7UmZBfGKoO4cca4uOeCaWxPgezYZVferW0yHdH/z+t6f8/sfw/1qbG+98n
lpdfRvUmoGH7A39PLMO/7C2XgHcBfTFtmP+ZWNrmX/Dq0PS4gPotZgdoC/57Yhn+hY4Tub+NyBTh
1eaF+Hti6Xl/wXdBFo22gakDgqx/M7GEEMOb+M83ddOM0gLl0yNGPxDLXr+p5RKsTRAWwQ4edfOz
jsboc1PjrNm16XSsHCP9UTaKdtmULuFnoaty2kO0XK7MXvYU51HlfqQXhqHFsIwBZzcNlYI+Q6eP
he7WLBlgSm5NcWiQewuIFMWQy76+Q0HdfhYgoKd9wUzfP4+WKbCSYVJkMNeYxPOk9MSWGLSa7QGp
piDfcSz9OdnMKQ/ctbGMh0ov3xa3HYxj7bkjLoUulGacthZxKsaMrTIJCURrCIfJe/Dpfb5txa5J
FNoiiKIUdVV8ovsDndH1VcQ0Ze2Hbu9AX/ZiygnnS5UvGDTxPtMHwB8/mCf6AMY58d1r7MlZf1CR
aH5KnRnnJZC7nVD9chdUergVHjnaO1PbcsFUaFcQF9qQcARs94DDJzO6GmGhXnv2upbxDJL447ou
hEgvU5dtQeV5fciH0Pq8Nt4WWYd/Njr0jdCfBuQL2Y4ono4ocDnQxWUsuHmwzZAumuMzXMgUEnoi
rsfg+zAbWCQAqbj4A7vcuwomn1YRBnESZHIydX5mXpp/TF0+Zl8xeC8hrgRGkDBfyLCAmbSDrQz7
9XmxDunj2rmIIaJ61k+KA0/HCT2juUugrK7pX1pkfVejTD+OZkGJMNRt1B8HIjUgKxQ+bZrOp/Nw
nktHwHihk2jumyorORSXQAISgbf7bF7pbyUpSXnfp/9i70yWJEWyrP0qLbUnBVBlWvTGMGzwOcKH
GDZIeAwoM8qo8PT9WWVJ/Rme9WdI9ro3tahId9wMUL167znfmSJxJWgvEAbq9BlDkrmc7oYKHfxR
u3wcbq+g3r5gd7xDt83T1Vq7RCBxlkv5SsgYkpxM6jndj0PgZfumH7v+NLeT8xEaP+dyg+mU4aA7
70mpI2fK6abaJl4KjeLedofpBvtt2exBlPA3zIHGt49jcH2FM9l8lDT9eWbC1rxKJI8YHuVo9ckk
pWINnqSByTmlPEr9mm8iBkzf3PS4vvFl54NGuxKUH2DRQSpsK6/8tqQNbEaVB/5zXRe+SsqwsMkj
04ipk3nBhLMwV/w4zmVOHGFW+XO8Bpdb32KxpE0cTT3Cl3ayPsiVWMDTXE3ZDzR4y3psFuYfe4gK
eXlv7BITZhu5jd43pluPzBHqiJGGKy6Zvr16SbcsAq0qi7QHHdWhcC9Gsb3QbidNPl8Jh6PpN9BY
s/qeKZ2q3UAdrFJOVUz0khhJ2FrGGxgwSxGX2cLMzdfR+NlMWnwgHr1P98LZ6JR0XZ8OtyIsCdl2
REktCu6iQOhfB408Z1k79WdOzgR+DlUhL9gFLLDHqhjz4p4xxYRgmD6nEw/Dxj13cMMPsexTjUkA
hLUXr3mQLfteY+Y5WmGVIm6KGJ7GdOs3c2UclT4Fa8ubbG/togjey+d3YR+2zlVuyco7md7I5dF0
dul8zhshsRVaVWtiREWGyrzfho89D4LckXdMpAwyobmO3bXoNbN6OH1h3FFP9sWuG7hB93mpvPRd
tnCU3SkaUfPeHYE33kwMgOi2zo1Ud6WImJzhVyPQimlZxNKDWX0n8lIQk+xv9gvulShMorIrvpaD
CcbDAuHI3aMQENmrtGb5uW+37Ns8jeJbr2obgkdDY+OGqBTqr9m37ZeGIzWsQdaRpPcdyztCgCw/
MFokscNTM/OpPvSzDwGObX1D3zwPmAJ544emTivMnrKXGMiNAZmfGVKMdwyUgGvK1h3pbaeun71z
15oxluiapKZF9hphazQXogcqYuODf9t3obeR59rk4gk7fzbEk+3AhiVYEtJJW8x9eXQrO70aoTiI
HZcdPmhZDa9iKUdOKBwrKSBT8pBxJsoWlvRoEa/Ze1OImdmkk5MEym/zw7TBmOinCoyFBXvpRzdo
48d5kQrmYTOr+Dn1VSQSjzEKloJUMXUahpKBQSg1o7hoRrAZdl3NMIEUV2bayl/GU0+S7EfQBItD
Mes6r73dpT2LB/IQOsUWxkO1EaR5UnnZR+e57cavQ6/RxQFn2Z4sJ02fBow+w6kOw09WcOnx17Ig
2ltdArjSfnn16DBcT2T7iB2a2HTeYa6Lp9a0T70Mx9tlGOofE7Y7crvpHp5GBtesn1zia1d43Q+o
GTbueccO2EwWDrWxw5TPMIMtakOuQGY+s3wHPmN4v/jojdJZnqzCYQAc+uOHUDtDG8+5mR5gzfVL
UpIa/aHMLYzuqZxAyHGDvGNQc192Kl+rM3W9tuLVpid56LVPHGUTFGbapeVKFDwqUZ/uHwF1sq+8
x3aqTIY6o2zTRHkV8lAyyv0KL6MdfQIkroIEkYf6Ug4T00tm4HZFImbUDocw5bQRz50Rkqlasf3g
88w9gAcOI8e1mEN5kzZ2ofcrYvSR6Utv7lWv1izxSsdgT80i+ql2j5gwbp3U1nFOn9BhNkGEa6yW
dPV/V4f8X1X8D+cif/v/V8Xnr9//JOS7/MTvZbHlEE9GeBO6O85HPip7jqu/K/ksV/7mCaynEVog
JHuUxv8ujP3gNwejuwB1yE8FqIz/XRj74jdSJmC68jMc4D3/byWX/VwWe3RhIXjh9ILjC7eNQ9zP
ZfHaMzRNp3ZOglbd921LJGOhzVHTRtoDv6/iyqav94fvB1njmrXNfzVT/dAyIhn++x8/H04v17yk
vlykCZxOsbW+6T1MvqfSlKFo0gdD/mVeTHNwFucdYp/5YaaH+YvL/dwP+P1yCBU9rAC+D7j5TeU/
MnlvS6GHpEFucRwkDDwsThWclM7/RVflP14KbZeDMli4aLN//jbTqYLI45QAqRyLTOwgUgAVppUh
PlzsMvnrr/FngdS/PlfEqebCLEQ69+ZrHOq+dWqnJZNW9OWdQhB+ZKYqPuuirB/prfj7voLjvXP9
qb+l2SR/cf3/dBs9J2AjBTEa8Xl//rCzbae+qagDM7As193FTcAYBfU7c4k9Li/xi/v4H6/nX+jv
UIRxWr35vFG6dK4LFSuh167fh5vWt74R87W9hOF1VFn/q8vhDrVdTq9CXJoQf5B7akwcC4I7aASc
EvZgePR+7FrkMTxqpyUKq9Nf387/9PGAyGFTg3LPm3/59z9cb1g7VGFY/ZI1NMxVM995sJcquq3d
TN8vruh+8fnePqsckW0c/XiAWYEQ8b65fZUXTpssDQKDYpMP0GmoPi8opQpa1C/EfG8Mrpy731zr
jcozgi1XNEJzZADvcy6ZAcBmHeByl5xZEWZNd1nmPhinNe9CBid33WLY4Lo0+nsa3t//EB5YRpoX
4jMBCz9/yUuxzlhH+UPWqG72nCrIPIhUfj1Penn96/t5eT7+X8Phn5eiGYbVi0X/kgj05jNjjuky
b1M68dQFMpWT3uFtjnkc17aKqOOWrxk/WCeKYcvhry/9dmXAaOex5UCBJCryIp/8+VN2ThnpVWd1
Ur/kiXUniZP+aB2ndb89/s0LsdKxuV2MPrRNcFn9fKFMjpNFTcIJbikpYHiP4hE5B5rFwEL+EGXB
Gf6gIJp6Hj52YzUd//r6f/qOaTUS0htdLE0Yg903S8Kc+4JaDWKfrOb8Gv2QfcKhbm5CxRlaZ863
BeLfOeO0/Yu170/fMPpXUlLYoyGdshlfXq4/vKxTJRtHA6xJ5qrpT1wEYCGoxKuVFIB9HhL6MuOH
O+q5wbKYpfoXa8WfL48FgM6uy5bGJvpWSqyjMsJgMqgEqR0J7JnYwMtoGQu0cE7iVr5Dw2ClYeCP
Y3hqKS9+5RH/8zcv8Rig18YuyNv0FlIyEARuq1F3iRk6HQ9h8Q0Vh4jJkW6OTj+3ex010WFx7L8X
rcTddi4XxsfACCqE+f3mm+/yiTE3aoHEL5z6QDhHlJRW1Rw3QifusmKSz2adL1Oi/Bd7++VZ+ul9
5sJckKQtKjKb/f3nW26vpJ0CLQTfVYTD3jJkQ9ohkY5wSfCig+fZdS2Dur/7gEsKfd5hfPhsetg2
fnrOFh9O1NyvbdJok90sKvIOCKEZ0NdREJvBdd4v4RA+NpGX/+IJ//MNpv4MqQ4J28XJ93YWJZYF
QZe91IlgsrdPS6v9lNnlS7dKcQonKc6bM9xWGRmxf/2J326D0qHadbivnmDASnbBm0/saloPF62u
p/tLcw52ub154hqW+Tsni6zzX1/uTe7R5Xlis3Udbq0L+BCv/c/Xw7bqRroYLMZfzvZlznMAGC5n
THJdFvsUGmBzqXWRSnRzoW6yLcpvA8sSr+MU9onO/ylMWOW5W7rhyZL9fIIrtfziXvzp0buQUFw8
LrxvTFrdN+t5uea9KlJG2H4H982aL1o+7GAnX1YFYhA1x6xF4/EX3wyjMj77T488knq4AP+suagy
/wSCCVM9ZpVDnHtgmjq2adBunx0aMNUPWY61voOM15ibGniKfZ3RrRIJIKnNP86eEtWx2xa3OBo4
o9XjkLdb7130JrZEAJ+6+ecpnWwCpAS36DFVE6052Q8dczrdesBQTKOGE6EIjfcZlXbbnOyMrtke
AFpvjTtkR5lN/7xKt6tQibo6TeLSDF/dbhgPVlFV9Z1YUKbQlqlR542Dym7pLffdPqUTRtM9I8kK
ONs4vtrGX90rS2Xzy8b0DkO+1cPCbHjUc6JDNAZBYaYyVkbwHNRuWcrEiOoCAYOA/qCFAkmM9rx1
D1iDVvtpChf5vexaqF1es34EntX0cUhWkhdDEMueOSDRlAfcF+7buVto4wFnbR42JZbpbCkd2fuu
qv2Z5b2zbjSLACizsR6+RHIWxER6PdmlEWXFmZZpgMYPgfV03AK1fiRcx0bTBI5g129e+pmMLD1f
Zb1l6t1s+uDOhEwf9wtnIZrRMLS6YxmlHYxVo4IOdZRAcAuWs3F39sx/S/6Fe4G9XbTbKMeHLxca
lJPIwBpfcCcMLuk/5Jait+0zcy6GwnwxYTPfYRbwlwOmzHS+n2dzgXrS758OQFsd+ie0n2k0+aEF
RSz3bpwNRKHi94HUYkZz1yAH/QEDZGyObk8q8nn1EfTGfO4c9hFAL/JAwpzUhbTfmhtGhIp2nULs
eqUy20psoM/Wsfe8kTnrZsGwaNy8lrE3riA1+zTz79DR8H/4/ajzfQfttUiicO5ncGcuCcdaqdCl
4WiC8iqXBRwAxorDgU1fpElBUQcOpq7Nsndw26CyHdblGmzBRAiPLrLx7BNYTBfL0SDCK8ra6Rw5
SKUP7tql36PIWoAA2igLyZ+l6QRIM4tilEjzk8Cdnu5yxHC4GRaU74CXrJRxi49lqEIKmieyH51m
r1jNmoOEWf8kmiznNvQjctx1SMeD2PKxfe9OhVUxz3eJe7TpiCeuV5r62l63vD7WbjGG9wgww/ks
OEPeLUsqsmtNufVofAELSLXQcBJ7tdPwsRub/qbbCFpOIhW0XKFfVvgNxTw5kItX7LeNygWUktUB
MtlMRXucPJk+yKof6hMVRNFCAwVtH1/GaRTCdQc2sWHbA6FlipENprKLZwfrxgv7WZHBq7QBmIso
xZVi0qankiHWD/8JiG+GRO4EWDVb21c/G9ijqFAtiXojWvPDpS02PygnLex3riKgIqHJUb2TSGqs
o2jt7kD7ramTKu/bka/DnqIHxPbYXzj4RGi2hlx0t0sQmMe2c53yKqrt6SZHKdUn7lo2Xw1jCVgs
ZmLa4oVtekYT5CDfpGQrYmiiwCBAMzKuQJLkYLb19GSBW4W3vW+ielqTmikIWka9EJvRsJh/K0bX
3pJsC91bq5JMZPItUqeZ2LNoN26hfT9iAEiLIX9A/n+R86Yezd7Guwz8akmKgF2hcIiBNDj9h8zK
8X6MHUl5YCY6xDehRq14P3VOnieI3Dt1BZK5G89tu/Ca0wmOggN58O0QZ261LAdv7RwbckHk3U0R
C9ozam+U3A2LDb76EX3He+lpb97LyiZKaF298Duy/nTa5T5H5CT3L8RTn7gqrDUDo4KRMekj0zvE
k37joA8qBwSa8H4n96B7fDaIxQL660ODrnfXBaqzzy45SffN2hElChAvQ6lry+klsPvAPmX2tIAm
z9QTci3/Y93UnLDmZmAkyqkI8bZTwRz0Z4zeO2XKLoLTP8kc45eQOvEDA294Nc3mk+5nOQa8f95t
7DvLUsf+mjfPJXq0NcnTpnjw+6KBxa4VI9qwHgP6ATqsH00briygq+88Bk2TfR2iuWM0AyYEkUe/
dt/LlXryDL2tXc8l73l2IPxzLY/bNM7DWUZleFjISGFPHy7hmCgJs+91Vmp4zqGdZ5fw2OA5gosx
7t3FKZmqhWuKHLWGAxXX6EinXVetRzOMzUWJ34ByaNPxEZgqs6tBWcv1NkhgvjBMq4FlwGTbkfC4
Ckp/G1gf+2HbfjS1MEXiFK7vnKYtDZkI4LiA7aew0JHtR8QHDaQap0DusyxlZBfcblG/4AFBnvfd
Ud74rib3rTsjru4STwRAUwunsxH7FwVKPGXZ7pXc8AHs8xK6yl5AwdSHtEh5MZZBwJOkOmMnulDs
ZjAGZEXswwWzG7JKgUCTWE1r2mU5RQfvx+q+LorEKlsN0aunMKahLGwY26VzpQ/kaYMhNW2NlaSM
8g097Gx1KIttfHmYh7YWz33g32sXofsuav3ZSwK7DBX/uHYjJ9cFVXmtmGm07bcM95RIRNAGd0IE
w9No6vLLlFVo7j2FoHbDjgA6hw3+1ZsrpIhMpLJbdkHGXeW8Bq8oN9FzR9rpwthMLsNp0rbAna9l
jYvWbGFp3+Qo6oeEgfNwi4dse8oCoz9V62hPmEyGsH+E/p1Gxy4MfR0HmZOhI0TUdLSm0FHPNXqE
+xZKHOp5oNYDeroKXexsVeXXtZXrGc/U5Cepj0LpCKo+elp5rOW+KmzPw01yab5sWGD3vT+XX9O0
0CDB4QdD0mU8vly1xJRQ5wpKH5Qamuk9Jdz1GkxTda6lGarDskXllT065tPSIZ/v4KAwbpKk3yKH
xsG879amsTAchdlzZoL54EoWl2RRqfM9He0FqqU1dsue5lr0gKLbUyeMeQ5NKMw9WKksZTPLbIK1
2lMxhVctg2M73vCev+tkxd0aQpT1FxNI79z6jj8MB8SyIR+rF1GGvzEsplhWTpMdHSyPwd5IIbpr
yxmanEV2Bg3tlZWOa8MobVf5jLtOGg1Lk0S80Ghpt3lVB3fKuvVKZ1X0sqAEQGv/SjUpxS2ZYjly
CUWbSoyW4DfaKvZM9wHMSv7SoC7JsOa0ICvGDuPIbh6leUazj05pzsOnZis0eGmdAqRR1N/fFgpR
GkK+cp8aHBtP2IeGlgK/qj9sRF1234AFOMdIjps4QB829W1DigRGjWjJCGyoXFNS3WaamfSmiptp
HLzufvZ6fVWkITaYLmg6VjGrE8t5C5ciQOCw1qfNqhlKtSU9IxyRAvoEGnC/IT+obVXsgzCCwL7o
ATCnyav+oNLRqu/62Z7VIbQGBX/EH+bp1C0aW5YeKoDf5HEuYme0lPW56sKthom8kAtKA275VGUe
/ipzUVlfU/KO+anoiWJmvupBqN/ccPwSrQRl72Q6Y1nJ+6q6djkvDscSpxOVTZhmp3YaBbT5oVuZ
ZxklTtYiWrb1ZcC/UjrO8Ir8jikh4b8XfmbqxxvuFLFfpuYyH4bORXwMo5cneOn5uvNxiFpoOuCg
7TY7h/bK+1wxAw+m+hB4ermzNDFuO9NjvNgHkV6inSc3/jzlqohfaG8Dq09JlRszH8a3YdY0nGin
dsW7Qo+sia52wO4ObIynjiyHGTlGxDUxnoTfxlwGK4/nar5aSk4Dta5m5cMiPGKb6NaCsXuxtFSc
Ktf5acxaMLV6tmyiZqqAEeCCmDPd9Rf0EtPm4stc0gw6DiTykNowRc1tXqURsP8uwC7XzqL6UNBh
aYjH6nlD85CkADpVi3vuO4FkukTfkFJOOlKTSeBPcjf2dWDwlGodHawhXJrYLUpVU8UZ3VAIN31x
Dsn7OdpDxGRdyNIb79dwCwH0Ag+5GFQHiypkIY0amRJnWMYa3Zqsq2V7iLPb8sPM3mX2GLCJFZAG
Pa/ldBV2r6jIQQiX1JlXpoIYlbiUegs4wnDeIVvRD6qegqeMSfBVMGL+OJRLykHPt81yaKVn2Zhs
YGkzCcknm+LMGuUelnGTiKivTo014BufUGi/XODTKJSDjqT2AoH8fGwdUAGIVgvBg4mIgkAts2Hm
6jJ3/lYsdB+vpNUM9nWRg6H4FobjekLB1KL2qvLmNdQV6rEpNfVXrDaGN0VOE3tFE4huXy6M/gBu
s9PtwfYglxok0dIonMbtGETj6GLH8TPr2KjMqWNSxYtD404VtPRlbM/W6uNYnoPa+sp3Om87L2iK
ftd3nH13TTVHV2tr1vecYic2cIzHO0f6vGWO5Zri3togS/duHTGv1tl2fUmLyylKhbVgVg8IOagK
074vZ+h0cbh4eIe9ifuxA0629Ht4Ndt925NgwOprL89zQZ3Aj69RwZ80Tw/IQtIXht1ej5iJLuoO
Rn36bpI26pSGvIQuyTfYavsmAyCC5CCtbyaaByIm3Sh4Lms75zHJJMsf/d2JmTqWaYzZFaczw2vb
nyIMG3ikl5GSTnUNnKfZbqhYHNxehvLcDw/DyJbTc6TDh1C55LQCgVKPXq0pGcI8t5+rsM6w4mVt
mEzrMG9HmQ7wfVdtDVjroGucQ7IxiOusbWbqnsnNATl8f0AkSBixbUbXSxwBcXznkeVXxkziiMIN
UCDrWKpyA/7jD2TTZRKrlIoa5xWZrFoOwO+Dx3CYm5tcjqS22LUKMbRhOqbCa9fIYLINRxd3b86u
J2iLZPfMo/wnOW0rir8+Exhap0CysLkjFq0srIPEt2hcXFuIFVCKKZhxu7yy1JK069hDh5/H7g6B
27SeAQphymDQxleXD37DI9+4YXbtkiYwHVn0tzluGtPK40WeFUG6BIjKN5qmjyEc9MsBFUJtPBW1
HJDf48m+n3xryL9XOVmi8N0m1ur9xKdizuMS7ZJM9Yq2ksloGZ11EWRIWHRRgNjexh6RVSFtnVSu
420XJw/RfKHpwidS0zEWYjCEWIakcH0J7XJxD56TLue0bRT+NENBh3EuN583t7NOSJ1YkVBmsifZ
eTd9l+Ww3WTWtLGMSC9HHbQR8BoPyr24/8t2cPY5ZYe5QbFZT5fIlWlMbGdg8N2GLMOQkdrUOneh
C1tckKPzLrUN6LaW3WO4byx28J0nJpHf4cNV0QFzIHbarnCD7ATFmJGoLq1IHypq43nvtxhh95vV
g+lP4Y9TmslMHGZ80npvCVP/gGYR3HaRu7kHkV1uid3LjB1/1v7e54hFAnNGh5rQJZqUOx6D4VNA
OyxMwtJhI+TVnJ29iMbFvVrTTX8Ot4AKzUhl+c9mqyePo7frXJlpw2lVMKN+F6wkTzwaJfs19qYo
D/YIvMeKbJSWjnPkG/drW/cSX3VXFX1Ms6DGIO1UmYj5md7cjF5eOLFp2cyJdgH3dmC3IrhjHi/G
ugFWxLNNBUYmUDP3CoLtANOS/MWRIdy2hOoIDxwvUF6HGOcyWCy4g2rb6gEo4JhKyoozJEeL3s1O
S1mGpDNRep5L4uXVviiW6ZZeAiYuVpAlBxrjQbxyOvSPbFWg52NgGxunvcDKvxh0jneKopYXFQ3Y
JQphxhFIdwN8hiJlcNs565a9OHXOWT11jLnpq6z0484mzHKT1ljGBXr/Hzkr72s9+uFzbw1GxiR8
kFibY3CmGgy7/pFLeuvVhvT3hSDMHkKKr9JvakWxduqi1XJPipMkO8rgYbSCPBDcUyFu68mf89o8
EIKUmR2zSfLnC1ljSSppgbD2bCHJQ+gCh7sCU+cS11PbvwZOjoi4pjL7bq1V8IpNt72X2wBfJjch
lu2h8ceakpquy3VL40YBN/a8myJjxnwafXfLz1rjwevZcj7IucbCvRLJ80wuLbakwDHuXacbWmT4
yUaxtyU/eN6qBWt9pzP/oCpdnKSXuYyt6ZWNO7HJr4wMjx3bjRvPmfBB9hY6P07oYdNd21PY74zl
bA8+guDzWqzlN6GVE7EzWA6SMDFhk3KM8k8D5nIScQIKiD19hpLnneOYSqDIU43QGiIPijOy/pYN
VmpiTs0lsLjRsRNvEHRshmDjRsvNtz4PHA05MEch/xusvWyv863S9o4ED4wv0UIR1dEwIep8EMQf
oDyz5Amll510U94Ve1tUhnai6NeDl9f0Gug9zkPSoQrl6FpuwAgC0Akf8dKQhGIJduPD7Mz26xRJ
dghamIzFPJQoj4Uvy5AoGrOEO1ei1N05aEh5YiMOktc+CNVDpqeGSQQ5GhdGYzDO+15c3lkMr/MV
G1NdHngWmO21XWV2uKPK+0pshjqmHcngLrLBTY8uyWrioIposjiV+ZyiZtrFn1nqkPryPGR3ZRll
3wMrw+K12WQUJfShC26ZDqbl2DFvskm153WIJ0k6SGzp1WqZ39e8MDMVxpQwUW8T1OpFjB631idH
C85TokNBmeh5xLFZ9hOpuJmvNUjEKujjVc/tJ6JX5Hbw03l53wT1vCLO2XzA7lnoNDGZLObsjDVW
zEz7dX0q0ZVqrjCwDpVN2b1kNrOvM0bnzsKsS0xKUm+SmJWGNqY8zNvkDXGf4dFFYNcS/Vc6as2P
dEI4ubNSOMRxSAgqALxGkrb8dNIcXJouQ4RozXN15KEb7+2WA7FDzAhHw9zRB8ThyPRk2s3Dft3U
QOcW41+Euz6D+kKDt75T3aRoRSlve6GXw/AstMkdQyNJX8MOiuXjIDWdBtdXH6Zomr3YK3wkeiPn
ECIshVU0eNSHlbtN1xhi7LzOdCSzTnwrWLBoKgVyPZI8ICBNeqE+LmVPMsFQoVEWVoVpm1EV0Nl5
G6+DlhIIqk3jHVkQOMnMy2ag4dRVCIio3cg94cTXqaTqIl5Hq/P7lHmLG7QnKgub0mJDZXkgtpbO
e0P5zIkmLEITq2xDUeBstRPETEDn6WYs8/XeytM0OhCB7A0HFvq5vbFbFvVjuIF4OpnZRo/pZmMI
cMjL+5FQhU5/op9bcgLaiJvc4zbWpzXgcYkXxlTz0dJu9TQWq6pPnpcF8Ajd2iFQZAo/lReDZJxa
9vDOF73XXhMhk93y3Y/wDpGQ3AMVQ58dsSmkcVcqiBRjVjT0n4dU3uQr6Iyd7+WcvjDd5mVCl0sB
2IAQfMm1wquy026NKRvNJkwVghfL9xE0Gk4hcG2/KBwQRMI1aUC68iLmF5MDeN1v27CxyzIN2ndj
2H+0spbj9krfIYWyT2TanjjYZtgXQDLQSvtYI08jz8dnGF8Ox6F5aJrbscCNimp9c7+6c6daJlpN
+NUvtfskt8iHQE+vF70pLPSO19wtD6BmxPcLbw+ZfDPpD34vwqOvQ1qJUWpZzDcColHYIP00P+RK
CDthli0MSqblI9qG+dUsC32SNE/bvTUsujrWQN2ZjpAgKc8pLRCBB7/i/D9FVeUnbdMq+MQWE65j
a+HbLf2g9EBkbTo81cPqvY84GRWso5M/PKC6jxzaQUSd0eDe3nvRUKikk6rNj+Q9+e4t1R8nloqG
XHotRTun73PmEwOeOmUvP7RVRlXPrcSN/cy4JfL21coo8thq3tdrazWFeufWQS3uJmPm9T4sii56
37p9GdzI0s/Hz14ZiZKeQEF3mSnl8OB4ZY2fVDqd/ytZ1Z/m10xo0UTAswNLC0r5jaxK1t3qc2g0
e4Ep42xG4d/bxo0SFjlxIFbnX2kJ/6e7/QdD+T9MrP/Ez3zsvuTNH/GZ//zvf1fdyt8Y6V+Q9uAp
OX4CUvy36NYJfwOQebGoeeKfxjIkFf9yo0nxW8AE4KLZQk/JyJ1/Gmgjqf/+hxv8BonThu7s+c5l
EO//HTcaDOQ38gq0r1KgPKBfh8Thoj34WXbQrTYWFZIUJ9RV8zsVyLmLh2gBQWCIJgI6RXSy2vl4
vxPHEhvRZJyNQuI2viOKq7JPaZNO4uj3teAwEhLx9QEE/Xbh2Ta4Uct1K8FSwOX7QvHB/tVrcAxx
L9bWj70uoGc6V97kH2g6u/1jd8FMFbIS7QP7hyOOwKmYPgOE8IbjNl8wbmYDeEkDRYO4bZio1zGK
y8BLCr+mt1/DQ4lzFvQHi2ZYGBMRhgXU1gXnTlBhdBS3Ip3kHo+79ax8zoK0A3NcN2OIGU8AA+C9
wCKu73In159Ct/Sd69Gs0RHSDRZ9HN0MCaAmgMom5LVTu4myfuLwGiC+6VrGDEBL1E3aZ9JNqmZZ
3y82NchO4Pv5ZLmIBfaGFqX1SNhaWx4Kb478q5V1b02AGudPOXZcdKxVvhxVk60swGHP94hnvlHA
l/DGfeanLTocnZmXJ8X0wHoX0e6cDvArGebbqrXfFzUD1NsZUMR6oDmxlHusKIC49JDqT6PtuBNT
goGxhlrn/puGbhY8qobWxY6GfLehq2HmjubFLJ+8Jq8q8gJXGpEdERTbA/oGTdHHcoirTzsZM9Lc
IS5Pjo668pZ5xELYBMFdZgst3gebnnPIWTmfYizc7lM7wX870xhz3y2MS0lny8iT6i7wA7rRMIcP
a0RRjGqOaf3dqAQy6XQZ5LoPM/KAE+ERhnGuyFFtd8Kut6sAe5TY4bsJP1KXudGeLLzLhMeb1AfV
BDR4K9mhlPBSuthnKxvMspuLptaflrwufmDL4UzeEiPlfGu93jwwo9wK9BGtRZSi28gvjg65SYCi
l/RAkG4dxiMtqjVhSIXxoeedUondepl6BtO0vBJOOBEp6Nr4Q4ZqszdGTiljHS9NJ/eeAQG/LCPL
KD3IvB1WGI9rc8Fk5VbPiRYrB89FOENVu26NJllES7RHCDoi89BE2nb2OmBg+1jJMZTnkMOLsx+d
kH4anVh+6bQ6zOyZRpgH49pQ8oE4XF7Fkd5LDnevmPkVHdu/+WxaWBMnFAVbAZhNMRhmNsQ5sf4m
S1FtBFHCYgEoTbRkC2eiQ0AavRgFrELuc99w4S0y3adwKEf3vipx/R1+f1wJdk69jxPEEtQDVsnS
8PtD1y+qpjeB/R4r1rDhzlP0Hnk7/KpEhDCEXwKZwTCTuaV56OfM+4jsovXPjVwKlxjFQMSdVwzv
+E5wEeZqlZ9QdpQ3HuyOe98hMGBXFUq+GmshDqhJ229FWWEhFW5xrTIcQ/PgeucJvmrsQ6nmOBC6
8ymrmx8ZQIr91uClOvhWXaLLoNdKohtRAIcC+BrFdDrC4t5sb0GpnNr/w9l57citbNn2Vy76nQDJ
YNAAffshk0xXvqSSqRdCpkTvPb/+DtYW7lFm5alsHaCBs01vMYMMs2Ktucb8jF1jt5IpHn8xFlFf
SRRZt4Wl5k9Oj/wc/nBQPA+p6lylU0QdalLokFl3CRndLkdJQY9D+gliJnkoLAxwFJwgQGZBGd+L
oS3h/MW22AWUkSlQTFb4lI7ygx2OYDaKMKKIx22xbR+we6G5y+FPMMnCWFyZStlYoEPyBfBqSoUX
jcw3cBuUTvOaWxbZS7I8lVti9PiY0MlLb/7Uy3tTy4przS75BkLpPnYjEoTGb+RhsnB7tUGAwtVr
AQkFso4eideTkXdoT3d4nVbXwYD8BHkueMW0fUqsNr6ddGBL8VB/trWikDTA+0pMm57MlX2fFf7n
MYk/dHMd7Nuqq68ZPbdCu+u+jrRPQTqJ/H2Cb+26TLtiWyZMXfKGolmIpvkBwbjhRX2Id4Uy2hq1
VacEErlYZK5jra8Gb8bnkd0sDX91xUQbQlqQCkLIjXYjpidtq2KmyD+wsvBucNCxekNV1RsomeCV
UtLT1TrkTCD7XmXx9Yz7Uri2Ib/8sENyi3DqolKhYtb73woQ5zsty/VnaGyk5Wkyrb5HkWKqnu+r
04dqqEwgSySUVljXOYlrTWhhSfnEulcEpnmLOXuyB+JOY5kuuusMoyk6go3goFPj2KXcR58BubTY
rOpUgCoIbmIVIGT5ztFImj2plrJVEbc7lF81LpuhBn4LjpqOYgjExw4vZgUIHfWghG64pP+pFKPx
Yob9L1+d65sgLQK3JRR5Igj2v5LatJ4Vm1SmazTl9zYfgNXFU+SvaxQ4WJZaJPYi5gWPShzrihg3
dq7oxa0eDWPyXRskUeTSZVm+TGrb/LLjprpnh6+4z7D2bmFEtD80rbU+dCH46HrQuP8V/mxdd7kx
l0urSLqmp9F+KPXJ+pbVU/UQK2b0yIaZeU0UzJ8TbZBXrQ2rosBb/sZOE2itGM7jjxUkG71p2geJ
XQPQIzLSuToVbmaWQf+19ekpXZeWUze3mR7OH+esFDG3MpuNoW3qst8li7r8K2GzBjktVbgfxMlS
D9HoDK9XatxPN/ABza+YuLLYqco6q1nIfPCg/OPkC5w3/WW3g2HgO102n/AN4OxnO7BT/DbmmfME
13ka+CBBgentOyp0BodxTP0aMqqZC2vDhWUcN5wGyefEbHtSWWR0rgyZ95Zbqk66bdrGDteV1Uva
mKuiVR+mgsbGts3kSxYHxWEO2dzJBgsaLxFNpvMWU1cNOxnEc5nnEIwZS+ZUa+0nSFY0FOJzl+Fz
nFoF21wQSzxzK340kEkZSzeTo2nsfJ0qJLeyPmw8gqDEpZ61nDNaXjouVBzlRbdQvm0GoFm+G6ST
g6Gmolcu9j60zMKWJTVa9hGtrlPJ3q0pFu3/aqfT/V01TncN8baLcFCv4Yk3lW4qj4MVQeUqemC3
ns25CYzJ1FLtuYgM7bkT1jTedw4Z7GwyjHJLBdxUOANUyuX50Fchdj192d2bRErRteaPWsL6n/T2
EJBeJgXAdp5cUyFsvkSTUT4s7oL9AS9iOsx9oo54pWDpzj6M7cFPLFtlulVRKOnbZMR5eGONguMj
xUBuJyg5Bdu4b0nhUdcoMRmxjXA1DBI7q0Zg6kmuJja1B0pwuCNETt/fy8HKKG6GWrntROJcZSV2
1Z5OgEe9IkfwO6kgvNlMIhO/81Kq6ygZ453wg5iy88i5apSG/EVwdGuitqp4h3plHTTRLJUbbOkh
mpaU5pmSkZLhPzvGV0NSiCuglqWxRfiKmCINmsS4KjK0xZ4CxBR8H1lveqWJM76CYgUUa8xDRXIO
Zs4aismDgRclCUhgCuFKYGfcr8alTu/6CqHYKlcMFJh2MrHYU+49HrUJgnX4PuG3Og/aDykdPoTg
TZ3c1FpnvgQaPqrkJaa1L4m2vDE2lduE1u1nB4k1WHvoOXyNqjMhPxnkRrA962Nu0OQXGgC3aD0A
3UXmtAob3Np2OZjlHi4ydC7qC0OebDKV9qwtVRDaertZKte4h9iVS15Ooek8SVuS6qKLPjl93Ego
97n9ZcBl1I2kMdWrIYzsT5VQqeXMDXsP+TGn3OOvJQ46WhhAlxlZoHVt5vzMUBT6J7uM82snH3n/
k2ihdlqAHa9R+FDyRi1mPIHUKL4aadlvE8zbno1IEMxrNLn/1FuterCrIpkYcegb+46C7B4qZjPs
1VTFskd2nfrsN3QsrYbXS0BIX7x+PSXJpzgQNm3azlzNZB3hI+5aqKGkFhRKLlxV/EGuBs1HyzpE
V2qkjnvOfxtGnd1eO01OmzFy9650s5CUswuKVQXYCwpzHc66mD+HWj1/6rSpMzzN7OYPVl9bjRc6
mbgCpBD91IVftKtqHO37pQ8ASkVqaGt0GVRMtFro1Kn6ZkfppP5A+I3ggOW/sqch2oHQ40IYFgE6
rIx5QX9oAV2Ybr7SopUakeBPaaKCV+do3LPoBlI4NqY2Sa0CiJCtYtLz7ScbTFHDBwPK30tNZ/cv
UprKY+ZE9bMzhs6HgEQbGitduLqlZAvWEznA0pZs3Zss3xd/GEk9llxZvrRdkCPWChFBu/TBpdW2
qifrq1YXgsJZo04r9BlASAcNwqNZ2NV01+s4UOohelQ7AaSwctICF5axV5K1yEW/63UjP0xtNG45
LHFN5k5pLy4va6SuNNQjD7hXiTy2sVN/jkCGPlEZN6/0GvZZhAp/N2fjjuhtusMTW/8ikfjPWKUP
ITZpDXRXgpN6i3I8v9cVAfKD2Z4E29EYuz24u2YTTlr/BELB2pKTdT5VqtiQNuzvmlbvQqTjwrme
U+tnMWrKDMIjVFmizpxd2ZSjdi0pXPBzweJv7ES6fYiKUd9z+ryAHA1+mkrV76ZQE57Nppq7TqGY
12oM5AO7ejMq1q2Mybq16Fke2SXTmwwLL28oEbgixGV2ctY7kNYE/WObYYoBdUYO+b0miF2BBgxs
s4BDwcVvXdF4fp9hW+UhT+9vhjl9kZD0Nv3UKijMRHplxBS0egQ2EQea4VWakr3YcSm8CL7pnZM2
5kyEV9RyE9dZL7dhkre3RtE0D0Cmk61VasqhpuUj9dD/Ell2VmhBoA3oBEafjRQRyAXAOiUjvvab
FFC/XcTIzvz+QW/yb3NQjgfCi3aXTGZ9nZK8JodrG3d61qSf+gyaOZnrOuJs5qD/PMQjKBBJ/XWl
6W27Rl8eDRuRAvnXmZ97xPCR2I354Hw38qh4RNzR8vEFaIKyDtP2ShtSX1kNUaU6XqvH/a+0rri4
aEQ17JMO1Mu6jJLtoJjTd2sw0rumLMvuIE3Z3zfUWtiy9JntnuJx/VMdw8UwLoGhoGWt+Fy33AkN
cuD5NkGC/N1P8kVSR9TB6qXxWlllChcUpvFMTE5xWF0NY9R9MOxM2ROMA7ANVelTgQmA6vZcm7xS
5KHhNZ3Rbypf/2pUlXaVxwUlw1xrN7IaYnMzKsqzOqrWVu8RWGhxPF5B7gj2qJ0QU7VK6RGjcLbW
tCPR5av5+2oKuRtoYHN3NWnzp7G1IiiNiikTz2z5zSOq+s9o8QDgwNwbSUc5yX0wFtWzDHIzXQSh
xcdp9D/WTdDepSOajv1QKywcC8JK/BF2AUl2y+nQyXdmPNxTX1X8O6Rp9hqlvvMpxzQe+IY6bKeG
1pDNGAwGQM1WndxqjNNH4sGZxnKhw+TRZP09kXn9rUNBRsas6n+MA9IntxOzN0VKuu2zFGBbHCpI
Q5zBOIw9zW0N8tNbDsDqe6cpyT0EoYpejR40iklvy43O1b/YKhi77Yc0HfYFl6SHrO83lpXas4vM
If2OFp/CPEevAwQ2u8K5YFpptR/uNCNjo+jmcAfsmuOPYJ06i9nZLyiiJwRgFpc2t7WmjhgAvGG7
HVVzfqBLoPtSyWlCAAc2/H6qk2lThO0zx3H2AZDziBYgS++zKdx3jHaLsImFjqATNcRgDvIwx+2s
HgLLpoBVZaPyjKqz+oK2+RbdQuYBhUdSgfLkSxTk6mNdY3MtZyzXaQeLvjqws3dK0JEvtJQPhW+M
q5hUGZXrFro5aQyFaJt7ckH52syuQfQncDmSfCtq33ymWKC5SSDCm5iv1BZgCN2WIuBIiUzme3I9
CNkafdrjeK48NhQr98Q8kqUgHjV0pweSfth5ckxtakUxbnzUM9cwGbEG0+cW+KbTCGjIM1AaQgDZ
Rbdq7Whf/Y7IbmiKGm8gGtmuHJSt5ObK/NkKBTFcOv3S6ObYUG+KPoHT7gisfMhGjowPoxPWN0kw
m7e6lT7N4JDWOHz8tFBpf5RNwwpqsia/S9GjGcPYfGoNWiGuFTtvPzVIzw5Vbrdf7Vz1QaqIpNDv
Y+KI8TmXNh4avdWpqdv6XQwpJrGhg9kDcKl5VWYGYyTVl1f30ZyRTLVSTh43pH/io5UtMi6BMwZq
4iUT5BuRWm1D0ZO4rAR1KtdpC1VZ5D/q01QZnVv1ITyQIOyNKwXMJBniKDTvJ2PIPnLi1v3GpJ9z
8W8sArkq0oD0QM9lJENKgfPsVdsWwJyKkKCKNp1kiDw5aiN+KmDJqfO0NdvMaKBNX/FN0WVkeKH0
f9cK+Zoxx+FJElDCcLDMk0a9CiT+oAvnBdeI6WBnnSp3E3ClZD0VlHBxeKN6BRB0urUSpfzyR2Xh
/i2x4qTflmeb2DAJ2gMhuFi0Jx5n622zbyqtmL/ZRYOQ0hHdNpg0yOQkXV0qw92OlrjuUfETI1uD
GlYv9HOfWAchZwOFt1geQ+ig1dZ6YzRod3UQVsi1ZdpnS45LGeadpeSmWHdlZm65gJOxdIaJwrbV
KyP+UCZFcFIF03LH7nwKaPGY8U90fwmJjZQrAqKsiB5GRNfoyAo2sdItVCvDZQoFiP34/ht8OwQb
4yBeIiQOzl7TOPl8oSVDZTRJhs8qIi0vU3OLHKiD9PYHiF3ZfywXg24OL4dZNCqq+p0GEORltUWC
1htqjJLWXFuqGBlINCZ7v0PscgU8yNe3MtQzxUXrVY33xazZJjqeWCjXF4awdLP/0Q5pUhbid0uq
SnhOSue0o18JTY18PC0OeHEk5hbeDql82Kx0DC68Nt1rkR2nRHsJ3ygEZ8LdI9WWV6+MwycDwVe2
nenE613t9StgPGWm93//I4GjqZLAjWXC7zyeqnCvOxiCVboy4Qb1W18oZnEFvZvfRezx0IZD9OIk
LeUmCLC85NdZQRc180SvkPB4YRyAXYMXh5BhnOTsXFjHr/7tf75GG2YAs5nlpCOnpdnq+BeCbZpT
J6SdQEe5bOxEMqX2cxpUZe8pEyv8W1bx1twBHXRyE+h6gIak0MP4Fr/tIrySlgjkLk1LvIRqPYzS
DbWwhpZG2SDdljV1/DJeykKkBEJcTtpJ/yQlThpghVPKvTYODrjzEkCPLrDrcknpVDbctCIDosxE
+sXVKX6Em0vSNaoonqxp1lC+leFgDw9DE5ofnVHAThYtzU6X5tiyDI5fDh31XLYkb8kwwVUevxwK
F7haVfh4tV3q9I//bKqNTl/lVivJQd5yLiCwMCPqMa5V1JO5D0bkirdOjmgGy5CpxTWtGRPCw7QC
ZMZfC5aRX43adJVhBjEEq3ZAu3bz/sTTTwrf9KYvVW8b9oQF6ZOe4eNfjmJNyzAHQPjHLwlvlcjm
doa2ny6NiLCPFnZZ0DPRLH2KXh1F+nSFniFIDhLToenK4N55RwGjibboZGn7yDU8YXbsjEl8pZqT
bWwyU5UKNhSGjkYLJzVBQ1bAf6qPdhER5OWqM7h23cX2t9LMknlP4gjmV2qp08f3B3t8HlhQjHUS
qq8+9NBTtFPX9HDQpslI/HiVoYNfLgG0RkQjXTFqVh7MqCaloWJAtW4NNNyT4mSXEEqviNt/zRN+
AS8ZUcwrLgbP6lPz2zkc5ZTTbkv3SdQUGzPQDOJgBBbUfF6rUrxmy9g7vhF+QaROx1Ea1svOqgX6
D1qnynydljIyXJ38sr/WUWiStaEZ4zmPOce5QPv+XukHH36JAzZJdkkKCpD7erTKJR0jiLl0X/Gk
Qa51+/7bfevErUJvxpxPAxlt2bhfHk8l0HMBbKH2J5er6oZkUY6tapfy60lyODdchDskyJolDr6V
hN9KFbSma1l14nvYH/vCG5y81VYF9Ii7ieQuJqdx/EEfR/pM6feTH5xuiq+A0LBsVF/mMbpfPa9d
VR20GySTyJpmjcw/yIE4ccs8B7o4seq8zCnrRyTidPq9P+ITQI4F3hYlGBuiZfDXEtnC8YhTpbBS
rMd+YtNBaVBQuOEaVDRL+g9VQr5GeFX1G+ZYcZP2wRhtZUHqmGsFN7OWBvTxAnHgRJ+w/CB7IbuI
BbAMwMY6iXgyw4iIgzDfaGmiN/ZFh9Aujh2k4kGn+ZU7YpH+1Fc9+HfZpn7kDZJu8mvHyaOIhFmL
T9lArR3eZSCdX/j1xa0X41x4a4lEaJuuTLJfdSSptsqyym46tF/pB3WwR66IS42Wjab8qpeN/Cg7
Sg4rjL1IQL7+U6WXJfUGtQfeOgU9fQIBnaXppsFcCnFpWwW0rtMYtpIN3K+VLDPi3SnTmnJNExNN
0v4sogjXH9AlBMY5CceUewV9XupgTOuMXaT94uQFf1j6WkTVM0Mg57a6agewTdvYKBe4C0vYqx5t
oMtdJ/GL0RNxWtHja2WOsc+neFELKHpyjfWB9tQ4E0ltWXB9WyU4htK0lTk3wNVAteD4mDqeaOmh
JcBLTQp+vF1lBUKXitnrTPsrudDHIuP//nv5b36Qq60jrpb/899Hf/dvHXmP/qPmf17/kOClWNQ5
R3/j5W3UTg/dSz09vjRd+s8Dfv9//m//5f95ef1TPtIu+3//60fR5e3ypwVAaI90PwvR7d/z+T4M
Lz9f3v4H/wiFQPABW1hAUFChddrLmOe/fXahVtsg+xxp45quQ6H4/zohEzNdNj0TEaSmskfpxFi/
dUJQqyGFWQtR3xac3giPXt8sA/99zeCd8ab/9fd/gvKORULIIvkBnKlghmxE/aq2/PsjypCgJDDg
V6CU4+RRnbYe0sRqXIPs8A4Mg/9LjwvTY5uI/QtR2hIm/ut8+efRROvagt/mNyxSqD8frWdB5TRJ
KdcWbGa2eqO8ifomcu1Syw9/fI7fo/5zlOcfha6KHV+avNDjR6m6EWr6DBsDakblYqKJPVBV0hCB
zcWFUR1H8P+MykEOxkYLuYpY8vhRWpAmtWgYlRaFxmHoINsYlTFdQNic+2yU8yAVSd3moD6JhLos
CGKfDhmcJ01n14rJJ1mqloeuy6s9JVYs47C9FR6chFG7MMLlzz79bs7CTTd1zTCYtscj7KjgpUjt
JXWFtoFmbtQ5UUlabPpMKBj5RdbaH+zuwvl17hM6fL2F3KNrnBvHT3XSoRxqk6dG2LcT+0wo8fHP
2mFJ21wA9hyHXq+fUOd2s1zJocIjVj1+lN3SY69liH8rHWHwqu6E2JhmaD2YNW3eADJoGwOB7Dl2
Pd74ZSO892frmSnExFn2A53hylM+UR6F0GNTPi40lfhKLxzS9HzMVl54znE4/c844b8t2kAYX8Zp
ON2rKEHw0ZLYVqTzvmyFulJss7ku85CG7SK0d++P68wn1LlxECBpy71Dnr5XZUxIQ5EJSFRqq2ZA
tQi6wfSEJ2t8YY6efRRhOjwtUlrkA44/IeAcVZR2Jmncqn6kdWltAzttH+jnv4T7OzdZBA/CoUMF
D3c6L30Qzw09f7zEyS49C8RTtDazQLsBhtp8zEasZNaDLMNPauJjQopG3X3/rZ5ZjnAG0QID+OfS
cJq0IkWjURzhGhqWuvLR8SE9UF6b9lWbjU8dUYpr+84lkuSZ/YcZqpGvkJbGMXSyB9D0iWJQ5/0W
yBpXCB7DdWYLuQnGAXp/qXTbrgYkRldL/ev94Z77sgISKOJZizP1NbD/48DKFpIy7kLGWs/1GSpz
J7c4KWCChvvohTd7dpBUoUhzGAitT+cr3Gb2UDzTltpw4WrVHO9Hc9S+l01v3mSgxu/7VHFwACoN
3M7+epjsPlDgyDUYqi1OtrtoQQKppcR1MYzTXaOjdW80tEyRVoQXluXJzeB1HxDcgrhPwwblLnSy
LqkSWomG4nwd1CRWnSrtSDnN3YajlM6gKb0m+Na3Q1OZH0RW4D0RWz8V1KgXtt2FYHx6sBDccqI5
mGggnT65EOCC0/dzyO9Ar8h09sMnKkWOF4WLELWssNMMZbY2qK0jy8AQuFNf3n/pZzZEQjReCP2/
Knv/Mvf+mFst17VADQ10lXnL/UORyZVIiNpNA35wIjDKfv95Z+aysKRh2OBtl1V0MuASSkBvSHwV
WvSgG7pJ6XzDQQI5gWJfmMtntqkFikykgIkOAd/J0GZcLKjZwaNKfUhihdXb+srQpuEDCPl6j92Z
uausvnyxyiG9q5ey2F8P1cBNh5Z+PjFY6ZP5PPW62uSQh2hxpjm9oyOdPhzUIYo6/b5//NuQ9sxQ
bXjFZIJNVTBvl3//x1csy7bPVTJ7a4sj6I7e9Mi1/B6p2xDC7kC9TRFWDbwEle2Kvp3Ke3+ky9Z3
Eh79+XjzZDWV9UxTzqTAMquXKQvRcFM1KNXef8rxVH2N1MnNaK8XZ/5OnkwdslVDGeINg+eHFq2E
DoAOeYFwCwfXMVLHyQUbqrPPo5uBE8biuFFPnlemOZKC1IGJmddgu+sGM4gy53MO0TcntIMLwzv+
hq/Dw2KLxAy1CDCo9kl8q+qBj9RgaZQu6YKMddhG86x/S0rD3zTInK8Mpyxcs+sC/D9C48KOeHyk
/n46p5sGzZuL1inOW8GnoYlQYXu+1HAREdS8Et1sDhSEKGakg+aRqhH373/Rcw9dLonMXJ0WuKUz
5c9pq3UBqWktphChxQBN8iH11MYAGqfOyS9shRLqst1w4bMeH3GvIyWRD6yYk5Rc1Wm9wY9T7CaS
EpFYJVGIRIXcRXQXrdUKHSzNasW4cgKc6IK5FBde8pkZ5bA6VXK68KG5BB6Pt/O53GdjX3tZiwK3
VZTgusVTBGmRBV+2mtX9++/33FBBmC/xIAMms3r8PCtE9qDrA9YSKsm2MQqsgyUHWh9H07ym66OK
l9Jy/Vgieb+wz58dqkXUwj2X4HfJAPz5adNQgTQT8mlhLcVXVl7JVdi24ye8Zi3QTOOlV7t4Wv2x
B/3zWYG5ssE5DqW9U6qm2usmxLAFLF4KZ5NnJhINM5y1Fbjo8gluIr4upW7hXTNj6/pCIcm5jzHs
2AsfU1OtH6xLAeNJkPHPT9K57JNt5WAl53H8DnCLJAM2N7VnZcMT68vegG5uXDSpiDccmFJjrZs0
jAv0Rirt7PEwiA1iy+7CznJ85v7zOwThP/lssNVEr8e/A5dwUGGp0XhjZyQ8eZoPyRDYLsTf6MLi
WmbUv06Cfx4l1UV7Rj2ZoOLksytOroZDT1YyCyznxhj0YgvDrP3y/rw+N7lg5JPOJk20XEOOB4RV
D3bDZtF6Tq1lrh45KS2lk/akdiY1WkSRfxea/h6WxEiMfcqWZAGOH9j6YUXXftV6Y53miyvMeHBs
cE+DiMPt34/NJDgy8XpbnAZPjnKEBiQ5Oz5WmlaVB4Qh3815O63gYDpuMLXV5v3nnZsc6Ig1leqY
SQffyZ7U1FM2gG2gZafuh01nyXZXogtd+zqVwPcfdW47IuqDfmyYzI/T7jxjVMmehGHrtYWpu42c
849FY9Nib9A3nBCv0+2QBlAWR7xC33/0a1LvdGJS0MEvBK8K8kcnaxFnNwtj9ajx7My0940zA5uN
KOtMVk/TtEKPSATl88cUgccN09lRgUFFCDHbAhJsSK/eXRuqDUgzFD5XZqpnwGCU0N9D9cBeLbUm
+8JKOhMOcAlDoG8yG1hRJ3u3r9PdpqNZRZ+eaDeOPV6PQtXunTwP78Zg7O7UCIO5qJnyjchHZ3fh
fb3dTh0Vv0HqFEjr0WmcTItUxhOJTMrXVpjQ6wH3xvT6KsYEjboX2XVAerA4Fb9xvpW1YrpwMeAG
2UZsbx3g7U+Uo8Wn93/T2zfC4cm9e4noCRdet9s/glyjLEEfWEnp+TY4Vivs7FUYW+1hxtP9uVIn
8ZToqf2Q1c30gO3Db4PKfxtjv529y9mNMTgdyCSwX69yfzy+N0oxYCJEwkPCIZJV4qwXdctWbzr0
SAUi5ZlmbjQSdX5hiZ7cEpftB+U9uzd+MpIE66mJxUwexTI6ilK8GXNHT9S85cBSxRYZZ/nLUmZz
35hDcDXCHAZD0pv6nRaBj3r//b/dKRadDvs6ih1JYe1k16XfXpuLHDCFUEoLSinYtnbU4jv4XdOF
wOX8o9hCaVTnHZ7OPlZxUbT+wsBAYv+9pjjv+U3dhJghhOaFhXbuuwKCIOymIKBZ1slCg34jRSx6
QJsqXXyrmMZKenZgR6wgzc0/5my2MNEbrZEIzakvbUznJjXHJTuwQ8syMeHxyTLGdPYnToiVWhLq
V7iJ2esIBjdi6ixfJ9SCd9xilV1iK+EVoOQLwoi3B6lDcpkYmI+6HKYnkQH088pqdahhcWfD+S/7
gfAoNPWrWarFTqMd8MIRcOaBBN0Uc3jTPO70ogp4o6XwqWR0ONfBLqpAuqDbk2iqAcBdIdLDYPv9
WbvMyuON3yHyobFw2Ul181T64YvSGiLfyTyUzyXC1Di8AaRkkadr/Cvk1OoKBW3yH6xYnalEipnn
cqc7OW56XMfoxcTizmpbfytoK7gZRRNsRnRiD4rsrEPl9KnmDgHUk7hok1sTDdHP94d+ZhVx0gGY
J1VLGeE0t9PYeu6gAi682ui17+jms62wxmyjy7p+ev9RZ74r5zMVIGprpA61k0WE+myZphhIotgK
XhrdyQ85MA3UPGrtyiaeqwuf9dyeuMSY3GuWHM8bL+Ym1YtgsjFOJwdMk61StbSh2n7ykeYbH0/G
1OifK/ZSiHjkgLZ01PjtYhpipd77Qz/zlrEVwodkSQwLtIzHK5h/AxoWg1iPvRtBdurU1MBGA2AY
VpKh+/7DzsxmhgoJQ1qk0DiKjh8226Kv6AqqvIQerpsuy8T9bA5ylzjOA5t/4PVKpO7ef+by7U5W
EIhhiiYAHxaF6Mm+L2kuGqKJAcLe0e6HXvouO3f24/2nnNmG8TDnGcu1nBz3ycjigl8uJ1l6nVPT
X0w728FPomYNfz+FIo0QQiK2xApsO9th/B9MX8JfdgiqT8J+U34SZo0PrUW8LfzmOsPJE5RpD/kq
N0Zta4bFbF6Yv2c+JFHEUskk184MPh1u2yMzE+CdbYs+eWBpFR25FhDX0v+pNsAOVkGv6H8/VVma
KBgBB5DbN04OmxSaqoqCnWFa9B+B87dv22HOH2m+s7+8/znPbAjMTtR2YpmnvNvjiSrKRiuVBK63
Jej1KqtEo4E9U660aGm7NYv8QsRw5hw1LEeTUlssfOjNPn4e38qKbTuFxx+HiDANFgaX0claR/gX
oYYvhuuaricOmtYfvXmarAu5rPM/wOZWQ8qQeXQyYNlbIQcZPwDkd/5c+2l3DTcgeW1HvS4dLAvk
CDUOmETxJa71z3//uvH8W1zfKW8STxwPP+6gTw9d0yDVokTUggMPV01JWboH23lgw7+kJnubb1nq
moJ1SoKHv7CX9/FHOGxlZNgkFC/XnhNrF2Eouw7GETyJMn7MsSXb92E3QrvC9GBUsvjT1CnROgav
5FaK3d+9P/w3WxQ/hpouHTEqtpB0pxz/GACWFUSWFsR/NbQ3AMuli27K2Pz9U7gmsg0CmeHGfDLH
fCfJp2QwbQCi6byJYUqtKphcu/ef8uY8wR6Gc5RaKYUDoZ6eJwVj1GcEurgfhRntwHW212qcDUBa
BH/9KEFWUDc4SBa55WkepQwstjas7OhwD/KvAyvjyZ4aC0FX9NvI9N/ent6OivgSXvprpK0iEzn+
Qs6YtaTcJh1YDcT5ValEHUTDOEAQCBF1ii/sdMt8PzqzSNhT9llqpqZBBHYyIWRt0/IxGMJFyvsd
AVuPRS/WUnUP9rDMBuXCi3yz+HkS1bPltk4KhR3oeHQaEGUxWyM+yn6IE3RuVrdxnMO6G2R/o9KT
d0D4g14OczHYwnWtGNv3J83bXOMyVj6jREUviXJPAjCrLBbdaae7INCxzwo0H6Gs5Y/G5xAORYyz
di0+4xEMXb/Iqh68YxVDRe+RF9P8nNRjfeGAs99+AapuiFdUCwkY6cfjVzKU1YxhRCZcG+Djs13q
MW2HQXWvB+njpDTzB1Qk7Us4avJvrxjswCZfHymZ5H9O1UhZYzZKW1GHSotoOgypMN1KDdqr2BTK
Jp4b88Lec+7Vk5UgNUHdBAKWebITOt0surEzZ5c0GgmTWkMts87mmtWbph1iYnjxXC+B5uETP1Hj
aVaUkVJlreKQ/qtXdbJ778+GM4uNX4QSRFC5MogWj989Ckc9QzCpwkKZ4n1R0cVfqpPjscp/g9L+
7bp+G4cvchqOeT4z6XfOv+Nn6Xqu1YFqT66gOufFdth70FP6q6nHSQevQkgnSp978zxMbtRjbOJP
TfP3n5zoFFMt6GLkuU+/ALz23OpzgVuRpVX7wqfPQad7yyvhi3hDlwYXdpczy51MIiV7ugrAqZ+q
iKImHSIzkaorjLAFGRlWNxptJ4fGhhyhNUJUngGf+AGhyDisZ0Jb48IXPrO/IVpYwh0y0qTnxPFb
j/2IbCrwMJecWHLQ1VZfjT6cxHzU55cBk6Howis+s5zpliIjDRRCaNgjHj9wwJ9rcnyfPkNFHbC6
odvwIKAhyTW9qTARKQTZ1Qp5L00WnUFr4IUBn3nlXD04QVRiHIa8/L4/wo0whlUZ4T/oKlBxNmo6
t3Tp0XkCDbcr5cqXVv0hLaGzVjpOLukU/gdnJQGGwQvHzv7tC8ATrkaZWM/uMADEivEjhr0e0BYq
wuHCJe9MbGWopHwXzRibmTiNJcegTxOHzi137HLwDUlJXzy4RwMHzgXeGifW1yYXtWvTV7tLUge6
PdxfeTvVVk3HThte6EJ5+/E50gR5R1T0RAunqU/wn5qGlFy60gjKmwBaFrxlo151/Zwe8J4t1x3d
jnSY5JdexdvAjswU6V4ON6poxmnOMYEAImlzlrTJGtEONX9/UFiSF7Syb1cTIdBrxwmzS6qndMlo
orRdRoZ0WVb6Bzuo9G1chYYbi8pwk4QN5MJsfrtB87ilCWDR3Uj9tDCrhA1qZxHglDQnmZv74+wJ
0UQrvnR5IWg9+6gl9kKKYtJWc3IWDGlnKxjPmS6HMf6lnc26aUJrbY+AaN4/ds6+xqWTlBSFQDVx
EoPMQR0pWuhLlwaB67HDXi8SqfB62+/XZRT/nZcmWfElcJUIa7huYVx96t+o6rRrmhq3O32qyo8I
gtMNS7eEA9zEj+UMAiPDbWNbmLSi/AcDtch1sTR1bu8n73SmmgoJAytwLdIwYihBn49DqN5AYU93
1EsuVWPOvljqMeqCt3xbTNewQ5sC8mCuQ2mT5i36i51Acq9L/XxvRmX98/3xvd1sSawtix1VD52E
xslmC2c+SrWE5w0mL1APIByFk6yvhzkzNoGTmNAkShOMmpPsWxrKLkzZc8Ol8Emaa2kHlfpJSNGO
JbDvlNerl5Oz830ptkiaApLyjnGYx+BSfXz5XMeXhf/H2Xn1ym1kW/gXEWAOryS7T1IOI9kvhCXb
zJnF9OvvV3qYK7KJJs4AHmMAwdpdxapdO6y9FtM+KlrdNvLvoG9257ZZphyivs6Grynr3hb0sD8r
vW0QOw5RaPSDc43t+Cw+PjRKKsecA/OklCy2D5oBRxZi4bUdgrg0n5Fiq4MkI3hqECR7XJQRFuoG
Yq3Xf1iHtJKcncyPabutUW3ODK+dKivs3ajuAgET2LUHk2L6WjLa/+ZqXI6BqkHdrDAXDQNU5yRf
7v+Eo48LAJBSKa8ob/kukBiSZVqHRLdCNRqs53o2xsuqKVHYKOsQCjGcZUZH9qhDkZXxjFAM32WC
3uwi3EJpMVR0Y/mpQi91Be1Z/6GBrDeQv6nzH/cXeOBwKXuBE5A1AlTC5Q/6LVKBXapBzMFAEqnX
GCSHIf1qEfJeYkf8vG/pYGmUCmBG5p4YPCS7c5sNMFIwPw+TGjDrDM6WekWwOE2hlshaeIhebQ3M
NYhrohJAW5qxXVedF8q8pqoDYRbyDgLuJd+BPZWZUbgm+yEZT4KO29XhgRiRkVrc1A28nb2uhZ3L
VtIYxSetuKLskwZTBrV4iTxFMEfjeBIE/MKDbt0Awsg0wWi4U0K8oQNoitFd4TdjjBbtqJ+zmbo/
3bUvP5bTqL5Tkdv7s4TpCrHILH5CBaXNHyLHS65qiQAKrQhVKhv28DlF7jcCWPLd+/svv+b+55Hd
mIxNEYjzJbb77xkKPfEqiUJbL+xHbmYT6Av0KPetHO06N8XE9/OQE+9vrfRweDCLAfVhii7WQ9PX
6ZNTOl9Kx+ufBmU4OcG3TpCWHA+MB2ZIAzO0uysGvT8ixz4Kc3iEGZdVPMjVawNthmpGkNeBIDep
znCktxeUkhBxA1+ZB47bs12iaTDgm9iSoBciMsm4D/VRHptXwoxXt2sI7YiaCVFAwslC29YUbH/w
JjQoymdFMj8PsYMwld3Wl7Vo4H2b1PYFpYOzl+VgfRa5Ie6H4QgJCN4azeZkputmp8DsLLAtKgo8
MaKgn8thGE76x0em6C06DLZycdx9GtqWbpzkkZ5QUNeMf5vIRo7IZlaAq2DO+cP9o3l0QS1eaOyQ
CfJ/djeAzM+epqlKLw4qSv809ti9n6ZVQF5Nj+pBLRFxRr8AQY3Z1bufKuqXl76K6yqcaoiJh4Gn
Bg4i8XWJp+StZI++3P+BvyLO3RW1KIYAouWWqpQ6tztfI6MbxXCvXSDML2q/04z0OUVM432WWnKu
eCoaP51L/QM0R827CN3ltz1sWA8tfIdvW6Ne3sPgGIOvAJM6q13U+1nVife6klR/6JZi6FCZGfQy
W2U+cS6/vPfup8vmF8MQlNJpgO1uIuRlCG1EQ3IRavW5btTiCV7sRI5JJUEF9wtKPv3wkItG9ycn
Hx4UHlWGE4T7DlHr+AJmpDnZzRtPhK9jlpBeIJ10/r0LkCRGrEKT2oRPFMKiuMp7yBBNKog5dESf
LDUqr/c/35FBrgsPAI0rWdjZfr1oqGoFhmhYWwzNfNST3nhuhD7DEVTVT82YnJ3nm8vDrBtmwOdS
PEN+Rv75b4ECxPLCtGCgD6DphCWJcRXgCeARkG+aw/tLu0ngZcNPWmEcwQABt9tLgl4lg2HVDMap
tdCDoUr0r6YxWUhhVNCzz9VHr1SmsKq9/sT0wSohriCLIOEFD7qPvxSSsb5s0LqckVe9MKYFmTl9
68A0hfh0f5U3aQsWuH+UAR3ZH993cY0h6yhFMXBhp9N6UaIWwUMag2FTOiskBxPcHeVSf4JGf4R+
vTwDlt8WgrGPCAJXiIkB+kS7A5RgEdxQhn1GeuCoRiQL6qwxe2wcG53Ahv45qpMlPNTXVJu0LygS
LG9zhEAf4zyagvubIY1tLrT8MYB6GKmkNk1be3u6GlAQmhMz/RLrHnSDEGSGVV/1r7+kci5WshDJ
CbX9zJbaJqMeObUZgOUfrwhiNr4CaNGHFd0LYWg9Sw0PV0WupstpUZkPb1e1MCDizMCYA4OOwtNU
xdUbgezhyd7dhCVy70gaJMgNj7gPPbWpBCYCSz+cv0b0NxzypIGpXf3IaZooAWB58wOMts7JgPOB
/wF+S4ZPZYEZdXOXGWUEf5opSeFTbbC/S557uBXtRr2uZotM2GB0Z7WhY4tcFmp7FLP3MLtOb0db
c5jbaWFZ9UsT1nM1huSoNFYQ6hkcg689kwbPIrkYRWTGPvatTSS98lWvsKcLXXmwMnd4ot1onfjx
26+HFZrhIFU84q79IA2833FCeZphKAi83kO5n12MzlveTY1ARMuCOAZ9ALW3TnCEt5tJ0IWGCVrH
wDCZN9seTbIg7rTgKpiMEz6KqEO9DeoNRGAj9cVyUTm7v5m3Ph176BcTfTk83Nbu+aDrDnFK7wGa
hhzvYjpz9SQ83bl4qCRf6PxRhrPc3q+hATsLFuRStr4F0wyVQGbiOuD1dr5liU1lAkdtBJaeQ489
TE4wD5Z+6XqnDBcwyX6sjd21FPMUoow4XxVbMT6pFtjd+3tw+7gY0HFRzaD7xF3de1zIEaPGznBy
ijbml6htk0DVBufZtqAfuW/q6PNyrijLE91B4LDzPPAlT4oewRoRi8EKnQalp05blEfdchB/7Yfp
JNo9tGext3LiWCam2+PUF4Y2gRnlOHGwLrFSsoHCLt4IvioTsv1ykv4ebSXAEW4mQngQAey+qbAn
m3QBEofcVRGGVbMiXBL0loWmnzXnb524IVMTYPjEP7Q4dqbSXskR58VU58TiAvflGBoV9HKv/2Bg
FyggEtJSHd7dj3ha4iRqIY2amPGFBL2w/QROf5hGsx/O6Ggnvu3I6wBAAl9Fg4hNlN/zt2guoump
N47GYGvft0RYmfZQ5OhzKmqH6i2T3UGvVfbJIbmNeCjjsTZuAaMidKW2RhEnpfnrDGi2xRroaAVN
wg/zMotH1ZlIQKp67j64Slv+x4S98XnO1fn7/U2Wn2rvCRgcJsTgvWR6W+7Kb6uGzWXxcjBgARIy
6MurgqF4gSSlpnjeF/LdhmSm8kLFbqaP9y0f3Q9qtQQ4PJcOy99aNmZ4vu2J/XaLpr325tBCkIr4
mRcPgy966K3v29vTZxG/AsYxGT+gk8IrtieTqgpLzW015kKiKJUguof+5wUqaQTmXRLfUC8LvYIg
JLLL0IZMT/WXMq3eqfNYf9eiCqlxVMwa0zfmSosvNZLhJFUpekb+LOoRhvukmKbABZn3rU9t7d+C
ovOAdCd8y48g/vOeCcWqoUpi29k/Borcf+X2jPw2PQAgHFa2igrt7rE5gTccHDE5GwSmDb9A2LU7
1wPc4fW4MiDeItF0TXLb9g1UUS6S/ihI0NMMFs9uA51qnQ+n2Blu6DanJiCiPI+umCQGoi+x/c6e
0XuNFblIXaAf/8dimAN9HbtTf6J7L7Xzsk58HjRAqSgR52xHmRr6l1ZbbNRtkH//juBwTJs86VoI
b+Hs/GCloo18nfL27KeTIPAGzVVm6ERqLrNHSTmdBSQHrpXWMJinX+QGpAbbJWTLWlpJR2DnKCjY
ad5SfIbxLfZJyJfL/VN6ZMqiYwwqgZ4fuJutKfhSm0bjQnJugF3y6WjVoLvMq1EMJ/XZA4cnZ4P+
a2r3IFZQC2rQmREEWEJ7GfWm+L7K1MgnC0StBkTr/Dhb9Xq9v8JDs7A0M4RCnYL4brtC04yhU0lZ
odvaY+WbZi/JkidRp77aiOa756XKJTI798Tuwc7SPZUMbsALKUjs7CZuX80JvydQOwPpVEmN2Axu
+ybS1Z/3V3hoCdIsUhm8N75mu8KirHtE2nIy5sSpAATPztUz2073S8du/7xv6+Ap5mX8f1u7KGOu
6rGKoYUOkr5QP49w4fzZyL70fSuHK4IfipoKQaO1H7k21dqdCr2B2UOLW1DcrfdJ1HoF+350Nit1
ZEqTNHskpHL6Yncq0xoxzwhEYWA0iObAVlRegerkj6gNJU/3V3VwEokraITQwiNN3INOx9KZJz2J
yGYWVFwnuCyuijtR123G+CHPWu3TMpfWH/eNHn0wsG3yYNDUIgfeHo4UYQKnHvlgxVJyFtORMV4d
1Px9K0e7SHpNQMGoFx9t50YonwrkBFla33X6H3FX/dNUuvPJbvP/4ayzFIIUyKeocO0+l+GMAFTR
DkeiYkzf1lbLK6LHcYPqKwLxr18U4TSjdPhi8pedrUYyRkAojsK6jii1pQK7GwRFzXpZzoZ4j74S
wTS0LgZz3/Rrtl8JjYoJBQB8owbF7HVFFPDBGaJXIx2p5cmZXSat2SUO/dZKA9v5ZMOIEThD94Oo
r72Uub5edRYUjMi+Pt7fv8NFydqo5NEl7dwtyla8xWxcQX2CUukbNGvItqLCidTwvp2je8UE/3/t
yMP5W0wpXxwd0TYjMCbmtKAzbXzkhAXoH2+FEsMrntHa8E5qhwfhJIkPaTStBR2Ghp1RplrQqaxW
jPYMmvpR1KffxnQZkChznLfF4NZnkrZH20l+QrXH8ixC+F1glWl5nwmVo99BG/s0rM1fVazqJ1nd
sREOiZxuYfh/92otLrrzut1T4SnH4dlrM6D6Olp3r/9icsBMpWxG3eqmzaUhQIkKmBEAZErfwDyD
ZEWRdmGFmgUzwu7L5EX/3jd5uzAqLTrFHfCPECjtxw8ybdAbbeLsF+QHoWc19idtNNwv963cpjey
nqMR+MvOMFOv26OIUIWeJAzaMkXiFA9T1q8vepa67yokV4MSsRK/hnciQHFInHjg20uAZUgyKSjj
rJgc21qGLaKZgJXz4dyq/GAoRvoNULN4gYi1ezLMqEIrAFDz/eXeXgIKSbLyKDG0DGLJTf/t5lHd
RAeGy8f41SRTGctljs6BA94avle8otf/xRxwTiaEftXNtua0NLZh7ZHmarsLDC/1gogHNJyz4eeC
VMTJlh6tDm8JkTbOEniR/PPfVod2D13RlSuej4JpK2B5oZ2gK6Mx6P81F6VyUs89OqLSm8i5SAKR
PTIaKmVmcmIyF3KrOKCjOT2qiWuetGCPDgp4DApTvwo3+xJY1kGGxwgiSBOvT9+R+E4PypRlkC1P
AzJ9rRsyOleF97/cwdLoIkEoIgceQUrsTicgXW9gIFvqgMbTCyKHycUb8TL3rUifuy0ugP0i9QTl
LBm594Gw2Tp2ORRYEeUC0NapEj817f49hF/5q5MZ4hxZQuG/pZq678VNFKJGu+Si65kahYoxZ76b
IDbjrU0daGYlghmtpVdXqBiB5uPI4IdAa2+0atfUbCoeusQUf2h57D7T1Kq+KcoEH3tU5ifxj/wo
2+2U87IgLehR0ePco3gdq6Rpuy5wgaFV9sHMpvnC0LETwAwTB0XbTAFiYuUzssjlJxfth5Mzc/s1
GY4gdlDp0TDCau2ilSIZkY9dHKD5ZTz96dqR2oaQgJeXtV5icbK1h8Zk0YIPajN+vctrymmdVbFW
TAS3effQoon4plsX+4EsVXu4f0pvJyBgoDHdXyP0lE9vSOMrBVkEdJzKMJkKVLurcb6oXImLl4nl
JR5mBH1nOJDmxGIwWJnfmKPbfbj/G27vI3bpVslXCu6YPfAAFA3qeitcOHDxzk8qmuGXOF2TE399
aEW+tQSchH+m3PTfHCjZOGe0cMtw0sXwiF4x8+u0+E5u/a2bloEKozSyuMeq9K0VY+hm9MEpohk9
5W4jXccnfRjj59SeltLX6qE/+YBHy8KHUZNmYOgW/R2bPUTJwAnCtTW6T4OW22/HBg3S+5/oaFkO
mBDwK7rkt9xtXpk58NsiZgpeLkeiZYYCoFihN/fUufQHLT6zd/susIO/2du9dsj3QBpiYc9ZlLcF
eKhvELMuj6lVZ4xsun8OXnKmQXKzREaK6X1JAB3lupsZETWC0r+MYXud9c5ElVx4wWQ63SO6OBrc
0PUZbP/mkmOPkQCqUC6soTd0ak5Srf2QIadkKEl6TbqGxo8BvIFfOZw4r70yBHSD2DJkG4FDwuz0
LhKccY81RL5l2Hfj4gWIUsXfOUvze2cVI9R1aVnRdFuKYCmFd2kbz/hLTRH+8rtczd4Ma6J/RXsS
XtElgxIXVVDqSPNIX9msyr9g/eD3o3r2jaS+f9TsbvlIBXuEss1oZ1+pu5NA73Dn8Fk0YHhh6ZZu
71jVQPM8c53CtJztN5PqiIuF8uDV7XvlxBPfnEO5cZgBkCFZRvc4BDE7xjyReoeFvfxpTW71F9LH
y0OVDYhMIRCbjYFZpGfMd0dWJUIMUBr/uxkCrLyEmNKYy7BWtOXirXPD/AMyJxGMOddyUFRg+rp2
uX/Fj3aVYgkDyLA3Avbbea41z0TU2gpCuhY8ZF2mL2EPASd1wuoMyH1oioYPWDO4BMnvth9wWvsF
FVjetwFEmI/ySItUyhSFCZXv1/pjPiCMehC8gxGQhaetKYguJ3NyTQTVJlS9Hbpq4WgNqArlSXI1
0JX6z/1dvH1PpUFgiyYjCFBC7NEXykypDdVPHrM5RhJcM2vvCtC5eBadUr+Z4rV/Ueash5M3r/9O
vU5HCzWrT17UgwOEFaAfzK3ReNgTuHgl6MG6cvMQLgYnRLuyDtfZbHwUZ5d3XuS1vl2a1YnRg6+K
6yQmpKzOw7dHt/TlwLCia6KOgqj0JYKK6MuqOT2tF5AS93f50BT1KUiHme8gLtt+1bYiuVwmTMWd
Gj/0fRFfR1cX73qrK17vbEDsSFZROe5006SHfXA0jUrB1Nh6Uh3dvSoQKgV11Z2VO25CXKIfyWUH
rBdyZ1K47ariMpMwpSiHCKb0QjXOrQd0o7vAGj3vp22182XUoE7tJGIBUqmztOhoUwFmS6ouUgkK
E1vzLRGRrUYoi3dStn4UCsytjaoHWhOJk8LOwVsLzBTgg+wQ4AR2Hnx1sqQtLVGEqzGqTJB1zeci
gqmqjroKzVOjeLh/Xo7uA4VToj9k8zRKL9ulGYIiiZ3PBTqTevNcOlZ7qRu9usL7swa5VpbIW2ft
ieuRi9hkLPJz/mZ09+imS7mOKLsV4RwZIxTKZbF8Zqjbfqir3HnKDSO5ermjIfxg6vkf9xd8aJty
FtgL3n5gk9sFu9q8DKO+kq7Mg/GyVurgExmCmOyNJOgq8VeOoNazmO0z4N7RIaJyLOlwYWwFb7I1
7C1V5SppWoTqsMaPC7nv10ylgIC7OoOFHpoiWvv1TErapq0pKltFJXWeGCnQPq6l6nyuR4eBZaFG
J1WKI0uGRyeX3ETS9u8WxabNJtN6eQi2Lg3WflUu01wVl2x2uuvrPxxDo4y9E+yBSNzdjIq6YGar
uBsoQqunpcw6BEyL8lPbdsqD0TCxzCOp0ATo5q/3LR+9XNQi6bdg3mFyTrqn3xIkYKcQFE4Wnm5V
tFD3MuPadmr/5C42om3djNavk7rfxjZBUluXrfSRGttJqHp0U2mWM2GFW+DV3q1/idJc1k3ycDAz
70noCVx9qKcGbVH9pbnwZdPKOaN1u0mhuKgSaSKJAclD912pJtXRQmwWbKaMf85mLz7C++OeFNSO
riRDKVAXyToGM5/b7R3KeJmT3stxr2J+X5l8Txep4yuv5Z9OZDVr0A5O826xobM42dSjh0XKPjA3
B1jS2aOYp2qExqgri9Ac9a4JzCGdLnOfx4+WlXffsqFx/3K9eEak2kVPu19d9UyZ4cjhywl8cBjQ
exCV7BYv8jaBfDQPbR65gPQZbAjKseGkUr3JKvNs4P/oxsoXlOgdQDWV/a29tLC1eFCwZ2VWgWib
t4Zaa2fXBL3Hkxt7tDTGf0j6qQ5xbXemsm52+rQ2CHvQZPe92rUZ5Y/6x8KulsvUr+bJObpdGv5V
knjSNaO6uG/l22anrVEco1U8T5/irhfPg0qgWYDieXVABwSDkoz0RfRG9vFIIUm+PCRKwzJrxMOk
ctmByo/XshvNkxN6Sxog4R78QzdaPtN7v+f1lUkxuCRiVdL5D73Px9Y3RQrxFMz16+eFpt7f01zM
Qe+JlKa4JT6OdWX7Omwd13Ka6hNveOuH+DGSJxWXyPTlHlBYqIpjDmuOH1bS4ktdWVMeFFZvPtoT
5So/Kpv+ayyaKj4JGg7tUmGBadgFa7Bv8wo9LrthRGIQHtSfKLCnF6AHzhthUQon20asUFjG5/ue
/+hEMc1BlUCSAN6A7T16X2bZ1nloThrqh+uUX51sUt8uBnoa/4MpXjW48vAC5Enbe7lOIuYv5TN3
oBuvlpuu3JjWRsikO9Ofur2XOlgNDjAvtgT371xO3yeDJUxMTaZe+2POrPtAjBu2caw+gjfTn16/
NPlqgbABFgp0c7u0LrWFXhUtt6Wy3iduVwe85dXVHZL1xNLRykgUOB0SrHnzXi1VarjKxMoKO5Xc
RIwtrG0Z+3Oa9p+HYqpOQHS376OEiBA1M5BBVrn/aKa+xIqDbGpoa217HR2lf9+6nX4CiTw6hcBe
JN2/nGXfN+g1vabGXzZZCLUpquOKZl+snFaXwOdc7n+qowX9bkr+lN8inSo1hyoZMOXWufY+H6Ls
AQLv8X+4yuRRNCLB8zOxvovBZ55CLUb8BtKwfH7xqsF9G3VQi1rjHP1w6EgGzXDalz84G1JmRLKv
4Le4ztulxX2FivaIggpdtL+jiNJNuRoOGhjMny3M9Lx+J39xbAMpJemHXmZrLoKVCv1zM4UHoO2v
6CDPH5iRep3uGVwZgMl+FcKI9mlW7A9g56G2mbRYEWUzdgCFozpouyb7c0Y//B3w0rOOxMFZZC6B
ugKRKDdtXwuDgc/FoiHP4twFjIBZgZ0kcCpnp7QjR6Z48CgsUM/k9du5KSHUZqb9kYaqkTZ+HKHM
MsbagC+mcHT/2B89srKOyUQVsQrR7i5jMpKcaW+cblhMkeojXaL91CLFrPwolewqBXpoLuIEYTJ7
6kMMa1IAA0rxUImqCqbSFn/d/z1HS5ewBJVjSmq1ZxE1mTWfLKVLIWVX0vfaWkRvcXpwFKnxGf7x
4Fl1aJHSraRVyYjo7lr0iF/Z5dqkIVopqHQ7bXfNGwHWOkm7EYoiDdXW3FsfX7tAXh/AAcCNYB6A
0Wx7OxKdNp6r5gxddal30WfR+fmMQ7CyNDtJUW/vvcFoMfAwZt/pBO81HoD0O42ap2lYzlPhp307
XgCsodVSM9XvaXDr3l/arQsFvScrqxT7WOQ+T2NSGJTYAKH+ClXcN2q95YW5QeXhvpXbEwJ1kkOu
xOWgxbyHdIh8tgvm2pNwHiYjLNushSurR2IH8Rf/vqmjBTHLSmIGZ9UtaftUQTZXaUocErErgN6Y
VJ4o84f3rcjbvK0JYYGqMPofnEJO8/ZEwDlKW3BM5rCCkuqj2nnZ1bbgnerIDR9y/jPfiZXqY98u
7usPCI841UWiIdly2qUpTJ47s4dybMgLjJTL4Ilrb/TLP9WaoRZR5cvJ2T84kERDcrpBdlAYOtiu
FNGlqLcG7EVduQChqgtUlEX85Ont8mAXzPSefMDbK07yQKRH/xXmRr7h1mDRDPALlUTIfdZGDw1D
u5CcrnoQIb3+TLPKfDZSkZ0ELUdGmVHFh5HZQzImD/BvkcSYG0Tm8zyHTM5XFz0XzsXp0bjSbKG8
sfW4/piibXYSWBzcCsDB/29Ubv1vRlW9AyMBAIJOqB0Fdbu6LzShpqAbivjT/fN6uD7CdEj+uRk3
Q8lDXnTT2HBeEcddfmjahGyGmyrVNdUXJexLjlJVO6+eHiMPZBCRK08tGorX3ac0IRWq56SYw9xi
SoWu2xLOcJI/E4N61Pcs9/VuBnuEaIgJyER+9xUbsXqIZlVzmDlLGxDqDBcTBspgcjLn5A0+cACk
dr+IAOl78RZtv10UKf2IcPoc9vRuXlb4Fi5dZDBklGWZpj3ChaM8RJpava0NFM/vf8wDF0d7T3bD
KMNQFNmdm1yfM9F668R7N33uUVJ6P7dm9uW+kYPDiY4yk8fwMxFr7MshRE1ahYbrFIrEkPSKIn3g
eW/CPF3ak7zk4HAy7EfPUjo2aAh24YyX5vlSe3hPt6I73+XjSkVSrZ5Li35f0WT9f5RyLE6MHqwP
0gNKeNKPajy42w+4qMpKaSadQtubPT+pCjWEa71/zJyp9+9vpfwe28eCSW7GxBlQp/wC08LWlG31
keZNjPtzItM/FYBwgcmI1CeqeGWYUfg/qSwd2gO1CRIH8BHVj629BcRFM3XEQ+Ziuc9lMadvkyJu
mDee4/JH64nyxODtgWSB9GYlTxtJ877j1LtJO83aOoZah0ZK3I7DS9rPw8lLdGAF5jkJMJKUQFBk
bJeVJGtu6K0iQg4so83AIJ7RJ6pOnPLB5lG0YZQRKA6ncl8wWkejFxqvajgmxmQQUU/jQzTF+Tel
E+nLqnXRSRXgYFlyTEoyRVCf4p3dLqu2pjqlqStCrzbVh8YZlUtyPmR/e8cIW2lEQEsu7eyRyqur
561nryIcrD79EHdD9Kx0S4pnnjTKycL5ALVJd/LFjvYSBgrCFMicZGq5XVqaKoJ4xRJgmkr3B7y/
RRBn8/yYLNBuZ+N8Rn1ze6fJwKg7SpJOxgP2UM3ea5n5asoRHagSoZwkbZ87kwND9fYMxnvw1eiv
gGyi3sYo5n56eBGZt/ZDxZGvxva5zQztIU9ISe57joMFcYuBg3GJqSHuH7TVypTO1VjQHBXFBz3r
hktm1qgLJmfkqreWwIuAt2agHpiMufcZNKsSZ8hqYhFX7d6bvWp98cpy1RlObL3kZFm/xsa3HhFr
v74SRMm44N3rCd3WmCKaN4ciTeoRLvBKQvTX1HV8eC1Ir1a6LI8iLpfxwSKmgf1nSS0YpKpMJYVt
VKvwI5SJfw6rYvVB7g3112lalp+K26dflsQcfxK3egD1WpjQHhdKzIZfTLqxhvc/0O21YgaQAgNU
GZIzY48SGRlsyI04HcI0pl7jJ3NZf81pG8WMybmGD8k6Q1jedHKvbjleCMmpDjFUAEErR373eHl4
3L5MmiEcGfD6NkerAuvxaK3apRFiGR5SMdlXU2rsXruJ4XN7iYx/FadrbH/NE9M7cWG39xzabXJH
CeGAY32v1z0ncdFPdBjgHu/Tl55M+bLEBfpVYz685KkTn7w3R/boSYMaoTXOmZWX87fA2UTqPdey
geCrtPSghBv34rXM3iZgJ32BftbJm3B72Slzo0dOVoKDuXlQ+5G2SlETV6ZO2oJ16LiBVX4WLR9Z
ka6Sji09d1z1dlUIgALTBowZjlXmPdRI4F5pSXUnJ/b2oktaIklqyINNPLILDsa10+oYedkw1t30
Qt2t+2hGbe6r3MFXo0OkKWJUhsFpBO8xBNkCmL3wWsJ/5MV8ay2nP0sHMVZC8vnRjur4P/cv49HS
oKmAfgm+S8mMvt3ABu41JpmIixtzdoMOUvLM16sa/jLDLn6+3pYMRDh+FO8p2Wxt9UojODCQVS29
mbzw+kUXik/521FZqjOVqQMnw4EgVpXaTQQKu3V181zhCWKSN1Woj8rsOT5sd7XfAEJ6ahdrDnTS
9Mv9BcoFbF00ZCbExihy8C4ALN8uMNLa2RtU6aLnVgBWTJPPZT4JKSbgfl5gDHtqotG59suofb9v
Wf7Ne8swN4MrAuhH03d3Qmcv9ta14DOKlqIqbGtQj+D/J/fHfTtHx4XoGK4uOZIGWd52hW7hOAKK
LtKOlQpxSR/RLxq3QS+2mU8288hhQTSEHd5WctOdKRoIy6QsEdRmXD4/g1Xu2mTQF2Ru92Ln0/jH
/ZUdfDtCSXhiZLRngB/crmyd8xStWJmcVpaGTigITZF6TeuP66o9LgN6xEkiPH801jOitYOzKgMv
0g6uPSvehXygMzS97HLiiHjNmZM0CqQJUrAChj4o32kRVv7sNPPD/QUffMqN1d3+GkW8rOtEocGA
/AeZwmJ50eJ4DhpPnBG6HC9Qlp8lZSjHZru3LFpp1QWnNqtxep1NewHKUlPTELzBaKZPL26unelb
yL90dyVkUwGyYkm8be1xkk5UzxBxaLAA5ioE0XEXv4um9fV4bJ5UOpEyoiJD2FOSFvOkQiCb8sx5
8fehyJxPxepE184Q+tnY6a/Jwf2KqO9R7CaAQhBRbvNvTzjEBdE61CBk7N4t31tJIZ7GODKBDqf1
O22elb+HpRtCvXf6Z/ig60/GlA9rgHPIP62WhWcfCttCYMP+O07MKCDS6P+l10r1tbAWpOFicdZt
PLpVTNKRotH4RuRrVwmN4mmti4aXU09WSTAFNXjRAa6sARmF8DjXl1hU64W+vnLykN6eOUrMuEQV
d0znY3/mJnuwhtxxoLFSm3TxWzdvPqqV2k4+Bfv0g7YurvYkGPeJTwzf3ivKMSrZGyVRlCD2KIZx
NICMLBR/h8W2r+vQei9k94W/jlH0aheJKTnHB6kzXaQ9YbU9qJE9z/isbFEqZnidsQmVbrLfW0rd
9n7eG2e0RYeLk3ki4BDAMXsaclVpOyhbBM/qYE1hmnr2tURGw0/1Tnu8759ujw6Lo68Kcw+Qcg7P
7rRHQs9MeJDCcnDM66Cv+T+5UrnvEeztL83IsJ81MAiqqvkZRP/25cEynormHMUTaidby0ZstK3t
caeXZp0DL5+jN3XJS5dEEyQHVd50n+8v9dAgYku0rql4AVndGiR0bRcvlbGy67QvDiN8flFndVB2
s35NUsDB9+3Jt2zrSFy4ROlg0aSQGexua2NTQ+ilwR+XyKA/p50xPXsaDDwLyk8h/EzF5xowx0M9
Nqtvrt1fr7ZuOrKebvAD6JDsEtlYL1pBT5D8zzbpK8cpRVvfKF18mNcNQc58x5URs+ptlorhount
GWrt4BBvfsD+vZ1aRSsnZwiHliYe7REwJEM5vumt+WzQ6fYRIqigdcXvBdBK93n7ZWctd7zSq0SI
3nUfQgdpBqoLcev9HT1aEN6OC0klEa7Y/YGdJstuxlaErU3LPlpwNEskUILPvFcLaFCEoIpOa4Jw
RZKtbxeU8oeNZgoRqjmSqZFm5n41wVPYLKUaJMopi9TR0hglJHBgZcR8u7BsrLq5sRpVhFYeV4+u
giNNhnp924DUDO7vonZwDWXNDW4O+oCIUu3PhSG7oJ0uwPwxskz0RQ/bzxfF+UFLy1t9tICtK6rL
S/Ww6Iz5XxK4d967IrFKOm0ChiHQEpq4UGGuP+dLZL9x6jRLoCCwljPa58N9kQqOkPAZ1Mjln/8W
C9B3oxpUDCLU06F7FCP0VHOXfEnjwjtxTgeFE+JEpMIgGAATSKl6a2oe3dhrNbZFrZv+2vU1InUK
Jd2my5pL2yWfM+alHlB8mbm7qhu43jo8M7LVnXyfg8/D7yCIoN5GQrB/e9qFMVwBUV1Yi8JDZTVd
LR/iNjsgtTWYV4ydVyc7vHM2G0w2QOi676omqME1ZRZP4Zyk4slxR+qV40jRzYqUk7UdeGQGB8Cf
4y7IG/ftDrWsAeUt0xhWtoESATNiT2tWZiFSI0PIaCEQmUEdH9s1WUOjTM+QlweniTo31Thsy6xu
d/KFzShtWrt0W9JYfXYL40eJ+M5/xu70kh04RNI5QJDcMirBezh2C0VLpaYRNM5VY1zEkDdf1qhN
T0gBDtcD0JwiM/pJdIS3R9ZqCzMhNx1DWKTW52ydpktSpBpFU6U5+XIHYQq1GqgwmHcB5L2PwVrH
q0o6MGNo2Un5Vax99VxEnvFJ03PdHxukqapUm/1yMF9flQLkTSmFupQG1M7buQBH4USBOB/Dsmi1
kJEbYt22zi5LMhgnAcOhD5BsfvTigPPg+bcbCrkxfEsWnb9u8NqrqpXxQ1ll9WXOk89DbeUfRksf
3uCLynC019wXnls/CHKjk90+8gGE1QyYM6sMVnLnizThuq1bF1NYL7Dj+cXa029StWL+llQmgOlk
gSr9/rNwkEiAhmZ+mClKervG7m6Yi24Xa0ZT12uHlI7/aCBMZTsv7oLMzowCWaBE8EXdN3p0TeSH
pREO3SqJ83a/F0YJhW4J9pv8yS/sWflkLHX24b6Vo2tCZC0PEKEYk+RbK05mpJbZoYJnDLF1iaKx
9tclb9/Nen02YX64i5wbnhEKRwAbtqa8eMkEyl5jiMIxBIpaxIhtKsb6AhfkP8Ncjl8L1TwrARyt
j/cKJAUnxuXt2ho1S80Sdl1PIcQcM4dS9HWoClt/Jwrr7EE+WiCFbpXTKbsM+75d0a2RPiULLkcb
E/fJtoY0/dTCIG19NWb5SsU1bLmWPhVnnaGjOwH6lLIALo3XYxdjTutimgNEC2Gjwk8fE8SHzdiL
q0i16QKm8Iyh48zeLn6PtGg2/o+089qRG8nS8BMRoDe3JDOznEoqqWRvCHWrFfQm6Pn0+1EXu0oW
UYS0wEyjAc0oMhjumN/UKeMldZeGajPEp7yR1VmdPfcsBuNIVWxvFS2c5ddOOcjerXjFqic09HM1
hAoYts9Y7uGQ3Udmf8IVPDnokhyNtdmmxgT9P9OBAQBB0U/jbHl35Uw9rJrjI4z+7lAUi2ktI1JF
C/F6c4rOaFCIBABg1IX1seu7JIiHQj2BiP1zDh8dXhAbtN3WnHpbksgGTxkrnb1ZKdK7oG7nXnQJ
CsDjeJxfv1L2Li70cDBIXLFvNBauZ8UD5JaWPgwhRCpTO5V8z2FlIRzdynubkGyA3Y48E+DrzdUV
ZwmldtMlKDXt5MlUcpuugpXe1Y4pWlSEl6Pzvbdcq3ErXEhyVwhP1xNzMYlHsEYAmCVCO6t2b56b
Ej+2aOr1g8rH7lArvgHD1h2iCJ1dUepLRKCrzuUpwzT0mY3RUxOw0oOh9pYLdC4tEoqkZI6bzygj
V8cDOBlCLxra25Lc7oOiHLoV7E4ILLnNM0rXdwtWQqFrcWNkhMIKFsUltQsMsOyhr/ykqrODN23v
HgZl9r9jbdapMyrDTR0ADKgN5BeoTO69o0zu9y6H2KmosROmUMv+YtfTr0NlAXg59c41SPwtG8vT
umv6lCuK0kb1X6FJGFyic6ODqGD3O/6i4a7EZuA218NYeZ725cimh+GcprdaLsy7WLStvKgZGNPX
T/LuYPCwVqzGikHePCsSiFcl5pqcYGjNyDdqK76bO6mQ6mnc8v5fjAYgAH1KNIqw5L6emoaAlTpk
6S8YSvVoRyPuIJNxJ/JD7a69efHtsNUB87RSAq5HirTU0RQ4dmCHchGqSyRvsQT5GA+VcgA73ksN
yD1IIcnS0SDfhB/20ki7TPiCNVZXn5UJZQGn0rNV+To5DV2n+uWk5MEy5Z9f/5h7lQxsGlGhRr9l
dR7dHAJhe0pWjGRZ6Ggv9/aIyXdlzdUl7QcU3nvFuuSFOb1r6iH5gn5SdC8RR1wC1LqzUxVX7cVO
hfFNjfrCfsjtuPyvN4b55+s/cncd1t4AdzhSIdvNjP54nWoe75+njtaHNB5B1+aK+OEN6ZF7yd5j
QY8GlAWAybUXcb3kVgkxtXF4lMrIQ6CW++FstzMK/zrYB1y9jkjVe1NboS1EuiATgJxej9eVWsJT
MvG0ZzNqYqWdfjZXDfSqc/8mCYRRSAttzT2RvLweiqMb06pkanaTYsmADZT8jKT2YAdJjZ3IX9wJ
61PhIgcEvWubflWrwSAsDEI/LY1uECHobko9MQKMDePT69tjb81Awa15F6gV8KbXExsGJxbmSJV4
WBv4QsfDeipN6miFyDDW9ob82+sD7i0alU2qBsC1SBg2991gNp1rJGmPepmp3IpcRxC6HOKFQ9pF
B4/U3rOL9BwqBxQO1tTkenIk8041m4xVDebwPsvsTglJBwfnYL12xlk7rlDHoDDSk9q8S47ezmWB
WG1ojUZ8axVzc8qjpvj6+pfbHQVMADAc8qwXnVYYPcWA8TC1yKJtq/NQxfqtSPTRu/z/xtnsdSo4
IBN5AkOgWZM/u1MNdCtODvp3L+0iQAAgg/Zrj9PQ3eYbluklg4YRbFjrRjzf2Xk1aX5V51xLQ5Nn
X9Quqb6PcyX7G6PKNZKRPoZtb4Iq+Y6vlW6c1NlqbzVVKHFY0HPu/TLJHa433em+yVLTFF814uRD
l5S5HkZ1SXFBagiaPg4yK9drcDYGf4hKYwl6eLQZZYbUvHVbUomTrLLlWc65PBKJ3jlwK90PlRgS
EqpmmxLPaI9Ax0ysfIXrIhtQJPMHw66GG7NKS2T65yN+096uIRxk3/yCk287CVlUml6NHkSIOG5a
+OOoSt/p6vooPd4JCCnNwawllKYgtq086G1TpEOt0u2REiKaDuqfaE0Nq7rQLoss0fAjLTrYqjuX
ycqqoAFNAZL8bvMCLHQWF6PjY6poetyM6ZS9bxnPhx9g/nkITzncWxs/KCIQhV7fJX1OVQUX7I7t
mlkUwIrss0Ff+CCW2VuttQWw6nKubL519/wW4daKPuiKKGnaNaryBWTpmPoj1fHw9SO+V2hcwxZa
96ueN4/o9TiW12Vmq7sdCtRJr4a2O4l3Q46reVCWif1v045wYRrZivHNKMvuA+bt8z+pbSvaydQy
fE5e/z1760j4RlkHtyN4CJtDAWKxToGNcuUY1K4Woek3IGJ/llp3BI7eGwk9OMBbK7cCjtz1xJtR
ndRowSHdpSL2ddDodiExm01+hNHoQbC9dyTWtSSHoDQGu/h6rGwSWd4aShtqreJob3ThOIAZh1Sp
AhNp2+y9lypu7iP+N/3z+vfcu2QooXLL0FHhsdgEpnOby1bD5TaMLRWrkbnLsdzBn+et5gk7gJk+
/8UC0hCFZOvQHIUufz3V2FJcU1EGwohcz3zFURyklVH2r229Pti7u3MjwFwJ/FTjtqILOZ7XZjZa
XVh1ZneLjZMdRFY8XAa77m+tVQP59W+5u2MA8qIEB3KAVsf11CRVYSJb7hizHaL7uFIMLHQ87c6I
taMmx97UaDCv5ugUkYDTXA81oFXUDSgHQCFurUs/zGkQ105ydtqo+6Qw/kHc8utcbRAKMHqpFawl
AyLK9Qf9dt0Q/Y2onMKCKGjyBMXQu57fTdN9PZWL8MeinT6Wizn/aygNDyuN2/i9bWTl0UHZ+8S/
/4zNoaQ+15qCOnw48FlQxoe4iV6whRpKLP7ixeC6A+nySzZhiwGJY2PAFgcODYJtfZCYpQaKM23P
jZzM0+sbZ+8uRwp4PX+r8df2pdfUMUUjjQw4npUsyHR9fKD0qn55fZRfN9Z2DTEBpipCQWVFRG3W
0DVlOylTDwu2cuxTOmrz2UjcJgT1D9XYdscHy0irh7gEn1cVk3lrZKK7QDSVhU/5a+rOMusdOA0U
XS5gv6vnMrKs2478+SAe/4V+f/FbrVVeHvVPNvrmvdZRUSyRG+uhlsnuv0w4w6VdSk2l39OZEGpb
PJOLzGmHi65n8hl8vvclNo3sjDdv+j2pDa3An9Jt61DWY3mwXnu7kCYm6aTGcpFUXn/IskY3SKMG
DjRVOknQjJF7A2bT+tZCtz24VHZqFgwACImOAvIPW2XzippmK6KZg+cYJMhTIU4ZXiXBkgDNQTDp
Rwc/+6aekqPbc2eS0J2AFSNQADHuxYmX1bIQwFHQHaSoTl0zcdCtlKAu1IzJzQ5umJ15ohwN3Zsb
hrbtlotqovc6Di5cpDRyTd/uEVcvzdHxx6Yu3wD71c9Jpn7Vp7E9SC9257lKvFGH57XfYnWctoI/
mkNPokw5gjSxilODtOVFHdwjCYa9W5Qq/IqhJjlD4Hz9Lb/doiXMpdnQGg56aSQ3zdzrfunUve+l
WB0rnesEWtSOT0LhilHGBOsBY/5jWydGpoUJ6xfxNxKI7U0egYCKO1pfmNHV94vbNQ86nWu/7A/b
ffvzJWUDsbHaUmx9eB03bUDlU4YdFk15a5XCeg8HzL3zRtxT1Fhm/rLMTlggJe87xuyc3DQ6ejJ2
Yiuiqv/9DVvEqwuBg3QEOflab+WXSaUpbeM58gG9g/JunBLvqU2L7M9zAGJTmtOcG/Kc7altIy9W
igL4yNAOo4/ihn4fEbYejLITBazUBlpWFBNWD5fr7SQQaQVAzCgarg7PIk6rNGjMznlcxlk9RTGV
moPbaOelgvu7tlWpba39/usRVTVp+6hV+ZhmPC9+4Um18vXYM/97/a3aO5S/j7OJb6AMxhgqU4uk
A1Kfx6mITk0N8mYsxuZABWx3SjooH8xMSA63AWmuiUWoVs95QBUxTLFQCOBcH1Ug93Yh+quoy7AV
MRnZFJhsA/XKOmWpepMwX+jRGvua06mfZRPG3LU3xWwfkbF2vyJKPqvGGf/ctnlcu0Kts/9V0a3K
O3VG0LqzsCLDRCE+uL53t+JaOAD3jHjlNr/WFmATXUffyq7QQi9xU9b8xeV+g3CXh6Js2w9/sUNW
iSIDPgqA/81OHF10pMVEzGQ0RoGy7GAGaTF17w3sM2//ZijiMxIWIMhbSpY2L64yrz05rcX+Lp7n
Kmzc1D05lXFE3N5bMQysUFrnv5Sq11fytwfClCjJa8p6WTVV86lvFvENSw/rYSy16Pn1We3t+zWS
XzniCJRsH1zy+M7px7WdpKbuMxTq/JOCdsHBvtidEGUwslrE4cjbryfUqQpUk44Xjyqecsbdo/HH
TNY3Y6lGB3fT3haEXQKKGa0H9Bs3O0LgUjJpLg95nffijNa6cpPLNHtejF6ekemKDi6OvSMNTIBJ
rRo2fMbrqUmo6AK3AhIEc2rCule9t7GYJt+l6nFKYiPGq3eJ/nl91fa+J+tFNRQUEhHLJi62U6Wu
JzxSQlFk7jM0/xGD8L6+j0YU1V8fai8i+22obVZC7pw1WU2pRXXjYjoncaI85pWj1L49xl7gdFbx
ZnJK4JFcd174+uB7i8m7iZQpsQMl882+Weo0MWsFnPbqHfSGbPNtbkk1VPV5eZPo8ZEP+95hANQF
y2Ct9IBvv15LHbdEVGFHYOGmClnItKaz0qp/LuuEyRrp3cot46bchn9dNBC6j0oX9iLWbjW3xtQm
O5R12tuX7MdVmo4yBFCy67nEERpOeH+xL5d+BqMzz6c0p2TcSUs/G5mBq0eMNPXr67X7AQGu0SkB
9gRo9nrQTC/0VLSUCYHuZZe6w4YCSshRc21vFK5gtj0lSVAfm10RIQBi2ElOY2MqamAE+MvMXVSc
Xp/L3hkjXEWzBPQ5qfK6N3+7hKcFDq41sPFTNDo/J2k5+ZB6ZuE7mf03AdVKU4MpysuivQDGIr6f
9zYFDad2rXNqVQXMGveI9bV3mohFuRkNaMwEINczWl3d07hXIQgpXYfSurkGAlZxqYusuHWcShyc
3r2qMVEAiJkVrMCYm3eMdp4K8AIGJbbJYDSTxbvkSmI/mMoSn8YIGL+x1Na5WVLF7zK7xK3OjC6L
Ph95ye/NnE7zau+BRBwtpOuZd+Mw6rkzjiFtpf6HYeZpUAB1wf0MGwpNpObXP9876JmtTiI4HMMH
uB5vcrDY6DvGK/WuunHMuDrZZi0/D8Y8HmCq9w4DndEVOoGCwksX9SSaXW+E1xZP0jsLr80+jpio
Xv58QohQEWUhHEgguZmQluexoU1QoepIV/xSS0U4Ky7Rq+L9BZcNag5cNnbOKn6yuUMqOcYg79D3
Su0u8lMrqvxGi4bnfB7ng+7Jzh1JC4G+ObAdZDy3Bfc2aymPeauUWGzZZyNtS3/O6/GMSpqEzuC4
AW3ZI5nCnQd1tfYkfUK1f7UluN4bQ9Qnuat1I+ILSvpNT13jppJDHxitzH7OhlxgiiZPXtQbBztl
50KjrQfSkO42qf+2k14Df6CbBz9wUBL9TOf+RztI60ZNxUF08mJLUixayY8rW8dcqXrXM7QHTNOT
JKboFudtMLcABSqaru9f35IvzvQ6Cq8bCwc0iWbQ9Shx1pRU73NGGfrxzgZZ81hiFXImOHwfD8of
a5yvwyHIAAed/UL6dj2cyI1RDjX1tSp23Yui9jJUBjPFnFUz/vSw0TgkNECEiguEN2Ebhsx0MKOq
q8PGm/o70yuWsJ3T4h61raPAfP2rrgqsDEXsT6MSYd7VS+Z6VmonCqcQdQPMYVy9JGrLd6SdnedS
8W4iEL4+6i3NbU3x2x+96Y+1/NbhyQkRQYVMRoHxevgCea8qaQH/FAgenaiUNe/rYuWWEoqFsmxo
fMn5KEh5cQ7WQWmWrvh9noLtnGtVYitWiCZc/Y6CFkb6uVLw9jSSSJxf36O7Q5FzA2ijEM72uZ6f
vfDktpZRh87iLJc21blbbIL1WjrzwWP74i5jVgQPaE1SKl9Nea6HWv2rbMAddah6Ym3ZG1H7VY/L
fvJFbSpPldFZT9Ay4o+vz3DnrAM6WvECaxYJMvZ62IafIkeh1eGkVcgVzAPRhai6v/iO67RIdni+
gUtfjzJizUvqyz4ph668GJaih27ian43Cu/0FxNaMQJcYZRIt6a2YnYUz4yYkK469Xuj4JBSTbOR
G3p9nL2tQb0JDCePHbrp2yl1lLrj3KwR+EqKk9ukP6feA5gyeEd9pb2RVnIeon1MiFr+9cdDZ9hT
KJNUoa0t7o0LaMVvUk99GFKr/tMnhk1I/4o1AvewgkavhxJsEmV0qIxYdTJi5TyqF3eZeEtbM799
/fvtXP80RCC8syngyGyZlmyBZEDEvAxFZfeN3865mr7RifFuM1qYSVA7bv31z4ekOQDia5UAftGf
xyDOSJggHqjtmJygj5p+2k6Lr+GdfSld96hJvnekfx9vEylMecRiDtiDWr1mBlXdKUE66fOt20cG
eg1xfKmb7EjpaF2i7YtAKYPNr/HivbApKXmurVZtylBXyvJETVwNcioq9zJfJEKnev0gUKQIjMnW
D07ey+nCI13tQ0gfYcE7m+k6iSXtWnKDlUiN3eZiMcKxg/MxiLz7oGZjc+voHJXX1/Tl4VjJq5QY
SJHh0W3F7zwd4EozINDAPw36EKVyN5FH+DoKEX98ibFb+Q/lDESWGO76cPQVkRl7mUZrPlmf2mGa
/cmKig+FdOqDw/FL5P56FREChVtC3w6QBVTk67FSy86VhZmByFy6BKuJ1k39Uqmyr/lUVjACMQoO
mrYQXdBPWvsGuDmPbQb1TOetEslXO8oQVXBNoLEHF9/LF4OkmrCQiwLqi7s9uM1QNUVm2nwGxUg/
pBTnAhWrlY+vr+vL64FOE9gIhK0pEaApdf0B8Ivs8tglsElVHbZ4olg+3WPvuc/qL/rYuQftw71J
MSB5OpUCYNPrNvutWLDMtjQbKpyha3fmWUIBb97iTW4faRvuTWsl0ML1RMTkRXWT+na5sHEayMcN
wmNdnGc+OFPhl14rHtteOarov9Q3hMVDEo9GN9ggtu5m1yLrpFJyY9e6aSxuJzFVj2Y1Vzc22+s0
m5aS+fqkK29gj5jPzhzBIkRMq30T9V7/NbO9Nowyr/qclq5933bCve/a1P5pFpX1sW5iEzfdVLzP
ay2hfdUcgnFe3mb8egx01+IsMg9bBogTkTIbZiLh4Xal4ytepj41i57fGZhvPnpOpz6U1mx8mTXF
O0gu95YK4MKKTiP4Q+b1ekvM6G9N7mAQWnfmz34S3qO3NOUpcc1PEvzvUVVxbzggR9Bv6TiuAObr
4Ywy8SJVJm0441T0o1Ss6abHBQMtCMP1+8I8Ku7sXJy/RM0cbk2CmG1JPylts+wGRSLUoQ+PcSc1
n+qpeVu745Ho8M7DwFBrlkcGQO61OVyqGXdqhllO2FpyWM5u09enUiVHuBOAw+9yo3XDViTJQWV/
Z+8Ar6GKyS1KTXPbhdFGKg50a9swzUX0sTVh6l0g6rXTvWXMbk39tM2+JjLtLloNQvD8+gW2rtfm
BifCpEa8NoB4FzZFzrKNcretdBmqY99/SXsTMXW3mB6kNsYorvXGJzQJSjwi9DF5P5fZ0fh7s4e3
ADSPMiu9tXW//Xajee0SQbxu21CKOftS47fhO3ES3zaOIgI3SZfnue7Hm7pyjjoOOztrdV0nHeXT
8zJvUgoIhJbWTX0b1q7ihI09ine6KuJ7IAv50+sfeXcoqjE0sdcK5RbC08GMpm9SIQFT4mBcLML0
e+B7QZGA8X59qJ3zSa1n1Ztx15LotjVa9RocfdQ3wl7FjuayKHLseJEtIJ5aNxenVo+PEt3XhwRA
db2EbmrgxoTEJ87JDt1R240SskHLVoJkUeaHobWmP+XpopT3f5MEjXA9YuPYc6ookQSsviyhsCVd
oW5eHqzMOLoUdie3nk26vr+Ur66HGpVWSyIzQ6g1G4zPidfnD8tQK1hTzwkIqdyz372+gHsHAmMR
itkkodxEm7nVsV2rS4KIaaz3iR9VZXXrDcl/iZ7Id1Cg5zuntbxHVBCO2D07sQWlCpCkqz8H3alN
XIzGQdsaiZRh1Gc2lMJCBohr/XmWCCuNCsyKBlpb6ZtLdm6K3rBJs0Oh1t+rMl/eGJoWQdecu9Pr
H3Ln0OHeR6uUChfyHNsCaNvW1SIG0ig7wmESbb4mHEe8IpC9PUL97FyiRD9Mi14elORtz96cNb0F
VVmE0jD6Npi0tLmXPfQ/hIGU9s5FSetTPIzlXWmW2UPaA7B7fa4vsU9ri4rxKXCREXP4r7fp4jqD
U67YBP7yCUvf8ccwUMVrlMq8SINCjRbb7kkQ//hlZ3sXovUjI8OdkwKdkpSVIITf8EJWLFXnqUuw
bjeLMT/bqTm+HRsPePJ0Sgovv3l9xju79VfVErI5RwVs5PWEkUNvpyhjwohXxPd5Zccfh75NDkbZ
OYyM8qvopFok2ps3Iu+12CHkYE5YCH8d1Mz2PaNo3nhOXd9nGB+8J2apifqWo3tnb0sR0sE35zJA
+mob1k3uHI9SpQggNOsmlrUblimtJJGk402btAo9NU0Pp8Wozo475Z9e/7x7iwnVmGbW2k+jgHn9
efU0y6PapCaQasbCleN8aQgrzijZ/lSVWD/I1faOKu0e7jvAioSxm8UEyWPGZcKlsLBtJr9qy/ZO
L7PkcaHqf3BUXi4pXXdGoeOiE3dtybGV68l0aJBj88ZofoptKwoKrDR8UHvWBen2OhRJBAMq4oe8
/k21l9NcMyrSehOxIHCnmzVtItH2sajb0LEERn9ZbCUnvVckFy0+4Lmvzrp54yyjdXKUwW1OqjNn
l3Yoo+ycVbHpq10jU1+xCwOFQAXOz2CO3feDH7l+6+uAENwvBQqM0KkYEh5dr7xri7RKRoRE5STm
e31ZX6I+q/y+m0oEsNzuYbHf09IPPWGOsa9OtnWTGPKPIWwkGOB4kDhaOei0Qq5/BtISdi1Ej/xV
Zdi3nTJ8FS1WXvNg5mcNGdRTGi1HtdKXmx6q9soWWfWpIOKsf/5bLCoWvUpE1MJywpEmPSnLNGh+
jo6megG9jiKk18k5vbz+wV9uCmJfkzYdsB66Ztv8DVCZY+Q9qXaPA0lA81EE02BHb9s0tw6qB78Q
C9dr65CcmlyXPMB0QjZr288cCa9AiipSOhMnoyYqFr+NDE/3tToe77oEVfIL/pBN5RsjWJhgKO3p
n0Uqg3HyjBRxF3Wx3DduL2URKE4/fB11iTOF4s7uJ9Rw6/mM+bDo/LZU27fVkOPp9/rnerlGrI3F
B0NIYu1sbqIUkL1VlKdsyj7N1cAcbScAFaX8FFWcQ5cciufXx9tZHrITQgiKXNRdttkZzsn89U4m
Qyc1hY0eZu09LUgePktr5LMdDPbycgK0Ri5ID4eLl3+53oF1lqbWLB1cznO1at5kuhFZX8dsxL8e
CY3CfQT1Yo2+gh9vFyq5gvOkVfRpdHbom6fnfFyFqmeZ1591+oetX1W2HvuuWsVvRJFQIe+HOKJc
oiyPRl8M2C94tfexqWFx+9TRMGGIRtd5ly5l/Lz0S637qoMA/TlKrfitE7n9w+gqqgirinjIb/KY
NnKWG8glgiBsqxMoIwv34ghsXzAqvWXhXo7t380A82sOpnqck/MSlyl2jxBoxV2R5b3hZxXi5YGX
TyqcMPTgvHv8XUSKWXaSDudOadz+fiDCi79I8J44F+id0NEe9NC+NYQavTOmTKtvUCnDE6PUculQ
FLPdb0uNCNIf51eAICi1gLamWkX/4XqFAJjqsW5TtxZO4vkCX/bAGkSBfLLnnfI5dk4HW4K/7/rI
wkBCSfgXIGKlLFyPh2GKrbXAuwEM5/GX1mzqU4fw0rtyRFn+9aFeHi1yU3JUdJRIAMiIr4fCB0A0
kDybUB+b4hK5WnzvzPhxkjvO99BOjhLwXz2u67nRyGNXcfGtL822tmN0swH2CQTvHFm4mc66XD7r
aZ/0l4z/w0NpGNE/LUq8IiSCjcS7fK7MIqgozCyBY0de9LFyp/EjT3VS+Rnd3+jelFL7UdWNbHwe
l+Zz35npu2SqqKPEiVjcRySfSfSbQYy3hZIiH0e2pU+BzOxG9Ts98WJU7Tzrk9Ma4ouFz/Zzo8ky
8i27sOpTIfJJ+EufWp9kXPRVACim/rc0xuKDmpbK124AIYemxOh+iqk/Fr5MRHtL5zZfwqTs5ZNI
FfU/sObIeNdelC6+M5cE7OtqfNZ7s/+E8Jt9l7eZ/t88YFkS2uaS/EN8J+uTNuHx4tc51r1vl9gt
6I6kjfMUD3n7CYuihTq6ErVFULdQy++LTHM/LhDsxGPZxqrlF+zT+sPSx2P8zokMs0PgoE2XPNSF
WlrvogId8cAj7OLgoRdwl7ve9MnoYqsLFKMZviiySFqYWTKZzxVHAA1O5IPQZcCqMgt7wGQFVY0o
e8qz1Xba1KL+cUSnSfX7EvU6XxuokZ4rahPPvZKSvpb4hnSBHZlz6vfQfu6X3qvGd/20KCch6IId
7O/tVb4KpxPJ0iXn7ELS2OzvkWMGGhjQ12TL+k7rvPwBZkjqBHLmDw4GW++B3/f2OpjDU0vwAvUF
aOT1Yeo6+BJzb2kYoKp5MOW9c3aj/gjk8wL6tnY2Vt8+Xqa1gGcZ18PQfjcb2HxqoKVlrJxKV0z3
VJqikyW4d32pe9OHSFj9vT00LeK5uWuOfu6qShpopdYcIVvxdl1HvJ44YRtOKXzNVSN8i81EQVBP
ptnBf6IkrHt2+lwZwItZnkSn3E6sz6PA49ZszZUKqDXIKIjRKpcblFRSJE7LZuqAEugKfu91J+tP
E9bvBnipMQZEIcoxDnVPZo7f1r1MbyJsG6hs1Z2qBwBKuuipttLMOFWtXsR+NCWRdsoKG9eNFsLF
SYuj/p0cWsH/Oo/XK8fLW98d3UqcASouQ4Cd5Fz6vTU4P0c1acqLZwxJfkoVT3vipnDKU95N3lup
t9O3IhLm4jdJZCWXphLdFyup63du33jfB1PhiMdRy0cfhd1OQWxX5vemHgB1Jk3bP0Y5jHpftIbW
P8shW54jvVa+ZpWwHx1ExVRYaVKMgWYJREubos4eFM9Dhi7LS/zBzUav7tM4noYHU+3dL5VszBlH
GlnctvHSiiBb4kY9q9KdvtL4625nOaUAQrJIe+5Nt7N8pa+QesxE9ZYmUpWGk1iwh2tcN4v8vncr
IxC6k76BCs7uopk2P0OGd+6wDiC8Q1+aHkpRRb3rY5qEo0MHoaW/kFqhwJnl83Iv8qIEMo4hSuCg
ufON88Av1AED3PVqbwn4tAW2Q3WuVOO5EeYMMc2d0g82/BgtHDKrISeLsW30pSOzOoyGIn4nSqKW
973byG9xqqIGLXAk/EiHr3T9KdLHryVSkwpwyKn8oartYt9USBcvQaYU7pcpEVIh4mlFFgB/sL5Q
rJ0/DHnnPsYuPrDBrHTevws//sMkawwc0OCwv3aVlhaBqpjeR3VaovjU2nFUh3O5aA6woUhHpjcx
avwMRhF1wexE4m2vlbEeTB0sIh/nYpGCyTGmxC/s2Ws/VYXb/hiUXJ1PIOLrR/BlNB2MRLMeiqXR
s9Drm8LwZQP5F2Cioiqh11bpWRYKelESLQjjTG/R+VF2+fwfSbzDX93ovdHd5q4FOXvJtf4nSUUp
T7E7LR8tWCvzR8cQWJhixq60QVLKUXkYZ2k1gRO7aRoOiWM/od+SfOhhQ1r3VsbX88mfV9qcbBNk
SEs7KS6cI/FeGoOLn1gply7lTeyGB7SZC+/OEmY1BkMy2dNp5drF/tileXkqG5tfHpfzYNyW7VR+
wQ63nfzGcZRLnHY4CKBTE/+TTGX0WI1uk2N9VKtfLGCtjl8YhnjqR9yWITvoZsiBIC1URqt9ZypW
rgd2PBv/DTJ3Ot/sYer4E2otj3rsSrZoNuQfBFRk/YLQVH6fDZFrPThaBDBSzGat3uKUYVpBmmaJ
lfqidEo9sLCYfTC8BvMlZdI5r1OWvi+jtbw2Zcv0HOGgFgHqFXbtF1E2DoE3gbuaDL1uiEM0E4Oc
Ck7Zo01CJG6iIanfwsq3v9fl6Ei/W7BzCVa3KnlGy6YffEOyqe7M1MjeCcUUhOVGXzuf20zol2JM
SKIsURhBnNiif9tHep486Rj8NkGbyipHmpYWrk9qpLmh0g3Te8fQpRuiQON2SLrW0weHxkMZdEYc
AcoRbl75Nqbmg69NaZKfFVnGEJrcKF7uW3OU+V2xmOm/SkTaepunoppPGP7E6rlx0S8NADI7Xhjx
yRbfnSaBW9SsjO/xP12Zu2aSPaJNDpJER9OmuYNyatfJJY3qKvYrsXjFm0HY4iedCsc5AeSfjbNi
9ggLOPmsfp9Guro+iiajFUotM36QcRMLVXNqXJaesmOwChm+Q5GkiIKmjjowOc7oAPHW05xKo2l1
6p2iVJ7gKC7GGKQLNJ03Otuu5k9d730d687bwdHMbyLxxuRmqevRfgcduM/PTeXFxbnMG/Vpzqxl
XrUry7fOGLMmuAPF2KQk+cK21vP6NtWt4ru6yssEOJT2T+ZQuPEFN9tyupuHqex9pSq0T0shO65m
fYrvBiQ+LfoVevWFmp05IC5Vjp+yGXFzf1ycrsMEDqPoURoclwoOSnMuzMx9GqSGfcukdY4VAiRe
3FPeA8zx88SaGLwt3Z9y6i0J9qApP3Es1cHH90XJb0c9Uv9NzaWp75a+0J5w1TD6U9pW9l2Gwl59
qfO8dflIlXwf2TbRoyp1e3kaZSruFUJUIouIZREtWtq3jqjzZyVR1JYHsS2+J9NQ6X7d1Oo/8GsT
3Y+iuXsjI7Z5OE7oe90hatVWIP9NKzlbsefd2NOwQFjCrVb6ba5ilhOP3eAFNcCfsC/hj4Tg4qR5
78WyQ1I+racGhFeTreUxb/7WDCse3NO67jP4gO5tHmszb6WU6DtmfaTWd5VW82LiNJZ8Jco0MZ7X
vKoKnAGw8t2YDHESmPiB10QHmnJHmGpBo2LXL/kFC74qg7Cb9Cb6gHOFwryV1iYW0J3xScqGuzBZ
+v/h7Lya40bSNf1XJvoes3AJs3FmLoBCVdGKRhQl3SAkkYI3CSDhfv0+0JnYbZYY5Or0XQclJQFk
5udekz2B203MQJN2mZxJlS1m0FhjWd/EsocP2KyjKa9yD3mTh5XUO7tsmKikAdOV1cf4ss438Etq
fChWo/IDx6piFS0c6zFMRqO0qAwGDx5vuS5d4IwLwx81mU0EFG3t6Xb0/XKM7XxJd6XbVJ/0Ms/j
oJBN+6HXCvebsiv+WO4kAj2guVs+tDnsiDBJuKn2bebnfgCOIH/MtLy9ZaJsD9FYGO68R091MrGs
KYY8JDjFiN67LWSRxpnMPKQU7/Zlmyw0IRIz1YPRm9kdXS+mq9aQ6wiKZzamS8OYqRQ3+okdilbG
d5h20zY3kja+0zRD1WECoubbnOS+tRulHqMD3+p8pkXvumtDNrp7mLIu685bAXniMcsyMjk3V+Kx
z3VtCPG2dD97K92PnSlKtKNcU8XotGVlcoXWe+wFNJHVdCVSW7nByr8KRLChf+EPplYGc2NaND6S
TLOXnWq8ibDS6jnFO+6dxNGOJw+Typw/uGrJsf2KdeeGwso76001aWHNak+4lybIHicodPRWaZV7
Ozc5iTLDAvpQJMrM9jqdcz+I2y7+AYQAsi8pnJ7eu0XbW1HrWO1jbrhlFeT2aFz6zrjyWSrD+pTS
YEDeTCu0I5JEmrdT5mhbB+5yeeluIgmBXAz9mYaBwJ9yVqQCkxfv5FySNulWnMbH2ZsyPcylSLuw
FZPId2hXGE8wFLTtayQGW9ewil0RW57ao+lS31mNSPAQXcylDSw/k2tgwlj/CiOWuFH0Nuhoo8T9
gChRN2nYJLk3XVhcUPmFN+Zzw1nuwZogoeeerxVI7GCZZBfvOZKdDCtnWK/sujfjnaeScgkyQHLE
VdfuaGwAMJvCclRtelDQlBU8DMmsPO8FPsKJ8sZjZmqGuzea2nwUNW3gA4I/HAI56/ot5VFWRK5R
e/5lWuDJGOhxOV2VliiKs9IgWAWtlaE+GzM1udf7zhiiVK36NzzXOn0fJ2bXHfJyko+uPjNKooZI
bsREIRXKFCG4QPhTi7FqvzAyGHSMlhKn9s7JrC3I6LRKqwONK83ZSSamOmLtFme3Tok3e+Y1Who4
m1gbBj94ZlPMNQ7eitLsA5uag24VfggdSR4klBBrjf5j7AveT4/E0Oc+QeGHzZkuXqir1COhrMXX
ojcHGZa4BHEZsa0J5bRPLrtZop3W6z0gLZNhlUaXwpVLUJhDf1XPZTEGsnJXMHpOX7ah17FvQ2ct
hbW3EzoIQSx8EON8e4hbrJyMQTu16nufZ07N1VP5n3JHeQYZZGfHWYBvjpMfYmcC8Mdkp/VIw/Dj
DApgzQ8kzjaJmu2MXiCnxPrR1uiHBSb+Uf3e02Sbf/Tq2WeigSKaGwgxziMMvpbWfuW7ZaRcq+ij
BmyhCACit21YQePhOvN97Ee6Vav6Q5ll9vlqzTmPgd6UcahEUdmh1eTYFq1WXawhzMTZCK1ajTdi
TSdU5sBbPMskcUoqgsy97BqJc4pZe7VLCESS6ibmGv+ixEAEydmXa1CsznrJzUBabTUdqQkOv+Zz
XaTxbVfV8nO/Vlp1aRXjoqEuJ+ZoSi2kazbGShzmvls86OOyyHCMJ9NhquT5F3myiFu+iGGFHWXA
Hs6F6UZZPc6fknwB51KAWDNCe4ytPJxF4l6YCK44HC69vRLTQnDvMq/O4LIxGd3Fk2OXJFuttss7
TS2h33fOT0eswr8Q7ZB+SjEe4eurcf6sFNOpXTFo3VNj+7S1jNF2z4zGHs3Q6y3rZraMpabjJ8vL
udB7wJxF2n60m4Q0c0xyPvM0YJ4UOhIP+qCzzGoI67mNL0yJEF04QTC1dtmcVmU4JjK9H9ERluBd
OyAvmZ+p9KJN1RTjW+NMTUBfc7jvmlms0dindnOOtrx4Tt3MLnbZ0FKOO8aUuMcFIliz6zNnmIKu
8LWHtTa7JhQ0DJuDWbVq75iq8gJRO9Bo+RN0xSqdSqAfq0YFqzvOOcfOb7Md29P+TuiLv6VajnhU
N7cK+3Du8wqz93h4EnJQ5pVbrWUfWf7gPM9MSXAOXduSSprENOiLPMt3k5/TcStwBmoJ2xV/ZLWw
JXsytNX8oWTCNtbzfBMmgAPQMyHJluclztLzJB+cFnkSZGDCkZ7YY6fZwCtxg684aHqtcTH2yn5A
JNL76RqLwNfCGLx0l49z715OlT3c1spJvyDW5pS7bNT7IqBx26/nK157z3gBDGceGZeP86he/jD0
Qp+Ivxk9BdV56t5spyw5Djpku6MXWxMHUJ/rn9VkTnlUkJgVNEJr6/Ncl+M35eaNFmJxorc0YSqf
Jkw5dfNx47q1gWhXWwZitEcZKk+5t1onmJKgGG0DhI0RsyNyx81lSV7F5dJ05gEWC26stUwsN0CD
KPtZYimQBrAE0OWuQZ8/DRgbfVd5nxaUUUVd7gBNqYJyJicWsf3xn5unreJJ53SUO7KyMqevqOT1
5MY2XwMjPHpC7mgyTuCVT3tdjuKz3o4MCRw/H4fAyhq3CXLumTrqZl38lI5DPTFm28gTzQXq7jwD
1sz+4veu6n76BPEkycKEBOpem1ttIDGYtaNkQOMFcN46gvOomM4WiFYEVjzhaduT4n+SlbSwbp9H
9aTVibwuZZb8qIomfpyXLPuqyJbpVaMC/SAN5JrDuE7WhwUPc57P1mCylra3BBa6IUlolmADXWqz
LDCyxLzqFmocyKbQNqNlNpLDiOfyXbc0w93iZbRb+rbPC4ppSVjsaECrnZYSIUKUvduPnovFamAn
zXzLfU0PIZ+16Vur2c1P2U5NC10pc7twXO2iDlak+24R9LLuYxUXZ1QD6qdYB+su5QQ9z20DcK+k
ddJQ8uu0bv3UcqAHSd2ZghgNXS/QqUHxtbcX70FSGY5BSrvhm2H0TboD1eLmkWwd0m/0jnsmK2Lt
bujjLCW59ZCPIUOZursVlKDZueWvcANys7K+dKlT3yjTHL/5RVuMl3IpvYnR5OSKQJdO0l5mXerV
EeU3etizPzW7rJd+c1YwOnjKaPVf+HhB1ueISrq3aJVtAnOMHdsQ6S+vj8hfqut1bsfbuBjz77DM
pwu07+I0tIfUesiGwl+Cuq5pICtGuVduvzYJ7k0O0sEAuIo+6FUtHqtqVjE3qMOVMy3O+GHxS7r/
hq3V3ZGruN0PdpVqgWPGXOYz8YwRmd5oelhxZ9+uBmEbZvNAbxJknEDTSTcaGqV5Ut8ZTqeWc7ob
9v1KtszUb6RwjmYDZ6UgoQW/0nEs57Oxomcalpnes306jTZ+VWGBF+TdUhth6ml+GS2DNVdhp0p0
z0xAdh/KzkLxK/H9wru2GSH+LHHEfWgkBS9nccuk06XwzpK4mnJSNl1Ot5wGmkPY5ajrPsnrDi1q
Z6rC0kcnNyyKznoQdsP0YsArYpu/aLVxKVNrOE9pZMTB1EHXPSxdssoozmq3pKQ2Zoae09r+mJY5
ewCU28gdenxJvotTgZNA3ymbxIA5+s94mubLRY7rU1lwp17pjTFxQuF+DwdS4fFcrI3ZHxdZakdn
0RPFYMhR8b6afL8+9OQv3/x5ppa12tXct7Elq11ly/wWH1ntg+229n3PLDULlHTcWxjL1ReZTVoW
1YUr2qDXTP7JecGXPHTEWFMaTnZMK2BeCB0ddaMILS7yYpcO8YY17ofNVbJehq8ktfljqjwCoxtr
bcL595hjAf1VR3ojq4LjanFAiiKn2nIXvUWGUa8RyCgkiYIvsh+xNYo+GEYAWuiKzUnJRMbsqwDO
ejMHQOnNB9IT584uZ7cPVenN50nTGn7QukI7K8dlsC8mR05no6pUdiwXM32oVhpJlyk6j3KfINGb
keuPlCi21YovK4VLGgka3YSHnIbVcXC92A8XRv8PyAGJfA/7rBE7VS4y3TPETW5BTJX4qhg0p9rG
8A9g59UXIWf3qpu1giFbYepngPvzhglTx0EoKr+4NJhnDYE5FtmNZhrE9k6NfR7VQx1/S8D/tYEc
Oy5GnJzhhHnlaleBTjp1Hy+jQRpZ1sUQOWPcP65lDQa2a7k1AiQXuweIi9qPnA3wYwDZkIbMLOLP
dmHmH/qBDCJcJ2kxH0fU5aDWjh5fmrW1ikYn6XE9HKvyvKyVluwNvdfOPS4+J0Ihxa53/ejG9bHo
y7UKHcwTqqDNHAJP3wvj0rYH5UaoE5B7UQVDYTbdLN37nZk0YdpJ42ylUc98oZHqkDMZE4FKZ1JX
pxonjya7HGr6Z45NoOa2JdtIQPf5XD8Lw2I/v3K7xic9Eqv5VIHJ+N7YCL+GhVEa5AQDihZ+knFp
K5TjQ8ZvvRv4Tdx9mKo1M3acjMpFxWPB6s/21WIfHKPUE4qIdH0cLDHpYbE4jbUbNHo+ZBOGykO3
me3HpgTTfZFiv2QGHUCTq0VbfCOUfmV8GNetzOTyEekFWNPmY4w1yAYqMY07QSLdB4zUGOtWZXE+
bklPiOiYdu9KhEQQysrNDyXVTn0bm9X6VAF68M4au1YPXpYlN4709lnS6v1x1oy0o9vemfQF7KWw
gRv4/tXgL9NnRhZee4QjVV1QEMknrUy4GbrZ5G8UlWberNPa++SW4wBWlHLgQ0sowqnKW+ndxiQR
NHVcu6TkLKw02grucZe0hbfjYk18mjeTkscGsBfdo7ZE/GLBE7687Eor5bK0p/x6seP5iyRs31l8
nAws12D+bLyUrHdTy7scLL+ZDzxj88HO85Y0Np9jOuUWP9MzzLMCpIiBf62lX1KOumzzAKsLG15s
NYIJ5MPeWlNMb5/WvvjqzC4ZhNnF2Q+wEcg9DSh/5oGLRId/xYCXpp9X2zSo8LcR+m5hhwqu71KD
0ATOpPuQ1kmlB42DZhjO786QRE0th4+2j2fYhWKw0UdLCX2OctiBnds6a4tjCM7Y30CTFO1+0aix
I33KCTZmlybrwafp/gA92traxoLKZRkZOR0XulYqGPoCLlnaGQkYo8St7KDIPY8ekEbsIDw4SR3Z
a42oIEmfUe6ztQAKGeme8nUZWHJaxH60hkq7rug9Y2zbFuXQPrdp16XXc+JNeBf0WUHCg4+ltXCL
ZmZhRmU5awBQxgRIZ3etMsbTS+j0llQPUkm5Hkhg2kQL8tgC2+TPgDcRpjNT7d4cZttDjd4sgEgF
SeVwD0auNOr8zkocOcaBjrxoiYToIq2PNua79bWstVmnEUPQsY+97kCrwlbTJMuudU171NNqqs7y
eZLu9veqrLlI0atQ944xrqRamrd6zTMGoyapDWM/1hhaHyZDoBpNTJT566QbRzEX5nQlbZroTAza
sf6JkPW4NiHjZAqxfdc6Sfwz9lcX/2g778uLvsYe97HAeWV48gxi57XuNbETzgjPz58Yt3T6x2p0
yIXC2Hcq40ujtUJ39mXJjPAYG+PIULm3Vm990uZmA/SQzqXfaqCzxYFlOqaJyWbHvRASMSf4bNma
zuE23MSkX1YgKYxAvtfZPVJPDQAFOjBMVFB5KHg7kCd65YrjKFal3VfCbMg01NQKhiXx2C1AnAdd
cqQEuAvvuyMtx/2uHK9wh0PGnDRJA3t28ranA5XZ1efWI8o8+ZSucTR7s5VdzFlWDh/EIhHHDuG9
IfmdunPsXswdlI1DZo1jdalTodsHD4eNKSppna+3Tsvv3wS6x6gACX8c/J6SLJnLj06qa/PXeJkJ
G8xKFv/Ysb95NMco/ANtcTWeGcNIyEx1k1EK7bWpO180haiz07vFeOyrCS+RoS6ziVCp+vwaQFQq
983kqua8W/U1j0ZRWcVXlD1iSZ3be11E19PWjx1QkzXI62U1dpa2VC6zDJot4SLs2vtccGLu0ATM
58t+EVQzq058jYZ5QBYBvefli0rm9LmbV6M7c7gEit1sF/EXLekaPUi0cXpAZTMx97PuF3dZU1kq
gD1fYrJE+LMjVMyK5mvSF7FLrWX58zFp+UMhcWOJzxKOy5MSMhc7HazzcgCYaTxAQKLHJOjZ+4Hy
6cMFkGq0GyapSbkrvHz9uki3uYMPbXxcvER3KZj6LOplmtUMEcgRg1RCtw0YoaRXNbX3jYd6B0Bm
u69EEDtx+nXok94IR9ENY1C17fK5MtdlIpEddX1nKFP+WBAl/zypYj7XSPZLYDGNc6Z6BO8p0pxI
szgXmFwWZ1aeSzADw3rJGGgsoyYZ7YuG0zMFq6kY37RLjEGvnU3FZelikjlRNlBGWm1bBWNqtngE
MBhnMk8T6Hu1GvPHtmld2qduOdY7WQJv360pk9+7nBvxo651PT1pNEwxhxBuujDXsAAhlIYD6CPl
7X7MpAA0XTRj9xnckXcXF5VR7JM6dt27BufvR4mhJYAdexZPfjMWC80Y0S+7eBFVHYppLqIu8edN
26FwUWpGNKwMpxkX3Mt+MCbkOkpZnY36lB4nwMzNlYDKlFFSC8K339X0MpCTY16D2CS9n8nU00tI
66IMWxXnCb3nHv9eAn/N4FPGrh1I4XZfZUJsiualAs+RU7oTjQsf51u1xsuRtlZi73qvr9IL0FRa
hbNhVpVRFq/qYQUm0EeUkcv3yjHSHwjZe14wpWK+qBB+GveLlNnXbpiAK3tpmt8MrZ0xujS9Btzi
sg5MWQazu6BeonxFht+/2ugNSWhUTjqEIH2YwzBcZdo7jDXOB22F72qA4WhPsBpLWwtkvA73aUpl
HODFhXi+S6bT7ex5mW+G3BpbXsks9CDlBlqDpHNLbjzDB3CVjD3Xue8jrX4waGk+MtgH+TAWiFKH
bEsa1/matRfJTIoVjVB3Ri63zZRQrJn8UkjL/qj7c1wGXPvsG7NfBvNSa7suC3QmQZ+TpHdKarwe
SHfTd7m35zLy0j1mqule6a2mQpfhlbEvDb+/FX2ybtg/YV41SefcIK2DzGvVcIkH2lp4S5Rmy3KT
Ac29tzIpq4vOd5o0iu0xT0IJ6GCIYhEnHrMekoy91zEV31oItPVHoZKWXqYh5N4wq7zaq9b26f9Q
ANKEHeYxVIuhvtbEXjssDXRwHqFY1OtO6mDf6LulbhLpqZ+hku5a/QWTlKX5bOSrl0WrrXnf3Kb3
rFDKeh4jDjfqCXlVV/i7z71vn0m9Ga7GGZerECUkuuxeVdXnZqPRwk4NKrk9CYL5SYqxe+YOZbhV
ZPrWLKKzrVN+zoYXdjlm0A953q3HHChFSQ9WYzQLPKh46NJOfDRmhIkvDOLd7VoZDvnA2yDN33Bl
oMWRVfJQPdLJ6U5Fj+pyWBRJFX3YNu/21ZyKszF/d5VTKiwiv8gdoQCOMp2P5tEJEp4iRTrVWnth
29KDdku+vmgMsE8FmI55sZIwQ438nUf7DZ+3LfoLDgojk47i9vO/we9VYhCJYmSpbVyGL9BJbu4b
LAYOFSP8P18K12TAuqhHEVVOCVso8BjlUrRu2BrgCiwvGw6JU6hDasj6Ha2SU1Ttppe8ubT/MoVA
ie4EoZdObc2xG70wzts6KGLcEgq3yg5LnjtBq9b3SAyvbJANMIwnNfJmIANPPl2xtGsMhMQHP7CY
Z+U6zmceF+k7L/C1pwLRDKfVRP70tw0Cmb1yizn3QyB8GM5OIMCt2Ch25SgY++adeAdO+creMPBx
N0nkYUswqX+5N0wQ4n0Pwz/0Hfk9s/Vil0xgzDPVvCcP8tr7QxoRtSoudnbjCUoUipxspZb5IR2Q
7h5AgHtVkva+8/5+I+xt28KHp8eOcNBXOOXptqITVId8Jm2gid8UrXkFasPYdZ5mfRilN4Z5mcZ3
0pmNT0wWVWSCkbn/47sEjg+Yb5uYCaNmexV/O3CUdi40DV5q3wGdDzMfqAooLcv6U68SA3LXtiU9
One4P1snC5l5CpMbw1NYuu5oB1gMgCeb9NZ8XKf2PdnO37eKhQgkMy2gt9yT/smB01KjZ3RCCa+l
xfyd+QnDzQVNhM8Q7bL3PKZPCRvbk21cXcfaZOd5wpevMM97I2bMQcPLNbyr1q2/SabUe7KaH3S/
qhB+hb0rknF6h8rz+wXNuptCB+dvgzSfrOvMXqeR0HMexCj2LXZdoVS2u6/8tt1pibOEulEZ+7f3
y6sPi2MxewawMQSclw8LmGS2ZcFcaaCZAZcdqDsYv2U/YzgYDHYhI9OQIEkR9//j48/jbkYiG7/W
hQH0cuXalhgEVbMfxtZafSq1qr5brJJW6jRP1Ye3n/L3CwAKL4rHW/wjHp0Kx2RWn7ej9FmrTryD
Pi3yYKzMEd5e5bVdKqhooRZx/o1T9QHK8pg2qssFOosOxnDD3ErV1cUCPv6dCPTaXhEmzC/IpO42
C3r58tbC76WLAlPog9a6noclvrbB/nwx0GPQo7W24ykgCchF9PYjvvYi0b/DBQ1HRWi02yv42/Wi
5Tr9T0Vlu05m9bU0E1HtSn+wpt3b65xSZbczCLHShdAp0B6zTmJDrxl4HyyOD5UAqiASsJy4fDB2
TCSgTwJgwHxGiacOEOT1ZHl/alW5Lc81Llwml+iinlq/q9FkPMtwOYwRyQ5txNqD3HQxnJtytA31
4T0Fvtd2DpqNmxarRd/+VF8zRYQjX6Cxhp7Sxz0eMLcxpkE7/NG8d4LUeyudvFgURNdskbzYxGlE
VFYGhg95Ee8q2dpnb3/DV5faPFpNZCuQGzs54LSz4qSLbT+0tcz+jlAFTuhW1n5qs/Q9j/LfU5fN
Wvv/LXUSjEgwHMWgyQ/H1Ees2sRPNKF/FuHxLQBk4i359qOd3pqmIHHZFB30XwrP4mQ9ihvE3FSh
okmbjAPsoxlo1uLvi807wLLmce8mtHCspezfuclOX+qvlREGglO4Rd1T7mJuKjiNpqkiry+8n1XT
+GcF01+E8Y3mnTP42lIoJurczagNCvvkjnEQ3i+XQVeQZkfvJ5B6O4QW8XEYO+29MuH0+21PBV1s
0wfe3BhOz1tZqs7MElCsmjVfMXExPnXV1AUMJ5y70ivfY8Wd3p4st5FzUYoBs4jg5cmTGYPC+MTz
x2jWMjCSjncQv0gTcCgYmjYNvwfTu3e+3OmVti3KdUJeZm+Fnn+ShGZilIPbgMz0GHJujjnFcUSK
5KGDK7wn4xARTZ7mPFXS+5Yu83T/x1uWlIavSHlk8cwnB39MGKJ1SzVE1dINh6HYN82dVSXqpko9
ETFqbYCMNO899Ct7CGa+j7SZj+4hrKmX8WJUJPMsMkRFlzOncUxtDclQnZ9Jl4ElePsRX/usGxvf
9jYBXDbTy8WkAhhCbjZAlLKy0K+c6brp0v4mNpZ0P0jAZlrb6O98VuOVvQtlCplW5Acx9zhVKi8z
N9GToh1AonfmtUnblqmL5wzfy6Hxj3Kcpo9uuhbn+dCbt1R45SNNYSuSMHYl/jeMymK/yuhMQdeI
4ia2AgNz8fcy6Fd/SxBqm4AgGNPTLT9TpOMqnQNK1iHoycFbA3aJOHal1h87R5Q/3v4Wr+12F6oL
hHSwC/ppdgfZs64sZ1KRBSpaA4OolXFkgWgCLDPXF3ipZjvYS/FFkZX9MUbzYty//Rv8Un34O2tt
O3DkRg5O94giA6F4uR06mpzm5mAUFa1TXdB2q/Yu/udHN8mKXdsva9j0g7jq9bWNRNkA4+YLR1Kp
glEKAKe3f53XNidWMx55NmIR9qkUDwD+JG5MRszrlFYX1TIst6MOuUJLxfeiTVxmTLN8Z2++tiaS
D+S+iMQSrU7C1FTq+qpNyRDBDMpDezHHbRQ1uLf54o1FwPCObkIV2+47kePVdTEL2JQqgSWcOqIZ
TMHXlDYb5uWWw/xgqDfhWIUPKdOUFNqspqf7vJD2O5/81XURN9xuOYjcp1+8GdI5U6IeIt0sraOb
F44DrHjIL2JY37uxWQyGIpDJ3rl3ttd4utE4WoQwBLERcNzOwt+S4gl4rzItmB4IZo4PWTb3O1M5
4uHtDfTKicLYB9o4Bxi9yFMdAbCkpRj8tY+crskjH9WhM2gBgCj65Ce05THszdkMSQ0s9PyVdfb2
6q+8WtiaOgaetgFq7zTvIE9YusJI2Upl7lzkDqh5D0+mAxlqHw21iX6A7N8TzHnl0mJRuilkBRuL
/WT/EslQmvWJWUoxQ0Y5hei80FQv3DgLXTGNf35GkToytyCN67J+GiO9fhNcdrwhsstFu+idvrtN
QfY2ex1uZBbq5ZDsF99dbv783VL5k9LxYk2smF/unwHGhABNP0SaWofD0hjVcRCtHsGy9W5M8OoQ
BLvl9n+wqE17w0QaZcudXy7aVn2ml4LI7BRpczHb9L07T2g/kradD3ptXmOsuxTvnJRX0gHSALaw
yXs0UeB/uegS565T2vEQNXHV0+S21P2Ax2ZJfOigoL79hK8k6RhbwKZm17LYadE/DiAI1TiRcC1w
iy3oY+diWq17jTlmMMDeDi00uvdDsXaf3175N/NRQg+DUBxkN+GszfL25XPq9UqIX3zwRHQKmE8s
8loyhPwJAWPZp62FParVduKH18Yt3HUwyoA5NFM/LzH+fmAaAyDRnOp0B6oJvsDbv91rp4q4zMGi
SUkRcfIRxDjpGjc3cdEDrObhlQ55KHGumIzrQZyMf6rs9+tl0LumA0tOhlfGy5expJ7hSknJkip6
1mJAvcCkOXnIzMH88wCw6QODGxWbevGpGQ6zIqtP4YNFMRjzAynvp5pTfuCCoXbxO/HBN6si+vPX
iSEuundI6OO/c3KQoLQ1DiBuFYmqoVdg1OrDlNVL5McAS2y83u7eXu+1mxiNPc+3SOY8XKBevk6v
1vHdXOoxGu1YP86pMuDQ98MD7EcD7ekqvnaapnivb/DapkHIFB8XJC831cSXq45Z6k8JnIKoVsIK
HV+CLCszbQcwUNskCax3vuQrN4UFQti2+J6YgZyu13rcwIydp0gsSXHViqx77Ex7OdBPK768/UJf
eTQ65UjB8Xy0fJ3t538L32Kl17mu+cQYEvil60kXGrEDAVFTgL+Ril/fScteWdCGZU0QZ9a3afu9
XLBubBgokCWiQibxvnam58rOzCNWaS3qR037zgZ95VUip4muLxNeNCVOyyIG6Yq5rz5FPZdWBLKv
OIBrsEGXO++Jh/9SdTtJhbY8CAc0ZL7oJp9cfE4KdMzJ5jka8nQ5CgvVAplp6jZXubFzpqGn/NTr
m0z1+nnfwq8Rvb9+0CeVfM1Qwv4Oq9tG4cDqjuNmyOJaIr5P4k5dexR95+yH/FhDYjkmSTG8J0/2
WsEAT4Eilaaj+N3kajUsLDTBv0Wi6xsgQjFELGHO4gKLuvqxAclBFrvMyWefeHzWyAzdEaBC2vNg
NRmkEAQB+t3be/OVGMY0gDGZQa7jMsB6uVV0rUEYtWOrGM6gATaqvE19aUSVBURXa9jFcdX8HnJl
Y71TwL22Mr15GtnMIlAqOr1mhMIPPk3mKNfdJwwnbBL2dbiGUS4iYzDLR6cfs2DqffVOpvnKdmUE
wlyJko3tapovHzmB/VUPrTFHiKKnwMucIsAj0IqEHN+z4X7lKkVle1uHXjj6JifPaA1lYhEOZzQb
4g2cb0/VAaTOzAx3Bty4rN3Rleb4zgO+cvy3mwYLChID3TztoS+GUF3RQGxvFxROdBCxYLWR6ziu
01xzAyDt0YZvb6Pf3im7mQRTbLMJ2nmnFQqj/8aYPbVw+rL+ujfS+mA29nQASvmnc0GTpdiwKFSQ
xXi/+dG1eTk6uYsOxga6PId7lwXF6IEzoqP9TiLz2lOhNGXxBT1Ea06jfW20S+452hJBBaZDX3W2
CgWglRSY0lRGb7/CLYy/uNkQEaQxiUo6DVaAtycn0YMmAxIW2YQMuPQ1CGxG/evaIMDy9jqvPBR3
DwWPyfvjP//l9jcSRA8SaS1ROaKDYMP5gv+Cz2/iN/Lb20v9tv03XUSH1Jgbm9Ljl7bl3wKfU/hI
EGwNc2ir8jiovo162JW7QWnLntb38qgb5bR/e9HXno/2nLXJyVIJnJphpWjkQVY1AB0BX0M3w8zu
6oWenTsAjv2fLGVhQbA9HLnSy1fpwHszQC1u+KYBl1rRg1pCfw5IvO/+9zzuf/2Y/3fy3Nz890bo
//1f/P+Ppl2Q+EqHk//991X2o2v65ufwX9tf+79/7OVf+veH9rm+H7rn5+HqW3v6J1/8Rf79/6y/
+zZ8e/E/UCDgBd2q5265e+5h7vxahN90+5P/vz/8x/OvfwWx9ed//fWjUfWw/WtJ1tR//edHZ0//
+gv9+L+99e3f/88Pr79V/L37KRvW5678Vj/99reev/XDv/4y9H9uTl1MeRnjcQHZ3IfT8/YT8U+M
PLiMALSwE01QJ3/9o266If3XX7b7Tw/lK53CdGta07H86x99o379SPzz/xB3HstxJGuWfpWxWXfc
CS0Ws8lICRAJLchNGFEshPDQyj386fsLgNe6iGpjTa/G7BpuESIzQ7n4/3O+w14OGBXLGQa0VTfy
76P/5Tr913X7XxCEbpq8Hof/+79ZNn96sNmlEQ+7Fqmpy/Nyn7ZDTj6kCEDxjdiuzl6EGwlwBAWO
R8stWACYnTnEEXtE7p0xRd8Jc9qSRnBTdWVyynRn7tosMjeuRW0zGsb2HjfOt5Y112lMJuu6Uk10
KXAkfIlYtF+l7LfAs6GBvqpzknBz7btXc9TvPFDUpzaNfOwN8zBfqFyHqHxS6j0GLANcMpYkPcCY
DlPiU03ux3GPz05/VQFLKzVjSD3hDSEQdna8S6tQ93XU5FeKvz44QY8Ou54lSvYh7V9G+BiYk8dh
jw/7tqRWu4lUDQ8THEAYG1WWHvARFrsS+/BWuKQObnr8Hps+y71DZztAzKu8VLcFkIfNOrHGjE42
cgEU1GAo2guwJ/JQprWzxwY9/yFLmAa94/4JdAhRfwPJoMFMHdsiKi78slo20igpfzj9fEU5a76w
SoKDwT5awUnOdlDhwAa4Dc+X0BlVDtmLWS/GK82EcWu1kdjg12Hot/LlQg14aTeBpYyvureQ305F
cBxHBxdR43fR19QaxQW4u/Z+mBySKN25hGQpyjcFSeko6nmvEgrkQzYtxxkD5ClrkiTY1rVzGHuz
PoaIix9lD+VqwhZ7lTo6uBwyr/M2AOXnY4MBEpNgXnqXuFGteGp7fSqxN5+d3AQu6VfNIWrMAgRu
sZqCnaqGPUiwKeDNlaWzQBKePO+NAdm/nPsJyXHS6Fs9u96tXSOC99sKfwzC60PYGf0hiobhctY5
PiJH+Bdo+AE6w6k5BhLvdMpFfbRLQwJKQC9Mb8A+dMAWYhwTxdZjKbftHMN6gNxQ2lsXRpNNJ2Lj
ezrZtCrAsIdnHeE/PfaqPQyjCF7Ro/JbTLicutLcBip4Zk/d7SWTIyK4ZMCg1QUXsH7cK4IovJiN
EFCbIK+2QVICSMb1f6pCXZ2yqhuPbQShyZfRoZpn84lySvjg+sm4l5FlGXFkwuYq/TLcjZM/I4Uu
3JemnDL09kaKRzm168skqrNiYw54F9l/Y4Nwh8J6ycpMI8eb5z8Qby9xwqzawYSz7e3QKusUDh6T
q1nn2QGJcsIXb9zJOoDdDHy7hGIBQjpaQH05KNp3UzPxnwvXct4svm0hp5fUtb1SfcOubsb4/dRr
bWfeAxaNb8KweqSupXNG7npZYiTHNWhZB8fwrGt8KMluYHN7kHi+dk0LgqmuOEUjNNSrriNBokbe
evRVlAEQAsWiNoOXZcGmXcrpqZORFpuEViqS3OnFoGz4aM/9ilJz5X4g/NdUqjnWRBxsbaM3MduL
lyYczJ10g+SZR3X6UhRheVtl6ilIouA4eYaz8+31bkQq5lwrt7grcwTfy6jyvZELcZNM+FxdMYaQ
sKSazmjxXYitTUEPoW468eTbSh1hZEzXozMHf3Yqsy6XEMUQatnBwdQ75jGycAlnSpnjl8o1lbGT
qWFf2dNYIdhP5dBtccjWZ7I5C2wxlYfBRvSHBm7QJpn0qyH75SoD//8DqwBrShfu2qFthyxWrq/2
Q2jgh8c89aeVAJGJeL2DIZbxoi4reWmL0UVOv+zbUjwKw/XAu8uixyRvTJW8CKd8jq7zZiG5w+gm
8dzxqJ8bFi9FjD9d3zZGfRWmvbt1wtQ+MZVlycaGIYCGHon6rgzc+kE1xPSeTDOtD1kihnZb2GrH
fJNt8sq4sINUbjGHjxtCz5dN2REfgM3fLndhbjyhsPYvtaiKB/oG6L1k+CWVcO1w+9lbypic9yYr
DspPtjQI02E7G1F6ctxs+pKCQFpjGt0DvgMIR2L+w+lGZqypqE4OdOi9ZYE7U1Bs8dZ7Ikb3ixOu
JMYYEypR6BAadzMQuIaC8J6uwh++6L+WA2CoaH4JyvLsQrjxEU9i30oLqAy17+cb1E8YDFPVHkfR
fodqsVwZS5N+8az1JiHY8WjS19tNzuggglKpdWw1I2WhhzNlUefFSKx0l5ZudYGRG18ufKEHkQfL
N1bX4Q6oJKQWMZUI4OYBBJxuvtpl9xLNy1nI6BoLZbLp5/7H2Hc9cdd0mRkYd4wWkl1qoM6aGi/a
q3w+QVW+HAM7ixc3vHVKC6WEIV9raSTP49BmW0fU+TattWbajuqYdL5im4cRcCWREUkEJBljlgNi
LE3s9LpEtredCGG/Lcs83AyT+DLhq+pijwm4gdUqq6ObR+Z9Owfie8X2oNjAyw5iLEjJibSI7jDA
92K0m8rnhQzCC6AA+hD60ESwcCekWAfNy4Tz3oXSP8HhCjCpWHbrvLJBbfeWX+dI30cnINF18H4A
yLavo7Iyb/s2CyAV8FGvsYQuOEqHCzsslgsZpMlTMyuvuMybrrxRSfKHJWV50SdMYj6ggDSwKIrT
eTpIpZs9tUSsgkEbnCKRYw4cvexrt+QekKLWgWZppO2p9hJV70DMnoKO2YVxOeSL5x24Mc1t0WDT
oHDiX4vFhDKUllZ7myodfK/t8maGAD6DbzBRgGfVUF9xibE4jVBzb6RepidHmM9DwxOlQspHOfyD
ELU/nnYwQ/umhxhvETjyaCdGc0y72cvimqVnAGDOXMkRLCI2Le3mLWJc/6XN8Y2krdPTA+ySKx/I
2zkDaXmHOVadrEF028zodLxUIa7BxsHAD1/V+IPPWLoby2TXHFdzGJzTLrEuUxz1e3CUwNDdMba9
3t4BGUm+6Mx3DlmJh2gDRk6ojYiqLJ6wkOyjKTsYQ1sfm7m6gqxjbcgiohUBpKWJjRnPP6g9FONi
ckEejThlcPmIhIzzyf02UgcmJC001KYuLIFd1gcRaa+sjjpazk0CX0kTmHOheqt/KODdMYVYsMtm
K1SxtMzuZu6MdjyWKHm3ioed3InCd7o4B9HxDbuMADgQWjK2oWkeQOWn9MhD415kioELkyDp6tJv
n3RfdF972tvmF1gMyZ+l003WfQYFAoJPG+h9QykliXUefOvzWZdQCHPX3tcguYjJBbnq+UX46DbD
W+8Yb83oO/cySsJtiLESo4YTwmQa2+p75LQj3uGy6OBFj9G5d4OJFUgVPsHsMYotPzUukGEfrJAk
JObd5t51h/4QsGXYdyBX77yCW6ULMQMR3R4X09jvTexwIWstOkxNZRP84UHzGbng157hP7usJfcY
ecAFpEG200oVf4aVDrYhmSynaWEmpQYljuCa2h1XojuCu9OPtaJhN1ffOtcm+DgBNRpQKGMJIb7U
ESuxSuPfJ37Cqr4GxF5sgjz/4nr6HgcOHnnCD74Xo3cuxNjfDKVIT6xTbnu325d+e8az8qfdRDSu
6rvOjP4kUucuV+4fjrAPBjC1o2y0/QUG94MM5aksg5uELTVGK+sET3qgXgYsZegAmriZf+pTPL74
FCnKBraIe481vTS3pZuBgyj1qyqStRsvgXYH0VhAhs/84W5RnYXWMW8kVMSpqcgBDkYPGozI/whY
wd7aFEQeaDpQ1slGH6qQvaS3CDygj5qljJvALrdaOdV9UjnFRkcKFiC6kwus8+lO4si+jrxlocwe
9TPL3DzxLzEiGz6zXrrCMQ15K2GKLvuoNI1t5vfFXTrxK6uytbeWK1O2xnGIivwYtprdQlYyu1Yk
vp2MtDRuAt34YcyWUp/dkrAlcHQpWy6ogYSFNueMRlfsEBx6465G5qDNITbAliB1lv3iYWKVo3IF
qWXAJxMgkqF7ReFnMwMT2DluyShctdlRyAQHTVJQCq25wF7O+MPc63SXxWjDVwtTdVWNLhkQ+Quw
YE7EUCvjVC8lK4jKP/TJpGKw/UR54ee1blpwykhNw7tSj/W2nl5qoBpMJtN9lWtzF0y6OvpO0u/D
EJJC6gUXdTXKi8xxIGHgA7/NOvtL6XYY5ycN1jbtnrEXOncdNuUNoMhhW8N/uPI7CA+u7Oo4KMrq
QMhXevJsIzk0ZqSJZiSrIshD+yqzlL3vKt89IHHooEEE3W1RcXtrCHWreVKyslBXs5ffAjCBfzBK
4yRbXV4lpEKBmq2jYgfLtRL7MZ+rOz2qH1PRWEc5gSQjORF/Lc6jjBX3ZNRfPB470DLD4MU5Uo7H
wJY8smka3VmLFM8TgC17NyZz6u6Iox8e+pA0AfZUkbu+QBV8SXOXLyJPb/PErlWs/LrdLX2kt5nF
iGBoy4/TbHVEuPVLCrXobMFmTYG4GPBu6zwcsP0bRBKEMHCrkquVlOYFnmk4TLNmw4qsRIRtfQOX
ImAbWaQ30AkjjOF1ded5etxnvanjDutwXK0xG/1s6S24A2472B7dDyyizbM3eqXcjIpxaJNSYnCb
HP6e9BLnSXWhdWgKX9zP3WJuId54+1H35QkYrbjKC/eBm4HFzzQu5oU2hq7a9e0K0FdGdyIXOt9R
em2Ynwuub9YN04b9h7seS7YxEqWuER6F9z0w7old6hC+rP71y0GGI/WOtr2aEEvGGLqXh1B7NMMm
Zbwmelli4nvyN2v0wxcKrsUJjph6+I/GqzqwFKG9yT0LZ24OyS0Dr3KEr2fFeWB+t8JCXv4HwCld
UOgA3+NE89HsyOZZ8KOe28I/F/mUxIEfpawW8lu2ncXZUtZPjcX/qED30FT873PN7Zda3f9bDe/w
Z7NWv4bPL/X/s3xHLa+moPfXIhxdcJeWxv/5d3nsb8W73dQ37Z//zZ98VO58/18UT4k+A0xFAwpP
3b8rd4bt/su3KO6z00Pm8GHe+lm6C6x/0f5DckfRD7tOsHaOfpbuHPdfqAERRPAH3BXolP8npTte
9ZfSHT4E9GVMMMgLTYuuw2cZNtmajd2UVrAdSZDvrbPqzTZtrxmqCBXZWt40mdYeeQucoNh00N8s
W5eMIRO+nWPNI48RE2LkwMDto/nOLOEklGwBLJ9/LKwBnkbQHvqpWWRZvJmpzvWT14geesfPv2+K
JpjvrKGv/TP59aWE5JPDj/qe57PVIe/0e36eF1nJq5SDuVwOLNb5QT+bvLDX9/ZyuRi6E98DENCy
IeLWsdQlOBtiMHaqVr1/Jv9h5i0//hFUPoqknUVBku8VSACWy6nNlyE/TK2jeWn+dj2MqfFF8ZZ0
PEqXZS1bflsKgzeqrEkvR9Zv/vy2aFklm8xcJgYNa9TesE9t6GqsOYsFi/VmtBcoV5sc0Wgi4pFm
wnxXvx8UKrySt9ETOZFP4PcjNR84OIglVmOU4vuSV03xNsEt8M8aiC0feu1RzXfJ5LX+uVTJTD0e
clrDNeqMqS3eiipdTxoebn6NUEtOOvWBIeLieVOSQQhJUVrYgL29TDXbj2OLJq8q3ox24qsHIHfY
a3bTw77onJ4r7JYlLxbRh9JPRQSy7ruXQTV9c6NCcI8sK9ljX0Ok4gXxTWeapUhLchdny6BAxSyd
V61tYpzXATNIjfGbT0APTPGzDuxe+EOzyU1Cdp8FJ/zjLsG2la73wsdBFkk6TtGOmlvR2qc6NY3y
OjVHLsziCzN6aMapbA8lQBDxPcSmNexL16/578wq1vs48vnAtm+tF8QTs0HZxQbOxAcYsIlPWxPO
Z23EgeBZHmM9+ulKPkBOxCf9eD2rq2aQMBN0oKzZVg67yvPPX6ilsx67FwAvC/fCAAQNA+XjLmX1
KHms4NI0/MrHFS2U2bLBaaUzgbft6VgWb9n7DT5WZBSKDfkvfNwAXl9lQMvptHjqSpQOV1WZLMm8
b9tpffQ+LkyforFwLsCnkhnAIs9PeQaStAD6u2nsZb0c9fvT5wJId2rsQGlUWE+p25nTj2oyOI5W
gIZ/k525nvGPQ/t4bdNMDE6EM+vOP/88fSusuLVhMLh99qN+f3qDkFrruQ2Mnql4MFKE+sAqZpqz
1h7Uc8bYwZGnfBL67bKD6taSU6D+QQP4STIGAgl1PmU7j1xLH8V09KkNUUgWtjTjUDi2YH5eOFMy
2WPyGO1rpT0Fp8jkw6hH7uR5WfeMIvQvHFu2/MRwBUOW1cOZumbTSR7Kz29FxYiT/B86lL+2DT8+
qbs+q9j2GOI/62UaNhcEyxhW/PEZV2ttv4PehfuZHOcq6XcgLhz32KDa5Kz9ZYL62b/5a7/m1+Y5
b84bonmi5cushC50bdP+pWfJrotCEgXTuKZpxDpUypGjHWY8RhsLGap6XDyyXf/Bbvd5ouFdcbky
neF4i0J0p7++K+on/BlOY2L4LnRfb35ekbDrFk6/GpaFb/7+QK2/Hem78Q0JDUVZGqbBp/cUwg/L
OmFFZebgx+5LX+adfbBSiwcuspMAlkwU0bTdzZQS6mdnzsnL3TRFVy7Vl9xSVXmTtmPISGrlkBJ6
sovmuyDt1o+KHpxMjtiu3BYI0z98cPvTrIx2Y+3rsWkPcSASsvvrydI5rnvJnhtvojC8F9FUfnJJ
SCKfOGz7wQbCTZ+wB8hdtGIPiQgVyDb1UmGfQnab9YPn1xDPYvh+offy+w/3rh75rzb+eveYyOGR
e7BuWN3a61n/y/0zz5EnyX9rYmI5Su7OSqRjDodqUi458qkAaA2gy+RUebLJKQHJErTuPSCU0D1Z
Ruq5xwrgo3rUzHXzXRoUzHgRzL7hbEw+B4p8dhnOHVhvznPkNDylfS2ScieG2pMgizSeWwKxl5rn
+/cH96tE4f3YkHisLVbTDdCjf3o2wOBbaVbMWOgLtYjnIbWK/NZkfE/+6RKvwphfzyJu+ndWADUQ
tHOfLjFws4qYN5sZZQ45C2VJOi6xSHZugB7Bu2Z3rzQ6OUsqAM/5uLQSMV0cugO7uEiILL/tVNGr
b78//r89MSh4kHPSOI7ITQJx8eu1zQd3MgtK27EzEoT02EZUQN4yMuiSU5vPaXsV6NTx/0HMty6C
fz0X63BEAqNNdxtz8efh0Gs0OOMefwUrnbA821RANQWahZWIkk4h7lvT195BuBXfd9CTDzeEczUm
eO6l9x26B0uY7Io8dJc3nYdltsUaNFCum5W9ToM5vUvjPsnCpTwLLw/lC+yJOvuHw/j7UVCnon4H
ioHEeoKxfz13QpAitUCsRWAPh+ihV1lDbLSsjFYfo9mdO0DXczqYZ1nYktjcQKYaqvuIk3b3+6v4
Kf/Kw273rsGHrmEzG2KZ+/WjmHAxE6odxOJU2MF9Qll67jGpfPBgvqMLHsooB2fzUsiamWeZnMx/
sRuT+wmmeeCeltYV2fb3n+rzvbV+qNXRYjHr/DeDGnkp4dQEHRzXMF85sMkMyMfagDkuJJXxfq1P
9LbTM5b8/o3ZtH26wfDOwQ1cNYn4eNA5fTofkwhWqKEsYrMD9+hd+yDxTHHEWiPAOAsy6PG3tvNM
NtGRBgTM063d10Vy0TttMdS7PLda4YLq6VmEVsEw08ukbjIWVLaFh9YHcDqBSjdWWbCaiP12dtaW
cN1N5UaEGNRuZR5IIFSEBNMAdaylofUWZcL7KmwdweGq2CbioTSX1j/Kuq3sR/qnYdHGY2Wa0YmQ
a1W9TnAT/euls1N0yi0KaeQ/AP2DnOCfrrII30gsLUBmWmZWFM0pg7rDoJEKX5lfko4ONlX6zPS6
3QTUfwxphRkG4Vk00MKoumga7dAQD8ei084mko7sr0K/yMjRJNpxhTgVfpI/9Ho0KK62TeRF28qk
xxPtirERwWXPL6DL92ujmy9ZpYnujclgsrxjOrEap5apepvuWOZHrwGVKH0lQLm60EnTtNV/9O5i
0MZgOguLIxW6AuJdQeUX3HxjTeM3x4VE/UK4Te1cG5EEUhrjePWl3BTVnCQ4dwaCjH7UYq3QbNi6
jt7BrjWi/K1FRQz1w4xnwzy0I6BFsncQuvsPoE0rCpewkMzwR6PscJo3kLaZazd9T/DC82C0mXGq
lqr3LpOpNLWKtcHJf43Au7hfaWXBajuw10pML/YywyRwhqAGNj0rv1qbzdagOaEeutTzuAONGmFc
eWCybJdqs9gSzNi+tEcvKQ64Z4AvwagACPgPExu+6k/PAMsJlhTvWiDTZt356RngBGUpFWl2wcnE
mgKgNftWRStDXA302/xDEdrrZqFrDaZV2lE+sznAN78bt0HQhszL2lbiWYi0au8MuD0RckvaeWuf
2xTOLSLRvpo2Jhj9AJBWS66f2vZ97ZBiJ+uweRQN+/M/qhw7EkG6YYswxxsLVQ/HFGTVcsJkyrwf
sY5Rj3Co/SHc0uOV1eVc0O8+BIEueWFjMjIVQNRj7TZvJu2wa5W2Dqz2gqh1ci38qpS1OhSNycrN
s9fkJ3CWZHvtC1RO9XCoaBCw7wbDSFFh40Wl9s+KLA8W3xAvNTB3yNyWdcOo0EBzb/KpXag/Z3bt
XhLluExv76rFMZ7cokFug2vev8AVp5wTUe/pkh5s+DhLctENGQsf2sjsn7MFrf6pqq1p3Yd0hT8c
ao9GuoKjroAixh2ZOxExSFbZzhcePcaMh9/Mc8IFZh7x5AnmFNbdTUcQNS3UoR0Yp9t0kvmXOYKU
SEJJ4hPKSaJlsK4hZgKhOIMNIhtWilDZR6L5ZoszXCLQUJeEbhvjFLPUq7nqxTi5890Y9pwzcPz0
pbc9JHzvZaK7TUxYnvWsgNsl7NS36H1LBacy47SQugoAf9t40UhIipsmKiyPrYNc+KJBxsUiFHJv
yQBPu1ole6WHgQG+RD8r9vg7Zs520A2CV/KrkUqPTeGrex06287NvYP/hLkqZ2wc3wNx4S1var+V
BC4xLvYBpHFYo8kmmu02KI6lKhamO/rFkfdC7GxXvGmjXmdABmSiCTFtKv6BTHNW33DU9F3+J0WY
NTgMHhU4QBpx851DnZWHop3W2y1nfT/31x/r01Q3TFJjIQbjnmF4cLzN2pZutyqD5XacCe1L9v6c
sWhEXMGCNs1nPy/iqEAPmdFTDUakEZmfgvOymoY7VxtJ4F9QfeAWMdxeD+dkJpHnOqH053XEmg5J
i8tr5LLNgN7ck8wyp3sFPsVH0BHEhCZG385aVSA8Hc4e2Qar50lb3evHZs5W4M9vP1bWXd+y+iZl
gq+qqo3yR2ZS975PMfAWb4QzKJ75Si6suGd7MrmuiTnwEzEOln8II1kL0IqKnFRz67U5SQ5ro4xz
7dlmQP2krhR7V/Zj61p2fL9Ddc9g+uBbYxteIN5gtaETLQoMMDSXnQsHsndyKd8fkYpCu3gOHTQ4
08Y3CX8DBe+MDE1GifvulLIXme+avhT1Q5bl1XipAnMI6VUmQwcCvnABLJywaa/b6I+t0VgvfPx6
SDki5ij2TwMBPOpbXzcc0MRMVixxuxDvuq88yepItMxgBxaR62eoFheJNmLeweGjOIDCu9cW5ZbY
G1xu9wghn2V6MjSU6Rwz7417sIADfwiKWzNs1nT2jHtH89031blc3KbJeN+89rjB0hms6HMe0gg4
L00Ji3RaSN98zKTtcfuVZCZe9pg+8ipeyIgorlDj8VT1E3Hk7JcS3b26gT8znNTuYHTN2kLJqh/V
YNfVrVW4q6hitq1iOX3cZO7iGK19gHJp+wA3TLc5u7490hMv58put5U/DajeWOiIq+Z9dhDMRNM3
x6QYfMsek0cjobls3CNyKOevud054h7pI9JAEnsIbUGGLGqEnEIiBqW5P3kpDz47CrJZDLteH83B
p8b1hSJjY911zlxZT3nYLR1alJ5EAvQ8UFxv2HpCIqYauxTWvWsSc3ZwFomaTtCoQZtuFVYlkGp5
ggc34WQeWUGui1o7JQvsrOmyu8epRnsHszNZ5DmY7Kx7htLUeXsEgtwlOQGL0NLrYGwIwmxs4NX9
hkguEu6JOzRV/5L2ZcQw+rMuAnslv12xVv1uDozOuI8Atyp321XAiNNdBenYQRI1LL5/0Q6SR9Qx
lCEf+yUjf1mXfuq/dAgdyGlNh376LhBvVjeZTxZDj8Wt4ZGH5sYqvE3ydWfP3gEVFUhY3tDLnPXU
TVLb4sqpZ4aNhOAe8dwiA5/CK9J6BTYrhC4A+7spWSwEN0bHtnszwtzhuRyJoDTBCDdTFu0zFh2t
2FkZsWg3Xs/zFsYjozZRKvw3p6EyAuj01CfdsYZHBiTtf6QqX0EP+JpwpAFFsQPnbxUEL2AFEY6C
LnRkULD9WUHOSCf6/lFB//36/28bDxxJeI4BB6xUN+hyv+6GqE+3ZZO6Oes2xdOn1JBwTpr3ydm0
9Fqi8POcp/D3b/u5yIe4jbgxUuu9tbtD/enT26INM1hBMjlBP2abQXrdemW9weIyoSbiWaZxmjBH
59aCv+wfDCvreu6vBYaAQGf8+w6FDBpPQGh+fXtRqMiInBHt43s35qNnQCUpofb9+wP9fH4DN2Q/
x+rSoV7lYqr89Z1yRe8rYEFOsGNCHExMYsf63FM1WY+3q+y5+Uq4T2vf/P59LffdDPeXg/QDhxoU
e8oIiTvW0c9VlEbOlpWr9s0mSnwYYuqL2mO/3w0tC7dMod4z9lNfD+Ce3cggrfMKwfPShTGiIN8b
t6VjViSBDbWFPg5MuRE+94mPWjQOalKIAH87MiRXlVQgMPmHEEi5M18E0qNjA8bWnuEldZEbdLFk
vFW3vhnyVbDvY01lYMzuBuQwfeFa25zWrkveWuAYV6UmSTnZEzW1lndF6HUKwEdN4lS0T/PA0iGM
epPk+ccAzZc9AL6FX4wCtI7Qfx/MyfWmhm1TNo9UOUgZYUtzVdsQeYkHdR3FwaOooNxKx1pM7PCi
ZChCuc9bBr+AsAPdDxNSFUckS8zWDeTDzvQhvY/XmZ9xMmNSBKrle0D0hXUf8vMB/9x7c6unxZJl
saEpaQXfDGEG3rOewCC7O7MKGXkvw9lXBuoshlgoZ7R5shUl3AfT/EaobQFOKvUSy20uNflKpLVA
KPZGfaR3Ovj3ZM1LDmlJGduu20bYrb0D609xaLsMVRSR4x4SQRtsNJUsv9kopkBt7QwvryICmbT0
RpLmbRdUTxxGS8a7EWLnyWXPzZhEt5OZBg2pTH7dLR7R6ngr+nh0w5xf9Dukl8W+Tb1yFMdi6rXb
I7D3mOMjYhjJmKhhytYkmqm0Hh6wgsrUQvlI1BKBTg0FMiRSJN+m6H9m5BEw/3I0l4RitWjmqCkO
pslmNnUnl/yeZbGYieOejfF402lSqx9UTcTBi1F3bsKxzL4hWdTMXp2ZO8Q7CWlFWO7HOtsze8xr
WMckPL8FybOi/PeIq6ul24UECHBTZdOaUXWixr8w8oMdzoWPHpsJzOWbCzPUxpPletig5hU3k5OK
bryzZnazNPWS3OdJtvxVvHMBjXyNDatCLmgfNwSPWK8MWVK9UOgoOpptaUg2144NWq2vZ9aV3nIL
EkuN6tgsMtPJFqkkmNsmtmqvMf1jSN5i9I1qwIyqIpwqJrIjd+ZQWgc1y0UUcUMusrGActCO0x0z
AO9Ff2kTejTle6eaMjQiwqB4UNwxwY38nZDdaIsdVZ5FbnMU9EsaJyzp/IuJHh+CzGgwKkKelHAC
ggayRVrileW54nb7uMgLA+qI1qtwuLGynH3IN85yNv6QdIpz5Ccp0+Qck9DHfRNPupnWNlePzUSu
2SURgNCB5CIe0EAbpjw1BRrKV7gX9Kl9hNf8wB0mNNywq+HKV8hLFkmDcU4XugEnUrXWYqWf16we
vGkwZPtVur3VOndengW8ukjdkuHHCxUiGIJitZbcr0wEjdIHcL7dbJ6zOgnJ2EB96vMXAWwaFqJR
Oq9/r1nc8lwETQCQn711I1S2ZcfDDS4T2q7EyGEr4B1yzCd8MOzFBWOaWLdDiPEDXkn5kFBxl1h6
fcGPz6qY/9aO7gSsiL2zV0/yZeyICHolAnJ9SDWXiN9O1Bzyfx6kME6F7uB3XQ0O3JVHIp3S6Maq
WNqLo0dLVz/NkLb0U15n6wOqS6Dzt42n5+SKHC2L0GL2utMw3qiA5AeKVXa0Nioz36C/QE01M3nb
nm0RIV7v579RWZTax6iMWA+idIpWcSFiOY3U9ePVTULf1s/q8t01CLoyxhPjj7v+4/2SkPm+HnOi
ZWg+G72RHse6JtRvKyFOiauAjrpHYqc0q7Q/5DR++eAO3fzuta8BrHukl844oLdqQmaAX5WFLbee
UdQ2bwGFkV/8WDl+rIeqj2FLOCFlcGM2uUhB6OfwytMhXZ/wGmwsV6Rvqc6N2wLOsH5iRyH40ce5
zWeH459Le+23U7NeL4Vg7HK5Bu9tfkr8LaMgWaLrjzonWP92QWLJTfLz90cXDd/tQAywuqUYhwSg
+ziYIPO5rWnnGNxKLBthg5GcOi/rn1aUk0BoqtLhJu8/BtchCpPxFGV4r29/DsxdUa4Pw9j261+R
wr2ej4+DFxMawmzz88RZ4UJH3xPeensoFpTi6uMIF38JuZypYvsE/zRfz/XHUxTgj+a1q5H8ktvQ
6NdJZfx4OEun8dbDfT+mpjIVkwOit0BchYYBXeTA1LfOUj7Rt5y+ngT06qrs8G+H4PRsafyZ1ROB
3F+m3LE4QNMJbd7qY3okxuW9gz+EJiFFaToV3ozcMPVHJIMuSXePVlFZpBywlJgr4gVA85d31M+U
FgR3E3k47tGlE8C5YTGFBW7TRPZA9KJRT8z9J88cxvLZEeHAquDjrqhImmUtgYWTPa7yO1bwSO7Y
rE24U0ZYmHW79gJH32DyPZjozZqvkmqwfKQQEJGu5tmoAL7ahgpZFrclvqq3JZrD/gd2/Tr9MSct
DyrJE6YoTkMzRomMh/+k7ryW40a2dP0q8wLYAW9ugfIkRVKiHG8QlIP3SCCBp58vq9jTIrWHHTvi
RJyYm2ZLYhVcInPlv34zMogfdT3V+s9JkFSMmwsM1hYo22+Zndl2j3MXjMUDJBGFn/kr/CHYeu6k
14RKgpBxNOYKv9Xfw4gviV+dJBjZwWxywXbH7DrVeHfsSb3ZE8ZBTBpFk7MhkuWqGvTP4OSwcK7D
MR9aYM1JsnEftsiMMkruGm2W8+XS2w+kw0dNAWy1aZK2l/2T3Tu11uwNwSwJZx1aHt3MzlA9Ab0u
OZUW9rjCZUboEe3aU7GXwaTOaiCVvv3iLJkbfyhcU/BXLP/06eaiF2rsU5NzDUTvpSAmMEZ8teOy
8PTXItmRD57Q6lvgFmxLqi3y4c/T5RwI3nKEF2wWbY9kl/y0spqpSyX+I/gqAwz+D26N4uI+9kFm
iq2f1jAWyJleQP4usA87EkUrih0P/AJ3hTHjh9HMOgctGbOga2w1+XXAD3V2ZOmY2S/6zLp+CxF+
bLJrmvEes9fok6mmSBuFTt9Dh/vJp6aO1Npbg3QgDm+bLo8bX7iSe2YNptvmT6Utbc0Ip6BSSapm
prgWl5svPGLFv8glsdLvY92VCZhGpenVlQtNja9OQMq5k2sxKHwqTlcIxisZu8jtGmnMvrWxEuhD
xMHEcon9aCUUuCR8eeiA3cRiqXnQ93NmAV8bA/tHgZSopT4Wy0rh2Du53vLoeuqqj8tCj6qHnRkk
lr8NFi/P7i4bJaSVU7zLxqBMyPdZGlJnwyBZe5/KhxeXgXDexsthZoBc0IHG0TjmACxZPFKtC514
MqKLmKopdLnfteDJeyezqtVA7St7yearqmvKFN20NTrNEpluOtYgRp0WeKcsX+M+fR87plqT11UT
QbYfK+EGO/w7rBaQvSaIzjl2gzktXRO1mpEk5UFLLR0TQFwQa9vbwsRC+AcJAAMdIZ4azbDUj4ld
foK4JbZj3yIrhCIZykBk4e3ckp4LbyrN5mHX8Wei32gWEd90Ds9rG/972ZD+SzZJ5uKBG/+yJ29U
L03uS10WMWPDw9Fs2onBKN2qvxEFuTfpt9XyNWF9U6wqFwKWtvTI1YLQlv0qmX+IkGBOINmkdFOj
HaJON2w5gPdCpfUAJyhlcmpE1KdZYCbepp0NYotVZhESNkPJxAhvSt6to9C9+YfdwMD3jgkqz2Ay
6LX5bWs81cOIyE1pCAgSJVbdZ8FNPd7QrMXjMKqH3jN+GpTJcXCEyGQY060BfsRZOoXw+EFySd4z
YHpJMXXEdrBaqPbT2siZM9OJ+C9Q/bFK20NGQIB7ZSDckcmG7duIWZdRVULWlcp5HAk4lnhU2dMR
fbKVlUdfbZ5R+lFmetqt7rvrMJ7oMxVDSucxTfkx9z48vl2TOnzdXlsmGtHRaLJVwe0bQoal57dJ
BxM1IfAvI+vA/amvptc0aARxElRRl2CdhH1IenPsyRM7WA5DpnWLC5lfJvHndnIK1/iE7lALPif2
aJIAAfEvGTmVyWUzeEMfz5vg0rhc0I3QxeI/lo3J5vNr4aZSnyOMOQPaGk6RaxqvMaG9RMezJ58C
EBZPdK5d3sy4bRv5LSVozSfSUWDnuukrojus0wokzk2tRZ0UaIWhYRnzpqtB474ltpf2CTqbsiGI
2cUFlUvzBxYWADVHWjySzjXkGEDTrxgI+zEH31wOOWY+aXDTCJzS/ZPQ0fQhtIFdt+bXuZZPMrvK
/Qb0BZERS4u/a0VBFUtosT9p4hqqlHBSYnnMUaYx5oTayidIZVpFcCvWodTJsUMKlZmHyZvUyRcm
t59yAXpbX2xp3kwKHSTfjxfZWTQAZPD02CUCSZsSr9vZQ0r45SFWudRMMLM7oCGxAWIZSDnkx+Cz
vTqNl0TWWlixF3W+s9C7JDdLUIGQyDBrH+i9FDxHWekmKhmyeGotCIepNjL9tqKIAdgNm3UaORNM
snHbonlEOlqJkaWXCDTKPD+HuJZu8oWwmIaxpQn87zOS/xWOhR0TiN6dqhhomDhoaU7xiJTRd4Bm
+q1QEQbeIZ+Q7GI3vJixfC9BUQszLCYXmipJsab/6Ah0UqRodsBt1SdE0YF835LyFSD7mNzeGAi+
rbNYzLcz+lcSyaPB6cd1+FQp/txXzFdamT91E305SlS/IsfovhOBiTAkyD0UjSFcCDUVeezwgTga
XTb85YDlh4ZkvxWJa35oTauasq0rx9LXiGhsyVY8VgwVT1wB6I8kT0R6QncQZyWtlwmgUZkaKIsn
HDOJKbT8LpiCQ7VMBPVsfTNb8Z91sW7I671bFUHZbXECDqr8ZKMj6OsN2jpy6XbDNFfEFGluo+vm
Zi7ZeU0gx0Y9ejtnEMNAoh7JdYsD/661Rb9rJ1EQEk24cbsY6Nj0ygo2CNcaZDyi9eoFuT+7dT4e
g/bY6fukH7A83w3mSn/x3cw8aBFFNqVDbB4JBqw4lzFGMlwhVHUwzyOgxy2qa0J/4ISGnjPMSH6L
dvWFGy6poO7bwJZDJBnCYaHyiwIDqOGRLL+OD5PsqoZwizEAgzYrvZYvRiboOBobYXZJxELaI79I
TpHk74w5janmdTYaeVSnvfq7oTHVr5tWZ/EjSOKp/miTFz53EZJd32B6SuNKx/cB7qwelbkjCKpa
VxbzcpeQScWnOtiwfO8gmNsfVW+Ls5lSJlWemFM0nIBZmvQ8QjyxktpHfUuwDUGzYlS3wEgockyU
9G3N7bFHV/3bqjU01jpacfwGlGi90g6U6q77GFdjwEUH1qwOLS+3sfanArG4bs9c9OXShUOBURHX
6oyDjU6dR076nJMYc7XpUw2t/Yb8I95c4pbw90VHCHhG14F2dlnEkUjV7uiv/afT8H4TV0kbnfyK
0lC3StDD1MI09dUFBudz+5+r7VJ+8fl2jzhEqo9ls0Imsk6unEgyErJFghoadWYfAq0d/i1nX8Wf
alTANDaAKvhimNzs15Dmczvo13vlOwngxTeUhsVS2Vh0aNcImROhAiFpbtDG0GK2vbq/iO7icS+H
1bVo/FhE+vHk4E/w6ed3oC5Ieeh3MtULHBM1d/U9wc6zM/WHEjVTsh4oFdTmajR70QcRDGQ8PaO1
HtXDLS/Dqmuo4shy9gaE5KE3ler0np+IhjCKPy1uytDI207dAui+CpCupInsJwLxTzUrQmibaRO4
XSbXDlLP3BFiTU9Icz5P8HBSQDzE6n6AyMrJiuomu0CYedE2sX5MPKrSHKTBgdx6bUgX7WwIbriA
5wbu2LhfpUgsguZztyM0cGOAKnNVxeyZhFjr2Jv0zX0+ssjInT936dzsOqOjBiHHo5pu7V6mSRqV
tR1M6aYnnxC9k93WJht6LWEfcCPP2IPweSWn62Y2ZxaTZzzDI6S9jpKhbZK7WGa9SUs/JXwC2Z8o
6Ow0a7BoaDyTuR/raALFmk4zFIwVJwVajczIcz3Pckcnc7IecbvMcmK2seP02BvDIls/DFVpE1dH
0GrVw39vVmf8lJmERx+nMxqe+kPHfrpKDbUX1+TYV9+XNi2965hQ21kJukS/JOGiZ4njbvQBLvtx
ySwFQ3TzoDAjvxMtF2s2hnrTGV6AHMAKM3usC0RTTrOCK5h8Sv6Om5JjUo5YC60n+GGaiNt8ZZ4g
+1jEhiM3q+Yu3u1qtf74ubOa1IUC0bV1J29XvFTFutOq2ejf27lwq247Du68oNVnszZC7LugUWNK
i9/4MjROjwykNSf2qFhBm/pKSWMWMiGicM1tha02K5y4JqSgD8ZjNwUKJ6t9T0kw0vON6m22iz6+
GzmkgR3lY5n6UdJjYvETjZ6lfRQtCj8lYIbjkWzXpQZHRC0YdO5INmk/yRnH8yopEGAOujt8mTNa
b1QlGjX4Z3IiEgz1jFE6lrYrbChR994UUCKFeHAAuB7zqjDar0pqKO8FDZARdpNvO0v618XSKOhS
sVmIHvTdXZ8KOmbbFoWSPhGxir8PirRKV2+lP1We8HeWSe+StsjozG16X9cNxgm7uHaX5bEZxGw+
svFwxuC+L+CT3getpuDTpGq4t8+TTgq/jfd0ILmef0ppS/Dtaq7kTvbpqPAr0QQG8GJSqXbINBmK
uDS7hkcAD3hJ0450TOD6APGZZpPIfTegw662WkbP+EbP5zPyhiWeQqtmU2GGz6BapaHXnKKZzr72
0RvJQE9gj/Pq38xpMBf5dc+Fob3Tc9sa2PDQLXHNTZMi0GUgndG+sZUM0rhyXQZ9stSAp6DIlRGj
APT19lNJP2Vmc12I2JwwdegId8R1VJELLggbLV5G0RZ6WbeKaGWllFD6pDlg93/BCQVGlwZ+HGWy
WveA0gIUL5bNGGfhQqhFJTdljsFNHyEuUbcmB6UDOjOoY3gfCamHgL1d7Yp0SbrLrVj0rbEYtsJ3
mc41TFfZz3XkNFWD+rg3dKrPRLWv4EdIOwoHrV2hRri83EzL7tvRux1sYxy0d77QFObYJR2+/5uc
KNviJqhRBdOQ0lKF9onGUitPj6sHXyIgx67DPucDlbtNJXTddDsQclBnW80je/Jey03TOJnIN6p3
QezgYrIn7yVnTwCLZhTtZhjmeXm0R4HusUDMhgtAi5psfURLS4PkSKnfpd7RnWQh3ciDOGKqzHCF
8iZFQeEcxYNdJEWYjq3b9czeMi2KDR0GdbGXl7VLcg+gXtTdzO+zttTy/hmal7mu5ndnAc75MOLC
4zwIDTDuW3oBgqvMUDBvnKYrN4b9kp9RgfRkaEgibmef/N9sWcvZ/VAbadwWVxfUfRG1Dzy52tYS
rz9Q85VqEakkcXYfoBJnfv3FmSk5Pd5nwht+EgY92eyMHMQnlOhjgb7i1s0qRfGCtg+3Dky1Uc/G
mpbMRP4kXd/StvVoYSAWErgUO862dbqmQ/Zjk6qQb2JzweQOG5clGZgkqfeP2kib45YiAruDj6MF
4aDbWlBfyOCGiaYxjixn8Bj+Td57HFMfO4qK96XsK0nCUpoLNTouY7M4Q1LPqHJdoXMF2vYaU3U2
zhjzM5h9ni6xXKQqabuJl+Xy8AimOvdfzi9debnLjQHlq6HhE48cJ56TRf24zDRBaRo8PJOOG7Gm
2ECxVIVWX6C92TQXRB3DnUbsl8rIvOCWlKbz9JBVqqXQjli+0hxiS8z56VA/FSKNc8Jq71iOh7SJ
0Izx+tvkuAV5NMYzBLFrYoqnPt2llElWvRE5ev74hArHndqN3q5VoUfwlsue9OdEirHcWBAEq68m
sdAYQyVdKwlgbCwPAvLTaHeN1mypDFAwA0TaVGo3uN+KmqzyqXKz8XGA2UeXcA4KZ3I2ttWr5Rc9
mo2rzSzJWRx3YkwyUxz6ZpT8KSHAmh9NWfkVzjVdB3Y50/ISYGwN0fP37HQcC4RjlXbwfiaPwpI4
4EAa/hpXTLHf+rITvsBVxkU9z9JGfOwnPGxm705CRe7diKpK9Rgu6H4TdGrBAFeihQADDQoqdaya
adpLw6VLZjWIYhYFcbyg3Bi7q+lmSth1MaHhWMjXPTeBQdIpPg5j6hfTZyB/G/eMpdLr2N60gb0M
/WZYB1UBuvkMaAL2nljeD+rYZCZGmB2Q5W0KjMSsGP+3ykricO2RgSCB7xzNLd6xq2o1fzcbqFbk
TjeHtJNbOs6mtCLaRhg8AVMLJ6+vNIT4A/VC2tpgl72Z5eXX0mZ6k1s3FqO5RCJ2Zg2bsjNHSLc1
GheBZqf8t3TUHaKlXxgOu2sNM4jIcBmZD7Jo+uxRVj3ocJZMXY8SHVguAwmRQAr5rsYXjOUtaeVg
twQjJyNfQUdpMOU38vJqJmHQFJBISUQlo7/KnDOontQi/oRHjNH0US5B2ilNL10uFApqbzcDxch7
m1gWTq3sdc5TljHkB2ksXvsw9a49LNeJ3Zd1fyPJqS3uNddbOHM85uqG1pmhDXUAMauP9XcdRiGD
fi0mnFjQvnXB6pj7QmOermlPlCU4lY5XE1Af0Ddyy23HaiYqhmcb1+UBaVHRa7t8qTscsw1oPakM
8xai7IoISc7GZ00bcjl9CBp7WJMQLUuFjxmkQf89WAqtG+VbKRtox0sPthH5zKNQ05YcqsWPrCXq
l065ZzpDscWGpTS+GBie8EU1vlZOpiZ39bUwwayx2tUuzWtvP82cKvrXTKxtG+oomAVEIwE7dYyC
vhXp19GnY1lsTHoJaXlA+YViOWpI1Zb2Nj739SrcULi/Og4iTFQF/rlAhhzYH2eWv96ofzYB/TP3
YLNU42Eh1zpJ5xNmSOcJvazU0tNPlXqmhtLXMYOa7HlhF7QZD8v1pfq7qnZ69SzWUQIXmWKS5Uen
C/Rkubs0r55fp2QWqvmm9fS29T1lIqtAiB+6Z42nZYTVxCiJNQW2S0m+Gq6/QQkegBObZZnYkApk
7/7e9+e6mndeK3iXQzoIyeqdjAHMbQFBczh3SuY5W70D3GIq/wdsB/Os/1Dq6eLPh7XK9VGrQvoE
6mxlM1ltTZw1XmvDacokTzY2xKzHWE0KI/7mtvGSpDtHzw1nDLWShPFvEmZJ+2Ckid0++NTUDcmM
kL+5tiJFMsemODZpcLfgd9z+S69Q9qUINNCZpHeGsNEbqyKa89LznNJeNXXhRQtags9t9Es7YOg7
tbA/3zqnntSW43m19+dV1QvPBRAvoGrbPq9RNdgbjwZ1pDofJ/dVx1antc2eB6afvO/RS3FMyBbu
mG3avnUxbJtUBxnk5cJeeO4AOwlM5+QanXQiYkbWUjXmTsurlj6GYhPYx3ysPUIEeklN3231LJbB
sA9qXdP+gZmlPBJ+I5+RP0YMn+o4Gh5qG8sxXpHPvCGAmIyn4iag5PToTGlM9iVcGV81nubahgc8
rmPh2DuvoTmrbwGNJ/jGs+3RiwMZURxe4GMc0aKYGRQh71+8Flq7dAeRN6kfZ72qk7KVL1mQDNUF
8zOHBrFWSDWBJc400xC9yA4v7cCl0mjqsdVDZkBc+rl318zQeZGa00eCNyG6rY3wwP4ZA5O5J+Sx
kCMhzatnOnozBX0v8TPAsbRtMpM2wAKF/dDmFuEGm7JHaoC75zwNWQYIbo5r+w+Eu5fUPu4uvEl2
O66K/8AB+LWW1itsb+yAJLfdMJtEq6wZaAfC+mlg4/U2x+7fHcr2dV1pR6D3ua8MgCvYPbDcTH9r
YRrIvquQOAQRY//p7cO81M5druj3w7yiaP59GBpHievBULLVnEZvswh8MLE20PUNTZrRrU497gIa
zD07xqYqw9zOuHr7ZIyXfrbqbLi1fgCBkwCvABblS0KjIWiF0K+YKYt5bz4uVafGEJUf2xgMxlUD
GJe5jr6rETPUaK3QCryMlWZqen53zQEX+78amrNoFSvo7bN8ybpE0AywbCqZZkB5AqH21UnaXj+l
lodCwYkrZWuA3RiCGh8LPl6FFge45QplN9YRbx/2/Or+TblUx8WyxCeUHAsSw1LewS/kv/DFV3dx
RLszYdoykQ0BSq1fbTFQnJQz0B1kqCSl7b72oOcbll31ytvMrjBlzg3ut09IDY0X54NXGYGfhm/7
jmlACH15PnbrCMXujbctpHukZmBaWHRMrVMVTyVo9XK1Wnqt3CjOViCFR4v0/dun8MeA8VFUEcmD
VwuBiPgQvBq+HcICF56NovXaqoONkZJ0HtHBrzV+euNMP99nhuqq3WX68NrVQThw2ZHAupjvhkEq
75KBLQTd+ktb/e2TfKmB5KEpca26UxyWQe28mpJx/4Byp41+pFvo0HKAgrPkvmKkNmjdupzxE759
yNdDlEMSsGIgvSSxzed/Xj4axGZ92g1kimr+DMzzgAdDXR3Kzhia9irR3VnN1l1Ou/3t474ao7y3
oFf4WqMoJrsOuOrVgeFGLJmU2OD1QcO3A39B3cCXN5MfL14LlzUgaWuh3lKpM1xBTnP0OPiAteY/
vKqvjAjU+VAcAYv7nnL0sV/LqsFlipRArGpD31Ax7C9cGYURgqcIXFZZ5S4EHh+MGesPneheipVE
4Mi4oVhHxbbjo1qQwa8b8lnuJSBacSOQJPDyOcvMN+TpgBTn7VtpqmHx9+vFqXswyF0yAlTYikr5
efkM47bXRiADbuXgCIw0FuJvZ1o5C3ypjF5e9XleVzjoEY6MSg/UOkhqbGSr8kwWyU14Rl5LciJ6
N+kp2o5npzCVEPMoFoxHIA6fys7kHaOBIcd6byKJPyUrJQxc3vOi/PZF/fE8DB4IEQsu0RXM8s5r
wflSr16P2R2G16Z+IehAt7kRfYe+qGAihxWTKiHFHAoksijZBhzP6ExrpY8DtWfn8FNm2lTFzcUq
wyS/kruCwk21oHwyqvhh6wWSurfP3Hr5FjPHoH0xiONCPMF8B2b08nGYK9gP5AcZVXqhGhxDocFq
6my2Qh99STvpG4IXH8uIOGC+7V3B1Yd9k7DFFh40oZ9DjvXAN/o2jg2duOiW5iqrZmd6p9OGlNcl
lkAFiqJFJACMoKwmEuaOEiBGu0OfQr9/fmKVGbMA4qipuMNmY9qp8uodoGNDOKlX42vRwnH/5RBD
jRF00ZWdVm+WOlPTYwqRtbgBz/TT74NhpVa2tWjzuV8WD03Y57dv2SsxvLpl0A2JL2PiM2m2vV6w
4DVX6MLaOUJbq4ORPJeEBdAjL9el4ITjkTcOJICizL/RlqUaDCzwrmyf9FPOrxVVv+b/UCW/WjY4
M2o0cAqqQpO1HOfPlw/TsGrLZhJcI/2sAkwbNlfsBYwCsWztI7CjjMQXOFtCqgnUoggIbSO/6zDu
6z/CMJBi2JRJkdQnI06MTkS4TqoK+O0bqEq832cA1lSsU9BeYArhIPUwX54lW6wY2ANDQR8D6+EL
UMNY6MBDWNujMm0mo30ivtxL0ezVs939k23An8+PNZ3NrWki8fB833815Gk+mjyBDIvBtRmZPE0P
Oz2VFVSXY/ZhYQbDKOcsPHQVD4tdaWzFzJe5SBUXsse81bytzEpNS2/fmT9OzQJI1H0GlgcqQMLQ
q8mxxy/GSguS1dc6Z4UB64Uah5asZAIJ9Ib50oKVwbksmKPqXxYHWlO1S2f8+lHOJsNQQCCPy/zH
P5zX60kb5xI8FpjiiIJmO/THLDE2DfIqIU/oS1a60LqroWmFxqIIM31U2NgRrFdOI+3yHcgKJsE3
OEaoDpt/aW8bYI50Ct4+rZflABUjjiouRs/IolDs8H8vBxJvu5/hY0zpQRJT+7UMbLx1wmcyZ2Yw
Bk7kwP1zpXwOLf1tBJvIsNQMQFKLRSnyR4k4+7CAS7qeoFE6pPLVkKpthdCghN7SAZgMtAzHeTRy
lLNVjJEjXRtK9rBALp3fYhdFAzaETmngVWCxNw9ibLIG1RNB2wMgXYpBip/1PMFlXGtG8r6osBqA
GNUzC3PRQ/PFRMHofK8bxdocoUFP1xhQTosV2j2GCPQRArrvW5AXpsb/7L4bukV7kLWO8kPnXXo1
SjErCTjq9OOilR+nhUH6XH09vyMwyJl93z7q69nNBOQxmXk9rJdQhf1x12lZz2sDuoShUiaZ9Tvc
xOXHgVGg1sikUzMVq5OqwAY6U9CvM0MVR1pCL2697QtEvUbo97XOL6ZEasiPCNpTsIK3T/SVMwLb
ByZgPFMCttSqXnwd7Fy4ozSGYFL+t+dWY97mzfAV3VrN8JiLRfGJTHMIgiXM4xIZ/UJISf3LRvo+
KIW0x5jyM1/GFXi/Sw8nyrrOzb63RJIDvK963/JFLmuAb9GTYRviX2kLug7FpHHMHLC69Jxu3egS
VsEtWLXi1ONEoCqtpjGUdoCerlldoeNEwIhBgOZ5ERbHi/jZYjThFxuH9beO/2F+ezXzs2JyS3TX
MT22DX/qNLtlTVJgeyikcJbsz+mca9lm6lAvVRuUW+qhCmRj4vuwYE3r/MO686rUUUcngthkeEK+
Zyy9WnfQs4y0CeYES2xEej76r/OGRWTDqDZSZ/zm7ZHweoJCP8j0YENgUDsHysOXExQgDv4FS0Hv
GytuBikpg6o4bbJODdJnArkp2ei+fVxLXcrvE5SJSQ+1HA4dNik69mutJp4tImb5pf+RWEZ1VUPk
hZ53aX/ZBTXWPcRP5hNtXZlthKHPjB2ttAZ+ULLQctj3tKyZgmDPKHIhhtWls0lbw5IF4FfaQAvp
a5l6ddRUI+SlrZwpyreX7Sh+Emt858FylyBmSwULyF9kor+HvE186maGlwNACpd37D40hY7DWCgy
nrz+jgwHUh2QfGi+MdzN+sRUsmvGJTfL09s3Sc1SL++Rsg5iLkfNqmaUVw+nc0ps6XN/DIMlDzDM
0qhWvlxIMG8f6PWoZ+Ji7xjQNXXgA1n6q3EXd8SdkIMgwovSfjWhFL2Hes9jvxSLqUaSMw5wZ1jw
7WO/rihI22XcM2caNMY923u9covZWjoPZzr6qIV64a1JtQRoAvH0LysLexEk+Abm9eJnfB4Pl6Za
7Oj8jlX3qov09ln9cevBG7EEcynAlGD7NcRSiXrEkwBSKUYsREkSk53SaNq6CKzgM759rNd7dxVW
StVLleCo2hgW6cuXcBzbvCWHaIz888SK12jX3LbDgI6nnihBb9xzV9i0BqgcieeqSboOVtbcEbyl
+ics8PWcwGxgAmD7KBAoX/6YhRo/gZZmWLjyeHQt3vm8xfNDR/4Lhy18XTHELSTDmEHTZi/19tqC
JcSCgeENA2bRLaS7kYeTCjIAptlJ27Qtjbl8D3tPUR9mM3HgGBbnS/tPbyXgsA9WRyHoORY+vy9v
ZZv12WjMS42IgvG2pxc9ZxJrO0VGCtKgK7b6WqgriBM2y/tB8zvnF+2ntrI2gVSOu//xCVGXssgq
LMEk3PTVqwVJFR2WxBqi1wLmucqAf3zseqkoFqvrrqyg+Mt1GmB6QcHd0/9Mas6P7cXKhFhhZcJt
f/ukVNX5+7zCwo/QmcrPsvBuo3Px8iYVmT7jPRh30QLQyquTKiLMN2GzD6Zng8OKmokXyfhK0oo3
D52p4sC+fRJ/jDIFYrIT5KVXC8/rEgTZhl/j+lhFF/ocgaUcqZLAsN1fzE2hJKEf3j7seTp5cfFs
qABnEAhwfAbBq5J8aDzpzYaNSY/EGqhHNJBIdGs65ODks5ViBXeC0U2X3joTL0RKr67eWHnOcKkz
B/5LioM07CPcMLnEre9qOqJve1Z6p3bSV/EzSFL4ECiJFR9E4K3Y3D5L5TKXcXgZjSKH2FOGOgY0
/OhzpHoeMi908/Lm8qa/feEv+w2eifMpbyrTPMEs3NzX/Sl8lJwsD4w2KlNltsJeX633zyw0rURb
+jOYmRBJC2vKcUAPnwDyIdM8SyDP5/If+ar/r6bp/z/90JnW/12cIXve3272H47op6f6v26elp8v
IhDPn7lYomseDuZA9ewIAowvfSao//FED/6l085yQTF8VhmqP57bb57oVIOsyipgGJD+b090TyfO
kL0d0JiPwflfXu13l4F+yZj891GG5yDnv98Hx6bjw9oDWg0+zoygq9rgN2/TDP3M0GnaihnOWrvR
0CzJMZ8Meze4XnFIy9gjCgdp4bTt8fZ4h6ebyK7gfW4qmCm5kmBpmYJrYsDgcOwUZyYdZ+iWUDx6
OMpekH2e4JTgPpZ58yM2WJm3S8dYrhDpyHuCgaWXCfEVidBDrL5HmI4rZGyzte5cPZO/jKtupRNl
lENotZRkYvCQUpuGC/OZLetTvo6rF2GkLT6M6PhHb4FoXuA88HG2naTao+yoeFn1td9YKRmlw9ox
xWg1srItZMr0xASdfzfn9eg7Ln7XRHAlp1bacoLv1opPcCyNapMmnYphghwMgGqU+zoYH4Ka9W/n
myvk8i49wEsvdrVmNNk2N/C6WFPNeDJxMFrCCi1IuKBde5JtPj5SXrUHGrAYEoxVdfh/+HK9yC34
v5YqGrBQ/e+5BPvsW/9Ujk/979EE6iPPL6HzL/oRcE0wuqU0ABP5+yXknxQmiYWpaynQRqc9+vwS
Wu6/VK60Wo6YNkEF/34J1T/pgHOqVeyjJYcS8B+8iAaferEuUwNj7cI3coYuuzFe/ZevYszeM4fn
+csg4+q4HtuH6r3xBeNA/Nl9zDo37vZHcSL8LFqvjQPJKs1+3hcH7yq4Wn4619MPaIJ3w7v6oTxq
t+WP/IexcQ7lA6Et3vf5k3Kefxq2elQfEcBug4MZtcfkYG+Dq/U4/UjhvJphFyWnctPddyf3Kb2z
f2WH5sa5Np8C1rESMm1ofuofxuvhpO2GbXCLm8yu3sDWPxafzPv2GmL2fX60ds17uBzb8m7Zdvcw
txqx8R+qbXZg1Q129W1zj2pYRvzLcL9e+3t5LT7BFX+v3VrfzZMdwePbj9cgSu+IZ9rHm/FA2XZi
1ojcX/ldc+Is31lX3iH+VL2nRA+++780gm38TTpFyUG4aJjCDk+8YeOfOgDBKBhD/Ox2zkH/mMjb
7tQGd9/ETXZCyX5K3qV3yym4XT5xC6+5hl/mtt7FRwSEJzfStwS533qhF7a78kP8YB6bPScYDdFD
FXlbNEDX+sm6xloi0nfpO/8hPtW7Ykug5AbWwH7+Wce7XmzTL86hORm7YKdtx4O4ie/7HGLwVfzo
HYq9/WEtN9QVJTl/IULcEK1GO0aZuyl0GvIHkd6Qspl8K40r3OwJdD2KyI3qnbxCrdTKa9LSqsj/
On5AKGjZ0eyGtKKvq0N2314RiVWF+bE7OBs3wqXlOIYltyU/pkdvVx2afXJlnuqH4VF7V934dxzh
M+l/5Chu06O+hD63vdhne3fjvbcO3RDmPxKam5+Lq+l23vu/lpse4vnn4H0Sys/W1fihv/UJhSFg
bApt/YBfKdoE7aC/y3bGVt+0e5yed+IJY7wTCoxN4G6rK+MWf7VP44RovL7NqoO3M8Lmhs9vIK2G
yc69KkkF2nk8kX25ab8OoRF299NdBgNgDK133LQKk/+NxDMl7PWN8YA5QFrvNHIts6i9nnZzBMGu
+gZ2uen22C/kUXJzV0WhHTXv890aljvvUP7YjQ8JOaafTFRs+c1MztjpsYEsHhKbGWGLtjW3WjR5
nEX3WN2sV/VuvG1QaFYhFje8bwwjPZJH6YW2cQu8GBb1dUFqKrvqneF+OQMq4y/N9MIl+FXGVw52
qU4krYO0bsbw7vuwI/JPbssrpKMRgUYbRGDWx+l++eB8rPLQr8OW7bEe0RUpodMROvJdbNJQfiQP
0oggtuI/ES1QrRmL5XXVbeqJDMcxrJ1QKVuCE7qjcTno36WNFoixq2/jPcLg5ak7rZ9rtGvBKdkS
VExWxin+3jyIO6AUEjTcics4dcd6W3hP5Sm7dR66XxDIDov3IX7nMS9hxXOqr+39uLP0n87HbmsO
m+FWfGg3NbaP1m64nW4WBArheuN8snfE/EQlTE44cgzjxthhShfmaCltso3tjWYX0F1DKz2i2p5H
LvjGXR/s1ttMe+uhP/EKh+5H3YwMEU7N/TRtvBEL2xKJc5jfNHf2D8KF3C0Bn0Nknrpsl8qjV96U
T9kH7ejuAyLmYJPu/5u981iSG0uz9KuU1R40qAux6MVAuHYPxWAEYwMLRWgtLoCnn8+T2VXJMsvu
zl7NmNUiaWlkBMPpDuD+4pzvzD+UYIGPHD4RtERHmHlIOUNu6j0hqqIPB+OV91d9Rkyrm09W4EZ+
+dl0T0qYm0G+bRYcMFj3d6YV6s4ZY3n1JhV84jvb9YsUvt9xLr3+O4FSHlnE963vgDoNrORoaDsC
s1Ss2R3iqsAi4FZ7WkqBDvIFEb9W+bkMiug9SouNsTEexnVXJrcz5dV00EOSU/ma7+bR1s/VY4ud
82l8QhrGJM1zdiz91M6TW/WMecV/sa2tnXr9tzzZWNa3AQCp+tQzn97hLESuqabY9QIV887z6AZi
3daWn+8X95X3enmAc+vs5IN8sL9xTfkVV/dluFcnKDkY2LzuMNzlwYO914SPf5g5m7NZ5EdCDql7
FyuBfOqf1DsVBfNG1cMRGas3bEfF3xljUD0qt859v/twsTsTwBYUXt+cFfPVPqsgCMfn9mbMSdZA
6iPPWnxfbYwbfCmz8KoXe3wcyRBLW3urW2CTJgAT75m/bCsUjZ69h+HrD0F6L8MFCTL0znMGHd1L
vvL3PGNpukuwc9Vyw82hBUpywNHbnHX3bL2VHn9tkIXYtzmBeW5gHvQr68lgLWlsWZWHGppPklgx
GpxlSXIqNOwWH15AHKvlld9duHoDSr1zStj0s3bTDS9avLfh5san/gdWI69t3kX36N6I/DgeSvdk
qtsAOLXHTTUG0+w/TmEIMZgAb8R23Ine3HrmU7x+QN0tyAAkh4R4yyRszoRu83BHmunNAAK2OX9w
N26GTPeWKQeAnqq3nFiVZ733jrc61TczNTd0uU/k4slzNQb5QwScuYEkG1ZbBYX5YdzLoPEx5dw7
F4JB02A4tzkeHk9/45fhXByWU3Qj/DJgMOiJPT+KD7XxrbA4UeD2bDJ2zR4my958SfbjW9N68ji+
GbdyZx4FsQjsvgitvK1PDiKhZylutZ0VjIG+4d8qAfNu7HnL/ySmp+46IosTLrR6UyU7rtUGy9vo
2RI9cWjn25aEwfQQkQ9Y7wbxJFGifoz7qIM/4NvYO8pDpAf5vKnt7SE5cJFxNU9nk8hIRvi7NHh1
dmiptXpjIXOHRzvcqvWBCMJ5CD7UDojbz1XgX+p5/wdZYv8vpoT9SVfMROfPq/H/U7y9VunrH2tx
vv5nKa5rX1TQiVTAeHLQBGj0nPKzH/7j75r75boTuO7n4CsamsX87vdC3NS/sJlhrakDoFLpo6me
+3ockv/4u+F+sUxWSayj/xcd8a9VOCMbKno2EtfBL0U40+lfq/B2bNO2GqgaoyyZ7vJqKK53eKaE
ddHM/53SgMHqL0U/P46JDCIDFbo4bwXysX/5cQRRmfF1AzN0tfnMnDJ9U+02wXUMCgk+kwkEQzpV
2l1jSOUb23QnJp9Pny5LtljGrqyKiMoIL8bNjB68COOk51nuko11Z46mpQXJYKWE0Bi0wb05lKSY
VI3cT6NaAehzBSS/GUMm+pm4JmFpiTDcTpbeLX4M2xLcsZ6V30TSlQ3urcy4Y8Nb37qynHgtbYYZ
mQjmyQcYBOpRgXz13EUNyaTXbEZPiNF1fdBBkvCDtGnY6nWV7uIEjPQX11CgSC6LnXxDxWVpPn01
D16gIbPDdxIqhTd9MMqA6aFi+07eTBcQtfVTz97xCMGFbM/K7jKQF4s5EZ5eNaMHgYlkQHUydcVT
xra9nSZbJ/wXRfP0CTahpVjR1uElhuV/k+DAMTbL3Ilnpx8VKpSu0C0PwxQbTQUl4zdVkkm7UwhT
A5pGHNmdjY+YVeBCGIDvNEr7nR1n9JS6c1EHzPcL2xOM5zk41LVdfHzQ8gUlR69hkNGcJ32ZZoNh
xlC+lSVInE1tLkPqjW1PaHFPswlrL3a1O6nEpbEzB9GLwF618S6TBqm6rRzLATN/6pCwa5uTukUj
P45+BSzlyFXbqCyPF/crEyienHXpCIBcVYNh2VJs6yUBW6ez9tfNV8zICkFqGIDj0MpRSGyqbmlv
FzlMb1knR9MbXaAiVxL8zPPe7CeOITaWj6aKBdjP19nZTC2BoFvM1Dj5aqyIj0MjKz7zyswazzKt
6WaKrrj5fiq71o+SWgRsVGxsJLU2b43B7D7TRq1JaNMHyfJX2pwiVwCNr1O7fMTQShAEFov6tYr1
Pg3UpOvIGW2mXt1pake4qlZM47Mp0S57xH7pmWcM6UDjmTNoipOZozNCwdyjBus4QKDFpFeLzKLT
ZZnSpXJaerPYA2nB/MtlouBGtWzwKphqhutVF1E5E/TDJ5tE2RDkzgKjh0kUY6gxUdoHbGY8HAyM
adWGvaNZhHoOA9KP7CpGE9zK+c2RrgnmrM0HtEwC3HIIvK+Fxaakve6pFJG5N2p5T4fjWvIHtBZI
adIpuJt5GV+FAWx5Z6VJb4fMs03DqxX85L5UF+CfdlkM2kZ35fi1HzoIezy6aANQtV/hfJhTvBzE
2aUEgZOECQLcj9WYgD9r+EgsdKhuvYQdWRqvDWrOlL80rm14HrJ4kcvA4EEfSbULojS149BkTfEp
DVEO56xZbHJqiGWqtxjjUnFwlTX+mhSykZBCYUtsRNoO70WyYtkep1KlwcHX1MK0mhyJqyoZcSAC
cwQEbRXWy2opqEKNDK7XgJfqm8307muDBuU+JjEEAE9XTLekFggtXFtHbwMB0bIMfjuf/tIB/adD
6f+v52b/9fQa4x0H9d9eq4+/7T679TOup7T65eC+fv/Pk5vzGVGNZjj21eZyPW3/cXKLL4QoMeBm
rmaS5yH4nv88ucUXHX2BjiYHpckvc2wOdUZuOlM1NmPsGx3nr4zQDPN6Nv9zmM1hahuM4jDu/qaE
JpHo18N0JqdPlJOZ+ebU9ZyKM1hZLyoL56ypK0gmt2r67wOACjpREdMGON06WtTw8BS9YR5ktslU
YKcB1FL5Gg9Se+wTDv8gWtZKICTougwvmuR+GCahxeHsDNQEAuats28QwlDLTrM7BzMnBgNuK+q7
iwD6GwVuv6g/OOEkEoTJiuZwnHBVeVauFN8U0QOOExbwM8TOGbSxCOj0wdYHVYAr092rYTJ9wqGZ
nzp3dIkQKhzxICX0Ty8S+XXGts7lnkDvkRmcYO9EArKu7bR00ml+INQfHCxm3ZkcGGfdlnrfAS2W
huJNTmGFsT12x9Qs3AdAltoZzhnduaXx1xqMqi9yjLJLCp8DinBGoAysqKlkeDGu7RZhpB7y6vPn
KI47JjXk6zB8427305x0Ygy0S4rruOV0BoyStfedIocffVKV0bHA8lLTm5F+FWC8dtPAkEAXwpZk
UGO3mr0anfIuT5nEoyak+VIL14+sDtm+3bjpi2TUy2RjwLSMKBGEdTtI4WIoLeKzkvXWiwJnC0Uz
ZOt3RBz2u4LJafGnKm8RFnFmB1GX2rs4yqCdECefEB9QRMmjrRhE2kAjoLOa1Dy/YBIeLr3eq+B7
HEyEvp1EXGWJM9DS4OzUT1beRC96h4LaS6tU/6Z3irrPs2vJoy1FtwM/IACxOOSM+mte8fjVcDA/
TkXGCcJ90Txmdhm/VYkli6sEm61LW5brE4BpLfZK2G6MJhbztx+tqlSHOEMnT1NVcbtOaakFWCjB
MlQsHecN7lSdpD9r1AtvrbHngEi2tCPprKBHmi5NGRZkWaIxrEiGh2k1eWmtPeqeAaBxjym7zvbN
0o5vRVYSJWCt+Vs6q8NlxoHMTnqKtRM5OLruQa2MHgYX7Q0Qrp4qBwZ3hQu4xWEcaGlaPstJLFWo
YNTMfceqtuxO11tyHiy2MTBhXvoYD4dPFhFVhVmhNwTG0ScPCuSdFcXN4ryngLaeHJ4CFE7KpLzy
kpY7hAXRtMPU6hSMItgv+SMBtMcmyhvtbMgJxoChRCoG9wIPSDDHgN5Ea9Oc59invkIvLSdfMdYO
LjoK/P7Q6QjH/Za9QRlQP2TtxZUzZucFUdaHWmR1zmZcWW/z3K2e0rnQ311YQwggjVYLObN525b8
rgcf81wKTT6DTc3vDUmOwZZ6hVTxfk4aua0nFBSerkXOfTQhQPMiW+tND0wLY0Qcxla5MQoHT1tW
IaLlYivknZuS80XiUGn4NkLNzhibJwqU9Z2iILfRo6VdzutUG9trAah/RbXVpt5A9vFh6JtCD5y2
Mj8gNZrftYHqI+jTjrJMd6Qt/G7q4jBt69rwYfYnRVjHuXvX94YOqbWBvOh3UQXpD1Cp0W5dklCZ
fpjRvcojjE8l0hn8TuzeQuzZkc1gchlgkc5Du5y4WwX3td3Mn6siiztCz4GAC1UZLMYulXUivWHm
NtNb3LLZmst3Tgkk86Jum8Un5a05Ku6KT5tbgOqEWU+RhIiu5if4INWV7kAcCxNN9oWAL+a0PmVX
sLrvzgY1qzJnNA0Zuc3lBWdr9U7C9HU2IuV4F7mQ1/xO1OJet1v1s4eQDY9gXZHDAofgLGCnyJKQ
GngVRFy4XX6wnTyZATNG0A8TotdJ0lBXTfccpJNIn4mE4YkeW8qut+dOghjsyGdJ4lj/hiMD13SC
8sncVUbsPJB03LnEPDeF2Cg4ES9cWKXro4DImrs2jawssMkMQgsSx9qPBTZKAVikFNkDOaZFceiW
VVEeLVfhyxOOK5eBRztooa3bg3MkCChuAtloLtpajuwXUruogTUE0KOX2zYINWVU9AuKh/W+hv2l
BS6RaAg+bbLnx6oqnqzRrMddXUf2MTKvY6cq7cf3AUrmzcSn1x5FZcdwUV2wt2N13QxzO+FoASYS
RGOS/DcRjddT+9dTHUeTQ5Ke6jI2QDL066luVlLwHAdHDuayvy0hDuw5te1AsYc41LMKTsvkVscl
Yzj/75pwWPYfTFp+Omn+fICz74vPv9U/EDb8Kmv4+X2/71TNL4RlYcWkHLTpPvAE/mc9qJhfWJqi
Z6XeQ5J/NVL9oyAU5hcTaRkqLd1g7IFU+x+jHP6ImZAjgMqA/0DD/Zd2qr9qXnCdqQjvUdQ56OpM
fAv/MlvpaknMzRArHoyVaDdEr3N3jTHE4ODB/BV3dkwC3ewm+Pg5p/8w7vpdaPHHzOHfVFT/vGp/
++Ec/M416RSFhf5bQuMfhBWqrrgMbAys3U0L/Yfw3WlXoYwmUsGK9z1PR8PrpDUcyiSe7pSRNjEd
U22LbL8/9ITMAWUraQx9YY7MUKy8OA6S31SF+ozTPQ6SJGnVI++uHjSIL0bfzqPbFFTOu5RKPSPT
rk2vpIYKMfYPT52qo9NwsnIA55jqH6k2sYSte2Mi8muC608asg5Ip1iYMecdk94oce9IAUxfhtUk
5jpW8oaVbSznb0j2NxaZB68QT5FwANECAVGg4AUcTOoTGBC7/kGQhjg7IHjMf9+V6c+78jod/PNb
0huL+LX7dah6/Y7fp6rOFwstDxIjJquI++mlfp+q6voXQ9gEGHOLYsbk8v7HrWiaX1DK0Dep5lWQ
YF1bvd+nqqb2hWnlleXJ3InhJBm2f0HeIK439S9PcXpCrOVX7Rk53JgkEFL8UWiEAYdsCqyNPo5p
HCYGCwuhCC4Wp6uJOmwTBDeEhNtOgAbP+iRbtsZFZ4zUtkggsyfLaS0tnCCzXzozjXp/McesCtL1
yhnLYA48a1zBhi86Yic8LZ/0Hl/iVRuUwzOsYQfPHaRj7H73K6kyjEhToL9B5DQMjhD9O3ejImwo
Kwgf4d92MHJhihQxUzw31j5abPrUnmL+liVLdBqilR9LaCAM6K5pbHVvC0J5vTz6vNKW0KjH7OOY
NyabTlZP9EsbZCk34FhvEjE8KytJlNI5KyI5kVvkuWUfyCknRQWHZkveSjyHEcTVpJl3UQUMr9d2
fF0akCM3hcUs1H3r0C0qSF2IhMAE8ybQZri1AE6Y6OfM6YIK6yzzm5CH465Xm9d2sC+RIoPKyY5N
6z5C4L9bHCR+SjaE+MiJlrSJ8Ikb+rmCtwHfNOpZsKUt0KW6DdvYhndLSg89j7HwLfTJUQILmmLG
Ho1nYmY2S1XuAYhV86Zs2c2j/R2cdTenJkuzRLzo7ex+L9J0gjYOtJzRxDyLoK7N1rcUJ35SDBk/
a20NtjoxCuVT6osJUR2c+3nqSnpKk6rOw2CvdZ5hdOuA1CBlw45+l+rXpVd7TLuuu2SOgkczjQ3z
tABf3A5VYx+L3CjgGmbjQeYTIRgAyNP7gZiCx7QhKDTIqQ3BY/cteWtEQDabTpNdQsJfEqcUgUbK
NIo0IQZXWnokx2HcAknt2YkP5Z1qjctGXQx1IxelZ8o9P8ipLZwAlJv8oaYu7YM1RbuceIHCKzA/
hiAvqh9XZ+uRK3/eDTFihVxEbuDAUtkPdt2jtyhYtlZ98r4Mlal5CqWxN+llfhMzUQ/jqHmPTTp+
0hDGHwxw9evT1970URn1HnLjBfnGXM9Mquea/gvSZ0qIOD0rXXQd1R/DbA3PiRyaJ72zxwqDL+45
KkXDvTPI9WXhjPRe4ZVr3UfnGt23eXWLJ7UZioYsYyFu56k1e8YBVJkAAfsnEkzE21Lxo71m6ZY0
qMgSPgkjUxOPESjNQqm24iaKCK30GxT97wbdHNdYoruPi1tOml+WRG4Q55D0b3iiwHElSyxR1EUd
h1PSxm66KUjoRS3SuPKEPzOT4Tyr+SdGXMm+v5m7Uy/NCIBuP/JPn9SF1Nmi0afkVBdm+UkhI9+J
m1WTi1amdfeWZzmy2ET21bZVZbbyiYLB3SaOWbQbuyObd2e3sWYy9QfoHPBfxGq/X4xnLh7+jTyd
dA/iJuGVC+FMgq46r+bAllNZnwpoK+k+Vyur3+PlzJlEVWz6KxJHtLti7EjaihArAlHjBjC9xO7l
TK+XL8rOwBZGo52RHc2cfyip4WHk49MeXDW6QEyvraDsVMUMyYBNIiiFaTQEekawJ6mkqw67RJs0
16/wZ/E29kYHMWW8PmnKBHm4V80yTi6xxm0d8Fa1tifp+9imcNkdTK1RvwPWU4uQjVyqho3p0vsh
KB+Jesltp9vC6pzZoksrBnkbjYa1KUmPb8LEVJsmRHxJh5gkvbxJcSBpITCAZQ54wlp16Jqdauyc
NR3rQJPD3B7nynHfWcx0E68FCO11EWXobGPB2MOP1pC2kLRsIqzi8mpPrdsTXNQA7NV8t6iyZFPP
rv0M7MpddwkewzTAHhRdof7FpO11lcrL06MEHQA8YtF4AtxYeTCW1XAPCLgreSrjsSoYno0MKcbe
QfyC3ZeYyqVX/aXpaDWKNo3rnSUldNsZVaiy6VrSfFHfRGR26ZMRaVuD+5a5SqoWpHglsUSDhwS+
Oc3DkH6urdWRYZL3zXJjW3VJCzzpWhKuNJF7deIy9jWQoux84sYxQwPyrNggOaeCyrpcDnv8lNWr
yzScbGvJgFF3C1QE8LvJA1KNDOFQ3EzaZpn6ovLWeZiOTVMzqIo4OtGiqANmCJC0rdgzchsLX8lX
ho2lRUCFNyi5+UIEuBmHWTypyELUpXODoppLRvOTdRznBpmdVHLrJHtRZAGWoWj0ONRNLgBthB25
QgMh8EQnaMYzRppSX/Bs7X2Xc4ffKY2qQStrD/PGcKRuM3LonCYwmSei9XCN/mUZbSpRt4mk3Ghp
hnKCBK7cJlc002CHkTZPzAbrEEY6RlIzg4ysGbNCje05JCKoJgu0nd5GBgCp346jxRXbR+KE07T5
7NsY1PsEN4R8EnBVY2DGbdBr+kNL/xJqJSm1gZol6kMuiNHDG1mUu7GgvA86o1hOayzlk2mWsePp
A1hdyF51AJlCf0O0qZZIoGWKfkJq6WEi7+lYTFh4QqvCbrwt6zJNCdMTyh2uxjXdTHEdfxf2t1hc
zXelOX6Uc7cUF2cyiYKeOsMgNrNIEJpYsftuRnaKtIQgv5tlUQYwpaPUv2U8lyOvgNBZYo0bgfjx
BlsPdmMa70ZNh+PrUgyIbbCvvTuV03dhxH7I2JYRuUIeNncGwCjM1T10v371y7kcnhdVIc89XaSF
snLQrPe6cYwfyHCMD9OO7Wvu+gwbmU1QFg5wP8agXqzJ9ExsNTz6cIwzQENw/iNmG2Qi2Z70ZeOS
gIUmc8Xs7DXugNrLES2ZOGte2/eEBKJtcslAeZ/762TUliMf34DeBlVYrfIhGZbOaaRe02MYTKWJ
72jM6+2iuDe6Fmorwc0RC3IWWq2f2GvE1QQKCwPuQk6or5eyLoK+mtEvdqtmHqbGILhAVEAi/NbJ
JUFytpMinIuUOZBG3d4lUaoMHllGyQv3rPux9mRgIZCyIub0i8OAJ4uTiSLEkhP5ebjD7gvVrO5I
WNVe6Qhrbsi14txixzWwYIeZuCDPm9oDA0lqD0CgGoGcZTPPXgQylGu4JNDG69mKmSER6i3Lin7V
33DZ5m8Dv7K/jK5r8KK85iq7DL9+9/b/ewH29+vE6L9oqz6L127s/yhVuX7Dz67K0L8wN6dlwgx8
RWM5zBB+alV044tmO+ya8MvZV+n2P7sqgTKcZRTOJtwZUGwEs4/fuypBV2UBvoAU97NN+0tdlY7O
/Ne2CvYSRi5+Cus1xO3Ov6680BMgwIh0EVzBXGbIaBf9Lof5thgBDcZ9g/jLsrfCGbWgGxVnL4r4
ZqISNDwClYsjo3p7W5nVS6uuLCXcFXl5LQY/W5S9S6AZFZV+FUDyOBh79a4ijWBXMo5/IDLGDgtp
ruxbugMhJGzTMmXklGHfMLN+uSpYlEDAFDk4VUdcxDo/Rg7k+YSzmOT2PuCrSGiUCJ2HKJs5yIkq
QQ+BjMMZroRLhhpURKK8m3n27qay+d6Y/R3rGvTWY8+sMe5vKjx7IpcmeYuJetL0FWUZywYPwnAS
qvawcdqm2VpGw8SW7MFjObHGalw33tR8Ql4MePUIdO9DJpUTktHylVBT1y8LeaZo6G9ZPrRbQmuR
LWhdfahA0O9J8DY2VW/kO8st6yPXSBx0aquyRyzwNUZ9SqJXShaXmozHOR9pO3I7STaOWY1b8tKp
zDpjpa5OdMuf4FB905yoZVMm169FW1vHVGkigI0URzgK5/1krOi7p/VkinT8MYzOjjSS9b6Kp4Np
DTzxSo0Hm6OdMjIi4EbqJ8x/yyEjmJMc1a5NwljaQ8jq4bNtdNxmlT018Kgb+k6Azo9tbn64edod
B7snFqbrrAPAuWYXre6rUNYbwsQnH0iDviHoki3emrc3hHDBnp8FBYFA3GOttYGwprudcX+eFbtG
9eLuKAZSLgOjgO7f1kOQ9BkS58h2d+k67o2C6iFSxgkR7/XgzHOY5Iis2OKlx7TTXojOU0KIYUFN
bpKnrdctCJESq5IoX5c4G25Z23Uvmlqsfhq3xS4hyeAYtwLeBlu8a2jKtFUH65XSITBHQOGaciJR
IqCuD/Ic6fbM5yia/sTmw4fbfUKiciA65MlSKIrAdbR1503muss67ZGjKfNM1OBtSYDT0hIaHZu7
CV3aTVmli6912rqLDAj6Kuinm2pOR8QaYye4LZC7cXua/bdhLoTjuaSaHAq6sWM6K93jxEqwWFHI
cGtt6S4wrzbkoLNqvmp//HZtMy8b9e3USd7BRvMdcvl2LPWdm96IjfcM9DGrVT3zewrX0FQh1Zk0
MrhI2mXwa10ZTpo6G4detPTcbtfaYa2xwi7VmbhAyaolt3OP9FbtYPbcE4wE03NGNuQdRkDOcDex
PoBCXNxyCMFvbevUqIOqYHHQOPqE7ClTAz1ij1xYa/lo1pzNZR13z0MTZ7dlgwoUXPRC142Ek5hY
GLvGOG/zFQKRN46Tyi5+mG+5uE92r48PZMAg34b4jMWkz571CBl3nw27gc4dADOLxXpBuN6Svczp
PRXeNBbiQNZBjS4Jhnch5TaBpUh0IfLdZMqGg2G/2lZrH6epVXd2is1VX7r53NF+cU2B9idStAFT
rSE6da1VuUv1Hi3ZlPEkSvSK5nCOwi61Hq1k+b726MMZu25JFYj28WSHeeVghnbce5RNk59xTvul
K6pgFqW9WXB1b6tsjk9pr2Rh7kTuoY0i1uhWrIlLDdrxXk94XGD+iW7rJrnYpHXwodC2p5ZyyRL3
RzPhIWvilMyK/EV0lnGm0ia2RrfOKtHM7JxoiDNa8pMCnNnwlZIrF9mB8MxpHG9gZLMcE1hJkjkl
+KItL9nAbMZ1+/ZCfk/xqNnIiRUNEe8cDbY3Qyg+dKzuwrYzmq3ByOO06sLe0qQYDWWbiY6pHEa2
jxSFVMpmaGYGPqUJZVAKPZiQY7Obik0R9a89WgFdQtBNtJvSLb8vy7hP1vVrzjkB5ekwN2qYYT3U
ECKbo80RtviwhfxsWChJE8efrN4brf7NoldZIpuXnZ6iuONn65didm6ZCRyESElzGrkr6ztWdG0w
6ErnCS2Lg0ZDjDVOxP4O4/cyVW6G6UmayYNATFBkCyrJbniviXvwyEhCGsY/cHaLW8ZZjEJmnwhN
n+UpK9aRTXCG7Fh7g8pwXlgteCIZ1pn7LE3ubKLoblwWqSeWdGiWyO2qfUOnwV/mkqgwEjv3iyXd
r03sfEBvKvF3iMeomeUWJDG1pEBT6VVSn7eLaKfjpNEJZZNEaqImP7jCnJ0rCJkKRNukF9SRZajP
GBCigewVjISz8oTwLgqyvItuUMaZBDzwyns08yVL6uNSDWc9iWgVtV7GOwKf07PeLjQCWFDLLcG8
CTOL1rkn9S5+BQKufbOclLOqpQ3DJ1KC749KOz3PxNscCPJuz6uhYlDLcLAMi/GW2ECw4z6z3oA3
XDOKEq4cV1IzGDPe5n7QxU6x0KVi+5BMYjtl2bVV0X5FNeheFlttbvqe4BpgaXR27HWqbd6ULdfc
9fcQx3zWnSy91LX2HWMMOlbQOLd5Jp51pV/2pYUxhufBIQHv8r0ee5PQS8SbS4ItCNL8eNd1zRoS
IcAIR1nf13W2sYyAgffnZCxPidajKOHRT1qa8wD5NvEjZ3iLqnjA3JD0XgnjytOnVdvHTsNkqHa7
ULGs8m2aCFzjwnqpUal4fEQxkg62TPs2LbAKdMK5T8rRvhSuDgOcjKDdpKaXyEm+l8Ss7edm/V4J
KJGkxXBDYIPtyL3xyYRWv8psVvcDOVu7camqTSXm+onIKOEj+iWoD6rSWZETwQdFuuJZG6VzImHI
DRUmmn5jww6nkxsQAyRx2FTDeiLFr9uCswdnYjU3mUsTNuSx6vOYYPhpuoy7M+Qh+BC7HVphdsGu
8HJENbSW5A4tr+kU1d8ZLXcbs3HAbRFzj6GsZ7zYkzcckFWJBc8FtAIr9S4foLV2fZlvR0GmH2XX
uteLKt2OmiwJOiN3RAycXpMsnTCduijo26bcMuFgqnagxOvOfYw6oKWwhFsnzgTMY7lhZMvaMYBQ
9tDW5UubTA8FgLZUtTfDMN0WPcKsxIpuYy1K93yIaHBMkxQJrcTWpi5f1zUXT78JWyHNbd2izt4d
cFBByfDnQBDddFv3zo211AqfpnBy6PHDGwmVkqmbprDBQMcVisapMNPHt8ys8idbMcWjUdY4v5qS
rh05KJWzivGQmdHXgnfxRBozthSBeKee7DwY6fcyHox67gt3orxMGJZP0fyRA/M8to6yMVZmvgOy
SiBM5XtszN7AFNMTbrMh/+3SuTrMisizLDJ4sB3VDhepaJp7e173Zr4813G8t0YjoRoglosZYFqZ
Bz1zniGFPknRbDuhXhCBUNzN8Va1JvSiaoXfbSFvJh7dLTmZ066MEiYNIlxWLG1TO97JcaVuK/sD
AK+DtqiBE8mI7UU6bdd1vHcaKyS3eNNLJWyrd3W0AxL/jnmF+IMX070AznkZ62ifkBCP/qx+nJzy
B7CnTZTBKiT/gIegczGaTPpwoc7VhFjYGQ5YBkKoPuFa1Q9QmTguNMCLzIMQodwTa1B+Qjezgnq2
8aqNozg1+UgsLeiUYw8O6NJLZvektAVZGjVwXZiQKbFNkWQn/VmJAR8kqnVjx+p3pef8nUtdJ6IC
FUjNs46XlBY7oLtPKPFhUF6ZboRJXUOk6kOu1dtybVWcdsttgeoYfdDebtKwUkG+50kfs7ZZijPq
DGM3Nal2S+xotqvsJr+d12QzxvKiSHEykH5/1+RUvwzCvEAgTL1Mzvo2KnGFwdiWW5LI4vuylOqr
XLpis+aZG2bq+ImxvQ1Rq5FuQv5ToHUjO63IljdL7i6hm7WVT/KAcVOW5sVwxru5GAgXbTJmFWnR
bCigks8Mma/H4wYa5NpfYD7z/LK5dabpSa2y6hF2xEaaCGSqZKtVmH7JaOJQAOeXY9mx82a+lHb7
YZGwjQK5Gy4VkVOeoaa5h1SNVGxhfSZaTb011a6vNmIjW8M+L3XhNGDFW3EUemQc0qr+jMbeDtZl
0cFUxI+9jjgxYvSbjv1bli1szMf/S9mZNcmJdFv2r7T1O22AgwNm3f0QATFn5Cxl6gXLlFLMOPP0
63uhHq6kqqvqsu/ps6pKIghwP37O3mvnIjCYMOwhR96YXRq9eanLcJoM93QBYtWE29BwbXrOsnhD
YdOebVKtd4NLc18kY0DpSQh9lse3U+vsRqdAR8m2VxzmhoRbW91IZxkfgW/dSxfFgFPWRLHHjwik
Xpy8u0GpQ9smSt7tOCNgLkqCUfMOWqpObG/ECOh9cqJJa92Q/lcdWY5I0CTHd+O2SJ90kJygD/JL
2FK5eXW57K3BYPlLXfE5JH/ALywl3yC3d6+NZfiio68qND8dPIcTfBcwj9vGlf2pKDpMTxTG1igO
OerHsm+8A3lh5j63eakZvDPSc9XZGqNnxPraaXLnezNP3qUVloEORG1PHMvbQEhA2Nsfrp29dSMz
lGoSzlOSmfrOtimjAdXuBLB+pPOMn4ykmC5ohyQDnfxOY50M4cHRERUHQ3sjkWFDzufOHi15SMzq
NBXaHWkc+Vs3DWjXQL8dXWukmtV4/yIy0DZE3GeHZLTFk+3wABt24+6k6M4N0nsmqPSQ68rQt8hI
vvZJcxROXZyhnqZXMk+mwHNo8KVkap9Hs3n0Mo41dth6G+VUX9wx9A7uQIoEor2cow7ukjqFJ+F6
y53QimfbKJ1gsCoUr3j4+D4nkdSfED8hDtOG5kB3A91fwqHuvESM+hi6eyVQTsaVgG85PYsmdTeu
XlAsF9Yz9Nr82WmNlvLL1I5AVNrPVu6UF6a0td+0yJM6kmjuu36u1673EgYWsWqEMuScUIk6bBk2
mvFdUuFDro1E+SOo3k3HPPCi2OY/vLlID3OH6k3qyXwpbPlM/HB1EGZevIfKaJ4yTZoBiaPlR0N6
2AmuV4mnzspIM4M0VAiSwL2wp6FvipA1R2Q7Jcvspc5T77USRf+GVhslV2J/pGaPgNXNkasqkhLR
mtFTcWmbxAXuk4EMm0NrFf3emdh1FEChE8A+tQtzQZRIsSzvWVxp+1qTxObM1Rgy0tOqB34aBjy5
V9HNpI2rz5Kpf9/X2kYvB+eRiT5SQGnF92OqxAMQpKTxG20qDh0CxN1MojC/zNygibH7OzHU1R2n
cfeiaHHTHu6c80TY1hYpZr7NXJwxc0prmeY2BYhSC7LDikTYpZl3uSOTo5to+tPgGslNCMrcLzSQ
jKmZ+HNhMHgI0/aUhpEbc8lieKkHfoZu8uajpSv9OOv2Y5LXe0ZYyTYaIJ66kax4d0aW1nKyMD6W
kFEbhw0boY0VdE6acgtRxfhVvYzvllNXe0oYoiIMPT44jZE+EGD9IvTiJhr7+qrnFSEEKuPJjPBF
jqpDhRA2IdRlYlOuMCQKEqQZL3DGn9r8ccqn9yrTlq2Hnv2R4RXpE7PjIe+LwlfiEvByQU4efZI/
iGqMZb2vYEwGBVkv9Ahhm4CRHZ3rbClmD1n0aiZuSLnNiMrngHPjIbeDJKwJGu0qNV/DPm8PkewG
VqiK+2Ylr1ZBDF0S6u8hkb0bk9tzpt6MN7O1JG9kzT7G4fyqjc3FC0ODxtGAkRSZxiaS80krBTjI
1hGUogMgZka9y2kuXOcwOKn+2c001LIMChD8Npo1Hesxj8hTcUcX5zYDeqM1yJ6e6Vx0g+4epOrz
z6I34gOQFvTyqbGcUSW55xAZ4y005ukhSWPxGarZbVOTXcQyF7Iw1wt6fpdcQb+L1ig2u2KUXoXm
ZdSXgadwma+2k9mc6cr4Xqm6ILYajZcVaWIXk8NHLpLHHE6N3QddmpAp0bScLC0m8LjXGoLhxjNZ
qNper03jdi6cK9GmW6LAdiTzTRs1TeFTVarvAIBdpJTUCdt0BC/QeLG9bxYzDfoZPRtNxZFardWO
jcHB90d3ekOIV7014QNupzasgtkzOEhOiBFG4pOz0k5QpXbueBGetwsbGW7pDG5TBsG17lBvZ7m1
JTQ04TWopsccvvIFo52567UwOi5mPu4qziGvMm2DvBMLcMW4OTO9p4yybFA9xjWLnfypslvOSwQd
b7CDuUdpMwzaIh6+IS9HnE3CzG7k1OqnjlyxmyRP5ltgWiDGkbHtzaorfEhAND+t5tBrC3FfoyIx
mPEXGXDDm24638KZzlycUOGCLEBO8GqQjnmoPMnbBHp4U8cEAm/asJX7dOjrbU7IOsFu8ZeJ4HAz
fNKMxA+XUzQqHwsH8gWSgox7a1JH5kNEZWe4D4lb8vbkqDNHMmoE2PANuu62luWNvlS3o0clPOt4
omq8mRatFq/WTNatqieis//EI83ZkbjmArXsJvT0Fw5mJwLPg5bZLsvNsFfIWb/Tw/BbT3skAi6i
bq2jb7BU/QRHBpZn8LvMjszNyBL+2dC9UzdYD7qNp4t4xe9xTOVHz738RIAmwAmd1AW5GAMK8Ond
KNNwF47ZQ0lwYdAgVfksiRW5diaiw22at85mQD8ojfi1op0yVtaD5jIpLU5KS8/M//aOl3vfa4JW
6I2sQ2Jzq/cSkUPcnqFSNRzr8WJKpoM+sTiM0YmJX1z74sYNtJoUj3/dz4/MartgjuYXq7GBu+rl
d6NpSVzTw31S4fUjORvI7ejuR9rRB6JWUQFUpYbEKz7NztzfzG0xAgsA8pH0UXnOPOfVkWP4zaTL
OYbLs0Fv+wnsJ/OwJBfGeSzad47muBBS+gQtoUObdE6MXW2Dy6D+LbEFJdZdE+JepZ5O4soXml3O
l7bXs4bmbVp95RjMkFuQg3mrJ4gDNjAvRYt9TVe7dmjQhOWI7mnEZT0sAMyIcfEu3RKTGqmMa1wM
+XrmlkBfMCjpvDhrQxqVGMFFybIPha1xKhhD+PBLnVffZOdZV0VWZXYK3RQVfcik79UYRIvAhobm
18lrPNevzSZ579JyOpnIL7cEj8czzWt8rRX+5E+zPReo16cvHToQPCHeZ91RvYFqO41PriYeiIpD
itYjNdNbem04Ay46R5PHEl3L1pqETiRZpvOudt4VFHHxOJZZfF5w5JAr5dmo7uNQ94dVnCY0i+kN
oepgXNTs3HkGxzzivuIzsqB0X8lUHjF2+3ac4lPWEuueYOEzat8vVWzndFSW04L9eoNidT873zqL
V4kMRnph8wdxu7AsaCnfOi2yL02jGBd96ewq8hg2khC0vTebjH0WzdsuDeuZF1cu4owo3uvt+GX0
7PuO4MbjUhUqiOYxevA0JlBMuDa2xjKklUv2jPiIYoTozl24EiSowFhdx3S/gPzInPLUZFbOAJ+T
nhEZWHPTwccRNwcG1PL9ZDLnyAs63GkXMhDGz2TUkp5bfG9Muvd1GNrprZ01/FIL+x+2BmR185Iq
dAC8cubYLS5WmbC/L/r5Dkk/y4ZYi5VMXueuGQNLjbzFzKtHajlzL5IlPrZR+sz55pmHFDCqkW8A
ab7GZhg4bvTUu8uxKb17qLXiO00vZHeaTSiTXvMGxaROQ94oeCxCu3kCcescha5/w7NLy2hwaXeP
Ij0oK+FbhboJSqK6ppP9gSQDqpnWi1tcEpg0E0kPVKcBHS46RcHME93jLv5C170MjKmcebYzpABU
I5vWxMQh+5iRDbl+B/KefSXbCarDQixXoh4aEkjDNmRW5HFoZrkXhBoVQ1BNsRUUi5NCo1iSYlMr
V951xQhkIyz6nRyi6JUuOEaiqcl21uTIF09TkjVGD78DBdbYxAvtRW/mkP2E7XzeYBwpH7K6z18Y
u4E5oaDliFzetFPyfalwPeXaV6NSdgCNMnnF5/OF1ny/r1T5zeXpZlvfmCgOEe4cczNhepKVqj4Q
P2xdu6X29hz9nzyD7v8aBotb2v3G9pcHSQUrhtTg3A3Lm1TY85nu+xQ0ets8WjIzSbbUXzuCYFGr
CgtsXv6AlH01gi9QMjTakmMewj7ScrUlwZeKJFxui7Qq91Xbtr6DBCZYouHYSgz4qMS/DpbzDEj+
NMagiLTsEAmbdnYM+6nL3XxXF80nkPd9kHGzKZnTeie8kNlsrd05FmABXgiruDWnYuConRzsogXp
Z4l5g0Nq/NKOuvNoiE7/RIyOBIpSO6vOrH8oi8yjGMkI5nWZbVik1V4YNcYPCC+wrzCiuscz0F/Q
qjm+GrwDRiMIYFNkQMjRCYUslyp/aikU/YIMcH8qPO3odl762Llpu+O561GRpvOEktead4VTVD7r
nvD1UWbnaA3ko7D9ym5p7ut0ZH9vGGbiyaH94alw39XJo3A1eRYFVhuSJS9VPAAlqWLq2bz9hEqO
7ptJlq6s0e12RyNf2OuLpHpuYvem01vhu4r6xUZYV2m+CpF82OZbD04OlxNS5TQyrmShqK+l3ZPq
64h8G/V5DveIs2CHvf3Iw1heXZmQVzyz4VfgedAQPYR88FPUets5W2dYSIVMX2d2zPGytM4eHmk2
aeg2Vfq5q0veVh2StSW6GzVp1qmW9Xio1LxGjJdPHAvbrTWaT6TUJtjM1V0Jfz9wE8YDkUeOBVEf
YtPPTKtilFlWg8NJiJDebtEHHJHKmC0m5IykTV8xDSYYfiBg3EsVItfRSn3f0PPNpPZN6yPgB/w1
Jpsp4py09m7MkiBA+uimxYy4nm6smjmunMdPXd9/EDGQbVTJGb3NORIo9eJGE9IqjU6sCc37LkbY
NzXxyQvHoGvDYGiNGFUjtgdVm091XGzLLj3XtfTQdCN6vY+WVF7Z9KFdmY3Ypnrlx9l4qRHlkiPC
eho2La6wIjqa5J/7juQpy8is4NRAl5soxWM35JzN+ntvkNkJ6eUlGeprBL7+JoGRyVS0yEBt1XQ9
Rhg/qBCsZ/I/kkM0aultWJea7zQprVsta+iKlsI9kS75tHgcj6Zkfi0YWUS8oUfu0K07WsbWcUs6
u7oAdVsgqlpHfxZDmsPYhtZ+jQb+Nqcdx+kp6h4yb6moWXFNBqlC2oZvpAtQKkE/Gw2E4qRHfiH+
LD4b7UDDupO7trSQE1lnGtsCZxrVh6sa69FVMUStYarASCiybaOyPLukOF7rxIABlyKmXjQ93RZz
ibKqpvcLFyM6kLJ9h1+4Ofc/LCY2HlkvyRd+RPAUvlNa3bttZGTFpPJ1XJe6LITeKZ2egYVk3liU
ZnG0EDkF6Gyjc+g0J2MptX0Z06DM3Ne2ArY7THhPsRIHcED6AFWltkHwKm7GJWf9jw9R3HxrTYc7
Mm8Rh+7TLn9wJO614UyDbQ3bfRI1r/iaFmDICqPiC5p7RAUJ1Wd+A4YDuKHxklf0k936UbPpoqAh
p3hpOZ/R/e0k2knM3qNJd7U29x22VjkY125yYXIMA3Jcb/zM63oa9e5xcXukvZV5zFpJQ20I9Hnw
i6FEd604KoD9Nbv9NAKmx70W0FUE2pfNuwymNEsJlWjFKr30QB8K81h5UFc0491Jja3Jm5K6DAcj
9NHQFDZEUgW1QcN04ZPHXb1fRuhl3gBbWxw5DtBe0E4xZizmzwW9fQaEYb43KDSPpBYbt2ZBlPKm
L1TyDOcYsoTWJUGeK6K2jewO9oK7z7J8usJfDcyx6g+pzXSIthL3UNefl1Hbx2oq7yINGrnRYyKo
LDe+Nfta+ZUH/ALtzeybXa8fZEgvKqOteGOQcO84yYpqMrIj74aVXZKoqO8EYoZtl6RAB+ueyl+x
m+lt+z5JW9uzNN4uOKV9jaEo+7b13LkMTqokzmFeOmsQr8INn4bePm6yV9UyE6xqDKoQxxf8kfqH
W1rzbeJU5jaZ2p7DYzL7ltFHtKwd+XmB6b8jduYS00uvZ30vVbVpUocjuHhFm7pVqgQFR7gO54vS
pQEhxsrva4e5OhC9jGUxsJVxCJ3atyQcC8NNvnFuCZpa7R2M0ocoaU9G5dSBm02LD/AGQW4bpgD4
RJhtBH2xF282jiKBqzmMfko4DhyuCkntwNGxAYOVrOti+kEs8C7G/jUOMmapTZbtoosbZyzpQVEQ
tfihUaHYe7M2S7i6yXAjpbWzdTr7ynxAh2zck3HFDjC4D9hmXuDnjdt8oiuLGXNrG4xrUpuStUm8
O34J7bbioPAqjJaDdhc27r63ShQ3VpuYV1yifAoaWJXe+w6Kr+q74FjHCBEqz2EY9HarzbOFtV3f
9nZM53/yErUOgJ+ZhJ/biCG+abCtpWKGe5m70cXT8kdvBNlDEHS9taXLWanH9Z6isaSKiWlf5OeI
E75KIfek8k5Oya2TYNPRkk+VNuynNtq7jbxLLId8hkJsFpp+MH5gwkSG9xiZNeMqoAqBkXoFE7YY
NqNVr3Btfq/NRFbqd1SuKXZ5ooU/GzgVAt2Ihbe1hZs+lwZ72X6I44hU6RK6Am5/ut5LLa46gz6a
1M69As8Tzu2uqPC5pQa7nqfzI46pvaiAEtTDQWTrNKGdWsXYuU0v3rsDb6SPjXiRTx5mYF/FbXxs
hkh/ntZ0GJ9zvu35XJzX2cZl8IAolzddl9XO7hZ1n7lFdKKSRHrmibWHpbMuDYYRfcROiFwvdDdz
s/iqy80jh9J8zSkpAmdtbBpoDLZqpiDSrOFqtw6wSN24JXiWRbTiVS013Vde+JhVcl1iRQekyYRU
F0fNTYzaMXASVNITtiu0cSSpy+4z8jGOBKJfjqoponsSUViVmDqkThkg7vrQ29pfRjPBR+jOgSDK
ZlMsQmwkOTOBK1Nta7aVvi8M+2lW8R3g8yvAjfuUB25LTPypytVVn8xbJ1PPa/9z1zqGOoI197Zi
1POdLpgOeD0c21YluEWmqfGdSbs2mcmiIGkx9EzyGKA3D8jMGGcuwUS7faPyaIcd4tbNyFWR62h4
9cArQzwY2hzQFnXQ2uRPWYlcQbfVo9LChSmx4wWOBr/CFDUtLo7sDXs4DbOibrVr1XbxXou9XgM7
S2prrOb3Ase5Xzmzt61tUIVkvNEB6OrL4FCvlvWSBVGLBnF0ZvVAPSnPTq9jIaKeuBgFb3du/nil
hmhXWbW5U2UabXtveixnTm+dTqfZhQ7qhDoUjnhA2AeJguosYgY+YAFXPdCP3ABi4Iik8vNFmDsi
IU/UJfXqAtD2Taa6C3cEgqnIi9eoj82ts1TupUyo+OpqfKmkGA8p9o2tFrZQj5Bwb/ulWfZM69xr
0tYfA8OETVlFYzBMSXKnDVhfbNZnmEt6QC7q16LsqeniyC+RbR20wRt3xbBWrgRAbGjQhBdPH78w
eG0PaDrZPmFt+BpOB78s9egwLpLe/DJGdz39WB9gve1nPfOWUFn6FTFds5VYfJ5aqpYT13pOBJHL
Szxrt9nsKrbTsg7vFs1qAjtlfWjMRt9JZ8ieqPSho9I6Jg1ceHdNnDT3tYKeOFeUQpw+rPeo0YHr
kt5641UT5jrZ50nguaF9tGRFaeT1+T41+p7Rf5HikLLNM2SG8aZCpQkXCn0LUKUZibwr62ZL52u+
x7PWfRsLu+L8nIbukz2Yd5SRi+uX3QDgcko6hqR6xGzkBQrX1MEWrbXcz+dc9zWGwowrmIH6Gp/e
HxrYhbNoyu8KxXn9pQrdWdvmiIK/m0Nts6gh5drE3oyGr8JZibEgnowzmnJFfVS1sHrjIdl186r6
yHlIyXFWIrrLTLXcVyaeyA1sH4oxBYQshpcVV2vQiERNK0xgHtRbhY4rMJVoV5s6qEQFQ5iBnQ8o
4Wtlz93eXuJh0xTwCDZWQtVmxWl7sPFV9It7Z5b5LnY4r5Ac79330mh9hK/62WqYjwUWngxxJKjN
8DhNogfR6O/5XjadMQI9VcrLb+ORcgi65WW0vOreGMx+l+b9G2L5W0vjhJNaTIkLAFGnIiNhZAoZ
UxMJTq0X0TaLLf4y0RivnVqMG6NLjpGmFLnGxp1Ip/kwKNBZpXNburTeneElpqYNvT4QHiTZbjjr
/DpJWr8pL/qcgujQMTf5dAIuofSOU78apejrURsGVYqxbmMMWrbr2R3bDaqr6EQa2LB1cKZwyJm1
89JibEi72CJWgrRp4EHiHKU210TBu86Mhi9mO++wlsD3W0aoyDFOR7kyOjxmgKdhiuyHOmYAulFx
aLy1Ttqja6jC4dMC+uJmLMP0rQNB48dz50k8LGEeNELvtx3FbYxkpAkvsMywfMjxXrj1au+aIveg
Re2wzzi5bNJCEQbFoeFDFkkW0OB+UAKDDw2N29jUP5RtMonWjno6XPRU7XhIr3WFZXFsUPFZF001
EEjtd5dZFzWFxbkRG6G1i91Q202pVj1Lk9nwBg33NUsT3Ht11iDVLdI9TtugGiY2bUT2gG16d8rd
t7xxGAyITjTbZinFG5EExevUUdnh0QSO1piDxSEvP4qxtAPTLKc7VRq3/dj0o+/RgbzIkdbzhsN9
9Bov61OaK/kJUNGyyaYyP9IxUdSggnqYPdEZu9si1s3nIssp7OMEsU/dx2cn9iyGC0a4E5pmvtJm
fdCZBZ2cnNeDA4L2rehtDeVzorznAgOUn6m5OJmVmx5wcOG+LMTyEieQzIDF5B8oKBRo0jl9SpDL
MpbQtGNp1qub0XgbbPNr5VH9ukmZ3pph+drnvXXDcWX+jDUvPCChbjDyxu2+RcXyLjkjHPuqrm91
vbLuUNebZ9gp6aXl5t6yKjO7wC9DB5tfMmvK8eikGR6TxkMRjDLDm6CgWD1dPjKf+ktpLvEVfE8R
REXjzzJKg6YxvIPChfg5nZx3vJjdeRjpN8scVffEDb+m9gxOeLLuiy7KxkNW5+JLVLaYIiGnPPK+
gnUuSk6WUj+ijr5kxfi9tMcjsIbuPOtDiKpkSOdD3lfNENjW9DGWKMCSHJaQhZ9IhX3j2/38TXOG
LmiTSt3j8ELSn3WgFhYjv3eGmd6i7hq7UOUeHet6lo+p4g+PiA62ua5a33Syz0g17S+dRf6tX7Wp
33Zu/81hgas3CwJkjtK8XjT5aVK1i1HtE8c0r9VI4WqI9F1FGoOE0XJPMm4/WqDP3YEGVLFTWu88
cgIzAwN35E6l3J0kqb6kAyNGgqF5bVwXHHoxPysoRIgdE7g1NkRdzVV4wHLrLDj5IC3g3Z/T5dWJ
EWQyPPZaOi3lo2NkbAVtLudDOwJ2hLIJ8JsxhzuV5XORS2uzRJgGloEftSQudeM4Eet3MnwoKSBg
mQVIMUUTeCl1c0dnb803m1GOkCOKa1doy25sdVT3BfbpQ6ds2i+TaMsAtVhxEMNgM1CHfjM6i/PK
2YOJcSePhujPXU3kJhNTqz9I3Q7PRlZbewdz4RHX3kD3wwiPc4EnsTf6YVd76dnGZnM1FegaN64K
2NfOvi3Jk6p02jp2BiARv697Fy4YqczO0fa8EQsjqAUcf07JgXO0O7mwBg+UC/lhWdx0OwKi2+sU
XG9oAFFCmvR6ndUFpgwDMhF6qcBuYnbByPhM0G+0F6aHmneky8i6rUdf6JlQGMlGfywY3m8jLVoZ
HLJ9yFvvBOVAbctkulFO/DVZqn7LMDK9MAz1tsaaK5KiloCBWXLeEU4jD24yLEGFLGI7TNlXOx8/
VQnnYDh0yOTq/tgCIzt0mtUDl7ONnWrnJ2m486cp1m5RYNOQdrznPjHL1Q/3OkBF2oTUBluSnPZ2
XXtHWZbXMrcePc9o0TO1pc8O2EIz66HgDTawIBHtyzLUg6EmnYFt+n4keX1faMTIG7Ge4jaWCnwo
UiiSf/Px2Syre9QGNkY3r0U1u05gZ7qxejp7m0hkV0YIwVjn1lP94+EoS/tBoNoAAzQvgYqp1EyT
DpSX0mncdK6rbZe5HX290beazvE1aUCq9yQYGIbeHdFwJgdqbZYdubifcGJZ7GU17Tyl1Yd6TFxs
6FmJ1jDBR6Jp9sFuUvsSdzyTboS9AMVt13OWbET5Ff2Mc0jgXUUFzupBZUDFE/3a95pByrUFtyE3
Zyh4pYSHjsVC2VQ0yEI4lnc96w0S3EnUmR9Bf+Ip5YwrW30Tp0Z1N5q1uG1dlPYimlfMVDf1n5CN
j4dmWKMYhEEM9qR9XQaIKWVtiC0PNWFuNbXOnBb0ldZaKyqmvbeI8SLbdL7+MK/9KxvfH5NdfmFZ
/qfEy/V6eDtn9KncxP/53//P9dfwo1/+D70s4CX3/ccanNT2efd/ISHrv/n/+w//y8ePv/I0Vx//
479+Vf3fxzCtGWH/uY0vYIjwG3F6/Q/+HxzFBIaHLkzaQnfkfyCngVE7DsFLYE7AS5mG9ZOND9ql
uxJQXNoDJv8NuMn2fyOnbee/2UCo+UcmsMk1UOzfwFF+xNL9BysITBFnQGSIrPBEdFlk1mLy+4kV
tJh0EJskNfyy182zs7QvFXqzvWYs9qVbZu8E1qc8eyg39q4Bz0IAWshY0/Oaymdx2GvZEU9lyaDw
p1v4NxQjjIo/Q1vWD+YicuWDoaYlxOq3D+ZgpUjHnDTweqrqc9n1yO7NFld7SQN7a2uM0/58wRXJ
9OudYP5IIBaWRnJ3HAsezc93At9Sk7Tg9XxIaz3gV7c5NULrPv35Kr+xaHShk/AKGxG7pGMScsgP
+8tVqG4QCjSun4hev0zhImiJ1wkTOHxUz8QZR89RX5t3FaaI7Z8vbYDE+uUbCl2a4KhsGxzq+k1/
+4ahK+qB0iAKxCKzLwSw5UjOcTtalg1kuslFuaetP+48mWLrbt0SOU2M/asAsXXNnVbedqJ0X//h
U61X/fm+r58KJ7uNqEUHu76CvH6+I3jGI0+EERSJSWjoPm3nUBsKKU+plfOmwhb6kE6gHGjknsH/
Eqcwo62SctA/Q6LkATQ8GFZoxTlnOOjS/uHjrT/IXz6eJIPJ400xTOO3H8xdHHcB4hdCcvTcHYYI
RoCp1bxNIAQPzkx+hlWsyBeZwBIyjLTjgGrHe/DP6ly1FJV//jy/vxbcLRtOPFgAvNyu+eM3/ul9
lQvEhLhtYpoMLi9iir0jqDhUBE6lay+x7c23f77g3z01NhMTdn3HAxT4+3sBpjBPE2R4gUfTYrdM
CJg3GVjrx6Yh/gecIed14JPfa34Cdqq2u86QkgJlGtVJg9LzrI8krv35Q63RcL/9KDzKJhmS0J6g
+/72JE8thkIzZxQdOtK5b8h0Y8KNIZBI4QnZ3dBunabw/uHW/75A4JoGJ2ParEq8PyyYvz6oZl+J
3guTFK9uSFtYcFZd7Fz9w/3+m6tY67pn2NThnrMauH9+HUqpNV6ShVkwZS03VHYYlfNeFA//8g6S
EsgKS0PV8TxgHusd/uk5KhOWiYyRup9J/AHKjK1jKcOcJi19zv3SQ35JtULe/fmqf/GM8waxnoP1
0i0DU7v127fDYurZtU7SjioWLTxosa19J3cSirmaAVYVI6MBNEwrvnPUmhlsRKmoJptlNMctlRyK
Do29kYa613SPmVbH8V6JEUY/5Fh729rwVTeNNVcPjYPGaOMgTnpIUzu68CiJ2xRv6j1JgS1H/M4B
xlfPYXuJFmEAeeltfCJVoYc3dAnUtO/5MvtWT0115TbipsVtNQVdKaodojtckA2anB9j7p7SMTa6
TzCz5FXXirHcDbGpTjwnKSIjx0PanlkxIsksydS4MXsnf2zdhFgk16gj4LljXw3oPAZZ3k9DSccP
3K2LDhCBItbSIceXYSPaJjsz/zR5ZhISSqBpg2/A0kVUqBNWwIxxdN41Kt/GZ8iNUruvj21Fqx3+
Wf0pt3BAJ0VTtv6ff9O/vIs/flJLGCySDnDHdcf76UnK8T2YZPKCjjELdApJHu6BGshA1qvae8mH
K7OYMvjzRf+yaawXxfoPd56/RUDerxcdQyzLIqpsvxCNZB5foEksaWAgAJL/dq1h7aPnzpUM/gez
7tdL0bXI1nRTLsVbcTZm2rphHGdbepDWied83kmAhP+wV//NTZWGIUjiY62X7srN++WmRhF+rCWT
OI697iabp9sQiStDRqj4ukN9Ijtc8P/6nkrcaBSCVIKGJ35bVJXF2TSaLb5oQl6Pxw9O8o1L/hEi
8MOfL/WXXcxg9RaUIGQfkpds/rb6tKmFX60nlqGVuFHZtZojOEdYW7q33BhFMf3D9dYi+9cNwzBd
DvOSLRxshWX/9rzktHlVj0qYrNGOAqdwve/uMubvSbwkT31WmC+WW/bjXleY6VGB1MuDHjoTc5nM
Fg62eFftJfA2uAhpo9/VkVHFvlVi/mxLze3+4ZX6m6d7zeVemRrEQsJO/PXXx6pQjdoqXCoRRFz6
PilwosAVkxWNrD//En93KepRcKeGZFUWvz3dA7JBjECR4xtxwbDJ1ZJjqmnuNmdV/ocf4e9+Awe2
HKcgpLrC+q2ixzPeMgplDt4udnjpF+TtTJv1CtF7Qm+qy9MzrJPhH676N1/Qs3WLkHndYqqp/3Yv
wXIl9DIWhxldRoxcbOGwobu96SP8bX++l399qjlBCAdkMM0O4borMOWnlTCeFiefV3EMyhzMfgjO
McQALbNSRipG1uU3f77e+tF/qYIMXM6WY8HUsNlO1+zQn68XxiIrPEnbRMna3rXa3F08dth/eEL+
7lsB0rW4Equ7/EHX/Olb/S/2zmQ7biTN0q/Sp/aIAzMABmDTC59I50yKlChtcEJDYAYM87DvJ+sX
6w9UZBfp9KR31KoXdbIyF6VQwAEYbPj/e79bxa2hfZs4mFhRZELD3p1h5uluYO+Wa5VW3onr8a98
f1/MDIrpj/cl2e2+va8s9X3OYYW5aRWyKVyTI0aTQtg9fBlsMNhWSgvqXDNh/WnGag5X3bDoaoJG
TP0Kon3y4AYAOrYNgUvkW+KUfizjHmQnUp8AtUNGdQwAJNsIM59BI4ZJ/5ldO1FdSPyzHzEp22fo
mYa/GjB9tyHKFrmDUs/KnVnR0O3KgbV11XhOGBIIVsU345zX38bEZNtiuHZ+V2pq2pgym+xrlYwj
9mYzXCQzZt39isqSSKVehxi0B0sO2KfYfgEqK5FxRXNSXXJIM38g6xxBySuRPzXYlJ5S3vZfODqD
m0AifGAzMqP18Gr6swTSGQXly8rF8eI1wk5WjjmW353SboML383giGE9ne7QgC8NUQWzatekMd21
KY/qG9uo0XthdHYx/aYzmZeId9xLixw8oBRjOP6S6C6XTgeeRqXbKt+OnZaPHBb6L1jTMd+n2SDC
K8yRNIr8aRq/B31NewUGkI34CIw/NbWhaL9EdGT1rp0tznE0mwgxTmO8D2tk5TNpn6PrsHVCFIDl
jwZLsRrrLP9B9c54wAKCcqGsAn4IuTs8wq6eEKMgAuP/w5bQ+ZED4vlLyX7gvtI47HYItcMHGpqB
pr8z6NtaGfozW7cWpXIQ03mhOFp4SIAqOnVVbtCgGHD7hDQnJVSg0BboI5O5abGdIVVACW4VpnuV
zVAv953y2qcMlB7Nzk6RdLS06y9aWVhgBmaQHL6FmeOsGtVwiWubfKJc2FjEsKKjBfNjOOsrrAfB
JW9wFEhaJprS07xIADHawEPl3fIPulogy4GJ0t3gqGy7tW/U7mNiwsPZxGXqEQfo5eUeN0H0U5bS
T89QXGLIbwc1bVP8t/vYKgriJSwzvO/VLB+5EGaMsanLz8NYzA+Ma3IySLzrf4Gd8buzFCEWyXs5
i9zKgQ90q8iqyLYfT16H9KhlN6XITfM8qgeefThZxiPtJwHGelNFpnNWEc20YQmW150yhi3bDppA
5jBs3GCoKU3Y+4+v/v5Uy+V91/MElTlk0u4BE7iQoqokHdoNvg+QBOgg8ElmBGp7E0jOvHX0rrN1
yAYFSbluav/Wt0v3VvLCwaR2w5VGw3Fip/l+qeJzVhxr2aWwE3MOlqrWIDLEyLG2wJIYqcognDO8
imylyM/uT9z/kbWDbddy8z6iPfdwi+GnpQVApUVkLNVA66yfNlNSFleurexLvJHNn5Hj4jhNoHmI
mq4TB5ByPXkoYSoVRGsXJ+llD1dq9/EPe79JsB2Kocvxd4mHl8va8Gq1iTM1NCIpXKr1aEbMbvDh
6igUsaWHzD1IVfHZaPvhxGB8qeK8XUpt1hsuypwF+/1wkZsTbaLeGtC1Bn14o2MmfMqAel90hKSB
eux2s8XaoozUvSO2yt3TcCQ5KyBg7ZtBe+X546dgOcv4e/ODKBi7HrVIk+AP1BPLc3r1HEQ9jmhT
yEir5r67sEkzc3ap4liIzyqAZmSOkNTPYOd2+GYSjiNSM3xWmCSsi5Ax/LOHusJkMRfufkyJ6AAs
tojyrdmxTdg67C/XS36P3nNkZq4r/GC8gP3pd5taYBBaa4T8n+EYmOdSpYNk/a16WByNqM9lEoXE
5dLeJI0sAZ6zCiST5HqYHPUlckKIOqBv0Vg4KWZfPqYuviGzBbcuzFHgV9i/EfNRNlM/dDEyybR5
NYx7C1QKCEanHp48yNxA0+wWzoHGRL4XvIdnS1uYgq0hpINaV7k38Q/HTf6jCksC0PKpM72LbBrx
4K5i0jowfrhEppX2zqJ5eutYunlSkM7anSAI7bZj3rXWUEQEKq1kMudNPKr6sXEpJWw7DAnifPCk
MW9ax7yGaqSKu545Bak1nkI6N5GZfa66EOXzSNTAGWlMFLzQrdABqwDqguCKW0xO47Tk61pd1d6N
Zev8TEoPUTLrYpb/Arxoto8Iq03racZnKc8rBGrwPOFzmChCtNtdsHA3ewJMqpux0aq/qtzEt6GT
BzPW6mws7X0ytFUNMQOl+I4maS3uJQ7knRHZVrXpajq5iH28Ol479OY18c1NdIvw3Ic4DcL40QxH
yGAqouHA2wxVtZk6fDL8fC2qjTQx5+xqy2x+REEw3LNQhz9cBhEN3DR2vrPphevj++QSrkobLRE9
VRbKIjKbr5wnibjKkpq016iMq2DvTQOCL9UMJCfbeUqlgNRJ1NRpA0t4qKKWZjd2JdQgU3bWTqWH
3Q6P4mNZDS5WiTobdzqOS8wJrtV1K7MJ0nTbGmNn7uaCYbokgeBTjOzevcWA56GmdZJ8WtV4bweY
6m3zmV1DYwIe99EglXWcTxv8g67Y1VmcP7VWiS8ZBKzD9s7o9S/6qmV0rm3dkXReCNmRjZ4i3YKf
nNVnFWTxq2SucfebcejJK79YruMC4j7HiA1PxIHuNDGVYwnV9LeR081DD1BmbkfIvE1gPkUCt9eO
CrnxXQ2LILOAkwxuYW6cFHtUGj2HzjicG7nvEZcT+FAaMHhYz3Mxqa8dhn4CGbtA2Ui6aSZspqZm
W9gikSPDUnvGEnNpTqAipmL8NmCroiaDXft5NtCHrkOfkYal3y7PqnpcdjYhIt7SgP8BAgfigOnb
VcdmtTGfuqYNSe9mUF2Ms538ctzGuA8bE0CYzuL+u1ARDVaiFM2vaeUbj8j0CIBmV2mgxbAGnFaU
aT7xqYOKHlSffU0TTz330u8egWWlf6FB7q/rUGOkMMAUE11tN/OT9DXx863rGitEi12+TpB2Y+yv
I5DefGddjhGC9jqIZOGxf9YjjAoO1m298tQIhTsIJtdBLTBmPop9SC7SDuEFQ40TMZ9lJm4BfgfE
3MQAfTALxNa3HuoJuNO0mi6IKtNL2FSYyL1hYMTfdi2qBjzDsfejGR3kiEPaohRzM1IxdzMny7tg
rIbnMS+QQkhVeE8pwvCLpqIju5EZwiLW8zm8FmQXAcRKXTHhBSN3caOHBieLSGGZ0JeZLOechQUM
/FAOsiCQfDTjve5cyIRATeKbHPfLsK4RWFH68zJPbGuF8mJTCBXca12Wn0UEVwZqlR3PKJL65iea
IeYzL0yM255ZMqSkX6AMa3mw3bqqE8wCxpjitWoN3yO2uDFqmsV04fGP2NFnM5CYjPy5RkdUjnoC
xwcudjOYKe2r0CvT9Na120JtkEWM09kM6vIva6pSdT6UnfGFN410r5QWea4VnkGUNvCjkeD2IiYh
Gbntc8cZAa19mCD58jDYrLIcMs/WTzv11AcFa1bYlRkBIrNZUO9ERdMC6b2vTBoN9MuL4qqa8M4S
PkCyGBwwewzWLQAmIjzt1qi3g1VAOqu9cvweKllC4mff/ByIav5eRwa5XlFZsIq2ZERg2ZNNdzXa
VUmPiYgFIuxJwHQJR+g3A81+UEvtsjvDdyue87oFWxUV1gJylnmPgDSIB3ttANynApzTPPhdIfxH
zfZ/20J/3UH/nx+25P8/bLaLpQX477vtF7/q5tf0mpn78hd+d9sN+YdJuZY6jLJoKwoqP/+i5vJH
lPiX2gxYVEEiCFvLf+VELuHPgjQs3yESmtMAO/O/2+22/weFbfakbJL5e+zG/km7/aWZ+Z/bOqJ5
6NtzCd/mJ5jvy21J0HHsrqHj1IQXYcpA6SWxTZZAE+zB7FcZjrWv5UwGFt1xOGswO5jVKmCCwBSG
8WeTDtXXsU6wuEZG+kgUBB1PTRoJITslDnsUZ19t7Op3ONDkcyMG9ddQGX/a6PZ/vDz0/x5//+Gx
F//3w2/3Z13++h9kVBFb2rwehctf+3sQKkYa1VR2TCgriIBi8/6b3Gy4RInbdAt8kquW8i6j8+8x
qIjK8S1amkgDJIUi1/u/Y1AJ/ohTsk90DVFknvOPyM2k57w+WsCn4WgJsplDjmvRQT5snnLKi4Td
Ffaa9bnBv+OLvV2Hj9Dq0Af3WDV9hBBb2cGqW2kD84+XxDe4veRFnKTEDQNygbQWfQpN3HhzHN14
GG+vCNdL78kmONExtI79Wp4LOV+UcOFXL3/+6iA0eOTelSBaoPeK5jNEe4E+r6y9R22V2LdKW5OZ
k/h7KTX1k8Huqgeo0Pm4avG57duYOsuWam2+g7ninWNOtnAnZ0QM+z6M9ZUTz50PL8H4lY5Je2NW
xG0mFadcPbH3Wkk7me8jJY0NWX/OJ+1Bzljb/qKchIxHGdGQwc8G5AIwptH/1QbB+BDhwgCvx1nx
Tkiq9nHm4hQr6iD7BrcVqcCr4Xf3e/J4Hff10mB7PacgV1maNjRVbZfmtFqOkq+eUDtkLHaUsNZk
KGNT8ZsrMJb9VS+wiUEmNqlP6djlPOIN1j4OZW6uEBAMD2QHlTm9e+L+oKZA1DanSGwLpeV9TN+B
KqDj5JuJDd+JX8x4PRyBjgO7nJ9NL4BW0MEvpjfceA06h3VthcantgiyvYmi+weO8YJqDyfxCxMX
/VPshA7AftQh6HHDv+ygbK11hf6jhiVSXyM7D4nvCSs2h4NlTp850LWfA4TMSHGDdGjwmDXRA7vX
ka5q1430kSeQ+FM/6bXj+oRsD9aYfJuTVNWAmzOqHARWeSunHUSNtsKKfnZIZQDc9ja0JHMoEFlP
7QTSfxz1/Ty07TYgsaUiBnHCJjG40aMLZOOZ1nGyxs2WP1BI1X92JreBYyuRm9nH+4gNnUTHEZwV
MIWuPp+E1/xsMs1WfgQwAyA7ryfs2Mq/thzXuBt8V9+W+UTF2G9FfP/xAFomqle1hmVCcAC402zk
P8uHxszzegAZePTrwEShOFhVTE0hWLJ6Eh4JgaBBvB7DWqXbgQyTFd1Vb8t5BWpx19kPyUCnfm0Y
iiMdFme77u9iN3HtrUfj4nGhj8AEQHV0y9mITaSy2ggm9RAm1z6m1gHkEbEy20Ho6Zrg2XMdFfWw
qnFTipVpByTSN9iZoFJc0aUnrMJBfc5foji9rghX2tKFZZZGnv0560uO9ZC1OdM1YXRdEDOKM0+l
2PnpQXqwhUF3WSaJHquGAIyUm5qmxbluTFcu0SyCI14C64CjP/Ypzt4m1py0kfmlgZLzmtq/o3Yy
k/pmNjiBUYGKLkoWZM6uY5uBycvs6irK+QfWnYqtu1iqWxRUI7K6oovOq/QeJytJHaiZdqaewl2B
u+6LojTQ7NQC+KshS2SI1I1Lsww55ggHRuroJl9VlY1Xdm5lD3IGyf57F8n+DybtkcljebUHcwcL
gYsABBEg7dGD2ZWCZwo/CZof5ADK0TS3r1LLVzcVpVsswBZ7eSdrvpdzZJ5oXh0oD3+POp81Eh0I
QkZpHlS48nAG8jVgWm2kLrcO6KevcAjdyxpzEzLXbI8itjoDJ0hAPVq4zKfgLeMuujaImtr6mqEy
kG97QuQjj3wMCkTuEizJnVuHRVgx2uVIEiHhPgNoksh2+7OE+u8qiN1uNcMB2FGGAhmtSSQriI1d
uUaYPYVlAAstwqesrN486+qAw15omRd0XNQ6SkFaUXQfkX0XJKT4frWuGmc8Ma8uqtDDt0nLjI0F
ewWfDeTBhwwmOq/TyBfrwLCTK1WAr9gGQk7FeZCKT0WA3HadYCB6NrOcsxS85ttU67+iPAnQdDlR
r1fusLDRM9xl/G+em7d2Kqpkp0bwdUkp45vJrDA5UTmPNsPACrMiwaja1kLAc4jBd5IDU20CFDhb
h+f4JXNcCPX+ILZDKQI+F23qy7Kepp/S7Ilvo340XDa1cZsEw+2siOhek+AXP8pWYRswU7++zfmu
vw5CzMk6TvR43c3UHYe8G3EqkAfsZPg5AeEzcsGu2ExW1HVCcWkowmpXxuB7lz6KqwRRuI53tKAB
iKXMVLbVTM+y9aJPREdzgouFBHIgo554ZjVbD3aKgtutnZFa76SuSDB6qlTe/ulOGUz9qVGb4GXd
6ME8zyc+y2NrussnpjhwuMvu56BX3iV2kdIdEVQ7Y8wGnbDP6SBRmy2yHjmy26yduUnWI8voZZXM
1Q6Qn7lKQ3LR464rd1lu/snZIdlFFa5gEJEYEgF1rrSeTokVrOW3HMwhHI5YrlFIOiaqMv781f6D
iIYJVJbJ8tHn6ZeqsrxLA3eKRftsR+Ko2jGaLFyxpdh2BB0Bf6u+Vn0Kl8wDfiTnGNedaVvr1kgg
iSoh90jh4V4KaGgAiHbCi+ynakIR37i+gXpA1A86SoytD7n8K5qM5KalC3eWu11+XhuVceplvO2V
MFMhGVnkhjRl2DM7L4e6VzdoxHHgUaHmBkUq6e0KHM7lPHyRY+tf1XnqbkVZjSxZG/I2en+Mt6hT
+fGdYwIzVj9NlrVT37p4N0/xo5ajLHMUIiEMfm+fuvbyAMN2LmDd2MmdTdD8FjxltxZuv0+Rap/H
lGlwPzzTAt+y4b8Y6aWcaNa8bVi9PBjiO0mmoYXGdKMO5ps4TmBkIL1Yaz38IBYIvLhPCFguw/nE
tMwx+2CQ2Qws6uoIsThScXB5e7tjMyVGZmZi3YRjdtfnrv+ZG2P/7QJtkl1gfItndtzrloi1u0YW
zTdKxOFndAaQb4IR1GPvOMYlscAUoIHMie8ph2wf2xf0/syGEDtTi8ffn81LA5X4rpIiUHKWM2de
S8WOqLYaG47D5GNYQv/6Z5G5EC+EGeO+C/3R29pWckIL+iL2fPNp2Q7p0z6aU4RACp3b27vmEAev
vSDfhUN8uynGhbZGTZHYEG9+6iabonnoDg81YsH9nEDkXZGacVvCZMo3mDz5x52kvs4lVyB8s5g+
QZ0CbasmYXwPh7j5JAx9acLJelyEgdgGdY+TGfZl/Sdhut5n9g3OrjdCQhVElrLZdnpi18iQJ3l+
oL7pVzFZZkIDXVgiuq181j+H2jB+mn4efw1xMj1nQ+pdWoZ0vw+tza5ao/i/SitQoFA7usWL7sD2
baJ0TwYfbIa8cDsKp97XXPbZsx4F0Xh++cQprRdgQ5vyzBYJVyJc2IkaGf8e0v9d1vgPdEICFfuy
4fIc2FcvLfd/X+f43/9rqXAcK3Qc/Rf9bXYRf+CZ8mjq/y6+Laf535UP4RPYTVkOCbk0KcItp9R/
VT7MPzh/YHfxERkhenwdyu3/geJ6qcxRsFi059Y/qb4tuqH//JpeXBeCz4OtJkpV/13hA/AJaGNo
iBtJZCNdk244b1p1USU1HUxbjSdmx2OXYz3kSSM8FGyz3368rapsSjnRvLAESCAo6a/1LZH2tZkH
2yaRf0fG/9u9/NtT9e/bWwJ9rKV1zgH74Hppw3RRUafeuMyUbM5Ee42iuVt4FzT3wXzRry6ndu9H
cCl8OYvzj8+Rb5fJ39fn4+V2+QUuu9C395vmZIh76Kc3KtJqX5ksxEXiZGcfX+XtmvNyFUmBAO0v
S8+yAh5chQ4R4Q2INKn3FCBbyY3qqFmsczOeth9f6sgDpRLnMWQcRsw7PV+NLdez9DRvUtsjBMg3
5i0lH7yxkOPPRRyJtUNFedsONFWsYChP3OlBoe73rUo+Gob9MtEuxcLXGyvbK+eiIuNqQxDTTBFC
ZeJB8ZMIS6DAQJvTyelB1h1OebPSyXVuR4Q78467CvNMFX1CemR1EB7tFMASVC5o0awnG/hE4d2M
4fRnHHTuD5PYiFNjURx7TZKdCQYNnp56yah/tWdKOOhSmqapnuTa31IJgXjYkWQKTdK4y0ek96Np
XAdFIEiTT2oYWImzZ3AX501pZLd8N5gyvS7bGEFg7D9+r8sQOZgHpIXsBa8XRQ9HHWyuaYaTyhwE
QLkFmoQBaduSu0qEECWHuCGTtordAIWBHC8+vvCRGYELU25Z6sKojg6W8xLQBN1I+JYBnf2d2wLP
qvph2hA08dPsm08fX+3dK+DecKzI5TRLWfBl3/7qFTR5OfhGOtqbGcb9rpC1f5cHihqEhObz8aXe
ffrLpWwcZQ51b2q0Bx+lCFRTiWbG1qHLswLU6i07+PzE/SwFgTevjYsgGncoU3E2sl9O7q/uZwYU
qeoosDck2garSbTVFiPWT99B2uDqGnbV7HYnpoB3b2y5Jttb+6Uk7x7Ko8mWbZIeu++mL4PhbiAz
6Lq36TX6aR1uPFiHjx8/yINtPd/8ckGH6c3nNIX4/+Cbz9OOjqPignEOOo6cknQN8wgHtO3Fm3ZK
v1K+Gi87+JOfcj6q85w0QFjhRXr+X/khDB4MQmzs35kFHTUQmuwZNtGjxnxO+Fp1HWbgmcCDxigZ
dX5BZ7/dhQ2H8dkZqz0xwXTHexbVj3/J+9cuoJw5bCpIg0KlfvC1Kq11VOWAz3VF41jFQJzRtW4R
0LD/jOkRp60MT02976YI9HeLEg/9MadvMjPfTr2qQMyZ0sbDUEJGHslp65FULaIC5LRWWRJtrcEm
rdlYfgO6DDMfmZQd299Z0UyhM0iK836ozE3kWjdWVdWXvgqJDfKd9sSAOfJ0fIv2At83r4mD0dsf
2lU2jjEbm2zXZQ8KDsZ9aAX5AwDCr2Ub18vhxotOXPPdukiBzMbD+vJwJJ3Tt9eEjRoSFATpt0wr
RICNSYaCo6CoMas+mtH4ozQYKL5XBbvQpsXw8Xg4qI0snwiXX2YaxoSFP2L5ea/mAfr20VQ0QCzQ
GMHoH7zqyck1KMrctkl4sLpdTEIgGlLMoYFEr9km6FsmE4IFzTmHulQDW16jm68Rjpyn5QJP9yU0
Qk3G48c/9uijwvS9fEAUmg9lfNNUoiXsZ5N0Kol6bjDqm7ls5Ub0vQbNEu8rcGl5k/1iq5ieODMf
GcO0GRkWrDcIG51lfXj1nOCoxQIxJdXqtuluUkrta3aC4M4acMWEr6e7kIXwcXS0deKu3688vKFX
Vz74elDvdCjGFYNyANDFCZeqeNEnWwy9f378fI8NfxY5xXrAtpODzdt7rEonR7zRmZvRLHFb1Jrt
xOh621CI6MwhPv4CaeLfccX/7xvtpUD86qIHt+cPym85pZoA8638TNjaPYc+/WM27TulXSDA6VRh
F+7dyxmHwsc3/H5B4to49tE2IEuT9sG313Vuk6QB33upLWtTMbVcORDV92mB/KhAxHpiEB17lZhL
sM5wgsGlffCxwc1QWUV9Erle4ZK1BKsXEe53ly3r6uM7O7L0cWvL6XDBJfB5H5xfDPjuZc3yvynI
FyIVIuwhs/XIERubYLZpRqKkSvds9HryLQ3Y8InfuSRdRfLEMz5oTfyeYej/LT1V2gCc3t6OKhSy
OU1yaW5qj8q/1WuHtC3XWxcL1NwllvyW7Fi9bvOOxOwCfaU/kXMVTwgrrbQ0d7Zsxwt4L+b+xCNa
HsHbLZAgfRAchI2NykMm/vaHRVT44wRn3qZ3wmYVRXJPiv29nGaJxHHGzzDlwz6SgOlcJwiAzlU1
VVKmwEJYpzTTxz69pYfL5oDNtHdojJdZh+d17gVdT9Hv2GyHW610fE4v3b2Pcj+8DYq8OTFIjs2n
zMXKXtpVNGfstw9AdX3kur0Q4K8VJwq4o+cqnwjn80s8L0DzYDmBoa07MElVm57aFhz7+lwOZLbl
siHEvfD28l4MkDfz+BrCslB7yemQfFtD7Ww8GFhK4O86KPzWMHMB1rpDfdFawXjDPzaTnu6TNGxp
Ms90pvaKYuK64NR2YnU89r0CsODHOVQM+aVvf2FOJ3skiE1skqLAVOIm8c5uEzByTuufqE4eexie
iyxvuRhzxMHcC2pCNVlq8b3ChPrV+5m5zsgoWwOZGHZTjQX449H/fj2TzAtszFw+yqVh/fbWBmb/
KVWu2IxRFKyzFk27WRfjPqghp8lKXPuKWETCeD5/fN3lkb396LjusjPgiaJBOTzc2IFU1VxyUHUm
GT+EPvG4vWd5J8bW+5HNVeCo2BbmfzaCB3OOrAzAiYEj4M05yLe0ctc+Dqw1CbdkFqQTYTlIw8+1
E/z0Rs87Mc2/f5fL1RcYgM3ChhHi7bPt+iQfSrQaGx+2KLtWh+Sl1AufsoLNQVglxonv+P3ksUjp
QA9wumJzf2g/GURGliTl2w2cv2hb4XAhja3Q7LLzBI5uTthiE9snThLHXiSVx+UwQUFOHZ4krEDW
5FFwUbOwh+uQXdumSbPuH3+BTA3C5NDIt8GqeTBMO4cElqboSMjkiLAVTuluJxIx9kkGxfbjkfn+
Y18uBcaB/zIFH66YVkJzUFbcUKSBY4tcQyyezRat0j8vZrIwU4JyBNZw9k2LpO31ZpImXxfZ5OZs
enOG0Jal3yNYeXhCWwpgUx/+Vx6iT82CMi31ZnnwNcwK5lrvFLjDEtqcTcURVPpgaWXK/3z8EI/s
O6SpltelOOghRjiYMuUMndByyBobiy7dDUHZbyMPSjGJX9MS+z7iEEBRSf6G3oR+iAtIg+luI3KQ
T3wVJ3/KwWcoDV0RdY4rjdyLbtN7ZMyELN87qzUh7BnFSDZYiNqGYsCzx0YBjh8Sd1EDS/v4oRz7
Pl0MUZak4kL96GAQ9yxlZAekAs6xTM49ojfgI8+RZ64cAWy8D4tTn82xGYiFHTcw5xWm94NbN0LR
6paiGdx3ohDShDTBxvKSjamjT0FKeNE/v0EfV8UiwvQVL//tePaQa4mYoKNNN8Xx3jJJWc8zuAp5
V9w7KWQN1PbRidd7bAFjD00xFDEnoIyDhxorAeo5AM3tYJkF3m3oC1xRRHJZdn1PcwJGIUC8M1V5
3okrH324yl1WFxyXNIDe3m0VYfZzcFZsEi0XYHM9bUGtEDsfldGWl3nqmzo2MSF8pQYA3oF92kHN
ZmjHBGkVT9cKmmRrwSTdxRhUd8JlbH/8Iq0jQ5UDAzsCm8cKzOzg3iz8SYOz4PybxhivdVvtW5h7
Kwvm/CavEEobxMeC79zT9PWvJ23Ss5dEGnmYChuy7leccbx7FQ4k/7EEriIBkm/G/2nNY3I+SHgm
JKqrTW/FT2YQWucm8PknjGHRZazbFGJ6KFeF6Q1nAXlaoDF9egUNxSJo9cMeQqu7z+VcXzqDN69h
NHswDEW3+/gpHHngdOCl4rBiwtM4PKb1fSHTeWRoRUOebpBwNvdUOcrtkmV44st5x9JAlfL6WofL
aBrnJrlXkkNIYxlXuT9161mk2OdyVe3HBDi6jxtwpwns2gUEj+36Jsx2RFBme6qI0PdBuZ9l+CXW
fd0Xl0j5wPVXvTrxSI6MeX4msn6Lh+K45sHJFb1yjbiJs9LAOL3wsvkR2U/6uaV5xvw+k9jx8Ss4
ej0cm57gaIY59+B6YE6NFFg7W6iuD+5zc2jPm8B3dnWXWzu7GtIT7+HoK6cyiZOB3Qw7/rffNGmL
2GyUIbDFifCalGfY6RSVt30znYKEvEy+B1vgFxrDUhJ9kSMcXMtOFnQ4FY+8ztvPc0QgGagCywAn
3w/hugRQfJeOrnvnt+bDkI491k9iUazA8G+IWNLPWozkaspfSdeI63r0mwwrKVZjpMlZzjBpkc5d
aD0CmAhKIvtK3eL6MSEZjX5L7LkrRtR3+UiXJgg06QKjCnq5aslVK9ZVpd3PZjvKGXFw4FwERjW6
a4EfFv723Ax38BLqCz8r8pk+k9V9IroWCwYVU/cmZE9u74qZQOYsk5h8slCqP1GJI+2cHEvg9XFK
wlaFC2YUhrgE48Aq1SESnkIAbERytl/9IEv/En3Z0ZvoQn1W2bH/xUBv/sUb2uGBrLXuxi3U9Jxj
DeqBQch6p52uJDDHaOWXnFNPtvMHp+6YMHVDXI+RtN+GpKo+mRNU1qGS/LVGZPaNJrv7q0+24EPb
sddbDVChqAfNJrLcEbdsi8h2XOdh1PwMnY4cOOr1aNARwPGZNhw+zjD22uaJsX9sDuZsZHIWRKL5
vjXDHsLtqoZSIx2Z87RQ5Pp28dbqKgGSHqJBT3f6xDWPjX+b2jznQRZwLvB2TIaLwQb5rLlBdTLs
C0buymqiadsATjuxxhy9FG50T7EXXcAkby/lVFVANmBL0a1jKim02ZxFRVc+zwsy9+NZ5AUndfip
sct2BUU3zmSHYmwZmUXX6d7cNH7qbiy/dS7NnBBXHfpXTel2t22eY4o2vWrnTyGmPwJh1jaFv4uJ
DeI6jLNhC/R63g+z054FsvPPPv6Fx941DEuUSWgTEWMt8+CrsvLsNaM0J0TQAQTJzZTW2Zrqt1qX
bYtmHtn9FYyfE9vRIxU5uchG8L6gK8CHdfCyh86Wo9s30D8RZSXkk1rGNrOnehMVvf6RZwlyIm0l
6ZPjkS5BzNkYPvWJN37GfQ0ArcoQ4JN5U96JsRXFiV934Opa6oUSTA0lLgc1Hiilg1+Xy7attAjM
TTqTF7pu+nHJHsPD368ia/QuO9SrzymneXudSwtdhDFmyU1kWVW2oswXP5MAUv/l4Hy+CmNFjnvY
kDkxj4QkchJrvkb40+71HBGfAjF6+F4Zjfs06tj+2UFKVydu58hCBuCQ4hayM2Y/6+A8BPFDN0U+
UmNDXLdz4+lbozt7PXpmvCPS7RQ16ch4kpJW0oJV5Bz1QkJ4NZ74NkQw5TOvtjHtbeaOuClCM6SJ
Fqm7lMTTlSz4rD8exEe+aKqnYPskcxZL2vLnry5az15fFW67BGLH2P8lwHXcFj7KU7s6cal3bIll
dHCqRGyAgYtZ5GD2cEnm6eeYG0QSswRjh5qw1QWiO4AVRxlHVFxJ/pw/zJw0c+9yHMxiZ5Bj+M1t
ylOC/yNlppcTHYc6m9Pu4S4laQa/DpyMjWLhV8wxZNRhd54vdAxsNcHhAtQjwVQTDfFGO9BMP37u
73UhPAzgs2i4AWkjFpJvH/zgJo5sIwq4cPvcn7no4k8zCVOXDanBZ37uWPdp61HaTvP6yfPS7pMm
LPNCt2TrWhF+L90WI6YtxSmmMacTk++xkc/n+yK3Qc5wOBTn0UcKjhEJfmKF2NBMrgksPIOMH11k
YXIK93LstI8iTvCpcSQT2DDePgs/rzH7Efm1AQSgN/TLEOHrRcFtgrxcSGXAaTq5gtKC8QZIZCXs
DdXI8MTqtnzPBysOQp1FMEa9BfXBwSuRZMqENi2ETbh84fGQyVU89PJE8e3IwINQRsMKIS+8mRef
36svTrlZL5pskITiKnG/YBE2OlxCjft23EG6Lchp7ut9YcfhviNi/cRNHrv84ubw2YoQ6H3YNKZT
FGX9RFrA3FOVC2Zy0woTwh4uPgJd+8zZ+G7vYiurHnWE5eqfD/ulssTRDNAxRr2DZxxlqWvGHZW6
OJgVwOdMXXYm0UOTJ/Jd23tkwNAVoByJjtjLxmznuEmGiY2jJULbaFtqTEYEDj14etAnHs2RCZgj
hGRZpbrNRuqgqRH7/WyXoSU3k6v7TTRLcVezPdlbDW2l1MqWGOH5VIXg2EXpoiCAZPhTAj6YFIlS
RQqlIgbdtO3qOr0hbnneYVOMsfrN7uXUnmrqLf/Gw2HONpc5j/OZoMz99mtLbD/qR80V/WEJYPOL
ZCehpG0GaI9XkRvhLFRlR+pWlJ/Nk9Gv+sQfHzGg/Jn5yYAZUtcnHvyR6QbwD6oN/m9Bpx58/xmI
iK6stITIEdefDFd1ZzBHnhpdqzPQaKdQ1kfWPI7D/tJARBYmDj0laUjBy8J/tImFk28T7XBG6thL
Kr/zTk3zS4Hn8GGj16Usg16fxIvl1l997Q7fWxb6mQXpI2svY0fTM4la0jGWiJepJyu4HEiHTQDN
bLp8bvc6Uv8UJcW6u9TaFh82ynlqim9/Qxw6sHhMfsPsk1E/9yRtmrP7VJj4RmpBKpxOyu8ff+fH
RjX9UKZzhYwZmfXbSyYiLsfRHpnk5qi9KcSQsY0hwhDYTLlB1DIBgBn8U8eTY4sqW/EXoajwfMSq
by9L6GpcpyJgIMEF2ldZqrfpiLa+Cqb/w955LMltbOv6Xe4cCngzBcq0JZtUN90EQQubsAkkgKc/
H1pn78NC1+kK7tm9cQdShEKUUEhkrlzmN8vRx3YV/9La3yPyWGLHLXP/sACkw7mw6naYmwd7FM1d
xDG8lU/BB3p9Uc5tc257Ah83PyB0+/TXyXLx7V6k1s6eDdAgQSmu0NbC7JIO/97Op+DSSV//h9vN
B2jNQ8drxXtv8Ulshd5eCvP5K/jXcHYwVMuN4hD7dYNbePMTDZ/ppkhE8rYp6v4aT6Qgaka/uq8m
R2EUk4Rkh+r69WU4d/wYMcB3ZjC0Tr5Ol8Fp1FBRFAPHBLS44Al+BDs37yRySRcW/NwuJL8DZOqB
iwEPfvok9FqyDNI58BDc7lB0Kwt6vIt3lDZiuy1yVreJlV3C/Jx7KEgeZjUrNsve3u9w0JYssaW9
0+xK7ecpOS4Sr3R0Z01gFPUjEKXHP19QcG8eodwDC75lak6IM+YVnq/kEbhMqha/46Fvk7Dos0t6
82cwZ2QszNoguTESYep9uqSZlSYOwgcWfS3d+oKzEk7lenCLXhYaa+hvREoE2T6l5IQ/jQfwRPP4
rqpm/eA7g7xFAXYBo6011w2J7b7CJwrQL71p5L4uhN5ziQ4JJQh86IMG1/npL80T9KqLfhX2Q6yG
sXjytRqM7ibtOqwMx6K4GZwF+fQaqj/gOPPC09d12B49wLKBjc8Ed+22D13VdjUkdWKTS87jAZkF
wBhIRL2fMFU80l3U73WRP7r+NP8HpyugtmILMlhhaHj62qmi2eXEJQ9OHZoiup/cYtGpdhQO8j95
lG9ztVm4efjeJp7ZGBemcctO7+Oqi3wdgnKJMfTeRzti//oWf549vlhPyHUggj3URLaRPfVL2A4T
fcXayvs3RjMMgNP7ZR/g45z6VXs/pUF+007t91VWhAwGJy5nCaZjuZjgCoe9Xmv6MehhsyNMCoeA
uGuUnR66lPPgg0p1m3BdHFF21VczPwWbH3b1629xLjSgeEK9CRtAt7f8Sawv0RVDQmGdu0+HtBPA
Z7HJvWk9zCoHPP9ICzojfP2hxpkUBJDqCpKiQ7gi5k53hKXNQ1FBh0MzFt32gsgVihjMyOTVkGEZ
qMLWtD8MAguuGidbVHdr48JpWAPt5usRnFCPA6zCZGA1+Pk9C0qZdsWFx05pNNUDSBL4Mfne52wS
2d1/8rarShGSkfY65jt9FJ3dYILFbe+MZAR7KxnSN870q6iUf3CxXz16w4SrjZipvF1NiyYo+RfO
xblGB6U9zRQyL5vQs0lDHBv0tx7znSFzFNcAcazIi5FkGB2lrth9fpR6bXZw7UK7qyXte5FhQ1yJ
IL4RWWIdLizJ+oFfrP665/yVwAu28HRJ0MtItaygZk5r3GQtidtvZtRIhZgSNiR5AE5/I3R+Mra9
oud6XVq4OyKBGUQzd+uFL3QmCwJjADEfuQ3+2prvIFkWa1KHI4zs3bCSm5PbZa61e0cbO5j1xgVw
1rmtBwhlHUVBDYDAsHn5tHRQpxZcx0xOce7DBS9PA0pKegAXFvrsoxizrdM2k0O+Wec+8VDgMzt7
16EVGSJmQeh1kBKYcMm4sMXWX739pCtF8F+PWhf5t7KiUuXMfIgDlddBGq686D2eUO3uws5ZN+qL
x6wdmWfQi65vDpPnx17vK1K1uZrlV5dGEF7mOtIhQAKve6jryKAb1bWe4JjkW0gVBhqt5mwAbdnL
EgPuocgvhbO1Cn/xm9g3HkN1OuFb8EA6dX07rRccVhsoBK/IwdRqaBmYXXswXdEhWz7b6EtWy72C
hnOddn16RBvU3L++Ouc2Mv18yBiEGY7X9pTP8L26ej1WeaOYybWouaADg+cgKJE6LZxL6fy5cwwN
hfp47c3ZW6+PxnJwb0dyctfoiDaUKnSQskxwKD4Ocw4VX4qlDFun8PdZkrf3qkuDQzb1xYe0U+mF
Y3X25WHmABh5HkdsInqT1U651D0bEDMQNNvd5diXbbtre68+OKk3XHIlO3N3MgZi8LESCNZK+nTH
N7l0Sommwo6KDS9R5WZh3yxFhH/wZ7qD+Q5j5Yv6TGe22jMAG+cTjvSWOKDNY9300N93upUkN6Ks
cLBtcVX0svbSLf18L223NTQnIjSnlVboJnjgz5MozegAGdIF3uuwjhgJ99Oe+IVIfpX0O7emRx0U
EsP6mXy1HNA8AAKvHTpNx8a4V8neLAzvxpENes1VK+58GwKkz3joUOBxvmMojyyDbVZXKsWt0UyU
Fc247x5bRyA4MVn+IdW89m0JlfKQZpUJVsW71GQ7kxivwtKwr9cp6YuabEHbPB9sBFpFLbKdSat5
Z6ape2xpMO2aUtJmLtL5uhuWS/oc57YsuThUVJ8hBPH5dAdBWwr8zk5tgKVefxyaun9IXA3lZjOP
qU50/T84IjbNbOS7ES/w8Cc8idHFiHyLabfEhx7pFxNR5dCsE/CdTWwgKmy5V6/Ho3Mr+/vzNkfS
avTFSYFTQz8aUH0bO2vfaekdYBx53duqeDN0Vso0bu7+sbv8AxrIil01dP7CzwRw1emLpti8VwLZ
rB344OKX71T+TT6T0frLrJ4Y1xb3gt0UZa2XHFSOUtDr731uUgwBmrY9jlpgore4ZK3rNFFQOeyW
HAk7Pa6zzzFp+A0akNN1Wvkqkr0pr8RkxwdlS8SlYVN8zWZgZ17V3QVDgjWw6r1Iqa58M2ZFdeHL
nP2FK8uWWommP8t0ukK5kbPn5xbVMxsUoTtWPyzkefekEP2xXQHwjecrPDdwJ8VNzzz4GG1QEpf6
XW8iP6ZmL79XbWO90RO3348k2n9fWMNzt6pHPsZIAs19dGhOf6HRa62BjMc6XNHQ+JjQ8drXwvyB
iOx8UF2z7AB/+B/LpHBx3KYN7Hpu+VaP0+7Crbpulm0chPCJEqGnEwy3cdApJNYmDsww26BsR5S8
iIRW2Nf+Eic37uC6x2G0Py9kkIdsnpgevr4Qa5h97fGbxEqkTjcnASC6aertp5guBcQWmpghueXT
6496Bhu+eBZTkDU24JezJVFgxIIdaVoDzCqwPlMmBt+D0iFc2059PcBeeY9cXH9nNgtK6m0+HxO9
Sq8bn1tvqmLnPdXMD2HmfweUkzdgNZ2dY0zeJ/JC4LqV5rxhBDR/1UoXyHzuoj+P0lNoItN8l2LQ
/VlHQnJvVH1JEonLBjZ49RErGFA7ZlLdxUxHD4gl+Ie2Etadwyj6xhnM9jCU5rBHIkhFry/H83ht
uxwYfNEz5qyinLC5AVkLuzIGsJJcVsO7FDt53MkNXJJUgs8pQvJ3YzN4N6aY2/t8XJoDtr7qdsmk
G2WWvbytvXzcM16qMSDxsDlqhuVDq1wT35qmOlpuXnHM8/knSm/m3hm9S4OVc1sHEoix5kTc5Fs4
IL0oZZjCN3Yy5qevhjJH8NbFkZFHd+FqWePFi6VidgxHejUQ3CK1EZ0f/WFkioYHbXFgxoNedT6I
Nw2d/NCbBgx+4OteEKo7+35ECFSGecEXhoxIFeDbgt0NItDlcLBGR3xQyvtqABe7UCKeexKwi/Wb
2mdqeEN4FFAaT+o6Ja/BrN/EwWg+FJ51KSc4+yTm3ExCAZsB3DoNe5BdWni6BGZct5prU1T1HiZX
vDc9dUk96+yjUFBGfIZOLbHt9FELsuwWQDq+mV0Dv0PO8OBhq7TLUr+9UCmc2R5wdJixwoaAGuZu
rhsxO3Q5Y8YgHb6r1zLBeNwx6i4Cogr3umCgOmsXR11n3g9LWuigODhzG7/Y/jbqr1UTmDtX+cG+
SewSNBbSfnYZXGrtnusGMtxhggdmhTL4Wcjzt/K3R2QkiGcmKWPQVcfZBVSZgR3Zo/3m3muZ1e2R
4wI7onXqS55WbYiRJVoFflrsoKrg6lzWNIGDBDgjUiE7bm3nsCCif+eNif4ezyMTaLRV/8QTmu5E
GVdH5kbJMeubL68HvXOZAXgYRnOMP+3gRW/GaLCwfEZawDqqr7ASGZEa7pM7XBWSmzFuyI4RtQ69
vswPLQ5TR3fSizs8MxD0b3Kx01Uud51Q1n0/4vioBW794fWfeKbVsMqhUuMC6qLy3GR3dLIwJYht
YOUzEGrbm7qbPNXjPz/yvz3lxUH0xyxXes3pGOpUu0nTMo+w58qvihQFvddf6EyGwb5h4IxUB+nY
lpdUKrptknoeyIMD/9srxmPfDrhqwEbbZ64ZvyOfzd8H+Jteg8cVFw7nmXNCN4W5M+CHFWewQRno
w8y+nhFBmLou43Wz/Gax5XdNdf3x9Rc9+yTScjSjmLehKXUacQyJxluyonjSOqn/ri1PHbshpXFu
WeqfNf0jtbD/2+T1Vx2q/1326zj8ROntVF9//S/+La+/0sApYAHXciFSdfxL4At5fVAc0HKpbyF9
0Ovkv/offf01vV7V74H/nGibo69Pc0Onn0oQYG7j/InA1wZRtcrrex5jp1UdCjVbY8sFQdxYYsKY
MOOgCXTranHxQWuH/I1HD+F2sIS1k9T2UZw08j7Q+/6mQ2GPlmXmHX5btId/cpITUe7Tu+ifX7JC
k9fJA4CjLc5NxqLKATVNSJMj87Absy+xa2V31qyPv4DqVzU92fSLz5WFwmqayHBA+ebYOSr5LHuN
hkUyS+edvfT2lRyx+8B1y8jea6hR/VFO9fxDfQBvnBMACxBrN/fz6K63isWSteOQH7Rcs44dioYx
wssibSMBGvQC13QDV/jnkeRwkHWomjF43IRW9Kb9kVEF4u1IXYslvSJ5Tf/WYFKHujvXh8Tlvtbi
4VNWYKdRo6MbAmq3QhyTCwqSucHvsciOqnD+G5HzR+f5/1FTjTUM/u/H/i6T6fC1yr7+7mgABP1f
B990/1rp9qDsn5Etz9p5/wj7mfpfIE6g0pGRkNdDEv33sXfcv9Y8FqEtYBh0b9eB0X/bajjWX9Du
uFafo8EfHvuNZjMd8TXdo1O5cnr5Cc/T+9/yImjTZZk0TrPzvDV1aPAKrdHqsc2vmp/IYldjtPWx
bNLxEVu1LyW2UZG+ZF5xAJZLMTgbqdfvCkeK27FHrwzusfCa0Ko1X9ubIzCZ/ZDhfvZQAQLtb6cJ
6z9yTHe6kHJQAG8KHGhDK79mdf2l78qBPL26/J6iedG6kWRySYOrJWnT4egvqb3ctAqx/NAryuxH
ZnbBrSf09mfWgH2Kklbhmp41WVKGnUdRGDbO0qa70WySJym67MGNURCPsBUpbycU5+gaT4l8rydE
w5CmrJtdT87sF4fWEliRar5fJlfg0ab2ig4S7lFK19GMyVWSpOHc1uWnmIr9RokRgSG/V/goWF2u
zIcgUeKDPePjGQa9XnZRurQd5lPMV783firGVa90KndpOSNPQebj4taeSTrY+UQQDZcE6as9M0tR
omUxovkuNMtowxHKuhcxN5yZ4aEA+JBa2B6AvCjwC+g9iLKHPolVC342He8mSHbvXL9E6TTxLDXu
wWUFKhprNBDxmnON/soNGCAcBl91d9XQzv6N41RxczR6E8wjWNXmh59hw9QugXObdz7mqjlYk+sS
e7XPuZd3NiU19cUV0/IWpylMvFa6frBc0UNOPjuLkg/g3ZAiKiczG3fC98c3PvJkRqgPlUqRlVo0
d2+Unp5gOY/VN2zB1SHWjRE3FdmIZP0YVMuPWHbAxwRuSb9gKaOhD4pNPRrlMGoRXrTmz8RsUU1O
iy6Dhq3lbwxQduZbDDzNO5oAcBpFWXMCFL9YWAkGXY2Xw1t2dLU8FlZiqfeem0iUQ3oxW4epdfq3
ushwuTPU4tE2tUbT2mEL4Nz5PepcUcpAt975YhAJTiC286GqTf97pgBzRq6WYl5AFllgj0drtIWZ
DMolSpOgYT5UGED7sw4DuX1QddPbpUqV3GmVnoPOy/GSvMN4OgiOcCPG7hY7quWXaiZ2c4DerB2h
BV73B3aijv1aPyx+aKPC/1U1IvXQ69eDz7Mr8Zwt7WWpw2os6hgZoEYlO5U79t+mHI8IviDsqxUz
2DBvUmoIrbjEOHjRU64dfY6hZmTZXF6z/2aUAbvCOWr2oBdRmWm4zpVLrD7C/evUvhP+8BAgeldH
Gn6yH5EQ998bFmrmj5bZ55/ysvbw3vIn9cVuxxL2m4bCfdhU3WBGTlW56fWMk0AfBjUK7CQpxvdB
S2UTLWk1X4mm9v0jCvnlr8qZ5b3wivrRNUcsCYYYZCoxBBsTDvGtHnfqm8CZ98YReJUcARrGYeX7
nyXmp/3Vks7x4yxbPjZmfEbIZFB+L9FgD66DYe4Xzrc29jdmk6PW1OtN3O09rzK+zUOO3K7Wt/6n
YBhGeZWmq+lw0DQCgFwAF3YVYvb2si9GHdZPWgMmdWK4gIMWI/5VjIY1X88d/MuwZXBJkDI071eP
31p+jR5WuvNTt84OgwYJY987g+/j+NmtrFlidxWluhk3YV8zVwuXIIEe0dn4EJhO0X90qqQiIyj1
+CYZq7Y4Ct3TWhIoW9a7sUxwqeNGMh+lVnCYZ5fZ/q5akoWNqFJtohXozd8KwE/gwKcSFSEc4d7V
ltEXQDR6j9maqowKYweV1/vR7myIERqbBhmATn4sCK1BVJiZjdtcPExVhBSR5+5lNirrVveE2PcZ
mMaEf47D1I2Lj9mMzQQS+uVoYR7ZCidshjJ5nwYyH4HgZlMSGb1fVbeBPjcU7Y5EKN9uA4T2Jjjq
TlRbFjyADlfWlA6KkRkPSWzYySEVGLWE5OOiBuTR5GDa6RJ7B1kYAq4OzOQ3Wbe08krr7JgV8pTn
Q9gtoAUGQH++mmaXPvroWouoKgv3B2Qxe9rrYzmOdy4BXfxwM7TtU864G9KJliYPs+wkLDszWG40
LQNP2ucuMIPGrObbRJm+WPm209fCL4x7vDGaISIw298ZY5gZFjS4Wc1xQMiqMxcfxiGQ5t8BKhK3
cLTmp3S2ypJN3lfv6r7233ppYb4z46n/BYTQ/KbGauqw+QBqGnJ6C8igfe9hMx0UqKulGg6iWL5I
t9uXBO6BCytN3ubC46qo4Yjb+Lcadli0cWLcYSfbf8WxAPX2Cs8c8nFrzqyoaxo5R5n05FNmY7UZ
TrjVs9lHz5mvYuzzdP5XTPoP4NvkF7yL8yHEQ7HG8CctMuwW8Kb+noKQxPqDZiVmf3B78p2Pxvgj
A3r+dCnA+9/IYbaSyOZ8PLgWeqh44WluEbZq9mdMheSAgFDjjFDB2GI7TymYr6BHe7QXGB8Ud2ZX
Bw+qk/JxEnqKNrhU8QN6Twbm01YKAtFoq87fP+eE/z89/j/r8Ox/z46P3c+f33/+nhqvf/6/Ja+D
v5AGwujDh6EI3nhV6f0fyWv4XlQ4oN7gta0znX8VxMZfoMFofxGnafAzK/13ZmzZf8FHR5Ri9WRZ
RXLMP6qINyg4aImuv6prQ3+ldYjG9mlGqcoxqzTX0VZZ4PomntzlbaC36dXKq94jSzC8sT01voMU
rB3lMGRXGQrwF+aAvOfvbfvn38D0b20cMN564Z8wuZmyIFkkEfJlxlW96O0bz9C6Wyy2/N1v3+VM
3b1JoJ8ftZIpEBEBKwOd8PR1JzzcnVEPNI4NqmcwjxUuLW1/EY5jv1hX5hqMIFYhMmwh4M+cPqiQ
sU+c453qKXb2w1JPV4B2sE8q5ei+UZ7I7dCJWyw+2wq94Uifhatdt94wf3ecOb/vZuU8xknVAkN0
u6ZlauwGj8VsTNgOjxXeWK2S1kLqvGoUy3jskX3xwO/udW217p2VldEUwBL685SZDgQhr8r2U2lY
/T5ppfoB39yDC60SyNf5amWS+l6mh+ZMpr9Hxow0wkjc5rarpL2ApcADJhoUPBjAs0tj32BF1F9q
YL/4OjT+6B0xp+XvcJs309bJQkzD0+B2psn03W2n5BCPWnGh0bhpLzBEZRLFHmCYRjUKSmf9Fb9V
g207KDPTigQaaW9caYmtbud4sgH1Gf4TqUu3NzSSqtAnpbsKEsN4S71B/dQJ6E6GHHYCSGkkfSiH
+BTrl3QO11Hqb0Msfh4QEAo8GxYamNAtRLozC1mWDT9v6U0fa3m30Ol96+OBSkIH95Jrj6+fCXO7
V3kirnA0QlmQFZy/mfZMYnIyK8YoGMfT7MkQhQ92TF/EVcJw+3tS2M0SIoggPnpm2jBG9Mfhmw+U
MdsbeeaMkacwZDNlEIvDWAjXicrO1nK4cs381Y8XMz02ZoHpNg01dLz0pmkvYR3OrBkKlDrdNNTR
oK1ujvWwVLksFmRqUl08LV0pj5nNsHGQ9j2CNj9eX69tuGK5GPcBIicAM4/VN/tHwzilXCw85WzY
NPdoK9hHUZXz20qLrQvt/+de9GYzYGoISYM5A/PFtWf6+15NK6SNXFJm6hW8dJEgaoLssHpz752C
LsNV67vxEMaB0a9yFHbyc3GQ8ca8zPfwo24MJ9TLRG8Pk6vlUF1wRHvqg8l7cHMvdSKnaC1SNjmi
nqzb1Is7PZjLN4nQ/SGSDsy/yPZENkUqG8eHGoabHY7WhLXaaJpSi7BdQ3eKMr/VwjqpzAdpu3Hw
ln/pvlPL7HybHB/5Z6x1m5u6wnonFElPoJJujVlTkqX6G1zt5vRqxIZIXWjzb7s+60FaXVnp9eIi
SJt1850KP2jN1TEqtNM6ptY0G7xQfRN1QLwYR+epqsvuUyJAz4RLL90jE84GrTm4oW+7YM5/TGWP
qV82WN03kqn4Uw8f78EFMvDguZBEQydXBdbnqQw+dHVWYMPa+gUNtH/nEWfuq62YzvNLsAMoxvwV
FbyFBcuyKyCfltwjVZ2LgzNXI24pcY3SWJ9FAB9Ib5FK9Y/SaeWutxn5lQ5Oxp3bxtEyVjnQx2R0
b0DXDU+Wi1ofukttvhPUAJf0q9YF3W5WhkGBi+oM9/hWcSb2O+LMGljzwlI7A0vQyOm9fP/6kqw3
5+lT4OQjKbr2orlXt+ytBsBYErc1NREWeVGle9Od0WYp6H1sP/deoQRKD4nFv/Ld7uH1Z29JA3wO
Hu6Qr60qjIz+NoGm7+ZxTMsmQds1nb+1tOx3TtrMb2xQzU8Y85UVHWtq2lmVNDM0C6f0HcJ5w4Xf
8TLeraMyZ43YNOZfiEF6bexoAzajoZYuYBL7vL1zYIqG9lwhpqJj8X0BhXLugRjT0uGFi8rAYnsz
L9U4WjpdRHNei4m5dq+kS2ernnoMM6UnHl9f6JdbiV7xsxUz9SrN403ck2ybFCdNhgxlO+4aY6yi
nnQu/A+eQhoIKgCdEhKO0+haTsFa5vJWaRfYV2jqIU3FsPdCenv2XdAdRd6bxABw+ulTlF95/hzw
Ltj6wb7Rinan6Tzqz98FLgODWyZbnIvNu4iYED0y2IwKxBB3NtaZe+r78sLhO/cusBMpxsnXoe9u
vosDYwA8D+HIo0UxYoRqlVcKpaH3r7/MyzMO7It6BF2MlZq7tXLQzSlzXMGHUYVSh9qarEPDHz0W
OOpdc6znD0Fu42VWVNaFF3x+g9PwgqohUwwudp2/bYdPzaSstosJYkg2W3tdLvWjbDUatYjK7+sl
mFGzknhJyKE6DPZ35NweSYJiZKeyS64ZLxMNNDAAXjC4AJb7PFP5/fJ3JrPPUhscOYvdfE1a7Htn
y26uAnueLszcnrf66WtTrKwqD7gpkUBtYSpI9neTbouYmdsSfOC0o4YPIhnJAyoH247cKlMe4g86
cLeuwA/GL/P4Tlh1bFEnDOmHRiovfiv4v7yf7AF/ZST/He0gBkxYdwguLwRFQGmCNngPcsMe53GV
3iviPuyHqU8YyeqjjAa7Zh3LPHCPvd5ZV7aPgNiFY/9yXVfNQSSywcuTFmxHmlPXpGqO6QglI2l1
lVhGpCVyuFos95K+/8u4SfqwjsSYPDEE23ITqBZKVPewI9FEo/9U2CvdaTIpdtIMftVtJS/kPC/f
DNIF8lrgtmAfol15GmoCRwiL2QLuJzP975yOchVKmRuhhs7/RQ+fNXCd7hleinqdOxgmDcj106eJ
0YsxwczjECm9JWx0r7pBm6W5WZoyPsQIn6MDa3kfROmb74c+6K51q0ADyXCK6z8NF+twkdIR6QaW
els3whzLRrtl83o4N38EwN8fs4mOYMhwyRro/MbLdVnqzt7IhHMhRX+55GtcR6qC2H6mZi1m2xBi
YMllg3xTvlDX9xlcWjrJlxZ8G3xXjBwOaNzCJkgylEpO13uIRVr0ABojkQ/fsXXUdrF30drk+Sr/
/atSaNAhJLhThK6E5s0eygunNkUNEbJZBP1FDR/s44xMoxaO8zSBcLYKx7oay1nPrjW3UmQ8VsXA
cxonw9kluR9kkS1B3EcTn3uImq5q79BaD5owVdPovSMYOHTcndLRsWPUso9jGVRJuHR4UD0kQ1sg
x1mL5pL+4vZD8V6UuCBAYOViZv3iKHpuY7TYDkW5txRvEiZKh3lKtbvRci45c738UDDQQLtQvIOm
grdy+qFy224SsWgILvZCXk2aBjdlNC5Rf14UOGx2Ju5w97iK1xph86XmlB7OUHaSedHYfsYZHOUz
2k5aTrnnqLdj7gg/0oNx+Fv2VU08HzVCQVqm/SfRywF8hSWRCMS90tRDMdZaF2lpJsuotZVwmLwJ
mD3NEHd00y2rwhezSmQaDUseX8ovXyTWvAuNB5oGkNdW4OkaSH9rymCmLJcW7+FIlvmjgfTR114N
Lglt5t3YPZI89eSY7yesyB5jGE13rtlYF5AuL78aB4xrFukTqhcKx9OfMIjSG0ton5GKx/LAYKUh
Xix/qKaELwN2besb8tnWB20OcTLKPFd1JWnAU7M0GKRd4yum71+PiM9NrNNTbJMKrrqmsC6JFpuE
PZV1lqEnISPhTXEXJr7q51B6Rfe3PdrTZ0/141s8xfv3jZdNb6q8mJ6aybWAwjVMzVG5MX1G9wCk
kpDYjxEiM/TmODIa/NWOS3cfL0xGD0W56Mmhy0fxJe5GNaFGb2YzdEdQ8xHyat4T/etR7uYmbiBp
6DjOjl0b3+ONJz/WZYW5KpPhso+Sfprul6Kz/SibZkyAezWWn3MmZfLamfRJRHHVjt9EYy3fy3rK
6tAY7BUcwBT8CfZFBa9ZePWFRGGDF6N1gBxbACqNJGHFpm2lr4plpPAxpi4iFVMfW08Ev4bMwzsX
wcfHIbOKXYfB4LQPsiD9hkxIimiU6bVhMCxDc+nHrJ/s9JOuOYTH1b7WnyRrp/szNUSw5JUzRZb5
vojDiKk8uurk4heFx9aL+/RJK92FS4BzQJm5VQJqZm8UiVbS2QtqZ7hbbGcR8DcdOrN9lzIBVSmi
0FHn2dW8b8zBzXfuIDzzQR8S8/H1nfwsnnnyY4ijaDtSDayGFfCpTl+bmWaMKZ5ZRabCSjyKHSYW
7BcVBKGbZMOv3nP6CdkWp2x2mZ6Zt4wvDDpeNl0RriA9+7BaJ1rcz9pw4e5/uT/4bRZtpjUPWlHl
m6iFt5AyWq2oowRVn+FgzFm8n+Bv/3IQjimvszaAsFQXeh0cFpQmIVqPvhz2thFrt40CV3Nhj/yT
4Z2sFuQVbjlMgWkdm1wPp6s1iMFAAl6U0WLmPROceHFoHgblYhymUjnZngrCf2dVMZ6KNpfF51xW
iFGio6h9FtmsP0lkZz9iGpb/jcEcgPGgKp/KwVxKrB8G9dHQ++mRPlX8GDs2UtJWNxv3ZpladUhG
zQtNtqU92jEeUg91X8wIzArNrblSrBwUjZqce9wDrC9FZmi/hNVh0TyazoCHrx/HH+RcTwQfRGyR
B5DBd7Jnv+FqsqdnTWYbbWzBsDvyg9RDjpt8ialHIHIG/7Z/EzMcgeJjYiQfenTBfmZmq/5ecmnH
e1tPGPar1qkBbhFVPqlAJcuh8tLqC6AWNdKXNlIVDnpJtxt2mTcejHZ2vreYQRPAfB8n45x2onsA
cbEq8dUBZGtZ+5Me9Y6Q6m4aMZgBGjI7X5xUYTPjuGn1wWaCQZxKXH28CdDSAKxkKpWF+SgBFJlj
6udXeQtXKZxGEDwIgNIv2MVA6p56BGK0Y5bnzfvBqruneEjaAriDTuOFcpSEoo6H4k0xZfKDxSXS
7Ea/L0DnK/nFT+f8ro77VEWJPvjpzhVL9V2f3GoPU0jM13bSgX8KsILod12+OtBZVTBFbV1rP1uJ
QnLUZdXyAcAnW9gaE7j6aHsy/SiwmI9Dsy/9DGW6etFC0gXvW+0s07tZxcE7xxuU2vszkZ8O8TB8
lQb7B4ZljkqcJbvyq3CqBtBEviz3VSH65QiaXr6hoVR9SpWbf2ybugAXMHcGegsDM7sDgGKTeh9e
ahpWFm3l2zpt8whxpFjc150IJphppjvQwI7HJJwHId4Eou19aGoW2QMK7UP3ZgDiO+/KokzIdGZM
+HaOh0N5mPttK6Mu7nlV3V0CY2/WjO4RVQm4WZBJ8X7WC0IMkV2bEJDrqugmlFZh3UWxTfP9rWfN
aGP5ViW8IzpRMMumWSuy0Gk7QAgz04FdW+QGg7rRyYzQ06UNzgBznPFglhjaiyno1sWrln0tDYSE
cwcpslCfM1XsbJy3b7U6sNsDhE5vOkwilo9Npo1MbDAs+VR3jYSluSzjFxGXnR+5iKSmh8H14nsV
UzHdxUuePo0Ia3YfhlGftcixGpWjoG0PfYR5YpKgnulXA/KqDSTGyqH+BjRm0O0YJzdAnD5XzVOG
HIceGSC+OJOL2bwrvZTynRxt/jmNvndbNL1ZHr1KjY+FqLo+0hpSfX6OqD7L0UiTUE5ef5f4fkN6
MArt2sgc73OZpMOnqfGtCTSaB15oRliUg21IR4TeEhSPgz679m0BgMtE4dOv7kbVBOmxLMhFoywn
9oazvSpYy143+x1i4NNnhCbmOUSycH7IJltvQt3rBhsR8dLUb0wdmMWtniQOM9d8sA715FtAI8ai
ep+Zflxfq0abXKyKq8C6DarAqyNK4JEEu6P+hs8vgyMAIrwuxFQ26gDaE6eYtLXGbscYob6fy4kJ
CRihAMxSDyl9l+UxUjtGYniHVRoBww5/Tn9MSbsk+8qP+4Pmtt6NWwXanWnRMISNFDffqK08ngqu
4KFMRtCrTHxIkwtfmN+TFLB7ZDXg4nYAx+jKgDBL71Xp+vu5GCcrIkzkwd5q0mpi0lnB6IblnTbX
QEJgW0t/FM2VDqDvSUrTTndOJRjxeDE6cUBnNFWECEwjQjwGE7KUs8jwiIZfpENDlUXVHuygQ1gZ
jxmL2XIz9D+yQE/q/+LsPJbjRpp2fUWIgDdbmG42vRVFbRCiSMGbQsFf/f9gzuZjk8EOnd1EzAzR
AApVmfm6QNcnA95lZffq2SwKVUTCsOp7ZxXLe1k7GRKvvjd+mv0Cg3xIDA6PSWYeQS6z7lVRYePQ
XTbdCjGyWhqVndGpB6wrsrEIB1mY623tdukrHoLudImXYDWc9a6KT5DV49boZx6tq5/TJcdhPqjN
5hwKrygdsvXv2tjTw6wrNLJ6YiE7n20QKo0Q50Rx92M+iIdVzXFyJy+KSRRh9/F44XTwf0SlXldz
FilO8qq0zmtlKfs6ATHCMyms+Nx9xZ6j1lR8Qlof68y5nUlPdEfWDPikv9Y3mWhfSrM40DVGU1G8
q9lmMWkerFENXGDmxrKv4y0VsfdKBFlVWLGWXQvTSXv29k5qP+SiepYc7mYrL7BFzh+aPLuelvHC
ssvX3NF8q2uu0LA2wyP2dSQr/tF66KGaczD5C3LJsNxKo4zAAU7WzbvZLcLM7Eg5kcSlrUZn+WnP
bfgJ/je/kpSTq26ZXLexejOQGl6RfpEO93HtUHszopjPwBoumKTy3xqCfc3SIH9JtYKA5syhKjCr
deTjMFY7NeHDGKrmKsa71YI6mgHe3ZlzeegJ9uMOq4e+656pNx6lUjBf7NPpl1o73Zm6OPtmWX/Z
qRUJ6V0lunXB+7839OrJUpozKxuXLeQV79PkLredg1U8ucmVYVVdOKDJ82E4J1jaGX3UTn8LkaBe
cB/jCmVHlfRPWptcmaneQjGe1r2xpgeJ5QPo5PRQSW0/jYrmt6Zz6FTjibSS33BWA9HrVliiCcbY
ZhcD8vg0M2TcGT9nRb/VUmZvKeiM2qgPetaHnhdjye5azK+V0OE2UaSt+r5H1WCkg5+S2R0qY5JD
5F0joZQJP+PWrqyfozY9K+KnMWlBouR/8r58wwi5gnRWX+n5fJnkBb7QKfVQdROXGDgRbHrIE834
5Wa8+M3w31Cm+VxL6zCJlwsspKFc54iq1beGBYQT/PqWGb8mMPrJWm6mxHou+Z78gbjW1VbPksES
9xNCmpGBlt0kfOtTpLrNm6kVZ8s8EluAiFIIyzeSnGFB373oimxC8NDbMuvOGotVkScqfPrhlQ//
pnGhzzYLgtLBYYsTzXw/dBCzY6P/UwzFOPhkG4ClalVHkTQ7hIA09dXUt+ol9kHOjoPZfU5ZOuZB
nawraBRn7iLP1Hg2zty2uyzgilewGIUFxb8n4tYvDeXazouVAxtGXZPNZzF1zD6VxRttbxqsVfee
69Xj5GovTpfOgZS/x9FWoJe2raMepmSm27J6U42Dumniy6Ky5h8kACu/dNghSM3LBB8LzcGsWKUG
SfxK5rADSi3x7jy31XPfolWkhqTA8sJeLuJ+9lLhHWSf6k2gqsviBKnUNYKBu0ZmfipLmIaF3q8/
87XSyGlMl6wON9mjDLp0LK4dF7kPsWEMz8iz5WyRetLw8xzTfvem2HZDI2+mMSDbUd33Od4pwdri
RGFKLbshdCTDaJ6vIoWh6ihOMLgbBcljN3idwbRfVbURWAVh8GtGLtoIBvVN3lFuttqEL2edakow
YVQ/0llU4nxR3XiJ1LXrNZ+x78Qe6RaN4XPX2u9KNes7oafzvWlPY74rkpTBf1/n3RRoZRHH0ELW
yQ1F57pv6ZCnv3pzjFm7RiPunJGPK8Sw1M2Czi0mtq9esYKpNRYI8MyFzrH7FpLVs9Zl2C45ZWOR
9l2O7nWNG+rjAkWrLEtGIGYnRBXMHC73LnLwlXMwDVTFk9FaZJPm14WhtOEg7BHqzzRA6tTMmTLE
mrXuTyvNmf+kcu17z0L578N0sHu/4ziBtL00RcnsudWWXTq1G6keE9i/S2wasF31brT8RJQjsguF
GIzQmAyLrFtnorqd9KJa2HOhtF8IZ4UOtmijcW+UsD2uBRtsEajUaE4ELJVceHmX4c+mTrLyR2Ww
/ubYUoDQiCF5NkcX1isa9PRVw/2vjeyi734ovTZeNgt6Z9gJwwL8GA+C216l2vsSIvqV41Yc7Xbe
K51fJA4saFKK1iaYkJoJ1ACiYu14rbxdATFFlM3a+lTmEKJCeBfxD0fI+tVSMl3HAbnWfutx6vGP
g9remIzFr4rF0KpDNa4VZZlRQg7KxAbskY/h5TuKzTE5bwQK7NAdEm9ghQp4CQxw1UtmIb17xsij
6ILE9rL7YtKqC0WUzbNTtOM1HvLc/KL0PGVwSGWbJk+TCytcdUuIHspGkluBpqympjofoHT/YvMm
4CrWVk52rAIo30xrwNDNLN249kXcJoe8GrOfyYwfXajkGaZwbmVDpZt1Y3hVzaS5Vbvc4MM2S9LG
9Ry1f1FC783LDd2Fa4O2u4z5GkmKqd2fuQdRx18XFyNlwhKngzS0cquQ1OoCi4ZMDQwGWUR+5XF2
pyRy8PAjWsBtM3vIb2J78pAf5IttnFlrN153RuUmCA/q6ZU+I4PPYqw9WUqoGa40R6TCNyolfW35
H37aheGghBaujv8U7j+M4qvGpYaQuPs4PO3+VovL+vfqlYB946Dovxs7bq6gIQ1a4I0K8zSFwvuP
QuF8l2nEqPi1U2nunmgexPJd7DIZo+xshzDO9ZQnOtGK7fp10By/M7FW3mFDtdkbQ62RUbuOlnWW
tNAXbw2z7ZBjTevwh+EMkYQuHrsPZFfUt/zZ8aXUMOTxC+hID6lHmYt5xDAUaIlE/xfmcnwvmly+
9J2tJdEit70pZ2hAE9SaKX5CtKHjVT716VnX1Wm5S9QtVaFrsPtBQlMAa3hexthjWeTShji5QfvP
9bXPIxTp2bOWpOVz7EF/9U1cQtny2qIDx7KrG7wqcRjrWS+9r7QJdPyaUYGDSGftFt/oq+kyw14I
R93F1YkF7mnZA+STfC8jZcABvZlV0UpsCk9AevVtwvjdCUdL7Z6b1mx6Zm6ofgLbHtLztYhrgjWU
qXdDghH4OYmCuiws9MreVw7SI1kxP+lG+PITPN4LrI4U8A3LvSrVISN3y9OGP9k81rVfQ2tB/FJT
ORLIbuV+OSgIikSc84F3aNnYzLt8/uPWC3u/W08xlS0u0T+oaBXMKc2YKitZrZlTJbXS22Wpk8dE
teVTI3HEh7JZTWbExII1IfKeg9ubmXeEPTaz/S7FUsIIJm32Dqy5Yvbtam4tv5sKdDSNRWLa3mpc
9VzrYYaSd+BoU5DbqSvDCXnHbeosJHDoRAeDQvXF4vlytOhFpNeMrr+aSn8B7cEgHqSiGQkReTlX
qpkrSaRpwnkRtV3HPkxo9ffCfqbvxrZTXwa7W9/1ZWxf4yQ25WGdhXPV46bv+AbeKndLmnn6vly6
/kGhkhBkx2YssbizW7xhTAebBJrobcJlqPk7miuEaHUqsiWcJNMnHz+X4bVk44Lkj8tWFpqz8LJQ
JjjeUk8M/R7vfBRXk1wHGbn2sC4RY9S282OFcBMOrzq/YxxgqucLR1fHp5ysGCM5ZKkV0kxuembe
TeSqMcVNiq2nEjWM/C3WFecXWURJcmt1LYsBJYVI/cLLkOXkBGXr/qBsIqi008qfVT9Yb5rKIcP5
NOjUzEbLCY7jGXseAsi9udrNr7zwKiNy5rEKllJZxdlQLcUf5o/2lTEX/XUjbdZUQU1sM2jspt/u
VIirEc8g6iEsUjY+gKlU/0it4YgBMsLcGbLQhkEfAW16vmpNnGdF4GFNcDFX03xFc3yCG/EJF+Ii
2KfjSwBYQZ7a9u//B5rSMNMQlG55QOuZRV3JgyqqJj2BYX+iJZt8AfiUWQANaAI+52UrRtox6mmD
Lk/aq0WzHU4CaT7XM5MoPS21i5Zo7xujZqzNrL2OlLJ61IeZOQHV8bmAJkYUuqTVMymqvh/Cf8JO
//ttKGfhZ9vkFx1Nlee6ccnqbttg2cZXet2lO6uJ72s3n08AV8dO2rA1odXBRnR1F90E6QAfnzYM
iVzvEOCzfWA+Q/hi5/z1GpPKhShgyCNjE1pbgdfkdr+zcUMJ+qFIXjBMVYlFwpXSH50eg7DEIDhi
Lupzl7jHwMoZOjSdHj99/2D+owN9mLfzc2lrYZIb0MoBYT/+3BksvNTKEZWfSfpylgtQUseTO+w4
9cOQpd0uLZWMXM1OPbf58RHFxHCeqfGzVyVeWFC+3DOiSmhsDPXKlQnCvbUyt0QPUj7LWRMnmHxf
rGZY5awe/FXAwo8JpVSFtaIt8HBMxRPvsi6917TVTuX4fHEVvCGJMTd4hRCYj7Aq1eiqNs9kGfR9
nF0y2O1DJArj7vun/xkBB8Zn3LYJV0DF8HT4+PRpPLzGydADuoVe+62rezv4xN2bVek6CEjq4diP
8hZvTDbVtrGvBKrOzCdmz8QpQJsVVHdjEpL12uwXFUlkgAvvesHQj0SfEjtEObvWg2kvU5RQvIbf
//zPXxW/3kJ4A1UH9c/xUs8aHVWfKmrObmoH3pfCuBJ2oLTkvxLkt6+K5g95uArpiZSFjw+qnUpt
6idUHu3aOLsmS5IgQVmK5sH+Q2jdqfTcL4AxHD7gWKEsgi2Kiv/j9QZVoZnXyB62rXi8zjmco8Yk
OgteQXeAmmPtxLCq95Ojk3KPR1FoOGO3B6Oubr9/xscELG4cegSKErwEIOsfc2ZUbalmh1l1YGlD
/67kKEVXd6p3NjM2xu61/Y8MLK4HlxSgkmEP4OkxO3mOSX/tFvonb+jqG9uU9c/KHp3LySzyE+fS
5+UDIZeXyrGxvdpjlomrpMwVJgbTjLEbBOe62gcFHr+mX2eed+JT+/xB09DyGFX8mGxCKo4WEF3S
bBgcTMhgEEu5HZLOtOIY+P5tfbWdomxjhXIEEO99DLg3xZS7uZHBnJl7hK21Z8XPLjQzrMfGGgPY
oTC0IeAQmeWthsUuTi4WxBASkxRohk4xK9SA7Siu9ZVZud8hR7nRF9d+xLhBKtT+1Tr4oA/Jj3VU
T3r1ffFGkH1hX8THho7mmCWttFnG8CJtoT6sVqjPs3KdIRW+jLXB/vH9k/q8rvnzyNoNKga0AcdW
d2KMO21x1ypop2I8S7tiPSgEvB+EAR5ZGO0/hrTwREGTt2qLbZ1z7jhKPo+buB3oAcmcWqz9NCQD
ZpgIaVWvcm8IrzvpOLmVFB8PVotjA3SdogtikHm0g4y9Njma5Jwq4WbTBejxQ6674srpNGdfyIKx
2pD0D4vmrsxN66I8he1/JsLZEHXg9VlbPYIBzlFxadKB95Bhq8Du6+otzTXvIm9qj9GwUCyCJJZi
UqDBzp3uY2mgvnVeYsrLqnUxyzH4DNMAh/WZJG2ldZ9tLcfsx4k7dLoCIz9B3d7ECn3jojFVz00g
grgr0z9OlsITkFlttlHjmtI+AHeqW5ysKF5Q7iqOb2bFMl8VpDW5AWi9yYg1a7sZM/3e5RpermLz
WLRKBhd87q/S3iGyAVdy50HDPjgNYMHZFT+x1tULXvnWoMJYsvxeV5kRQnZIfgyDp/9dp5iBep6a
zzIT2ejHQy7/ynqVrxUXGc6ghczImAt0jQHBv/Y7yk30xWQdzCI0aYK957HrG1iROOrjf6Fupltz
PSA1t+wpe+n1Wrww/ehvE5pCglotu/+RDj1D2aXJW6jCjPz0XSMhh12uJFkiok5MdEsUXFoaxrXV
e0FZmuXPLiugoTYdqWjMtmi5zyamywpyvXTAsmEdsfrFuP/NxJn8PlmggEWtVq8vcw7f31cwRdd2
6jIxENUdKWJ0kWPGwJxu0l9coG8k3K14JqpvetLNZlQAgnMwRzHamggdqAwjzgkW7XQ3K27tl4os
eR11pl2bZQ0nZKnXOQmhjOPfNg5p/VAwD2Pux5DykrvL/2btyBywX6pRieRgZn+VoSKofJg7ZqXJ
nD7iJrIS0zQRC5CNpcTIpANO7UiLB1T1hNn5Q+2Ur5p0VtTp1vj4/XbzefvHuv8/czg8MNAdH32N
ApcSr8pSBD3WLDHE0fXIntCOfX+V/7b3jx89tSJlHCQpNhrydD+WDYk3VrA5wHQxM+1CieL998Lz
6UiCwFmfdhwXk7Vso1mJ56AWWReOEH9hWJIfxpjQuchdOV/1lFpBC5Ca+ZpM1EskcFAjOq8NMbvp
z2nUSVNUGhFWI+OS72/hi32ZLo4ti8Jni7U9elBtXLcmX1kVVFmN0+yUJ2Gti+48MVQgGIOl8/31
PukV2JjRW3FFViqXPU7PmpJGTV2TUk4Llfv1zPpZ7qp9fLb+Lc8nvBROuQR+cUJzPRYA6hzMv/mn
j6+oyetx0Ie6DcJfh/v3+8Nh70fB2eSHd5N/osD5vOg+Xuqo5gA9q9Ru5FKzfJ4bcBHvlBLg2Gdy
O9Y+3M32E/6nt18SdlEcd9rgYve441b2+/3fh4u7EzfyxbreLgO3FTE/qWPmUf/cTGoC4ZbLiEg+
zZciWG7HM+ui3BHFHTSBDOc9bJMDQH8SrrfKznv5fpV8Lky4NvpyejF+wifNHKMZfJ/UFmI2g0h/
jkf3wLfU7rp+dU/c6+eX9v8uQdQXBdwn4XsbD4bSiT5DP6MnzxIyNkW/969CB4rRLRWSdt7e5IbH
UkNdVGC0S5dRJ2blo0hq634xc/DMIj1Fs/5MTeZarqGy3hFwMFE4ajJXe5rNxRJZADF1OMdbOwm6
EThDQEEpgZ7U5FdZESWVowTZ5bWOlWSmt/a/2QyzUukr8DHjy6P+No89zIDvwAx4kQzctT4CbJwO
Zl7/8Ih9ONHCfPUGgQNYJQzVLPqmj98EorG8sTNO0lzJpgM05fXQzqtxauPaJiNHe73GmmQOgVsk
CpKjjQSiD5npDsFTnIXjsHfWxNzIJV4Pl8dQhqhRPO0Rb6pEo7uv1JesVd2HqmrThzQx9UvwnpXx
guVImErlRkyxwNV6v8UDd5c0ov/3kQaeEej3yCTFUM47tg2QOfAZPKRtDCiZK2/6TqdpxYmH/9VT
gZnqYN7LXsGA5uPDH1RPaguwEjD9WF3Gdu3cpcaIha9m508d69OA6jDLE4vri1eOPJHXQfdC53Is
UXSFoxDGyYjTSgfr4AniLRYnrk7c21df0jas8eiRmajax2dHphEVAo5ZBHlt5jqk2SKfg8QUOT1Z
ZcstV4kA1ig2kgpVWbPCMXbzcrzw2kWVJ2qNL7ZEHRExXCXSNjaN3ccHTfKTxAQULjPNMv47OkNk
KKrL3sXzKPzn3ZfhIFJC6kqGmv8NS/7nkDEgmc5aqmWBLglMx9pM+DCjLkD7/p25jeoEmwpSOTDT
RrxzVEAh0R0t6n32KmOlWV8x4oqQSbc3CjOfu3w0k4O+pt1d0a32AZ45OKNSeyeCL459qLe9ahv8
0QSzVzEPOfoVrT3DuHHpP8i5t6WPn+l6ZTWLCX08lm1IXvbfbk6NKEkKda/oU3bHp2W+ze5cbKwT
Eits4YUSW8aQLcU8dCvaT/JLJ7GPR4MTDE7IPCJNAlrOyzKLRnXj91Ui/zEvWHN9//q++CQNjCiR
1FrbEX6cVRtrAk2wtrA+GmP5Ac7hPoBZjr7B+DvS1Ml7wgAhPfEMv1ieqJI1FzY2B9wnBSymfFCO
Jw4djDfgbQxafikHAZHOTU8lj9FUf96KAVE2C068RzhVj4pWoOcirdJcIZILfo1vaaMy+WlKPzPm
JXQzlXRYXLRMFXIbpO/iMStWQmETQ9zVqfQgCBjh4g3KZTfUGcV7VhHXUGtr/rjaGyvR6ktYncPG
6o1EPpUSpz1mGwGZJIZ1nmDj8FsvGu13a6/Ga4NKp4qUftGv8bFzFDpGy0ZqHIM4IibbvOEHrVFh
qs1z9bRkVUVZ0zaG7aMnVm4Jj5/yQBu88ho9q/1TKWrnoilaC+Z0rM7XhVjh64+u0K6hhyd9aI66
kgZOL9r3gbzlxp8rvYFgvTiyg96rYE1IgKf9OPSW9jwmc/vTgC4uNl1su9wrjlvHO53tbAidSijn
/URS7CZ+zc89LyWrwwTwvS9JKDF9FPtGDINn6kaf+adi3TQFJiJRYvZ64Y9WAtEE5c456Bw0TJGQ
6JAyUxIhTJw2DpfFlXxN7jR5CP9VfvU2eHGRwhiKs6viCm6fV8GcCjh2oe7ZXg1kY+lJrpKFVi1E
XUC+vHETot98uUgsxD05LdeDvRTGjkhryOnYvAl8/Iiz/9HFVbKEgNLdb7upcM3AYLTII6dEJObb
Zc1f9eqZXHhk6d0lhClXCcu1U1NyFGucCgel17OdUpp0tqyuFqGv2Y5z4M792u/XLoFYCLl9bUIN
tOB88qqYzPfWHZ/wX4FspYCTiXCac5L3rNipLqt5xKKqAhf2iWuUb8wI1jUQUs3KsOjt9GocMruJ
YPMPV6XwFn0voWZBgZtVSNFQUt33lEkL75Zbu3RaVW8jsxw81upcSAviIk7KEcMLHCTnSWmgMpgt
4X+LWrhvTIrm4rzTlw5/xhIajjW0ixLCJZ+tyFWm9aWdk2EOenWcSC8AFoI8UFMy+mmdQaHVZ/ia
kAxcphiT5SU3ar8YLGIzNmqEkd0C2UYHxYwa1S7/sKMwYRNNUSv+Om2PurG1sd8rWdJXEZHFc7tb
kVOKaGilEGcxkjIML8H/8gCUWay7yp5MjJDrZrTPVlRZjGuk1hqs/BTyOgsRC9UlbYyLdVTMPhRq
sfzqOi0ezy297YdAKezSiYb/sKE6LtvWXw2PUGhFENLpO13pWYFIk2LdL+Pc2QhCtaa9docazqQH
rxqP+iqeoLe0Cp7y+I869WFtR+i9CZ/vEuWdOz0kDlmwZ5xSpuNnXTZdNnDqn0cOrN8pspouKjgk
IWJVnlBJMptaLVISezBuvKHASyub9QTxRJa8Zb1aP05NQRnuSM1qLk05sVF26sBiyW3GPJE7mgMk
bgIgXs1l6X/g5Ki7UFYm511Qd6B2G2UxRTXc1MuJoG71ZXSBXn1sp01cbYfYe4HIGMPoGfNbC4LN
k2LM+n1aTXTc6lRYG5u0xu7RLcmbK61eOyd7hLSpQrWTtwUx/RO8iH+MIdiOWkp15FHodZmb20fN
iYXS1qpWOjtY+m6Ah7F+XSlq8fb9EWh8LhD52yiKGAfShyA/+1gt2W6CorznMtj9RGvYh21QXhkH
rEBCI6x34sq7xg70vjibz9IdxkA7b9/sykiLSL2LEJj49dVy5kZwGE6ck1/A5h9/2fbL/6e46lpn
6BKNX1b4jl+G71iiRe9wWfyHYpeFCHpOVANfQFsfL3h0WDYADlO2XbDyX+/9w0sQ3d19/7Q/n/0f
r3BUPmVLAmdw5gqYn/q6uEwwthL57vuLfPVGgXJwxQbW4Tw4ug2tN3qwIk7rFggycsTIhmJ4pxRy
X9wKvRJ1NhMq4pDNo1vJJTS5FE+goFDK7mD1lrqz87m6lW3ThN/f0GfAwKF62RBtPMY9yqaPC6Gw
anj1+LlAnG2gFiUdc+12tJvXKV7t82qcEZNgjiAfhdIl05mVJ8qppbH1DB9bWjSAaDRpb4jT0//7
iv5nLcIzBCeTuImOY5er96gRqzaQg6Y18M2sGMmPkqS3E0STFyU17HNlRIK/98xERC1aLVrLZM1O
fSBfvGjQQcehoOLpoKP8+Fya1B26GUs5+FTSfFrgmECz4hle2E1NGrqsTPPPNJQthsHDSJlmJ1rp
+Xo2QeQaVKP6baXq8tO0M2MJliWtf3//2r6AWfC+3AaKdKDb1OFoB0OfvDjaCKleK6y8vgTzgJsp
pYZ6rF7gScOgzSzY24Sudr5YZP9mzbFbRnWrWD1kbVn8FpWb3Y6jXDfut77UlIx9i05cW9d9qRdG
hWTWQrTmCKGIveKlxcF2Yxcr3VYgKRGDaOWJ1fjJuAuUFP4KSKDFnNRml/742Ot1TQa0kshWiVt3
adoL46qO5fjWLd10S1ndxsFY6d5A27m0f2rJ7oqzYGs+KOls9zC8jDkyJs9VDpZWDPepzUTZdwV+
gEGNQOJUCPcXzbnDrwRQxNWHMOrjhDkmZ2KYPRC+cmPNYOe3PrhGNQTCqYsHOQ4LlFpV+7MWa/Yr
pVXeoTDSqxO70le/YjPe8ehiDRgL1hHoNrTY7yT4xzAimDzlguIdutM0rtmP0qD2CgqvXH7NfVNg
nt2u8xRVzGB+y7UuXr9fl18QkWiH6LzoXzUOvmMvlbHEz68A8AusrsePs+0bH6dh+yLRzfk8N1rn
oLlCjYo6W277PJ2fWBAoc7RCuXHqOA4nJiAR8O2CN/ZQ7DwttveA2uZVD1J/YrVt2+jRxrP5EcLN
YqPFQ+HoG1cxA2NmxjcEIyDZDSKusNxRjB0WAEkQL5088XC+2FO2PAcGRSTugqYcvaVxmHIHV/oy
sIGFriHstmeiX+azE6/gkw7dhuO9jdxwIYGceQxyryKpvDzJSkzXSwAffJ6xJtASi6wBMStrAtNR
Ytju2D06slId68W3gOBfklW1T2yjn5+wS9qTiysUvT4GO0ef8+qUMzmpzOX6wSN4RGvcSJb98sNa
LeMckmb29P29f0FtYsOGVKYxe0AEdmzK6Q01UKIBFIZNs4x3tLagk32hqH9zl/CHqOo8+49ttLVO
49h3txaShb92UXUouuwBlNgxGvMKw4eJYN7YwP5jhSnKztps4iuIO+J3QpgWETKL89pNtjpHAyrf
k9PzzxUA94ENymawhm/N8Qct4q4xSBQqAmf0lPdS4qPAMa3diZwZgUhL84qiU6ByMMewz638ELvO
FBol+lYyD5TqdtXK5QyTJkZDa+ycGHx+sd9w9DAx47WykHHb+rhNL3nn6Qm5WoEsGuipRpwq49XS
JHPPieMYf4lDlfdymJIfHeNICPCdol95S9fMJ4qHL56TzvB1Y+XhYEQR8/GHSF2V+bzojLRnzzrr
UVshwurNCybvp9icX5xNMPNgzeKDDDnrEztLN3Cc1zrsGeWa2zt1dvvzerXLB8spsgcNU5nB5/NP
9pwGg1+4mrwpDSu5kJrdnhENOx7g49bXhdd7fpGJ5qAo+Xqm0XcVJ0CC7ez/uK8xAGMmDfyiUiQc
48F9Cjuhx/4yWIxJfTFm2aMjVPuLJsdIy5FKiqh2bA8wVs1TLsGfp35cemN9uNQGoD9HZcmgxka3
Gg0EG6cbFzZynHF2BXxPNHBz2YAgu9l806tJdhHnaw/+7gjvdczH6clTR6lGI2xqFzVbLS/rLK3r
cJWVY/vluEC+sJNOM04cAp83ZehtDmNXgCDLISv24wpy5LiuKTtlYBRueckUIwltrVv+P16JCxnI
ZjqMqcIx8uYJWvRhRJfkJs34UFQO2lsOpreZquW2J8qBZjiWvV9Tjp8w6PnCCsTlJCYmjrfCOP2Y
hGZDeC+VyS3IKMSuzcII6ELaZCT06LD+Qi3Mo9lr4nmHHHm5KT3IcERPGOIJCYO9zyoZ34li7U7N
h7/6WeDuWyYnFm/AGkcPPtG9DnSuKYNW63MzrJD/PDQr8xWn8Ayo23r+anYWop9KZxPrau1xKNRi
jrBncg6xqFrUeIk8xY3/YkNh/o8d5JZbzEz3qCZQZriVRYpOh/jn9aFi/hIxJ7QOhQvO9v1h9cWl
aCJBN3DKwVz9GLSyF83AmiWWQeNhQtFh2RDqWVZcNZN9iu/gbBvyxy1ho9jZmEVtGwIU44+rnEgN
GYvU7IO5JcH9BplgFXlAifkh1ZL2GjX4gAdm2iLcUpoezkdnxwhIpWc8F3nHfKYhUexRQCAk9lYd
0lvDbRLoVYT21KHpENbiu/lKwpmTL8+rbmB47VHrWOhyKtW5dsfesHc91JRf8Fm1Z1xW5HOJPPOH
pmh/dK9VfyC5U391tjwH4St36yiKMVq9McO8pCYeQsaFmHxlkl2yb3JHqrs46407SSCSBZ1LhUvU
C27d740M6RH6I2xWlBK2dqC0I8jcqFTp6M+tF79rEwLJfUGgt7ZL4egMPib7eN2QruMRETdhucFc
rUxA1pzCevegv/7I4k4X6JqS+XWyeXqkYMz9DGd0XJ+tZcYFQauQaPmNmimUC70toPpNxvy31NlO
9iaUlgVhqV0+Goltn+riP2+7oGT4Dm02ptv+cjQwQO2OPItM8IDHGR/onc3Q7Lxp1xaWfoZvSYKk
cZYn9rQvaCCcgyoAz+batkGTHxdVMc3DKjvKEG9BTWdB/7q0UMnfrrlqM5edHZu4Zb2DhKeMZxPY
VgiWOexL4rDuOtVbd5DGzEOCRot2ThXeZY196okK9D+q8tHK35IaAIY3DgCl4dGPbCdV31JxAzY6
0rG3vLI6dFnq78PUtvTGwrT6KJ1V454E8OlxcZtMh6DpKViTqLNFYPpszTj68RV4fuMJpMamt6U4
mVKdan8gpYBCbNTklaGNuQNjvlOUULOwssBP2qWmRJlPhokphozwsSJO7p28qN/QgC5Z4GaeQS46
vZq/FkV+0y12/Ef29TDsEpI9b3BwEeechKlJH2Uo732PnuXUqb19/UfPaBtRbk5/W9lwXM4ZVlwp
A1BD4GBXEDmqV4SMa/OohtjxK0uc8Rq2sAslE2DGoHS/aagxL8vRnvfrFm1WaA3wyfe74xdLGnQN
+vnmEQUz+KjEhNCYuLEtZGCuCimjmO69MQbSiKdNYj8HbAPVSk/xdT9tyQ7UDcgVTH5gbZvHu38s
M7Qo+JAEXalUh9jJ5Tk6PaqZ1jlVuX4uJ7mWq+PZR7IelLdjKJ0TFljF0v6PsvNajhvL1vSrnKh7
9MCbE6f7AkBaWtGTNwhKouA9NtzTzwd1z0xlJoM5qopQhYoGCWCbtdf61/dTrC/gSGGaJNU/KVwo
GNpEyRsGWcSTRggYnhrrcI9qFp8J0tXGVaTOys9GVX6ZjYBAOGnzg1Fb0wfwyO5b0tjz89dv4rcY
7mB4oKtACIWfJexsYrujPZFDQGe1VV15moSNwGYOu3rA1QKvjbWu1FN8pSQ0lPiVUhUQDRrsvAAe
jANlTltEpEpBOc4etn/Z5IokFuVN3lfamSPJb9Th8Yekek/93sGjlnF8OM8LJgZvT6PpedLT95F0
1a/JyNHnOrkaPFvGDJTXGs3pR1glyVM/ywCPaOUm2ClQz+s4adG252VWViOJVYY83Ml9RQfEIAAn
7uBQEsk7v4+QHd0gG+4PdkmoV6iGIcykvQ8Hya5Wqp5RQLIl1IsbRytn/Uy4eppIt3DFIVe7IObo
8T1uKtOtrrCGFBlN2+f6rk8U6i5areNfb/XkWzLbBwjYrwSJIi8S5C4d2mjpv6PYfGZYnMQUyydZ
aJpYjxBbHjdxdWyiWkbfK5fJX22Koa6KG3akSrh0hcpG7cc1WpWdNcHDrOecslp2buX6vXofvXU+
g4m6CK9K/nt0/gtYPsvWWj6D2g7XQ4hiEDCyar6aoW4Hbhvmiod8hCDCkik4hSBiBlnBIQXVw+0i
L/HbqJh3QxFY2zaM5CtHpw4ZCDm6bAZDrOMiqIHqjOMmqzXMTgJSexTUZNr402xllnqzZnaHq7xu
aKpvOxysCngIpdyBKy9t9cLGafDp6wd/ukipSCJBF3HoReIvHwXOWCZmXesYBDatEzzM8tivulJY
a9iy9d2fX4oHu/QVIkpEIXM4qSDZpE0X000n9IGCc2aO66qjDxwJe3kmbfVbLXX4KjmAIX9kCmOE
wNs8vFZn4dVY1wl7aTHDxa2HiZiNFpaMPISvpBE02BIbbWqEgCR6zjk+Ddwj5jykdQZlAYZJ4+TK
Vi0nbNzmm1xlYjeXGS3kQ1k/qxpa/9jmddqhot/mUS7dkPzG9M2x8F5J4mqr1324HtNcZKAYCnmn
mVO9K3ATuaynsjrTKfG7T+3ofqHaU1ug4kEz23GznzJVk+WQK/ZSazI/5KjICh/6knSbBuhJ1uzV
vbTJxlbQcUwSLd5yQAZbGVIfBiE1huFPApNa93imynbsRBi5SmFg1zoOurytFJsug3qwohwASWY8
qV2l/fh6dJxs0ZSO8ANiD2P6kRE52qIJCZs5mlPAPkkfXysiGG8q3PB2zqymaC0dkiRzfG7Z+fSi
5E6ZAEt/yTGQGB+OLtYxVkJXOnS3HOMKcIJAxGD/mS9zOs4PemefNVdeosTjl0Wci+SNHiswoke7
S1zCPSTPR9OhlpZb7A+UbdUQ07soVpx9kOqlN/MHBwwJDuG08GwGOQJwIZSG5oVEOpfyP0lb8OwZ
HSSUEP0TJB0tApoOgHLI4HsaMdeqKfVvFtHomUn5SZCiAnxfbpud5tRbygjjqnB0KBwjYP97kKJ5
4spBYpt+Qr1rP0UDkoV8bKd+HZVzBIe2jwbUO6IeHwko2mIF70ZEK0lUCGTm0J4Cl3QiAkJOoygq
oqgi4fL1sDwV95PGIeTHrnMJq9Tf9kB/KyiSa0hTKpdoxKfGvmzjPHyc1DrzaOaMdp3TGn6Q5vp1
CVjtdsLC14UjM2LN2LdrUFPT69cf55PlmrQPaX+SlEu54WgNFXM8DIDcck+JRfJqJjlg8NAM3uTQ
IaT6+lqniVlund2QN0X9jCrAEun/7dYnUALMDRaV0AnGVRSbe3rr1mSrB5gVLS6tU/zKsATtZEOQ
yLPNmet/Mk9UpBV0V3KOYE07XhKyFHko8BmvnpL8PjHqaKVDoUH6za5YzcnwPFHcvsEBRqyUttI3
c1zgZyzl6kM7GNOZoPCTScLZAQUGfzBNjjMsWD7XSqFFBQcUVDmhKRlbA7r6uUmyPNSjxYG4d2H/
UjLGT+voiGnpc6RGvUOtmCMvhkd2e6dOavOiOCHFR0XqcmstdxJ4F1IHFnRDGcfRVkszvk1nM0sL
OUxIKOdZvfr6fXzyANi3Md2xqRETwx+9jkjYMjpaXkdokFzsgK9emGlt7L6+yicjnGvwfAEQoA4+
7hamP2ey9BgTn8mG/DT3MVZ4WYIYGyjCmbn92Q0h2uFkpuMbgDr4cHzbpUOF2GHZwyfBueAEjqzV
prnu/us7+uwyNp0YDqkNmimPnxv+E1DbOvqRyhmdrN3qzgVkmnNeW588N5KfJMoZNItU9uhcVUal
auMVXnqJEhYQ4OR2pUl6XiPRnZUzU+FU8YOekBM+ewUXQuhxFCk3BsCfiPo5aie8u4VkmhD+lOKm
yMGYZqUCGXDWZt8uSutK1fBSTMtC8oJQd26oKEq+kHvC4cbpvo0Iv85lID55FCjc+YBUsSndHW9n
SoVmgT4tLIqxkREuNSv5Q8W3/Pui0LCvpoCYcZfQunxdJZperrqs6O/4TdQ3LQZcAMBJzlvXtkbI
KZrKjuU2CJDPaVU+GRc0Ki+KdLQXC1T8cPiVYUzOENmhR86i2QmVXvxZO7e1n2bGKTCRo2X91knZ
86sOr4KXi4NEVDTYdDWg/fsRMG41C1/FIRBVbRz7Fiiv66Rso+sSVm7mwziPXkHlPs+KpPkmOexz
a9wysY7WOMwltQVMYBJIHBv8FH3ZoGbV4SaV1vCt0rsFQVenv2A4z2t9mMQWEdFKSvIPzBH6lT46
1WYgLXRmQTttpKP3gNPvMkrQjp4c8+UukNCEyqQXBzo7KSb9coa63ICrwnMaCsptQ3b4rgjnDiov
bNKknyY08cPP1MbzeIDRYze9/quRaxgjaGNWZl3Ou7GLQKVUlnVmP1ze1OFTo+0bBRFpfv5lih++
SVC3joE5OdxkCRlsh/nyFTxV5yLTRnyQ6C3bSNlgnyn4fHJRwPvMdNom8FjRjwbpXBV9awjIS20w
s+iDwbqCxtNt6rGcvDqQCr+kQuh9vWKeJoMx5WWAYPXG9MUC5ShC7iMzVXXR1t7Y5O1rxCC6LxHJ
vdjVoF9DewSLBgHOeTfNCMAs2RZV8QoD8BXdyUH2ZEZd9L2F8HKNikBdNGfW9CrUwnw+8zk/eTqL
OgXVDXodgqTl63+LkGpkEHViVLWn92ifWeix9csUfX6x1SbM2bPU/HulJ9OtIoXj8wSIbmk913Pb
D6rOWMVI9dVtWeZ5smqIXvdNkKQfEBlz+EbJCNj568+7PLajEcRoR9FD6IiD2PHHtcqproaCjxtn
WuMnMg3RGe1caynKtcehaLU3q4uhSUco0b6+8umSDI/DVBSUPEQJsnX0oDJayJamyKWmIA+EkGF0
HXZkOQSq2jO7+meXAuWyFMI4CNOsd/hOoHuTF9TI4vS0ua8AKTpuZSe9O8G3PXNXn7x+NhkQK0Sp
i1LkqGYRYXQYSjI1C6sED4p4vbS/z5oa7iVHniABQ8JGC6418jlXjE/ukWmxdMARuJBDPXqcIL0y
gIcy4BalqVdh2zt+oRep6+h9eCYeOxUHWojAEKMgo0PYSah0+DztIkHhA7zbwwi1sL0KRfZH0dCo
t3ieQrhNR40DtEp/orMercAYVhZr07ytMhOiviQBwnSJ6LCdpaNIgm+bU6U0czsKPah4jboLx7kA
tx2KeuWEah34EvzUt8pMisbtkdY7uCQQfZ9ZYz55d5SKl77txWuN8XJ4W1XtoKLIg8pLRyN6IiIV
F0sD6qWBGeEd6hLZz+ck+fb1NDjd8gmX0Ppy6OdMg1b28KJ2SGYPvxYQLnUZrCqyka6WDPKfh2dc
hooAkmKawEAOHV5mVMRAa51D13Y8qbQwTOY3c5zpTqdZhWokRdodcE26DPWq3leyUTNgE6yElyQw
REkQRYRW7hS3wUYZVFLQXz+FZVocLkM6kioSVcheWNyP9Qt2pnN8qWRae/A3eDOziIYE0ET+ZMJ1
dbvMjDZfX/CTeJU2WnkhyHEm4o0fJTgkHDgmXA4aT41suYcMbTo+ng6GA7JHmR0viQYaDCLcZWVX
DzVrLRRRz7D06iyDMBpYoVu0mfUWyXl6EwetAFgpsjOp2E9CNYbZIgQH87BwBI5WLpb9sO8kbFXz
stZWUObMtSqjrUggjrwRLUcJrbWNjeWzXu+NbBzWTYsFI5D58A6hq3lBafqcCO5Ug0m9jDfFWyLS
4/h7tNTkUqHAH1YB92DuU9E/aVs/0ipKXiOjmj/KlILw2iFFE6zSiiaUVV8KcU/iKi/XQWDjoJBR
SoEeAbfyWWo67SeS91b37XZWZG+c0RIrFCB+nHnhpxEmcSV5A8YZfm1IFQ5nwFAjcpMbWQKY0uM2
0rcZRabJGHdqPaUr5L46bY3RuFYac7iuHasz/F6utJ8gkc3115/ldK1e1k30ZL8jBAp0hx+lAslL
DA6Msg2rd5p8lQtHaD+Gse7+tO2f2c5FUOWgCKU7fVl8/haMSJEV59iGcqFmCDxFSROqvtQtvr6d
0yWMIx+CavqicVUkJjy8SqsGSVR3HIbSNmJQ9IW9Gkv4z19f5fSh4TJEsYC+Q8YeO/nhVdS+hAlh
KqkXR2XjLYLJNSTMcN+qxs+vr3R6P9QHTI3FYbEtJyo6vFLNuXlBz2MNmxbFhaMb5PRxQlh9fZVP
ViAE1Tp5xCUKIqw9Wvk77Kg0pQ7oxx1S5yquxuEjRCjiNy3YpoGh+RxmXeLSk4trsph7L1NE70Nf
rb2waKh4Qte5yMIYLnwqrDN7/OnTRtSlEMnCMIH4clwEoq6gBEGW0Xyq1z+DNFMBYLbaXWKn3duZ
53A6MWFgLPQ7Cn1ol48npgb9hyUklVzQhB3Tb1ZSN1HUdo/4M1kNyYg7vcSe5qGGVf3AjNoHgUzn
idBZ/WPKApU+ms8RnShw8tCNHb76pOBgOFAoYruL8bmT53FnqmF67rS7vNrD7Y7o0OEYjrR/8VM+
GsuhJCb0RoAYC7VJHx2CADe2qc+AXkbEossJGQqQ+WnXi58ap0sfDEb//evnfvqGUUbTfEMljLo2
hJ/DW6WNmX5Htiz6Hcx4HU0cFkluCBj99bmn+sk2xj1yImIno+2Cix5eCwc/1twcD0M7KrEDMsps
ydbHWadc9KVRAOuNDONXVs5W7C5BzNU0sT17gawjntJxpsWvS+4ph8ytnVhnwr7PPh2PYYmafyv1
j196MWnBoLR5TtZFEH71EBk3Kr2/Dx1qywew7s0+kXs59kKN7iU7i8MNnO47u7BpIZk4SOxCDWjB
mY91ugqhAUZjT4GBkIiZcfjMMJ7IIqlLc+xXRIa2Tc93JjjuP92K0Fgja0bJzp/LgDi8ijImnUx5
q/CoS0nfqywuLyilz5T7DflMEu7khrjU0hO5LOKkzI9vCP6VXhU2ghRnwJKvT7Rww6n9jzO4FCfQ
wZoLRgLi43E5pAgkrAoHYO50KFRbFFewuxvb8r+ePMvkOJjAxOsL2YVBwww+SXzHmTWPAexbL7OL
8bFOY+1Rg0n2ZGmtvEMHbbqhKTfbETw7jMu5/PO3pmsmOjzWjt+nzcO3Fge9UxYmZyzEKkuy1Sk2
lS0wiCkxcvr6Tk8ORYhBOMny2hZrTCKnw0uRMcgjqYXDoaol4KrcLVQFi6p9RKSsdeeIqAiTTp8s
hy8aE/mHEOlYDGQPLPJ2jScIZ3N8IwYBdM8jmyYjQSnUwfGMdMRDYsy18MYUOSZ2E+ru96whQ+ba
pab/jENEgZvICIf3udOmC2rIYlODQ1W9XDFVtPN5wRYTVsZE8z/17xmJjjN3LMYZos45VMQd0gez
o4Oklo17LCWE7tJ8gFCLvCjuW5EyNQ9RoHaGp4cD0ImgGyDdWc0w5XvdUtFpFix4Ht3Y0NjkUMKI
uRt6hT7mTk9jPzJL9bqVnCCBBdK3FwJeEgj8IrI/8mjqt2Y1ZhJmR8kMDB9dKc3SvdlcL1ynBKrh
gOGi0wgt8qjkS++JFQ8XToQjDo3wscZ4CEMss8VgSW8llMTn0ApUitjN9CKsVvsZJqX0VsmxUYD0
MaLSFWpqOay7QrrGIVfCX10fKoiBRCT1Zb/Qbvyq7yB8Es+A5EvlGYwPWpdE2s1yFG9GHQDPJg/N
aHZrtYIBaZcVzf54yMm+1KrOW47fADdIs9hLhemt7spCxsxKmujiuukinUVBgZOIGC8fsUUS2WSa
K2HUeE1lyQzHGXItr2nEKT1ZU02tXvu8zFWg5+0MpqtLxocuq1Xdt4AKPOLDkBe+cDoMS1DfNpZb
okWvfZpeKDkYygS8qKVtu3KHqRJPM/aGD9DQqS4nVd0V64xREiIErMZy5eChWO7nCnQRlN4ipx4g
4MviUUBy3e8hb/cuo8w0fLjKVKdwEcLlaiwqwHIcHtXRN5d2NT+15uxnMrcjkwiuveqGo628agqS
Ezd0DFyGkFCJJ+HkswxbsCeqI/Wb2hiZDeVP5BFivHdkUT+luqGj6UMGxQjh1HdJgl5WvE5pUVXH
BCwRiiitv5U7kIteEVnN0ixvA+LIp6haLM9TIBLMp8gNg8F6hPCRlJ4WOfZ1NTf9pcbT5NdZ4WIq
p/X6vJrpccQTt54HpOTZYlLAQLQWrV2KoVlZYq1BXpYl7+uF53SJZWNSlCUKX1J3xzuTjghgFhnB
rlLTEONRx43WDjLByzqO9W/zaEyPQ1YBKsFt0M3JrJyJgE9liQt3aWkvIxukLMebw5WvBfXkVD3p
uhyiBe1sTuEzb/NdbQ42OozZ9NU06TfAfjVPs3ENo3mZ5I2NNEtBouISx8crlqj+7usH88k+SgpU
o//x37zwo8AAIdNMlV4Huy5X9k1ZZON928rOmcd/GhVx+5wBSBstjSUIMw9vn0SMmstRknvSQOlj
mNeB7mCKLD8YobG2CuMJLdFlYs9QITF9nXRkGXUo3zR5fyZ3dRKooq2mdRwpOMpzhaD58IMoamV3
g0oXU6BNwXcHUwi/KOf2ojbxN/rTR8tUoL6AqwABOnmhw0sNej1kxJ+Lc0FlbSotC35VrfXH1gWU
95biEjlUGlQYXYdX0Z3JsFoqSjhndul60EP9IY7b8MzZ/5PHhrRmYbhZpLioJh5dxRw541bkZ5qg
T/HqaOY19mYL9dQ6c4I7HZCItJbKHUqeT/QwjUaF3MKY2zNsJkUaW9M6qJDkfv1uTmU3vBFsMSkO
Qhdc5PaHNySMNmqTGP92BwYJbkkFeRtvltPZXomgCCq3rEdRA2bBl8CVkml4rjVzKL3RGJIFNF+L
ndBE1p+ZKJ/cPbMEPSAZHdap4wpKG9WZ3vQDiJGmMFc0JdqrVIH8c+buT+Midh2iIrKjJElPBo1K
8TBWy8X8aYixNBij9B6uDK32XVWvKeQa1yQLnW/KqGHDXRi0yKlSF+E9URm3lpIljzwb3NPI1zsP
WuaYLon24c8fBWB36oLOwiMh3D98Q8E8Jk2SUkxyQqxOZLkjCnfolvn6UXzywPntv1O3xKUckg6v
kqp1izknmVsrU7CUc8RwLWeZcma4fTJ9kBjhqsQ/S/L1aJIaIjX7IVGqxfCmgY6D1s7I43qbBXpx
7t2eZECWHv3l5SKcQOh44gMQlCX7ec1pwurl2wjnmKdkdqZHERvRVsXT/VYIJf0WBmGMhYVqPut9
ajzUPaflrx/t76Pu4bmGT0LWC13A4t5y/AajCup3EKPHM2GLxfspmOWXKBXdd84iMaoveuZbd6iH
wr6ACqY9KUOdRPvejKfMy+1Ovw+o1DwqaYkBYJEK2c3UUuymzhqjVQat8wdAVjSlKknei8yZqnY9
z4P8M+0GbFGJW8mqJ1We/7KDoVH9MixJKMb6bD5+fZ+nL5dCC+JGKg3K0sZ9NIS6xBwrBbGhB2o2
8dnadbjFifqi0DFy5lKn5yf60mGhcnhCvQSB5HC0GqSQaWnpuJSmxeq+kdXZdquk1K9tjcLZ1uI/
aMMHoz7nKfLJlek0obBKlof8wbEA2GzqCTwQ5kKjOnRPRQL8GnONdq1ZtfamRum41oM6ffr6yZ4u
U6TPcHTgPbJeyb9Lh3/LOIPDbhlBAFHtuUU4GgyG8QzRy7hqg3gmlEjPNSOfYvIW1Cz8TxIYVD15
rYcPOOXMI2c6nRRpqtT3uT1jkqzQ56mt69AW2m4KtbDBp02T7iLVoWXQTqvs3nIKgSVZl0W38RBw
2ikrCaqXgo70PgXr7WuYibaIDSDJ7qj81D/KtmjuInYXyoBGFL/i2OSA/cSN67al/Rmfx4JCEnZY
knA1ISXZqgrLNL0cg9SUXOwga3q3RNXQEmZLueKbOmIan2OY/kuyprbYJvhB6y7RLgzZusGoNJ7T
6aWRGitapI2B2I4hYYJbcFgXf7raoalg2i+Jk8Ud6jjYawxMSTEwxJtsbttLEv2CdgUMlHU6Ffyv
R8iJ4oCUhb2oVXlp8AecZXn/2wgJabWy5bgX5LSt7CpVaQxbGF3NFm+SesuJO6SFwlKvgzKFDvj1
tU+2Dq7Nak70QL6PuvXRWKHfSwrpqASfQkfYHgUCPXiqo/375PC/foz/HX6Ut/9eL9t//Q9//1Fi
XBOHUXf0139dxT9wBS1/df+z/Nj//bbDH/rXTfVR3HfNx0d39V4df+fBD/L7/3N9/717P/gLSYO4
m76Jj2a6+2hF1v2+CJ90+c7/3y/+18fv3/IwVR///AtzmaJbfluIS89f//nS7uc//0KR8bcHvvz+
/3zx+j3n57aAS96b6eQnPt7b7p9/qeo/CK1ZQUFnUOlmqP31X8PH8hXF/AeBDf+fhXZBa5gsZQUp
geiff+n2P5AvsqLoKNb4wiLYakvx+0vGP9AhLHIdRCR0UiPW/D93fvCO/t87+69C5LdlXHQt10QN
yMj72+bHYkX3Mov9ImZF5GwfRcwl5oUCM1iETbb0Fowbpc7uIzRO27bMjK2mLgrULpfX0Ox9WQ2u
gbrKWysns5BYkbYml2l4KaZcfpLmj4E6mWvy+TqWuklOZ/Egu0FRausxmQfap0LtqtLUblsZ5vty
ery1EqvamxAl0dGWtD5n5isdcD97a5OL4L3Bw31xnxIXmFjOt0Qu9d7uA81TsVK8UGNJWlUxPrJu
aI/OXtWs8HYMy9HTwO5vWDx2XUWTKf0Wt4bkvCW4xbpVNV/Ck7qUlBGXbLWTNjDBqlUgFGndS5J2
NZpLLkiqG5BMBUDIBfa0xrU130Rym96NZiiPHoah9kMYlfVK7tp0hR+3/YTtfLDFTlXHFrWN+8Ft
4FSpPh5b8gM9+eArulJ6qGyNkGJssFrS1bB/TtuxcrOYXBou1AbGwaKhr8q2QriPtZDhXVuO9CD4
juVxVt2wQqahrYQMv2wF8hKr0FwfgotYou2Kw6ESeYqM1bAVmiGUznjI/bA1wCRKUVG+kDDbFFYp
raJyqt5o7AjXOHDR3oVxvdRSxbTSez3sdTIm5YwToMDaHU/dJHSgoLa47cxBLF1S08Lnts/yCZ1o
HK+CjleHR0kqkw1Ed+YJBYUvaiMITpOw1Od+GsUuiSbSCGk9bWmX/6FN2keZzRCIZnOVcXj5lZE4
dNNIEvBMk6S+Gub5Qqm+KWAVlS73wV0k2MtmuD/jG8amIqiMWJGYXiYlai9GCCPveL1eKLDV5gor
OrYNbTPXOODak34/hWWxa3vjR12jD5SkV6yYdqoVfC/T8AYE8aYY5S3A0rvGsbiBrOOthpN5K4hg
P1qUd25Tzs2+oRfbMxcX0LGTRyxXFJ9KGQ63dX+hJna2EUru3Oo5LqIAzWh0Xk3B1oktcRlWWr6x
Fan2C6P5TjJ4Oxea/D46ko4TYtSEs0tjeLyOe7nY4TDoXJtzMWLgKtTpaVIFv06TU3j8apFd0jPW
rOS0/tbWWeXZQ2U/THWbfxsnYXpFbwBi7QdpS961v3YaK3eJwBe2qxV5hRlNsKywNR+hqljojsi1
hauEgGKVES49NnVIKdLo4ktRIfBH8RvsTOilOzXI7JdeKrWroS8l0rOi6j25qx4RKL1aZB4R1BL+
eJg8B67oMQ2ksCh5NVq/RE9eqiEvaWStYXImmu3nOmjo3Cgf+7mpr+UiDJH+0kgGxTTzyk5t3FEz
4kur7n9MGdaC+J7wuYJkihAwLCY0rdzbXqnjTqkwr7sYGa+TyYBoSwWTwgyHNa0Lw7u5rcZLo5Xk
bSaM4pKWN/MVDyPQZqpFQT25B4iylyoNyz6OeJ7moO3Suj66GzJD9i3ab3fQkck4gZGMuOu0m9wg
Vb2qu5q1KPY12hMubDHUV/kYMofvyyZ3Volu4o8dhK6pI+edE9VVpYGEaK/KawNcyU1Qy5dCHswN
qKlxhzDTuos1BfEty/S+Yu1nDOrhyoBqclV3bebG+BWnITzLIl0NAye03t6SmbvCJHZT28WGIhYr
hNnv7EK7CjrmWzv8oNKteWQa19OQAKSD6RdgK9f7YMAvjepbREM03N1mRVSXriiq00dhp+Zl0Bi+
NikftY2tELezx3cbC5xioO0vyipyzdRuEdrc5VUef3NwwyJ9nGb7CqHLeoTkABcvXBQv6XDL+THZ
wsOqHvCVRek5+nFqxl7UkAkX+RO9GrPb9PjJGMa+6LMV/jevkyKzVNjWRZdJoJlLdDOq3jq7kaON
S1E8fojyMQsAu8jdrjby/YjTjVEk9kodEJXJaRFQALP1yVd763EsCn69HUsrznO8g4X0Xoo24vlj
XY+nC0F0FiwWQqanTT9bJRk2sqjyDZNu3Mba/NzjM8LuYBCkTbV4Npzc77Wyx99xaAcGsdPfJg10
wlCE66nsqlXSd4s9jEGLDpb3UVDgi4QtwORU2HXP6vU0KdtOC6VbBdff26Cm0oQJ0E0+2/d2EF3Q
+s8Hk1PfauNbKaheB20Eno6eemWqdfxihGXGgptzk6w+nkUDgmrRtEEl195rbdffmFLb0eGI99Fc
rlIe9jVtDNpmGrT5ykmU8akP626bZfPOHpJ0YwBnYXjIwkcCIvZaJOMqILupuITzbLp4e5NMiuxK
2QSTo7pR3ZZuxRZMVWUbUS92k7x66VtEdlJX3SMws/fFZGEFq7Bvhs0Y7IYmbjelyAPW8GagwFF8
K2hkQ8HTYUhTbPKyzbaoHOV9N836Q6dck4QefBQgpm9kCM8jPZEBEtv6ZZu8zjQE+5McWJablN2d
hhP7NpgYW00nPUdtGvkMQmVL26pzK1IkqQSTaP1o/yWVkUxeCShnLRdVHHncgrkxhyGg9beR4WpI
YcJP99hZ27k/G+JKznk1FFQetSTeaGa3qnVK4BxtaAKNbpwwhxtg+Qgb2Dei4EfGs3CF3b1i9cP3
JuPgoREI1uYcBy+11A93IVhezGFhrJhYbm1mJxovO7nqXLk36zeEPvAh8XAOVhaBWLxKWG78mV7V
fA5pPx+qwXVKRhOM5zXL+vNQd+upUzZTLF3MVXI5pi9hzoaZvDhddm0a2Q2oSpoHyo0B4tptIu3O
pPbUajjZTPdFYnwL0+9OThYfRkzoULhqQG2kV05AT4S2S0vxogo21771+6680YW2rRccfmpDZq9H
e0UhjHVR6+6GYJT3dWGiRB8bfO+bnZmEzzocGYo05l3dR902GpwS0z7tthyp1OBCKvX4snRUBFdx
tdFwzCjNbK/HL1NtrIXsYMWYF+/pmN3IrQppRL0n2fJSydHe0MV12+k3TVnfdgyYeYixw26c0m+1
uV21VtysgFEPVIKMnUTYikoY6+OgDxy48kp4nUXhdgZHgLsT7whyoJflxZsNB92NYvtNwvFrBcV6
8uyO7QHwvO3WzLURM3ArX7OTlW6f4uKISYSxS2pT3Q5psaHx7HWuKyr+1MABBQa3tSXFW90sFF9I
AdXCUb8XGa8ylSexsrS4vqsafpdZV+GPWGreoqhPVqqasWM3qXFhiLLYOIKys1VMHom5gJah6Cqf
pI/Isa4aY2Bw0YCg1c1PTEuuaMt0nTHynS5ap0sOhib7lRY3ractH8uqmxcCNn6H7IVV7cc2EZM0
RtNLpnS8x6TPXxhoOdZh1XOWDtfCNn8UQr7POcZcS3L2QXRW7XHKVl+0RvuWyx2fKlORs8B5l+71
XPlmIzRch2of3CjtcFdHyh3J6g2o801bTstD1NbCGIvNxIW2shyW7xPSj3tY7+MuTj4ERm1qbq+D
qSuu5oyop8lM2uXb6U3G2/bK7lMqTVXl3ORZmjJX8vqOOXVr59lPQEP4e6LLg6En7/oJuBVqbmCC
PS3jfkMS51ILWmDMaL1XnLsvSrCts5vRWtHhBoEddjpNj3ZcWd+BIdpeVA7pZUDCz8dBj6Zg6EW8
KbvzQd6wmJe18BXyeFCbtMwlnipcJ41jrzTNG3nCRjtIQ0KMMNr1pVpdlmWq4kGaC+gC6asIgjt0
aPFr0ESXFjt9V/XOCmBUem9GWX2R0825ZkduPD3lMyol1e9yEPq7VlbqNgdphY2fKu1KW2LpXRrj
3STs+Z/JUF+QhH6QqJjh8KHo+YXq4F4SI59bKdaSJ28MsS+Hqrkfo7m96YPYdGXdyh+kSUlpdqrz
zg1zHkdBUXTHbllfyLgKrmOyUa4ySc5KQ4UnEEU4b3YF6bMLVdyjWNM380Djdp8nFLZbuwf9BF85
dUqxR2iTubWuvivV4PycmB+9m4bJXZEBL01qmhtH/JKXHu/XyMYGQIL/uwPYUezzUtCYFFqi2TUg
th9HxZx9oWNcD4yq+aEGfb1O2+miqMImc4tUcR4bwT4M59GEgtRZew0LXr+082ll2/PkWnk/eYJP
9SSRKC09dGHWDdy40FMHxdqmVqtvhTnARCBlKm0xqwi8oZueh2lU/NCqdOTQYJduEqeatmE6vkYk
3wq/duwE3lyNWwJY9uCmSVMVTIg1bSZWylVHgegqFa3jKzN2PVM7a2/OUKprYXbDXkkIBjyQaDoe
oqqM2iGMXSQAntqbg48xYL8GaV/vWzBKezhj4kJt50dLSeXnoVcVz6AM8zQTbuM8QrF/mAWs88TI
NwqO2VsrLIRXRnF2B38JMBJcCPkiqEXrK0UBVMkK2qsMgZ4/ikS5qYHFLuOo+dVr3eDVTqpeNVq3
iZXibnSesyLCibDLn6z/zd559EirpPn+u9w9ffEEW5L0meX9BlW9Bg+BDeDTz486061zejSje3az
uFKr1erXVWVBxPP8rVfXn0ZSonr2aJyIrcg8mFpRBUvV/PCrzt6rOfZlEM3k18g4kXtPn6xLhtJt
43ZERqSp844dwnmuR6NFB40sjpLB+JUYfBYbx6WxNC6nfZSQKrV6ja9kAz9lrTMGrbKdI3a/kqe1
fO9Lnq+onUKqGbuTWxA3QYWB2GBgEGdzfSOn3H/JDZnfD5Y+7bDZGaG00zsr7n5XU89oZ5VEPnvO
dGU7n+4a0jC2FKW9jQ7yf9pqkoscc1LmTVhhcszU2dO5tzMVZeO2zJ0oDeole9brebkpZloS2oRZ
v9Ok2nODLIlP28Ro2jdr2uWbGOrmQFaqu03HyNlRKp4HuvK8w6oS2nheYuBqxijiEIepGXwv0Ygy
Z8SacoTXdO+t2J8PjTeW+5pGiCqsmsV5M+mZuEfYYD4wqDlflmj7m0kf0oEh0FK3DWc6J1Fi/9Rw
h7tWuSr4JDUuUVTel+6PpDkQTHCHpvlHrPyQzkezeUjqfiPcg9VXXzN3+onO2mTj17I8+F7X7HyC
Jhk7FaS4jwnsHuKDuPM8H18sm6tWow3tB08kea6i1Q6lGOOLNqQUcmbLQ4aY6Y0PPjtPlpf/siN7
Im2kdfaCYOWnwpk5WDPkV42+PJl9xbpA8O5LUhr+W6V69hZlNu+UY1bHObKyj9YeBKNUZHDsjC2B
4ZpX1od5MMK8hmAZh6b4WePuSDdI8qhwipWx5Jt2oEhrqyW1B1lKxm3yXloZGlg37s9EfsZ0SwpN
N/Y9DgNadyZbe5gYatnrxjZ+s+2YPPnSKYb3eGqwxyb6VD9UblXf5XyP+6JmbKR6dc4vs4VWYOtU
jXErGf2OqVXSxDGLplwTcBPjak7SenXTrLyZCpOsbsSbmh9QKZpgWVWRehymSi2hxT9JI3vj3ujk
vr1o0rCPpaEtD2XXsZkaXiGPcNO1H05JEz0litY7uKvau7MXYveiIZnCgpGYS0xQYq+6tRVpdDLv
jE8u3dfmMFMN2CQiZBE1v5wCgZk+RdouR+dw4FySW6fBDjsbi8eyULMyZT5xbl7dn3SCStIARKPJ
ccSrWsPz5fhfsb/clYi2nqm+GU5l1XRns42AbFitAq453wvRBsV0pwm3DdNmZqs2ioVmnkiQ+F4f
x8FHDEUeIad9RVs8QMApwTq9sQg/vRI9NR2dYTxNGQtTpp2rxHqiPmRjN+aM2aDZ9awjQ0zk5kCb
x8Fm9to0Vd1tEFSzuS8TX3LbhrNY9q19laWO2r7ghozMe76Lo+n0b7ZLKchsb7NBJOHgNkdBwHVW
r4/BW6NwpnjGvvSxVkQu4XPkJaqbmNH1YRZeFzp4HhyozSBFY4GV5oyrhXqztOCKUWllhsTUECY1
0hc7veSFey/nJTRLtUtn8WTr5TZtonGjpoMqfuWkPW5GWwVu6j44S1c/sRmOe30Sv0lqqBBvs9yO
wuntYLBIaTbGZjm7ieueqClx146bndDjHypOflnGPF/o7z04s6M2ZGwgKjTnEeaxeAG9yOkD5t/J
IgxBvpj3zpRWexolz5VOAVOZOGdhOT/Ig2amG9ME353wmeD1DY2zfWBzJ9znCVV9qMt/zSbDt1en
5QM38NaT87QxMoBAD02R5kjwDhPEMrHNHUPUbbkeeE6Rrdmq2Yx53rAD12XOQ7P5aUlCpTNzB7q3
LWkcDARywanFnlSb2GSpJhpyFu3YeXCqMcyAUEqFZDDtfpqTd7sI44ruLByk/1zBPG20zE4eWlbA
HQ/oZ90SWLk+j7VhdPxz800dz+wmgnhvfeapqJBkWdAR95o5Y9CWMfMLmjJXTNvCQjfn6o+2U28F
DiWzc86TH3944tCkUEzNGBSe/7RoKzYmzoYis2WgjaZkkvXkeRFjFjqJeI6k89BoBoW6VEqqXrsl
Kmg/1NOnnuTXOOM77s2JVcDd2vP0AT8dMDfspsLjci9vsuiCgXaitDk6qaJ9YFK9yW1A4rpwiR6M
xHuTOipc5vVMjx+whjb4vaH0ZGQe57lOglpEYaqoMzDtJaTLfF9lFh2/reETxAyQUreNfeTWf8nQ
vkQgj+E4dRc8mA/TEsaFeaRwnKgai7guB03GWPubFIYjcKYFiNu2eBqxuY3eCagGJWrrcfy08E9a
lR/6uD+5iHwBDiOHaQmJnkbMuTMSglEflFddXL08zNYdyCNjvyI4q+Y2iRSlOKpCf8pHAwZGry75
SZ3byaDvPHdTqGo6tLMMZgnPNk5EUwH+3SlR7Lq8512jEbof/TEAgwgAyo5jbMeg7Q+Lpe9hz8LY
/VRKsOi1EZe5/9Ori72V5T0VVb9kGwHY20t/1Smxvm9J7Qm9RHK00uewmTL00YTl2WFtm+mBStKK
ZxknIXvQZ0FRV2UnPN21dnVLDrxiQkY6jmEbb6MFiG2oTknTUGhmv7ftiyHizej7t7pvbprU33mN
LTcjgf5LEbZGE1goEdKLn4qwHts0UHYUuvLkKyNUzas0fonU+GQ4V0FnNO1W68RdXlnRMXamM94E
XniKwM7TiKA00u/KvrlmDpArh/xXpU+3bCDHUqnXbmov+vzqm91D1SCpAWHytopAxwPpK69Zmu0T
1hRX8kORSbcpovaUDj0X7qQ9E1iOlglOY9q0+nDWqRcX5RIuRAObeh865WXOq6OWigNen/jc8vvU
cLSMiWbOOyrAdvW419qLDU7FEGSfBBrwqHgGdwjy6LlR1LRxonjLo2EOIP39LvX3I7io7KGhZ4Sq
gCyT7m2iUlyhVIJkOGfNK0dRwMwRgEEEUdJCYjyQN/s82Qor5oxuw7pznWcxdBvDfHfmr7x7hm5h
2WMd5D7oOHfrZTq3iKk9uevEW6drm14aGwO8Q1+Hhb666TUwtyFHi8SZxj75OmkddaJ1cV70wQsk
IRhPHdUJ4QCBvjVhazaFKZ7GxLd31WQ+2N4wX5uuZQ8xI4Kx+l/25J3KvN7a5nCL2b7c+Wmbn2wJ
18D8EmqJMM51pJ6k7G4aZMst7VQ81RU/ssQvWRqRHidevVzsqA0XC/o/G7xDorOGmlju9VncZ4vt
bl1tVpLvgf1uduOzaQwflWOlMXjZ4F2tsn/SkfMdRO/MF+Asu7i3iv4XVxDoh8ckYyfDBXGbHmT5
epL3s7iNsn7aE4RMLWQO8MHxC6PxFsUxJsVy6e6V/uxpxLqjWC+UxbucWO5tisjhCDMNhDs82jno
sMta02Cq8VZT7xLFb31vzxePCE1ma/i68U3KOYAT9XZdXV9M825puWnNfU5tPfKTyd+REKC2xuQ9
JeTjEZx61jP9VsoX1Y4g3OVTrhE1O/YhogkRVLpxUpm9UyUMW7V8g6bmHJ9Stbb4FCLaAYUT3eVL
CQS4yKutT+4x7+U11R3AXBkmevIgAXKBWeKRzjr/viTVh13GmfizjGIaiLtukW0flWBKBKRtalak
QM/hObqOSWv2s+IaR+fMdIYDCe4xe0jUHPyhbu8N33vL0jg9dh0BDEab+rerRvGUEg2W8ClsHE96
V78pj2Va3ybJrrHQdpOR8FXzxwI6OOnAHPNoM2NkmQI+Y+NQga3uDV+5Ae2c7YE6XgYgHkIPxd0S
z31gudq7w2yY+1pyYHjot6uyI4A/KDaTT15lIxiOVI/AvngRQ38TMzQ/zavAfkBIErC9PUyZ/1kq
e0/TzkW5It0vdvU6F9oNUMIzioiD5kwHQ4r7BbVx2OsDiJU/gu47J/LR7i3GuqGDqy0GK0gIqyY6
sn8uG3hxVEoba+ltwN8U/X7eqKvR9ebWsQnsIU3zd8IIHSyZaA9LnX8lc8SE6HBfjTlz1aCnn5n4
9Jbm3nPSHMiB10mfr2lsPws2RQ34fU/IAigHstcdu/yxKYiCKicTM7W0k02LtCaiwC+Fj1iKU4e3
ae93yY9CQOUlYAUGN2GsPy4iOVYLNHyNpWCjzzxtKOgDMfF0R3Wox/lF86yZI0bBIeBGTk7umJ2A
2KKdqsd5PzaRG/oF9rrYtvY1bYSJ2/J75nrjujQ0p3WjbRZM989xKQxitN2bUdeZblzpE++aX8Yk
MvBZoNUnUt8h1XGl3Jp7blrqznEGbvyhcfdNpX7JAYhicFHQR7ll7JYupgoaHdI2xtpwkxfWbZqp
Htk0z2zbi/LYt7I8xY3FeSOngSTQFrVQZ3kH1+g/omSROwALM1RtlGCdKHeTZjzy8t21KVANOBYy
OtpJts3Sw+3S+hNEZNa/uaS88ObMik2tbc6q0LOfbmvXR9Ek7WnBuxJM42CD4M3mLjVSLXRynbAR
Ao92rZuoYzM53VFzsZf4VZljLSVVMLUyIzCzjNbBxe9DayLhG+F1g2YJ8HVIq2bbxmj3pvRVK5np
2izbGyOaA9OibMtttTQkKfEthjK6wy8vScU2cM1NdrUFNso2ROZpoRKDdrUWG76iHlFWZRNmZT97
nIf2ibLj92LQtZ3dLv6F0RDbdg/1nbYoePyuYjnR3WvNApwSg0pzr9YeMShnz/Uykss3SOfYDuDZ
yOhBmGf9DqWef7PI4rZ2zWqf+n39s/dsdFVmq1/MJva/ZtVpr/Q7Tm8pMaF7ux5mcM8Y9L9sPgyt
cll1lhvpJrdzYj5oo7mCsnwBol7qx6mxFOAnjEVmMe9NTRtiZP6ZSytM/LHaembbbIChGX7S3Eei
wMhQMosvQZ3ZxdEuBKoBU7kPcWqbYenJZ9dnnslMgbrAjsZtN4nlEFf+/NTT5XuggLt7NrXuWhp6
+gGJguEMZ3BgtNO1dPkMayvbj2kqj16K7g1t7nWoULJEXkpPrix3gFBbeDhrW/ZVeUz6mfhrS6XH
Osl2dYQLGdTrWkdFe6vU8Bk5XbFF+sCJ1i1mt1EJYwNFl13oy/bk65c51j970INEM3Zal4S9Va3Y
FG9PYi+TSZS5ZZFt7jx2ejfsa/JKDjQ8Wn/o3v+W+up/1FX9RY/13+q0/jeqr1bt4//9p8bpv6iv
Hot6/MzTz7/Ir9Y/8i/5FQJ1BJK6S1M9YZv8yr/kVwJhPRZs4kEMlOzI5v4pv/L/4SLI4v8zTQur
8Gra7P5TfuUhv0KyvKqkMeQjF/5b8ivcD/9FfoX0ii/BwXxPbtL3r/9JGNh1c87yipAiagl9f4++
kaiKVFpQqXFFqKTZsosSWw9y1VpO8VNkTJQLuJY3DixFTDLtZv7GvTQGxv2ygmHzCotFK0BWr1BZ
uoJm5M1ML6DyFqM34eaS7axcQTYESCVrKcCbGgEp5xWMKwjEP492nrwpbwSqa7OwWsE7hKbaAeh0
2nrtWCEvAORjuRpfJOlYNMIBAUay1y4y88AFAT+aneOp8mDqyDbmhguJiNWvVn8Z+R7y+KNIvB3S
ox8qq+58/Br2i1zRSI6yZuusCCWS9w23l/1Truil3dFzo74hTezz/Y234pzxPJoPA3PsvUeeyVv1
DYgSVQV/v6KkZabc+6yI3aO/YqiZDkFAt0F/kpbYEPBAj9KkecBLmThEKw7bENiz44x3t8xUzUEp
J3rzV+Q2omRjQ6lIhzsNQFjou3LFeYnEWm4qoN/BkxqAfRMX49ZdsWHoNnUuV7y4XpHjYcWQMXRE
+4h2NrdzflAzOIS9Mqa7ymOaGFcEGrLXWLueATRAp9FJGxwpK2ANbHhPZsKLSZT9Zlph7aHs+BZW
qNuNO0L1V/hbGqDfZFmFegvQK/i20xUsR/jwpDnA5/4KpA814zeN6dVlWmF2x4KlVSv0rlyn3TRu
5z5nKy6vx86dRijdRms861Kv8H2UplOgBEqGQKzw/gzOH2WywlVYWofcWbSTudIBMIP1J/oOlnCC
BZysvXe1wbyqlU0gN+23/CYYCjkYt7RB52Hl1v114uvaaisn4VJPcsbuBlFR233xIFb2YqIT+eDl
cbVHzcokvLIcYz/1CPI9hf6OD27kxnulovrZ0aG7oGnj87hyJhJr6s506OSNcUlLmaVBuXIsBAKQ
/ochkzUPxfgJvtjcuVZif0iLiveOkOgwaaV+XVb+xkKtxj7ZmGAvsDtZLZqr/KZ8+ibDfall0zvu
x/ngrNxQXXnQRGjfCNWGOtL5I5uFtIH4WFoMMh0xS4gWeu9AhTOL/cpAtf4EDNevvFRFvuyGyjSi
9FfWylz5q3gyvdOwclqaXOS2TdPoufymvDLIL3M0YcFWPqxfmTEW0CVsVraMJJ/2GEWpbgTeyqa1
hTSOht5auzjL39XKuVU90BZRqWjAIOSo/YKa01eWjqfnE89rzu03Dadk5fKsldVDTNlt2Pvg/HCI
7hPkBZtOr4n6XtwPhtlsQBYASzgrzeAVyZIdPdIwmiubqJjDGBlWinFZXMzHK++45FS8qJWLZMJt
KQlKx5O+MpXJylma6TieMSKV5+ib0lSG/+RmsJzI3NeFCeaz+iZB3ZUPHRTpL1SvmodqZUvRccKb
WgiN/CluSRSBVXUAns/CXOUEqWlu48K+mEt9dVY21nTFQwc9q6XdQBsqjK1H9/olWVlcDTp3WXld
CcELbkvZyMr5FrzS8CDwwJMah7DoACGdlSVuV75Y0xQsCX6XMP5mk1deWUeN92WvXPPUTbRQoId7
rL6p6BZSOooAwLJBkTDMRXRBg2XzTvRxyXvG6VvLUT/Orn4XG9lXah5s1Jvb2TN3tC9+xNrBdUsk
MLXpBlZOYoxsvmzbtOtdmajLjJ3lkDQ4YoNKS7UHs8+XW0sAjymJ2kNTW8fzGZFGhnQdRA5v2yi3
CX3cu1EqCNjC7Nay9lcNReZW18tNyni6InbUli9i08bZnWvZSCw8LbTMfDwz21fHwXWSYOgr8+Av
3aMt0tvZQAdWOyMiCysvb4ZcG+8UpZGvegR1O5jaB5Yn8JrYEXcD0yVDe7XyZW/0Yh8b7B1geqZ/
UrZ/cG1x0h2zf/SWbGfg3dlryjt6NAf0BNOdPZ//Fc3xLLd6zAJLm329i5V2miz/t5Vldw7NqCgd
wWbnKf7U/VhuNUMZN1mK0oG+2YZR2BmAZMXyox/ZrVFFkTDrAieZSQMx6bCe5Tp7vRm5tG+DmDrN
LH+3Zv6eyDHe2msYM7xbvNMLxvKe2JvUZkEhvSw5oLctDoupOe+pmzLDy8Tbai5mY7uxz6OMxbaG
4C6CgbMKtN851Vzlx0x4zS5e8uYi8J1PczufvJJQaMu45yXbGWw45BekeRJ4y40hqMEZCpLxXAi+
bW2OeERoc0dRGRvdToxIV6cR48POlZCPaVEnv/0xGp8dAzCisJXae6ChN7UqPuoORJpSCA9ZqLKO
CFJ+owosSM/wWwmXUovHXEaYi4hX2HSATmdNdNq+6yHVA92L8zDSIucBytK+if1B3omVXqGwHJZc
JOWD0+c6oh/fPQ1LH11LdOu7phnkcZmL+gz7NoMQAoxMquuJ2820Z31MzI1TK7Wb54zbrl9AHAMd
D9UzaS8ZeiMhu1+2mJc08OfGDFuKEDbEVixfeeTQT6n19smvgKppWu2xoQ3DXcYOEWBBUD8radV5
sGh2fM70Ir6WqwXc1VAYq/HiIdPZ2aV7cAZdRyeuN0f0MHLnge3aWfLoyNr+mSubD5Yr+1joVnmB
UievoLOnbaSDqLd8+IglC9z/uqVFtxPs+KFhyAoh2cVhLET80WkLo544khN6nsz57Hognra2cxt9
h2lwY0mHLUuPTnk6HJusOrR+dh4wJGyahcNbaVaCcb64OlJt0ni2TvUobaDyqQutwkKSORTUHZf2
rkHAkQ/TCSZV3s+IeCHNXDbyUtGeEM8/NF07RkigFnLP9Ymo9/6c9jHSFKRxEldZFr9P9AVvnam+
sjLfCFINN502n3sHKL/mQd4PTvtq5Mt19OCraiBgQkM6APx2swChRmX/6eezudFyqhrMDn6DKiiK
Rg6lZh+LeaFoytNRWvg/EvCuMMl4iHlHdmkJEQ4k6e8TEW+HXH012kePSjHlHTWmq+AqCy0AwKD1
5weydh5E1O7ciU+SAjaLhAX7kg358xgTM+UW9RPZCBb/FlNXXJ/FXMh9Wt36M3xsvTj7Lp6zYF4r
mrIONLCf9TKsYjqVDZPOUNUjQ9UqdveiIXBCoBlhBg8sNk7NjH7Uo//iuCdk3deS0TuoLFRLmo76
HBCHjMez1WTBiHshiIre4qXhoEFnGagCYkhaiRlQubZsKE3f27GxgpQHg/xVeh27+TZK+p+Jms5T
0o8huXTulsKKl962trk+fFhV/Vj3xU/469/EMW2Vnh2SKm8CObb7FvwumHNQaLTX91GkIK5wJl40
3ZU7a2T4HUY0oXOPgkUn9SM2d8mANr4hgHfbqW/mpbMCN3fEo8/Pm42ASinXyndYHRJLagHS5obw
iXg3JulN7MRcmEBLXi1cbujiuapRVc6yeYk985RN4UiIcEDlEAHZyDIjIz4SS1KfDGSVt7TuqldE
6YdFGze+/NJ662lcKq1EdppeNN5mwbAjO35M03Bo2+ZJOrSQGT1i4TJ14GaK7Ia03BaJReUc5iQm
XoAnz3+TDYBCV2rm72LJnI9iioIJNhsDw4mJnx9qjbAzRgOLM5yOanmT8yiyXyC6cwobaDghFoQb
wGt/jRaVbDHiA3SvPOmmbe+sxlu2mCpGBrgKiLNNZUhv5Rff3anQtGs59i72zG681cdcPPfCHfli
Jv3Ga52IwQjrd6O59E/z1yJoa3FNlEP3aiD43nj+uPKnVPAtRb0f+0Y7a04L+br45RWthvssch0+
xHXl3qw9Mr/lw2xNfNnQ070IHUQ4HWr11AS7y/rPsS+CwheIY2CZdHe+4DUIOmBI1zZv6ig9SRI8
4b+q9NQB285j9j63iESzHlFwnY8nGCZOp3nMd7mKt70SNykxd+fORrEFamdcmUvcwFHK4CWYdrx3
19kbPnKksPSxLFfaeLj0yFGjlanAlLSo7Dg04o5rALHxEp171dcYSJrp1Y4MdotG/aqGDGsGRp2A
RO0TLnWG/VZTAW0jI2N/O6Hkt65J2j30TQHoY/Yur7O0eU/St2L0uD9KLIel20a3o97TPjB3dFdz
pIaeZndbEqq+ijSF6rdivq+CnEzfjXfEnDzZRflS6ZgrMJv/RkH0aNb5AzdiWJHfEfCeHgn4ILTZ
dPXngucciyQ0yVzM5H6pkovX9iPM/Hyd0m+tQPXLPZwbmFRVfII1S46yWQvzzGWIIOZ+q6eL+YMa
uX3FJt+n8GiqcvZ6FZ2qvC5CjSjTbSxkvI0dWb4aro/e1DZOneMAhg6Sm5gSP0xYL6YRU9TlO6e8
Fpum8C+JCYGH2XM6SoPiSQ+LwH5JtAc6Y5Pt4jjXQnhbDrAI9WziBnPhpNs+8t4jnj7uG7e4trU7
b8fU/NGbwwvD0e1AHeudtyz3ppOencp+N7PGDtGSHcbSMUMhoojJJDP2iaG/Qj4IVJkVs7kgwAHR
OI0Tbf1CWQElkEmiXy0XzoKht9gzdkrYzXI+dRaFlqlNQ7x00HB4jjP8RM+GYoHXFPlm5xfiOFda
9oaat78SSTHsvaaIEQgtiJgzOXufVbmY+9a1x4qNCFeDSbvIm7aM1uuCQI9yGnTWCCkUxnCo9AyX
fFBb8YLEr/SPbbvIZ3PgHYvKzgIjdac85gBnyJxHI+G6mpGi+aXzWpJSbu8GP31Lsh5gYOGUDjzd
pJLX0+f5xm0s+E69cJ9kOfwYpq48olUvT01t4gSRwiSIh/G40saWAlwT5SJk3kVLbftYDb0Xen3t
3Zs6sVF6XutHTr30qaJZZ8eWp934y8zN6/VeEziEi9z0llnBPevap4ry/n7o/WrT273zWyvZ+/Jl
RjiRQVE2XVwd9LhwAmKJlgo557Ss+qHmNR1xUJG/kx95GcdbXigTFe9cisCVRgnpbJfRo+HQbxZI
TKRbV1bNgyJZ/mPoXJDopaVIJDEznrJOe6ATcjkL1gGSVtnrW1rwtlaJj83NI7HDeazvRdZpJDyl
xc4zPJKosPYl9/7KYanWJc1kMuozYpQJpXvnfrXS8s4G2ssTn2JKj4bnQU3iCMMlTcBOMFpWsR2a
hWt8qmxCbKRAVxZoQk78jM1pp2hm2jWDEuc8n4S+KUeigTrNSxExTd6ATCE3bkWCom70hKYFVdSN
5yJ1qE2bS/3axuRHzaNThB4mOGy4vkbaktEdzWryuI/yaEdAS/bs2vFnA353P3nzp6OBANa2p+0b
P2mPTgRJW/jkhKmE4ypvKnv9Edpbh9yiXK9DN6bV0SqvJRMKkntgumg51nUFTLKgqGbFd5cdNT58
sckTgh0KZvFKwMkYP53BEycGfT/U6PU7pFojDg485j5B+30kkMJ6r5oBOQ/+Pr2iFkKLLSZL8DTt
ruqS3kcdVyYn+jbSQ6vZ/o9aryW0ZEvA3jCnu742h73bJjLZ9hhin8XcO4+Vt/zKiAQ7Vd5I7yvV
6g+LDpg0gtCgeGpj3C9ADNz2OBJKOLrGm0Yq5qhBxPzuvXK6FK8+UeeYMSPvRtenBAlbZz1EQ8wZ
UKzCuAxz9HFZxXIVqjnzWz/XT6uWrlxldfm3wk58q+3ofoKvdlYRnrHK8QgKM66TWDV6MH5sYPUq
3bNXEd/0reezV+Is/1b5YaDM9p4313cYROsHG9QGWGCVBhLNgkoQFjd+U9/aQZsj4TFxM+Rgzre6
EHobpaG1ig6LVX74DYj/f27g/xg2GRb/PTdwSX/9SPpfVdf/Sv/q6F7/3B8EAVA/1CEWbbIgPUD/
1YX9B0Hg/4PCB0gAkJE/mIM/EQTeP0yPqFRy0AGSCQ4w/0wQ0KSBKJ0IIt3V4Rb+DkHwncnxZ3c2
SUakvtCag9jS/YOJ+HNuAA5BhBNt4wbSLFuI97k7Q2bfAonloYp6+mydwrpJHLCa3l4RyglZplXN
OUE0g/vk4coJOSWG61ID1ubk6Zp9/IXl9E2UQGGmU1L47Tq3PkrHMCdOKOthgpck0NK8fc1d5RPR
JsxjLj0AX65HNE9tprYSYSeJ6mnUwE2U9e/EKWRIVRu5dHSOb1JtWJ61smbyyk3vKDPsSvSDu0EV
i2onRGHf4lddtU5lF2Z6cqdp1LwJXWVBbih4utVq1VcV4WeYO/fIZbwHqn7/syLhb70ZT3XJf/49
huD/jS77y+/a/6rXQIDu3/+q/5WcGk/5//DeDNOv8otTK/4rq8Yf+uOlcf/BSGnzYKKME7wIFq/T
Hy/Nmk4Am7XmB2G3X1+Af7Fqjv4P8nX8NWkDRyBeZv66f7JqvGvUNXq8hgRV8DqKv/PSYPj8N1LN
4E2BUePNBgoQkH/8+p9ItVk6SWwN5NKZXY9AZZiQOZQxzpy6aH80+IYQisJKkfNm3EOdwYAgad5m
elaGicEtOeZLue0Ig6OxXJh71/DFC4PFl9Mt/X4xFAs+fFTgx/1nWrqf0otekI6+L7TjJQ3bgHDS
35bpPum0tAY4eegrS1aosLXkpq8ufeL4J2+OH+jS+Wmvab+dLZvjtDTowJLEC9GTukSPFmiZaWBg
u46+mslX773RzngkkvRxUum8kXFGq1O8CrYMRhXXnVFOxoyeY2kO2wqHEd8nIkigerJtY2zRSV3a
t8xO/iFyCUHwW0aYmICxkHLsPfKSZ1FFHzEL6Ck38/skwuPD7KoJvGxjs8+cOT8NGswecWfuphyM
D8+nACjJpv0ID+QlU3HCc5gFJfPdZERnkeADZGgRu6ouv5xUWfuUrsANQGiz42KOAtUxkeiL1eMq
ACppIBI3SDewqpQO1cyu+FS9a2K0TfuQUKr+NE1wOl0vPiRx2BiGWvOrRvRcEnTpOQebY/KcEDkZ
FHpN3iRZjxVMEFNyOWNv6bW10iHbZODSG0MjlmbGAlsK7aLIkWAyxoquahQBvcjiTTrPKsRv/wC7
Qf384nehrBjPzdS8Fk5HjmndAt+lrD8N4/nGke2LNZtIDZtZ8F8r8+o32EZn3LoxK54+OC/uUD/p
YyQwtyCYLZLxBT1Yv8uN+eooFIGKaezGjNIG6QwyDD5p8iESWlRSbT6kSORoAcHqmxjja69YLG2z
eUTPCXLdjdfeBvesq6re6m3J0yvnnawsMhr5CjJRfEZr0EZkXJwGgXhmwF4g9b9ZxqgIu8j80ulQ
ZAbO+PRkvZO2/j78B3ln1tu4em7pX/QFnIdbTqImS/JY9g1hu8qc55m//jxKkO4kwDnofdeNBvZG
Krsm2aLI93vXWs8y8OjnqClymZQshdQjZITNie/Gr8qWv7qJM1hRbRcRVy8bi9q8ZvOhLGJwev0N
+3AUDBEFt6tutRipMVDUtCO4ncK5rlSxu8yNFFpqYjpdpP2OZ509STW/Gb2mYTph15j0dwYCo75v
d+N7p8bPTbJET7popzCNM+ohkmRnQb3yVk05KL0V8pCnbiVqDM4hJn5gvko5SOuBsDHMOgccQL9n
7Wrje+7ee7PQkDMxRK0koMJsRKzsBpSnaVzCaVD3UmZZob2qO/oL8JVwfb1JQ/c1GKSz5aoevfr+
JsSJOpPBbFfwDdaHNMbf1tS+oOcqDsAQjIWFhImR1+RQKmbv5JHcRGLyOoupeGgIa7qbxjea1uVj
PrJKmhQwJUsSN4e+UjavgiHjZXrNAnFJsCnL6Qf3hITABO9rsiiSJxv5G6ugIkg1ck1mPz9BInlP
05kUekMBHfv+nVC7wiNIlTuTvBZ77o3KTutrjOMgDF27bJPJYxyxAksMD3rHjgpOgjtsuN8tduAh
hUJpgDpe3nuf2U0QlH1czV5/NoFAeXk8F8S1C4TDjbu/J8vrEZ1zzzap46NmkGMuQOUqOanvkeMN
Vo2jUqGxZiKltOpTm7flEe18H6kNy9/C7LyIwLNjbxIVj4j9drx+ddGc78SwGZarR9FvPEr49Rv+
Tc0X28a0FbdsLei+GpyUCWSszK8pKk8FmSnqX2IDz1Gr0sfRvhWzjeg8J2GV2/emaekLM6MKm5tu
pr7IoiDK+HR2w0KOdFyPmSl0b8YgwceH1yMPSxxGqfkn70YcAAXrU0udzouy/K5pTAbqXzgqRPW9
GqcmhzCMan99pv//cnLRGbX/+8nlXBPimv7dDHT/Hf8YW1QmEIOphLI9SZdAXP1zalEMDD/8Rxu+
rMkYcqdw/tMLZP0NtqNt2TAoaca4jyb/a2rR/4YwdT87UAMqk3ax/8rUIqNW/8fYosuEhFX6WuDz
AbD7T0jYYtNGRoNv6knGdJxmUc6+xq71luWtmBxQ2qQxGDyuQtEsRyJz5KPbTK7J3v2SExTKwjo1
pD7oxtSq2Q8mg0K4J1pIpK0H1WDVKazpt0ry1xmGrA1oTEUQNGPuX/2iv0oE/Ny6a45KswrsQrO9
YzjKHrepIhJQaWfdEPaOCrP+IPUWamgpfpRmXs6ysT7h8/iNND+pAWsHCAWVPSBey/0I2iNq2007
JNyu8cQp48uGx/VB06PeM2N1lq46seTKk+MJh20mRQp3oHYWw3c9pVLynG9ykQTzWBkh8CCOzOqC
W6CcPxD4rYU0DIOOs8mKXHp2G61mIE+2FHKLBaxUrWJ0lVhHQcJKijhq1Ot5UtrXYS1Ft1OUNXpk
GRVv/rToES30wtScKl3SvYySHjlGZvQwWNr4gsjzopSJ8mbFo3ZajB7Rf7ZlfjJeYweChV3w1UJ1
GtUxIYHcZbxhn0UOKxtykITe11bmpZjKgnzBEhk+S6To0idl80W+e0b+vz8rGkMLEcqiS0zD7nTo
gGS/6CVn0FBglwDbZEbLsy1k/dZjtCYqq+vyt8STyTNW3hxHE21/iJB6mLByJfMLyWadPY4YGfXS
LE5s1nRipLFGIq3VO7bUWua3VjN9c4TM99nIIybtuuoDWZQHZAyIxNG7+6xH9PY4DdAIkqwTlyFv
jHE/29F0xN6ld3AitJfo/uJHw3AHOKXMtCvqUgcR7XG1r0AtY3ayFQVt+aBnH0rXJ+RyMhenhHLO
p2VlGUmbNXAPOw2XqcvdjNOnCwuEdxxSvEenL/0CGJrCiY+jo0isINs+H52oJwozdAt9fWO9Bn05
HpfaeouNofaKNR6dVaoHR6/mQFBWFeid5sXtejZQuRjPyDfUZuYB1dB3togiDsEVAgCu8cosnI51
qbbiXbN6hRS0MNDESAUCtzlxeXlqp9BznZuZn7NgIjqF9VNIW+Tp1UYidFO8tOZqIFqw7hpN1b1W
m4LNICioU0ATTNEGYQQZ3Fsg0+8Z508zgoWd3+ai0om1ooVJA+tu9b6vh2kzHOCIxr6hjuIwKMgC
OGqf9GTtdrjRWmcYCwgZ9jKE+lK8ysPkaoOyOXRa3ilqGvqGID6WlmJFW+yb2FuMu5xYkEQw+SJ4
k1ek+vrSr5gzlugU1USb6mmYA0mDFcGeWa+BLInixZaq9GWui3Q/axlUI/nFXOEGTa1BCMsiFxl3
yj3vRowsUdOfLaP1t7Pmr60xiXpM3QumRnJvrXlbzeRXbE/FGdY8V0i5NR2a1p2gsiy3hI3ulTT9
uo/pKLCKVQpS2sm/hinbdhgCOYnAH4Y0JoawFZb0CliCT2BV6S+dJZe48hsTNmWbuj0ftx89ohMa
WUfGNjBOCwSFWKJmBlY9FfR6MQVNX5esVdKHbeOjjhaoR+SfskVLfGudipcVWkgOZadvMDti6btU
KMSDnJ8wqUYnY52ju1KnA9rCTaFiKVdH5bZNYruJjUMUpoU/49zUhwLhIBRyauwKCFk0zClGEzax
uT7IaTF/qpFsHFu8h0VTJJB9GljPEGXrc0oxLl4tLvhXvTHuLmlR5E+DmS7UG1dLoXLjUeMgK9nq
q60m+wDEsxsXitLA61feCTFa+5qL26fkQLsRGWYRXg6NdRiKrnltSFhzo0wkVQ8wgNmWXzbgDCyF
g5kCG6N3FujDkj93SGjzRuay4bMR4GuS98ierMC3peByX+9jflFjMB164zNmNRvgP9fuoSY9NGs7
IWq9Kc5m1gQT786YxO91eSQ6ysaIAcsud9LUdH4xLREPvxFxJjeVB6oKmxNyBCkCziCP8SS0EwJV
5OOW5eA8zfEJr1bnxUTBG7bmQn1MExOVlsOypnsD5OAPY93MC8Rs6D96SZ5SJ+xCZJqwzgatNe9+
zet+KnjlutGFqlwByjPSM3LptR7b2u8kfm1UTNsxF0pxsWYW8KKL6KJV6yX3ihy+VmtopWeNhuIp
cWYMQcW1OhDU61rYRFUUiwMgwfpaxLIeEN2MrlvP/SxVK6LmqqeMnMxUoz6lrc61WgKFmpbC77Sy
uYBpDTBFeOo0e8CfedwJMg26EvtrMqn+imXkFCltFlTjSGo7o0ZAyCQq+yJ+jAyeO6b+lC7xV2qt
qouhToS9aXc7femZaDd9whmxZjYI10S52iqX3po0D3Bor6pkNwe10Ib9uAjtKSvanz6X0Tfl+tSI
qf4GC0uPE0Qkd8weTGtJdm2d44nhyntsBV80WKXtqZoQxDYU/VNcVSIwewUzmJGVJ1OtpSsn6+zA
oXjcw7WufKWM20tWlc1VFGCZzL6Uv2SLTWhdRVMg1YAB7Ew7p2Rq7Wqt3xW5TULOjVyPo/LaiY0U
at3w/Eoz2Ci9pvORSKIQlPPGvaVpby37ryf0/fh1XfqfkYMT7A+Kc5Z6jh7SJkefZufjtOUIVcgw
HifqovkjR+DUppTujIEIgZV1xdeksmBoFtEd2mGWXOhQ/bnSk5NazsQopGalaCL5TETXPEn0OT3l
+dwcDWAufO6rbY/NknEJ6NhZ1cfS5/uhozUZ70XK54A3iW1qtcrcshfFOkUaeZBGWg41kuIJczvA
XA6HewNRZw96ovjuZ4XeFmywDnL4S1Obr1lMuwcRh8MkdzKfNLu6mlO0+Olw1/+TynyZZ3u+4Kqz
LuyqXmSL0wsQUo8AAzIPj/VHsUZozfFUh7Vk18eO28qThbXnzpuC20TUBkoJZg8w2ZuZvgMcEuxQ
+HTou3RNmyMST/U0DPA6WSFRSF5inDg2clrW3tDlM0Jfxf7YMOriM9dpV/Hqzv7cOrv+Jc9SerbA
R897sMWTL9Ri+5wnlZIQcCnjB0K9/kipJx++Yalfy1LXrutoIzomen/QdfOFpQ8cU57mRxnHnNMt
iXSzW5kFRtMnyfOI7+N9NpLpBxpm5TdDjzCEMIchxhb5wzaWbbhZy/wDoG16nOSKI3rLdhrm9+pT
slP+Ls2xPWBBTX7oVv+TAS4lpGXgOKGoJ0AgGk5SPBuPg6oPEL3I2mtmU6/eBNcKfVSTYreohRKu
2kR6bUMROg+JUQvPKHTzOSvub3g2cxOUwB1QOVFR0QgCJqiw4RGS1jkyOJHIsn2kW5h+Bl09mHSY
L+nYhYbFnVHYouL+RKV4M+Xqw9a1ynduEDMfVHbj1bD1P3xGKkL7FNsEaYuNnsHS1g5Gt4AIM+8Z
mvzPoHNvrgvVeB3aqTty/TUkqIevzKRqd4kZFzITpoJQjNprBbs3hsXxpWGrF2D2fKcWcvEV2R7x
Gk7sS6yXeELe1qQ9FWoH3YDlaNVmtEuUvtk1gPSrLT+VI47meJX652qMn1rI+kadnHneOQN6Onka
9EcqF8atf7AKq2bLOpi7WKHXZ4sSY7dU/RU89YhquH3CSHpIix6v1YAzqFFw5OpdGXkaM6U7SxSd
tUTMsHcwXyum32ugXkoalZot3Ves1ujZbnZZP/UEhbT8wHVc4lRW57CdROrK/PqjwATG5FMQBFpl
ungk07olcVHBALVFQI1uciajz6YutfsAI5sdpmT4PGBeKfF4mZtcsrzq9yA7ow700Hw6CYuRLtnk
73zBrxtNyg2DY8W+AnLYsiAGGwWaz+y3wAoCiWkD8wnOazPJD5DJfuSsObQJluuIQwTNQ2Qokq2N
9uss0+Zix51X5lNxGHJwD8Mc2YexmeMgp3CCOnOE3m2rKM9V8GUU5pxiaxcHsXB9q0hF8GvoK45r
wUZSx+aVS92XnKzAvHHf6Lna+90dwaBs8LPaUUVz7kACr3yee+YG/F7rMH9KspydS7i7F+7Eb9XQ
dncgXbSjiY5Ja8V9Ya5auG314vGLeKAXFM1MjMenhqOe09kDwUIwSRbGTDgKy3XsLTusZ+25SBSZ
K9oOuzvPQaVUy4ItFrUJi+KMUCpJioH7ia0K48RaHYuQNmFEIlTgdHGM7xvMLiQV0PHzJriB1uOd
z4ANs7GrL9GCAWQxTkRuqayTrGjRxbLWdwu4ATyz5cDKh9yA6vPIF0kCDKrrQ3i0Q8BpyUTZVutd
pBnuRtTA14UMUUiT2nBh5Pc6hZgt3qAXNoKjW7ZiDm0qIi07SV4KkRcfdnwmnMnl0tDJw9+EM77K
2VQPRq+4tJIO+HiiR57xU7BSlYRYHi59Q/G3Aoo25i0hr+hMpvBb8kO6XL3obcYjjl0aM0ob1qxE
fWkeKV2wg9ng13G03hVqvgZdrr4WGQHJIZvzPbu28ShGyFXRQK2WkaOUoOmD/YOoSQxlMbOAkq3E
x5RdEbvDrFJC9qligdWRMT8qo7Cb+oiF9oACUVWDTyMzYeqs9wRwBnDTXe61q1IEQowJQOeRNiyN
F889f68oiasSWzhkK45rigp1gLp969DGgeFTrq4YNsGrb/dIezlAAsr6KKSlceDOLTpfWWvmTZNZ
efOxtKz7bPk7H4WQcCqy30uiXnstKHsju8Y6FskZE0CY98OvrpGFq5bqR8vXRsl9bngzt4aTXV7G
6c/MWdURqj7z3Zb3doZRFd88w/UvmjUW1yg/8qypMXuT3CpmNjlAB6XK+F0P5YcwlYnfwklYKUcq
qloFEQRiDC3Bq36eR/shtYw3dbG+IorP/bXvC6/QjeNwT1FP2XKe2fW4Nl5Xx4DvI5RM58TdbXu1
4VMpmqxzeaKTZ4FSdMzkZQimosVcqlgNAbKSI8SIerDFVLtper1iVunI548KzqxqKo+JJK3eqA+3
AbqWmw3Tg7wN76aCn8lu56clqvChWKAeF5i3jp0SL5AwY+V12rv6RHSbdEPAdwHPFnuTMcljv7C2
/Wbofo5sGJryMLA/IC3aswRjnEjkMKlrvBfmOnCKBbXDJ+IhhYxd4+ccFIy7s2JvTJSNisnUMlnX
DK0fTRVAnrJHqXi17Dz3pqmfrwp7K+54W+dpd1tQRLNqm2Dok9p122PjFU6rlPVRLhcMMIlgnOkp
muZP7FkTx7aGF5oMnNRjPW0pAMvyzltEe52S/lI28yUuRk59PDctcAQYqWc3isz5wP0m9sx5+fu6
7jjdlTF7BPoVc/ulV+4ZQPg5YV/jEI4YPcHOz9nWdnWHRKbeer0XipQ6cNepfKzIXPM5IWWD61xr
5jzES3Wx7aZ3kt5qvmig6yh4btKHpcmSUIjsJzU5xI5q0+zbDZuPrW/sKFDaKQcCoKyu3DIrbBFO
uVQfUzJz1Mj41qWDJg4yjt8DMQasvb34lmlcQqGgjM6s0R+qO/4urUnY1TJG7ZSaCScx5N6HFMMJ
IB2WS7RJtmcTQLwfOvIzY/z9RKo+ceXeLGsM1jwazlgBBauPePIjgd+5XLIGGIHybDbReS4MP6r1
bwwGYEvFI4zHJGyH9BGRjNWjVDx2BP2PSrHu1zK+WXVF41uJP3fo8ETErxgsf0slTVNyUateh1Ln
amU1OqXSEUJWuB0qo5XvjehGE33JlAooPirLm1IBDRXcJXSbnMAipF2SWI6t0kmMFHQGHuXP4BSc
ralwFpXPcWfgZ7N4KTOyDHxS5LJR2+EFfpvsVnKakbzJAqidXAwqALgKLzGLi52kFOm1GMQxK+Lu
WLSLmmQHc4hfzHnabXc7hFHF1yJBQtE2g6SabP9UMY7oJPcnIHiMF9M729oQTeSySdMjjYumJ+o/
eTl/9ua4sp1CHaGkA2PFlD1aafKUbdaX1pvSrqxXbCKWiqKIdhaMU/xZqEUwJ3dcPqXqXYfglaGR
ThrhypVKPjdJEH5KKb5Ri3lnOoh3YgsfhmFfWU4D1jSL1ANwEgAj8ygFvQdjaFHLhpsYplfWEoTE
G6KHSwWxCDwJn2oDZ6+Cl9wttjza5Wt1GSZc2ebbWtc/HfIpGwKYmlFSXiEPUUSrmMWVdmERqHLR
Ejlj27LRWciWmKTSCl64ScvA6Am/GKvMGYMJL+kACIjuKKXDeSxI/cl5+2dRhte464MlUz7XMu8J
7RBCjzSFNWFqhphzWe2xCIO1WrZeX1BnOgEtKdLlAxHgK6kXegpzJsZkyL4ns8G+t2yNh714YNhm
xES8Al6Fi492zSGIDWAOa2bt58WceOSPN9KorEmkNvbru9G/yIanglULhG2l9tfVGB0xZFyhEoa7
RWYxTKYXD2QkYKUU7YuYpY9cY5iKQKg9F2rzyrHN9rjUTF5X9tDW4qnetI9hqL5NoMixDFfCUHHY
wb+9IzeTyG3I5eN5NH+bkjk71tCQsyAA383lxViHwlvuOSlW1qkL8vEm+I0umDAJRoOyJ7VyqPSJ
FakBLG7ir6MGJlsBDi0xqb9VJv0JQcKocwn2hojBTVmp04uI66YVv7WoNtHQ9ZKE0DISwyGsaFBD
4U4V65REGd5yRWMUUDmYR9haG7YNBn+bSHmqFYUVxnzoHBRChQTOeis61Ma2knasmJ6iiqhyY9sq
aRcY4MB7cf+vduvNjfgxKS2GTfcHSyePE/kaLfm+M8fP2FrnO+XnNTVh3GgqnIOscjpwJuMyHGUF
Fu42I5EWA99HltvjJSfIEuoWTRBSlZEDnsbSozJ2DRIJCprNBgsyN32XmczD1FzyR3YWjlTDsRBy
mK2d8ZolxXFtpC9O1/MulU7TMu3IT13vZJElX8l9TfF9fRwdFgbsvvizyum33GSHRJ9+jeQA5fYz
Vew3qxw/yI8Zr+XQ1Z5pbuZBlngWAcbfD22SYXFFek7WMd/lEhm/lpJFrzerUAZ3twzGq65oX8Mg
v+ZZn4RoTMCmcH5ugnGg/mMxZzVJgb5R5J7SrR9wEHleZMovjpL4lBdFB/K4QcahtdUb4DC4XPre
bKiH3mi+Gx6NnmTm4wGPPC9AVvS91s6ggiNbDw15Jsw9NZ/Zfenblt1tHQX7+eLZmtWb1Yhf9DRS
G5WL2lekAaGiYRzCdfw7kYBTRZPgfRg/rLqeQGvedVgLMBLM7NxP6BDjDaSMZNkstFmhdUfW68el
sI+aap+A1cluam7v9UYuQKkT26lNno6lSYjIKUX7x9zmBdA/9Zsd9jjqbemgjfLbMg5oMxoI3DF+
riPtWo7adcm4UcvEMqdewtE5b2FV6pehRtGvdIwcvdRobjEZq5POQxlajBxU9fVk0VJmNX2Wb9OI
i7jE/63OSeaNKdBAkHVcXPaKJx2lOulNkjIGiBHJ6u3HhH0Fe+65vhRt//XXpeX/FhDxb463/xE4
8X+j7U1HvP2fxOPq87v+N8vb/Tf8Qzs2/8Z1YdpovboB9kFWca/9w/LGz0i2hAEaGfjvEjFlPf8U
j9W/mToCMSlO7HAwI+jA+6fljZ9SqJSyJVPjFst66K+Ix7RS/7t2TGJYASGhwHunMlRTlP+wvJkJ
C4BoAkTUKjf2viAOjzfdAzwbJG7mTSGpGiYGanefiB4f6GT2GHp2EBHXYOPWO6/O8TWeKIuu3Z26
G/wJa9QvzFuHMcD4kwXzrzVEOvSHwxyHRNeoCmCq7R9eAa07ZUgu37eCrTuBDCKg5hOIVMpXCfwC
0UTMGA7EMj5Y50l/bFJn4oVhZAsmz5L9JQANHH/o3ujeRl7FbXRZ6XvFLtkbfrJLvdwh9XlTZ5f4
0XgEajk6r6OTnKQH5VbsJb4czn+BcmhOxk7ZNZ7+fhRewR9C0dibFnaHwle+0iDyx/B1dsWT6qjO
/W/g4GleiOqopygAGZWajvQ4vSvn0R2dW+T2vnwxckd3Xg+311fbOR/v/2d1u1Ox7/0PzSUU43Sn
7sRS7pCTznWODEjOr+D5OXa+IDGcQD74IC/5j/lrS9sagQM27Udpx1qZt4NqODpkx9ckqNgj8Geb
zkfqPPO9crL94A38t8Uzv21HOAb0KOere1e9/HHwwOycMOE8gAJz0xfC1Y9kkdJdhtdxjGekeu4j
t/Z720n7JhyOd4WOlbAaEJIH9R6f9Ft6jd1m14ejI1+GDZ2MUFPpKxc0nLE/8I9hXWbz2v3agsKz
vPREOUuQvC4+8RfP+CiA/MPSYbb20PCZA+Zr6xUFMGdH9G5+a760GQHGGf80Fxls7h89aG/jbtwV
3vDNcNXlzpHEmO7AM/5YqO4QrgzlkPeaGWX7M511uNc71cn6HSfJt4rDA4/PF5LIMKnMM7AUxe8+
WDsWXp7ssegk+2uV7N+7ZZ/8jNhvRodQYhYQODtKe8KMp+59/ZjRr1ACUHVrx25DCiWcKeahBb99
11L1cuolf5reKJDWiwf7ljnCa3bWW3NOTspZfepO8258Mcyr+LK/akq+JSsFZeEw4/AD6ZA/AK+6
kLZxM3GeZ1+CiYUgBUY0ACpE4p8fdwqjokP2bj6ZeyYzGkLkxNdsb0XwkM9qT0yephdn/EHVZEDD
pQbMrnkePyGK6qfhwp6uq/fzehhxniWh6kWH5JrtsxOejvEnuvFHel8Ecpzr9XTg9beu9NR6gltA
jVWCofMXM2TzjE6tIgFx1P4xPowzh/sdO0ILA6QrfPWQB4IL7G5/ZWH/3fO7LU/eeWxyErd0I7Lz
IFqcgSPK7FH8t/ziqmt1J32TrzmH/XcPhTl6kr6zwMEm6BD5DTXoJi7+Moxb33xhtlMFSTAG1zVU
bMeN86PE+6LAA+XmED+ol+gF5LB3/wRL6sv6luReLzn9F6+L2bVym18A8yLTnX6hEF7j4/LbIBX5
R3yxEmYI4NzZU4W4hPquit9ahsj1WVE9OVzPVaC5werfk2nOsN+8CyyI4xf8rTMfm/SY/c4fjAMc
F+MTS4qT/4nouGUd5lrvxRdbgi5U3q/x2f6kYvKOV78qj+o1tTF5Ytp739b94Mo39ay8W6emA6Ff
O/PofNOmuJ2ti7+55s76RbvWmRS4C3nkS7nu1ced6coPyY/6YF2BGvvrk3p4aPfYeQJkCAmfcL5H
dtRetY4vqHu4H/nD3OO27H9+JiF7HXsvOU9JWF8Pma+6b37jJM7D6vk65lz/GyXSi10IuCd+5Eie
9qv6fFe5mbOlr5w1GPzRm4Pkk6W7wyjnyO7iA7QNdXfz59ODEsjuA/PwK3Qr7bId+BKcdHIhSJ7I
HPrWpd5L/BLyAU7jTC7ZVVx7/Bq8QoZTPOiH2eMF8c/bSXYJ4tUhMxH9gzS652fjPd9r0WH4gR7B
D4ufd3P391fxMLxyiGOLs8P/+mr6I/dF0psI7Kf2NAcInBPwaGf6yZQD3di4bzqHJGWA0W/kfwa/
3PPDE/xPrHg6jypI6roTXYrSwzcj78Y1ADDeOex8d4UeiMKDXbFweUpn7TtGcWz0gAKOq757F2ew
jx4EDqLIOG93XJWeuYOi4H2qny+Zkx2e3PBHELvzlCNlUMELPCCOki72Cf2TsN6+47lpnuWHHEfL
NeVbNAat13rq7v4vwMSb2bjig2csL5/qO4zLz3SelG5v7/oTL8r6hVX0YT4h/hucRZwEiOPHCpfn
953WOniUjqbaJfJvtoe+NDoFZTCXKQ41OB48DwteMjXIKjOsFTQiVKeQAPcguUSpDVs4f32A/D/w
Jv4/lJeAEvY/DY6PdflZ/TuC7O+/4x+To2Iz6dmsUVTatnRZvoeF/jE5KtLfFEPBUUvlvGJikfqX
hJHFT2kki/Ae3gMRJjmK/z05UlRMT72pGbgFcSb+lclR1/jr/7UAkmOooZiKoRsKurVG3Iif/5ew
hFULGMjkTt0mirf2SKPfWHtNo8lqaAhhbFdkY5wwKPBbXDK9TXXxUCxapmDgof1gHrxtrHP5d5Ln
gEWHAmh3OMiTbLttzUbOh8ARDSxHsiTCUCsJza8tROjPZS3IMBj4INoLbJFEPq3SslFal9HtlTHJ
dDHmvyIClVhzysLro5YFFFc910guVSls0ilrYpipU13L5p68cv8otfV6rK2xuqmcorZ9OubaG6Wb
oiGY1OjUc8VsOOi6aC1Au+YC+bet5Hs2Ydhk2MzQ+2aMTyaWPNISgIelF2lVi+ihtTg970j4Une+
pmtP+Am8JY8FDNCaZ4Nwf6eZJjICpZimJaywTuMVxk1B97wxNAOLdHUAdQQfcbuLltaI5l8RU7WE
JeKgNOZYBFRB143HnnyOzywb7HOJ1/GpydNtCjoqck9SAZ+K9MWU4K9rrZQVzzY8rpwLFVTFfpFd
MeH3pwODx2GJ3UsLtCyHzq4WFhYCSY05acLbkDFcaUo9/2pg2AAJSjszhfzUYWLTRwG9Jh5H7U+6
DutrThVAHNlr6dHgpfHXxsatWLr6tBklZsluMGI8LxCsfrOhzrOdiFjWFpxGvAIjxGdUICPadUx9
HJ+CUwIV+G29Ix9bcue6id6DeAi7pJ/a7og2CAMypfz7ZaiibN80VnG+i8Y3E2RkYEzSMw4QiVai
rPyKVYi9droUdM2oxd0FiZmNEgaItlS82Rcz1zldR+sMek2WRx2y75J9oABz9ZjZglTS4Dbjy2I9
/6NWzdi6APfM5xE/XY4JVF94iyuJbze6IsgYHE1P5VRTjdbZU8N+WCOt1uZqxXeLK/e8iQWva7wl
eMwSsPt3rpjEQqONFR3knJJTNBdDDfEphwLgIWmDaGmkysEY6ZhGoT2Xw+NCRyhDOf7dt3FoudND
Kt5etLnoaACAYaoTyp5y8K2mUT3UqVDYeix0GADfmbrnqk3T3xartcHN1Wx6A1bJonho1PWZjDV+
RrqjDNL5kLFFuKYDpwFSTvFv+64tdnzxiadEi4I2uSTIncsMwojAd0FbI6LprRLswfHU9eLWVlRG
+DjjItOBhURXXIRB7h1wAetUO6t5KxRRy8dyYK1E6k+kvyM4CyvZp5z9j52qxk3O8vjFJnnbuZOR
RTsquuh7mArb9rq+t17T4a7nIc0mj5IVi8mnlTW7FLEZMSRiUv0qExF3qFb8HGO9ufAdN6f5FJsa
ykqR1Y/wqVG0NIxG+7yyI2yXk9a/CVmTB4olxzWcashZ9EdG9jktsX1hRyVr7Enl2Em+1uYQ3GH7
SBdLNJEdkI3M2cpCwx4PCsF3sAyj6H83s5j/1Gq3FfsKdBsjQwNdC0uytHLMHLi/fW2RTgqi15Xq
I+Y1sBcyRnU7ia3E3rPQeiLjkyzzbysm4h50ctNQd5UK82VYJkoZFaUyRyebqJb06aXJX2SY3JFH
5035ttjqxG4YgvF3V63V1YIRw0pZb2N2sSz7gH7RSscQi3ucv5ysP/pb0Tybw0RflzSjnAciUpIf
9DTgtnnZ1L+MOB76w2BNtIe1KtaOilZdJgcKzf6LvTNZstvYsuyvpOUcMrjDHQ4McnL76FtGN4FF
kEH0fY+vzwU9lSVJZbFKVrOylL3JE8XAvQHA3c85e6+9MGkLWgR7c2B7h85NUQW2UBc4oyTMH3Fs
Td4XR1pUtmE25+0qJMyvIycd/AOtS3kK6Lorsjan5LausJyx+GTBXZBZkHSUU9QE0NThiyu7Mtri
v/XDExdldDrbKgjO2siR8ypDRZ4BWmWO97V04KqpOsjec3sENtKMrHs7eoWL2laRl4AH+DPdz7Ur
Pe2csG7v3EUQHjsEJXkjU6TZqlRC+NVGVJl1XiEbA4qNZ+6rCULvC7717nOBfHlFx3lcz2Rh+tYm
A5wXUbolKOxM8NndER4Njv4wfWh94fXM8RVtzcUXSHCctJofxh5g2pEJMc2CZDZFg9g9T6ItvJ+Y
ma9fBPnBYXZIuR75xRN3bVXcknz8jfkNq1GmlwF3ksNiuzV8yi8lmJoLtP6waRlAzKSRjV4SHas2
te/Dheb63ssdgkqqRPVIPmhu71wSPu4xso1MYoIEKdzcDOFzhmPpxswN7cVqlgOtU48Ixy0+9uVG
taNv7yCdwGcqxLh8A5bBYJOgFVSTcwuaX0xzx5F7AdLDeYFMevZc81IXk/Mq3I6cO43lb95Eo9eg
KV989dxns7i37AIgh2xjHlczVOY0igKxdJVoB9qyxK1ziMCI1Nvxz4hce03LpZnWAKlWI5M8D0H4
LSmTbEILZLQWEm+GFcgp1HxrpXycbSM8KFxkPbZPvYpQ4vIvLFJVOjuGyRSLL2xdJVKeoUcqopth
2cdR7Fg4zVYnNIwDesotO3J1KMNmjnYAY3v+Q5ytL8R1oNVDrg9JA0sXWL6cqQJqjWqcmQS43vcB
0CQH9ZoO8wYhRxfQ5Wj7r/yMIIPzZctX5sXxbQVi3NlnY4XroULoc55PDPe2Hgy4gOxpHT/4S8e8
RpfckT25Gl2DpKZoIQTOTB5DGPqG9j6L5qYXdvqx6IkB0CQlqpyyVh37BXdxVyVFdycKVc5EBojh
mGQt4Jd5ckHKlR4kwTVIbgWl4daaYD8H6YtwGC/t8BrUlxkpSf4mMEtHZG9nsYDPBG89a1LZGCeh
ayHaxxfL0TFy0QisrKU/tOAbKOnnNlJ7tcQ0GKeKK23TiMTOTa/mYjmVRWWIU+alaTGmjfrRjRdk
kXXE7x88U+TfJr4TD3tTIc+EVeqG014bF3OrbiyPgZPLmXkTLIP86K2pEJwxiAxq0zB862BaQNkA
8GLY5zN4m6kHViQTJfOJyIuomJJuxg8g0gQ3jayH/i5CoxmeLxgtzFnOWHa4bBZvfZVmUTFda+zk
UswKBkkfD9rell4z0zeYB3E/zrNzz0A/fRuJ8WP2WbbJUfdQCw9V7mXtNq5KnlYE8SkHDpuUvEMe
exHH3BHCor7ixOoBhoIV414u8VDMN45Kx2VvJZk0H2aKYjabRVhe/7D4nI9QtU7CNpdh2A7REwfm
JDsGdlCMl3JeHP9cMUAu79umakkR6u1RnNXkl7QMxYQIvuq4SaMDSlvPe3Tmwq8vtRPM6t4BeCK3
nbAXefNDPfRX7vy//ZAz/4uzCaoVox1ujKYGEkK765//UGMEibRc9CfhLuePr1STxju/NPnX319F
rKXKD7SE9TIeWElIjyhfuRzd+x8vA36waK2uTneVmmbs3nE2PQjTsXZy5EywaggiGN2KeHEwxxwR
7Wasd4DBm8d/XgH//zlCARb/wz35b2ncn7+Wwutf+VcpLAAHeFiSGKTYLpqe1QH3r1JYOH84RkOc
kYTHS0Xa1H8NUdw/POO6BuCACzvgp1JY/6Gk0NqG3mF4tKT8J6WwsH2q6h8fIFuy7nq24vp4BH3j
rn/+w3M6tUzppp7ODTKZ9KnPTPC1xyLCfr1oWt6Zo+IReZImp10kUX1vR80yIqAXiBV8MaFtigCP
kujWR9Ep8jSozbCNmpsmMkTCR3jYPhCbRez5ZrGuKxEN88nOAia9IOVriZFZ5pzPRIy1XXU0YBEx
ROdtQhxLD3RTVX4rj0WUxl9CFIDlnlMAIa9jXgcEkA6xd2/cNnmQVYJ0aWhWvXBf20RI5JNLVzkn
IftqDZUH+OgaN0GiUCqM2tgOg0065WO7S50gvSErDfx0q50WBZbLqkI6Tiyuy8oy7k72oOfQSyC8
lJEOL0ZlSLfm9hHrmQwsymGRZBw3Cx/oVC1UXGyDcB0RDyESeZCFkX8Jlq25dFwvv0wnQUgbppWI
eC0JAGgTSIiEm4loMwQa/eDIGx2uBU1mZVhogtqkHcrEontJwpCUVy1d+lw4Q8ywq5dkepGLqu+d
gltJI9C2efXnlC5x7yiQDp7fvOShVq9GhPrJhNP4ltZ+fRO4MRkvggErLv7GiSyCpcqo2NZspg64
iHjoUYnQfwx8BKConzqwz4CaS7gQYXtBdMDGsZAJFCI++Bh66sqiyfCST7eNyi4CDM3QZ8lDUCc+
BRgiTAKEtKBU3NNVnGPiKbLp3YuKO1tclgPTDm95XiIcFLJcuuslYbkM8eBoYoVkbjg+5B+LJb94
QQz3NO+3FT0UPXNYn/srErWPbr7cTH3/aCPpJZjgKWs/k4ohTfiUufGnqrttEtovcc8ciTZ4sXg3
PXSqzGKXiYMzMVj2dlQOqZvtS52u+ATOFONMPF59x0JP298j4IXspTqfyUQqAeed438BhNsD03Tl
IW8kyWxBdMQoeLl46Kilg18e/QRp1j4KoLCTj+TyOA9utpRfE7s9cyaeOW+coJ6azEqYV4nHYDDZ
jmn7fhht85DqGE4+4Tl0UCxPqz02duvFVcjBYcN8l2lzRZbHrQb2elGseIZhbMfHFohCY9JDH4Cv
Dofm2gDXUyHA2aE+60jYkPGO4/C9kvaeQEJg1P6zL97t+XpW4Bfok+LdGe1nF+MT6Fl6D2qfN9xI
cJwyuEWdulkofx3P5/gouwc3RwRPPo0PJzKxsUAtb64a7oKle3AMHsTEhdsB04N8DLxMaEevM1ej
7mVSY8Kb1rdoi6id8qdDCrQYxScQDfswcU5AM3BB5C7RqjQVEn3pwe0gSmYLW+CkHWTfis9CzXEq
u/Kht75E2VfwfBcOzr5wfpEu2d8+kA4qDju+iIPsQCcPStqJ3s3XyOWYFDLgwS1RbOJ2eI0UyB5a
OyZ6wOf6WE9FieTK/7As/51H7WLI51U4MWAklfnOwrPoq56UkvoRnt6wtcd11pY7DC6ru3wyh8Bl
vlK7IwtV8eJ23SXxAhtOnv42nZIDJjR5RhTNblgDSKxu2k1xsE9afUMZfHSD8VNj1ChZWKW8A+Q6
7qQzE5YTprex8oj5zjD5R1eL7UDX12nGuCvND/RLUjQf/XQ/8aPHeng1NCU45A5Xc+JeO0v6TGP0
WOJLQq8Dojjtz/TiPeSg1xGNHuAYQCi/seP43M+g+GcWU02e3qHNru0s/vCRBrYCgyYtOny+Tp2h
3WdN9w+1cc/ToXEPS8Dr2r5Qo7/V+XQyRZ48rNQDBVhe5c5dZeIbO7/USIDC1DtWQ/Y4leaa6lDB
9ZwpjLYVonikS/fSGs+Uh0i6vbWIDobjez+uZ9Q6PS8gdQ44OPy2bx4ys1yFLPpWiLXJae7B2vtj
cxga2gmkJ1ZMIBmioUw7TmOKB7Yap4twuTQlOVQWaBGRxDdLUl8uiX1JDCtwcd7GEcdCjSGTYatr
XWpU0z5tYCyUDnPRCLtsWkITaYnEVkMIfBCGqJ10BnMtREBU/75PX2ho5IHscA98DkqFIstpi8L1
7mXwvZ2Iu/LSUzya4KIgaeo916Dh7cE7mYoG8cAofllpeOkw0A/LfUorLPn4ZcJ0j9eMunw8ov0+
Lh2D90wdobht2FeX7oY+12UbfG0yGy08rMSiPHRgMVPmKzoh+biHYB7J45L2H4Qjkm3n3lIlbKSz
HBQRg7qC7K4/FnnmL8WNmWgGkb/R3to5iUX2hfIYgzqkKFfRyQfMTaCVpaJ3MqccNNjwDSmH25uU
hLo+o/E42+N7XLWXyqiXBamgWvoXACUXPf7ZjUPk4szkeu4AbXRkEuDIP5icwzvMjNB9HFWGAX0k
LUCaS6vItnFa3dCrYrEtnfxL3+hXb2GKWrtfyZynvdB9LE1/GFur/GjUjO7rabBBeWulcHVSSAee
RyeHyiOjvR405QsV0LhrY/uWZHaQKsutL85yar/WTnjJSvSl0baz271n8pOTL6yC8XvsNu8S9eTG
bgnYlFeym3DjMpATFJ6dq2j0hpcr7hBxgn+CHUKyic+cLX5pLMP9Si/DsRZ3VsaPn59su2sJjjW+
xqmUNBu7hjJvdejC/C0b6Npa17ypGsn7kpEF+dLSpLlolunMHfUVPKDvmm0tJTplN9W4kFS81fN4
Kte9NKWU8W5E86zyfMP++ITc5zwkH3Ah0OKuC2690DwTI3sGXfqQB9lmmj48gV9FldNFbVf7RJML
FeJudOLzxA8fkx5Zh5wYhsKd7xXlMQc/gM/FuG8S+xkd4teGjn6cINNt2uu+WzE+vElld5bOHk80
TlvH77+FgI5QtsVXcBXOxyq9xRfi1jShGZzM4lG7qETR+c5nTqdK4PP6MiS4EaBlGFM/L82J41Z0
nfDdXHtHD/LYi4FwAHDaiQOESOyX5BuRRi6btUuaJSLHJGfNnd5zlxEtsYdqfsiSEFeM3tbpm5N4
XKV4rUKmrMCyPaAozvzmwLmOF/QLy3AXt8k+Ac1YpK+4fDivIXacYsYksCajS9KhSP0sEKthuRDf
ejc8SRZ4jOJYpTnQ5iG/k4SdTm9RTW0Nw3odFwedi71gHpFY063fY26jO+oAsAeBzL5cPrlY0JL4
dameo6Sd6Q3H+U1s0Q2jnz66CqsY/QUCBbOMlhgl8PWY98ZDxAzppnbcc48Eh43CMniKJfN1uDnz
wBedL2LPvDS1fhjhpT5rJr8EWJw4ldCaB18hGVu7wBdIfQgpCFQ773LC2KvwG7EwiFvRo3N6tCnz
1811AttKPwBOV0ngKroV1+XxxEY928sXxoN7ohbVwWsw+TvNHc47hOCocusFU/nIiGrT1c5Vlcqn
AT2DCo9zCYT4Iq86dKXFmvBGRKk6ZHAjpmnvRpdmeJ9QDQNpDsjg4ddxhPjtFJ+BHs7wqJEmcK67
8qLFIfUyANNrBxKgZzq92BXyGTtaY8l9p9RD5nPY6sIzt2uPIhv7T6U91p2u2tWE+pWaAnpaoC6A
ctgTQE6GIfUMCa8Ip9rsxakFZ+Dilui3TVGjsI4ZM5xhNNj6Mtk1fASM4bbaFQJerumch5XngIUd
9DjJrkTzTQC2az5fmeh3g+gfnAXu9GKat/5ovrW0amfLftQ09H3E96DCoo5dPMMdYYCt9yuSdDHt
B3hpHGvOt64fxjti3diV2X8CxeQvOFdmTQF4q5tzOF2k1xG7MVwkXnQ1C32K517fFSiS7eWCycpn
bjjB4MOcGrhFAUehwqeEsMGV97xBQbCcJOxmYxOh3iT79bwjkXWvPLM+koexTh7jiRulCRmbPsZs
OmWJc5VEzdFUjPUzfRyaz9Au9jp2dm7wlQbYTQdGCiTKNsnAX/VE+ZXFRWiyg0vnNImKgxjuW3PK
83s+K+HgENYJYn5y2XSoVe+kn1OeiW0pi6sEEUHvmZOCUL0M3x0kFwMimKZ1r4bQvvRYLK9V3h/p
2Oz6sbkVOEuSPEEr64ANiRxEwsK6g/X8Lnq8MXTWd7oRqcRigkWKkAmmCBaKiwA9HT2/yuhLM+m3
aSaiJ0zMaaqr4CyFaApy37rxTc/RhyajSF4yc595wy4jEpr8o52xkBrbOmvemcFtauPdFpCo8/Rc
JM1tENhmP2ADIPobgN95kTU7ooCunKpB9NWHpNzNVOINzluxseiAI/Ih1ArOTGpfBxx/inY3Iu1z
sO0z2bkKF7xbE0MU+sXHIaLQjKUR6MXGt8hjPcf9cVo4KuaUxeS6MUdkGXAyRn5yFeX3HH+c4lHy
puMz3s+N8HejwEsTEVaTwcEjLtu/lA3vYBfHp1j37cnXLXlwOnsgLCqo967FC4yfWYHLJbM0B9kl
1n3D9udvZrVhlhWBufTZuwtpemebYbD8tHyv2cfCumTE/rUmQIoBC2Er1nT0RwyErhfNu7omnsLB
UsFEizZrlbLQePWEg7QmrCsjM4lepwtbs5+cC72Ase1hsbTeVa+a52JGqYnyefbKeLPgGGWXs7bS
b9/zcACQLfF0iNrfM+PazmSXl7hkOsKDbkkydzc4xKZ43BiSjJinFo1LjsdlFyik7y74Hc6pqrAJ
oqruqvbYR5W7Z/QCjPHMnfvv2GvXe9cfYHjzQxIVc4CRTYJGmiPP9BT5ftBuSV9tX+O6HqB790H3
HdRQgGV6HJOEcD27CQCFai8nYnbpPYaYlY1DYOrxOvWLz1+aofpxnqZ9e9OXObVUJruc719ADcqj
rPSv7b4jXZVVbLrqpdfHZB37/ksQCEhfoZ7gTbulK+JtV9fVzZBPFRZZaGeXQVGz+3S8rfFmFKKy
9pOYza3ve9QFsgr5hco691/Ghcri2HSasIKG7N2Ar7oQgBNVNm4GB3YNOTiuLBN8aZ68JQLO5eNY
JrX5mmn/7X86lN189u0//l2uTcX/vcj74b34t6t3ghV+Enr/+Zf+6lHKP5BsI9pW9ALpQa2dyL96
lBKlt9I2/9Bb9p21e/hfQm8fcimyHPTXtCR/pIQ5fxAbTFtRQsT9l8jnf4UZ/tU4b3/5/z810tcW
9o8tbkGPlMaIcBVoYcesENUfO5Qd7m/pjtSGoKbXMfIUH31vxkVQtMR+zwjGZOTsA1pxN9ZAcG8d
n6mkqw62TB+zRO4xDTxw1KJsn6L6sin1k0MWBtIaDOXE9GT7yMey2AwkhrkZwuyMbKJdWw/lIUoT
TmpW8JnJEePW4CSMggWBP7b5bhB1x4OPt8Evng1zOIS8sLncXjwMrg28KmRpt9B9Djn/jW45WfZn
Rf3WlyGQsM6lgaCCx3z4a+7wP4Dfx7n6/I9//1r2RdfM959hXP4EuGbK8ruX4EvavMfF549Whz//
xr/eAIUsTRoPSwP8XpuGPYaGvwRr8g+MD67nazwGWgmbzv5fb4CWNPBdAWvXuPzhT3Rf9Qdcbcja
WtJXd5x/xsnjbf7xBWC2I4WQVE42CZ2GicDPL0AewSeVPVVqkkpY/iZRsPQppH/4ffz13v30nv13
V1lzQUEcw8fSv4jiTFx5eVwtyJuDmCGfnSDTmbp8/vj9ZX55m/kyDmBB47k+flQHyuDPXwYBTuU4
eHl2rmGQWUc258qc/DYfPda56Yv2i4UO4QJ5HZL2319a/DrrWK/NOoczxfZs1IS/DMtynLWZDbiK
ATkL4kdWlx7xWB2J9mhqBkIw9sxHq+mYIF/Ch8Dx6AnogCDgkHHDLspbqkGrd7Jpi/EUBlHe2GVx
LbQTUZv//rP+/Z6z8PrMeJgPae78L2MZWixD6uJ33QnssPdyVW+cuWRkO1e/v866eP6wuHI7NMMf
DQVgJTHa64P/4+KatNIbR3eZdl2WdoisHTnpGw4K9XjllaPb0OjryQl5idA0dn9h+nFMhZ/l/80j
52ksQgAl1//RWVyh1j/MnmjAJ4LjlLczrUW5G82GFCjczL//in+766t/ScKrZLPiRfZ/uQqZIsTH
ilrsEpO0r4OLO27QOEh1vLz8/krrT/rpl4kbyrgKUxJQS+aGv9w0TUQoFZQtdjFnKjRgbgCwbwjM
jrrVushSEAP/9DFhqeJZJtTXrABN/cveGPc97WE3oVKhdc/kahi3xGlal7//Xn97SP68CtNKejJI
cMUv740utGpUwlUcIlnvE5cCKzOxvaP94ZxJu35yyjm7/X+75i8PZh4jalG0SndAlgLwEMGyw8j8
taJ989x5NHFpXJnzf3pNliS+Kw41Y7OmQ0v98XlkONZ0yJywDHgWKUrJ0t0KZ5nOsWMyANMQQLrN
kMVjsP/9df/+3Lg2MHibpYkHlLnJz9cNi9HykrrD0zvV2f2gm+g9WwJ3w/KLCG5w8/T/IE742yvB
Csg/gsOe40ssdD9fsExRRmQ1hEWSwfAr+VVNzBnKLHdXe4l19vtvJ7T/y6KPSgHALBfylW07Wju/
/GJFWVczGTDDrnVByR37FjzKeZWANX5OuiaLjiFfMjiExBAVgHBA/DBoAu21Zkr5Jy1IzXqfsgnE
7SZEkNictxURgedzY2bmlg0UeaLUZgzd00T6HfkN9On2guwwd18MZTFQPU6Cksi0k3PqSU4mNreh
775Zy55mmzczrLmmRT93MQ9GFOfjQj/g2Vsmg5g0zLbt4pz5WQTFw8lFwL5VhIs8IdeZug8V1xPu
NhzV5eVYujW4Trv3xXniBnAkmhxZdRxb1UtZSKPP3GSgM+bryGBNG3oSl4JujauBy6hxIg8pT/uA
3PYYZw3H3YAuGA0dUoPTq8T2mcnCMAjlMbR0cjvWPtXtYqQ3oP8aI/w/oBNfqjm1rENCjlt1mLpa
ebTeLRlvkKLDPRGNHd2gCFjF7qHdPoHGZ5bhiTCFlGmKag6/sjqqSe0rGUpAoAHScX611Yiet900
i1FfOntSBZlGoAU3khxdON5dQKasTbUQovsucLJMeREe/Syl6T6VwNUZTZisuVioG06STrS1J+8K
u8jiqODOr7rRPtqz8N8Cz3R9tSln0JoXtO4bw8ggmzzxMLJdiDtFd7w95vOcM8BA7gV511pKGnSW
n3bjaVr8hYi+CYwcU5rJxdNmccp+NCXMj025hEi92SbCcV92HS1ORyQZgiqJrvNWihY63QApPt8K
G8b7WdC4eAn7Ed085LtCPCeJ5ZHmOYKFbVvuO77DxWK4ESSx/xjOHbO2MGH0Dk5+qJ+IW0SuHBVd
TIeOTkV6rSsSRQ7UVMFZALmeJwHKBLO7rnIfmiaIkG87aV1esK5z2MgrEOC0F1q5asYK/d4UJA5v
a8+jy5dWTuW9MDRROLYijAX5vAziYFsZYymZ27UFGWiqn4bOsR6lrKf04NCuHEGaBRQxaAQQEwxh
grQKCSdg2vWx+c6TX2LXIW4XEV8bBE/wlmtKHrfH2yUpvohcrCSvBWD++JzQpZH+79BVd0UvgMlZ
PUBNsC4Ez/Ba+b1zNEUZPpdZsQalphYNoxCK2zownusPxPkCxk9SDrBQpDub7eSlM6Fk/QD7ZVki
M25RsopvvtU3+VYRUDXxeDk4+bhO91XncoETAojD3iGRXFs9VjOXxBw5zMK4dym4j4jAm0PrFFZ1
mB0PaYNWculvKg5WOEejjFgpe+a9eczJLA7v2QST+IAULoJEETv1NSgz9KEi7vJXxjn2i0Ua7o2H
5ksd+3hC6B5CzInPALSMpNuCUvO+SMexz3l17dduHOZw31SWfCiALvtvqQQVcgD3o60IYLVo/Dek
IHl067TkCePPFAU+fLAjaYvzqwp0zexlUDmuQnskRVTlTXvrmL5pL+JM9A+DE+rozC4bmY0bNJcR
vGg7ZVM+eHMmwzOHdDDsAehMk8sKgHJ6aCReDoQRsWnvR1NKplVe11jDKV8Y8lBWk4PzLUlTMT1a
dUywKu9mAQNGtcr7DN0lhu7E2TTZMmqPbBSxFjB/axxpNKJubIt7Q1w3ncJcZYeJBOcJMUKYH5fY
2G8xXIJiSwwyJlZbt+mdh7Sy2YmgSu85RNtP0aI6mpVepXe+Iel2Z49Zfe4hRXgtczF9ughpvxec
Apyjburoppq8uLrN7bz+SAgffdOlM97JFNXQVoW194UeF5hvelCC9kFo743PurgVlvHuk8y3vkHr
W17I9C0x41IiJtAQdYu0I5jqI7yoethhZKe72tg6R0DhhMmJrmbMKLDKqmurMA7YvkQu4JKTEcvK
3MJtk6iZwbPCvONXOEmi+CovqC5TAs3IJwpZsYaalZFs7kXtQzsa6dxpnT+N9siympluCY5dLk27
80qtm43Ohv5z9GOyMiClWU9hndIus7Ct0Ijss3DXNo78BJeni4OsS6eDECaHkxfSL6alWPK2B52X
nco0Dpqztu/c9zH1LMA30dS/tCIDPJcT5tUhmp2n615Vy13WxmiX+ig0ZF1qNyLHNHTsZU+gIZYZ
UWRwQ8oiKT8xESTvMFjgyfGFAZnVUcUnz7TKyKZcZGOD/O1h9JZW4t2tHJvmcbQ7n042iLz39dZ+
zTincMDqRlS5jsU33RCUPRKuSWLj1Wjwe9AOndQxx+rDXCZpw1tb5Ww+STFHL7Pm+5OlmJCzwC5s
AxCeGlBGUQoCdBsGRXrLHL1udl1LvshpIOUU84avanZwU83JjvBk66MpghHZCyGqhNdHYwSvfHaK
t06awL+epyztd7ViD3m05wEHRb4SnMlaF2IfFV61L1BbBifTFvFnlKH83BaWIULTKXT11S3QAhzS
PgEm3/Ib/Z54IMV3ATqtkZW1UNxRpxn2Gu14cJyykp9XSWJtvVFPx9r4i7vx4Q7rDZLa7FlOSdwe
cHDoAWjGiMnaSwus9UnHkRndntDRQeixAkYkxgCpuV/Gt1NDiO7WiUvx3oY2SHZhg62HWpi640bC
an7PsiJ4Ke3Ow/+D56raBmpyviyjwNoc+wIj1NL15btlFW6207ZEzDI1cpg3XTyhvXabdnoDnByE
h8aPm3tGIku0o3ap+q2X+uV4LNBQ2duqqgzpq1pm0z71SIm2WsnslDekhttLV27fCNrTyHr69CNm
Ubz32JyBN6gAFdTgoYA+NMVqwug4fXWkfXgsmwJuWrOJvcY4hxaqZ3c2WB1Ka4hX6pXhSwtHoF+Q
JLShTHqSjmbk48ioserwAW0wX6lsT1PaNY8zk1D7LCiyHncsDYMJy9VS2ddjWBfWDkwudzXtuuje
cC61gGenFalDoGKGHaLtau80yIEPjA2HjwRkNkfWMg67rQVZ39+4nU90fBC7AEpVRETtdgbMzbGq
ScPrxPG8ESdhn9CAxMgCG1VV4iwuKua2XDiidx4U02sWKZfZYp5Hw2l0TXcfhKrozpWy0f36o4qe
KnqVy8abFOk3Fu3Rm7rqC3W0RxeavHHypNs7Sc0BOBZt/DwuwfDeyDHx9sj5PLNTTDi/B3nCYLp1
AsSbA8v090EXPuq13j+3x8rFLNVWzdPg2OlTJ0NnDWoNeJ6jJWcW5LerXNw3AcK30nWrrern5mms
i5493vTVx1RG5UMRI21Bs40PGfJeBSm740s3VQyrjkBlTGlmDEHWzaTFMTlSKVty6haMLAcIHrVT
RR3+N1E/t+lQSRq8YJpKDJwuwlNhr02dyjxZUVph/p9DJkqZWPwR0PLAJ6LaW00QtDfsLRzJutqr
hs4Ub5ov4AoVLjb2UHnmQuYUSJvIFc7Vklq63NHfagwQPqERTRlKYaicUUTOEDoR/JF6qPzzGXfY
gHzOdR8KM6n0WAldXGkvWF4aTniY1qecY6Ld+hzoZJyoFRxVj2cGPPFzMIO33eRlnl9zO9F0DInX
aca+WDqYVc9v0VI0JF8NWf4AGd5+kHIuvrADIS9yAOp/DvDRmecxM731gwmzRk3kgsWzNnvXXtCR
EOo3U/jkLzVEhLBmGkSoszd9HaK8uFbOtNYc3Fh65kvctvthsiIOwOEEcyGHZMuq1dnFWeXFHQWA
JsEWMqflIAPBN/hsqV4T86sbqPjOkvDLH5KyONOJy6sD5Ky7W1gh8T71Q5kcfD8OHmbVs4lkE3y+
eVayZvTXV9+ZXZGGCmq5/lCuRMToRk5zMyYBJQFyGXJW65Z0ZH7vfvUgZE4GPYAiBqf9wgkknlqn
2UUh3pdtPLnjaxhqWHV+Uesra2RtByo8lg8JZjoW5yoGxEBS5ohQMVBhfo4xAGDuxFL0ZQAv+EGf
v2KgnQfqpkCHE12wROav7ezk5bHDUPmA7dP1GMEBaOoaF/+9FRL+NSLzyskJLIMnjwcB678s82ff
HpAFdkEiuo0NffCyAvoJ/DwZ/fssp3rdKZeY6Q0HW009yHmaU1OakMMDzRxT++jGwJIKSxuOJviJ
X9w2as806m0GwVVTMq/OmhhKOsXiZ9JQaQG9pHDdT6HtT3tysNz2tIgSkFto1dkqWiU7AqxvPcFJ
jdHLuRPBzlthptze4pU2R5Wx5m7L1pvi7dhrEx0bXIjBppDCeRSqZHHWo6dfObfgaBU6qW7KgDjL
VSlCoDtt6xXwwUngoh4qm92qDUCOxaNog7u+yux8O7r9+IrFrXhMKZYyVtakuO4b4dbXtAV9FpjG
5uzRVDLnRDWVbrXvKVEZh4ZtDZyD3AhCsMOyfovlhIQptPwxZpnsetAXydhhLeu9/BHiqnq0e5t5
std5zgNYTtDajI8ooWqPQyPVeeu7CIT6+D0yKaokhRbyPV98yjMv91jSe82TjnDYZ6jZYyP67k46
4s7FfXQIBtxytY6Hz0r2U3HAysLWxP2w9HEifgCuuSYKZlPqNEpxw9judzex0bwUs6MwZw/LDJsL
7KLZBRStZpfIWeaH9Zt+RlYyEIIFSu0oNHrt84D0u5XmOjI3p74gdFXNyWdsMfxF/M4ReJMLibbT
hArYq4FkiMxvnLPLVVb10veZcxm2YH23uf2f3J3JctvMmqZvhVGbqopouDAPm4qwKGqwBsuW5OHf
MCAJBkBiIgZOHR3Rm76IXvfqLHrXy9r9d1JXUk+Coi1QtCSb2cc+vyrqxLHlk0gkMr/8hvd9v4KA
M3Jt3de1VDmdlvP6M7iJWNlzYOsBgjRG9ftJDQp5zy1UhPOmuobY69iyAMi4C3AbB7C+hze4B02G
0phKiW6o0H1mb0QjFORgSs7Dnq057rlD741LxcqU68ZJJv5wmCy52Y04vGqAqkfHo2HeIFsEc/dy
jhMV0akrngzP0oxGwOhMeoyDc0DWYkFQcqejgP8J4nFxPXR09HjqBPb9UTiG9rCHtLlWiPgJuJVO
H/L6mCAV97JEZ5f3oKf08LBAoexqzIdOgYNY1tEYJbnJm6npRXlfhasElIkew5E6z04oSlgFQrpq
jAi2O17SIMVRVaUf6oXxfmaPJ/QnqpMpcMbMmrxH9V40xEXCFZtipSMc6eUyXO47jQnwdDEJcUCV
8bh8lw2XHqBgnU2Ao44dpi6Zx8VeSj0zPGysqnhrKor+2atrerLohYLziF2G0OXS6EbdL8ihnDbp
IlcOh47TLPfh/mlA7RBOJ4dQOoioDL1h7PoZdS7AL8sU1e75LDc/Tss8L/Zoz+KiFq2pEUxpuqgB
pHetyYAk1jIZTLx6HqFVR6dveIR0nYNzO232nWQ+/VA7wAH3zHqq+Q3+qUIUtKCTalOwN99A9NbC
o6kX5xAJpgp4dNjVidA09Gj1OAb/fJLOFiX/wiJCdalOfJohjWrRjZi2CcdW6TCHzFAiHy1XHpON
p6l3UlZerhyV+TxK93JPqP4iIs8TIG67nIwsspG+Hy5Z2mbhgc01EMyOEWUuqrNY1aKUFj4VKnVV
g1IqGIa6QLOgoMN8v5pMZohSx2ilD8zQotl4Stvp/ZDPNz0YmcA79+n4NEME2ySL8AlpYA0QdxZh
mefKvEZcHN1au28QRQKtnmggykYVWEOAjHTqLguaPO3r6Wx+zQlegoGsyJlEeWONjkpCKPsgg3BO
61mrQHmntOx5QCci4xPBxmKBqaiXt2ZtW290zZ5rXHuh/ckyF87HEvbiLRRqTwiXRnRkUuczKyB7
nOCOmGFMnyK8lQWEYL25mzlzwHY46pPPiDpob9HADOcCreJec2shUWmO2aeH0+k0f0eNQ3XO3NIs
rmsjHcKZUScedL5s/Im8xnAMiimqcaQnVdXsV1oFBnTiiHtfmbuoTYEqKaGqFLGQdie6uF0OC1Iy
YMEA2xYj1LuGc/Ap+3qthsXB1A3NG4NGWJegQUsUl5yhap0t3Qop/dFQW/wBa1pN+lqdkG2CPIwG
/bgcJ/FFFZMrROs2QgnSgPioH8X1BJqujZndr2cGPdT3l8MMgjspy+xCX+qciIZWAF+yvGqmRzRU
xYvgSk0QtsrRDuiP1OU0vVbGo/x6MaGWA/yznl8VZW1GCAuj3LmP8rdRH02d2kF6e2ZZzv4cGV+6
I4neYuZsSq+jyZQKA3m/omC5YQvgAZH9PG1MKD2kTaJiuB8q89Al1o/jd6VN5hycfwi1lLamYz9K
hnpzMOUQLg6U2ELskTZZ7kc19ebAlPTCg02ah1MenMOqhruQ2m8XS8QmjhKTzAebKAo/etCywAIt
cp1eYVFOyq2KHfOOWkOp7SdYAyheZWGW+1me0DdxgoAkCtAgAyEFaWCMcn05do8wzdNPbprZ4YG6
sDL8b5XUEw2QraG2l8yzBpLvcFJ8zCd5HphDVbscZSB9BnYTzfiYpK/6jV5NrrGY03N96kBrqgk0
gc5ioL8Y9MK60RcGIFfoQArIT0BmxsCEYPppaIXzUb9pIGb3p7SxOrMQJKFD6dib2IPZWKROlNwC
mVdTtAR72pLlLVLAZLtSJPoBN44LGrooRvjJECx7ryXckxIYvluMM2j4yIaPLryWnO+hQ3sUGoKy
bwr2PmxqiPwjRRt69J8YutfOSFD9y5b2X7USAGqdQGDOW2kAUvfIBIycZuEeEFUNTyM1A2NvtaIC
I6EvQG/FHKFuoTqgeiH67pmOSj7y3OgSmNRc+WgjS/kDWXmEC+iPhYhBQeovHDituIGR08IEspd7
O2vFDyJkEz6qrSRCMUUdAYkahBLQxaNeVLUCCrXQUpjCUOLWbyUWEkMb31JsJok0SmOwbmUJvR65
trG1ZMeg0wAkzsBHilVjcjMtzOVwUE9QB93DUiLxkEMATo5zofxgAEm901o5CG6asnkTtzIRlTJT
vIM8SrS3puEgJDHWZgjMWWjlzPcnEw+xCV3oTiBAayHwN0GNwhH07lOT+/mjqsH2QHtC04+NWYOu
sFWU5m1ihLC2J5MheVvFdrOPIzV2oYnT1uktQi7We9QX9VtERwzySXNHuYmqnEjJtJzYPbQ9i26W
0GeLL1XbX4RSQHiOnj6Bl1UZtOIJ46RA2MJ2T8JFQ2PvtCjwUmtSt4HnLWmAqTdKeqoo9DvupwBY
ke2tl+MblAFGc86TkOCOGghrezk8CkQPvBhPG3F8zOwCFxEFkxocH10udBcX0NXy+ig3bOeNYPnf
jdq+L+CLEGlWRMemAcRpQ6P9mmgYk5EyhwBXDrX4ZEH+TN8HFRp/piEQm4WIbZbTvaziFCPtU781
LX3xxxyGJ6Ge4XF8cUURWCWLX00OFYq1aH6oi/IqKnQzoAdPPN0fFdX8HDl82peqQwOaiB7nhoe+
i6K9NyIA7OivLdGCV2i1RMojZFv00QWCnA7ACUd1QaA9OqbKZr2dGfW0IlQ1pmQ7ZmQWB3bpkiEw
SNnoA3wHgN4Axw2XqUSzsK8CUbyapSkIY31I4h4NDYDVJ4VdxohiekBbj+vKtWhMXKgXmtjbuFhc
uPuTutBIySYGieeQovCM0lBhnc7mSU3JKLOWyluj7a4FxmRIu8LxghOdlDlMN6jk5IyMUhm6CJxT
pjzwGtqiAqOej2eDokpIjXs5ORnUAfJydDgckdM4tTmyuJFtL7IxeVEgkGTf6JdjT7PPqYtcVB+x
WmTQhwSb7/BHUO7F3cT7ckT7tGRCXDAYtV3VmBKSQxr1y/ywWi5R9p7pE9rVuinIo75DMpi2aMOC
BMgwIbVzAOijMklgIfgEd7EcDfv0yDZpisNBgXmlAD5ChHrZUPSYkfLq87/yvnjewnYPa0ehiUCZ
lw69ZUWkTrtj+0zLY3CrQzBG1Z5a0J+jn+p0cjqkERHXwFS0NmzGBV0O60hXwNIVKRk15ERQ4IBk
ltPzII4Cc1nSwD6mJJiA6CeuPiDyhMqhRvNS62sQzSEAluXiinNL+0aQvlzKzRKrcFA46vBtDKP4
XM2N/AbyLp1s5uRsHMgZ44LIbjhHKCRZ4gr1tWREWx2LMzfcSybUpA7oWq4ssHE0sLSQ3CoPPVQT
hBUf5caeExqErqrog4k3DPkOV4YoWk2UpYJyN9JZh8D26a2pktCub+O25yYqQagsKunQBZAd8dTx
25x21+Uhzj5J+pysZ3oyo59VuodmNOSVTE/Q+CwWhGUHxawqT1waqnzkzqx1CgIT7tusbUdKNT8Z
HRl50kBPQRThnDBhOHmvjiPCoRy7RV/H0Jl+AhJAFhl2hNCo0lvBKqMVr0q4pc0DBMMdd7DMG+MA
dx+pK1tNALkXmVK/B7UU/1HlsWBHthJZkwlqWWT48VYby0svU6GmBeRlEZ7R/bIA4e0ZsHwrqgIR
kvVCiEuZZB7NIluBLsNaNvCHCOGEhrgQ8UpbQS+tFfcyWqGvubFMPyuOU6n7dByDhTJdTu3PZTFt
EioHsVr3p3ru0d5jhDT3MU9OPnsQa0+mk4r6bDFWR1+8RT7+NI/B1e0Vy6S59aymKO+IYgBjISUe
W+bnHGuVTmh0QQIZvmOdpskgsT2uiGViIq1uJ3Ot6KO4VC7ekBvLm0FpNxQQh04G0Nz2QBTsOfMC
C4EEGBukNGJ3+oVmJkheT6pSdIYaZ+HwilJEVBNTzUofRjf2Q4mcSbinjxAoP5xF1GX2iDVdpT/x
hkurnwAqOAqRXtLIJHuxO1BLwEuDETflZeZCjaejntIczz0HeSz6pyQfllFTZbA2vbw6cSn4GwNv
CTq1P+GCWF4uYs2YH5qRy7EHc03vZSQs1AU5exv+Sl5Si9yvcYIicrd2lOyXykQdH4yTxlCOi5nl
Xbg4e+nAUSrNhreK+Lt1RF5mKqQ/Q1ws3/PqZvmhCKHWH9OivICUSFDPQk0c6PK04nShEk1GEHdV
h7Mh0tQJfYW8ckjGdUq7WW6sKjN0zm2Dfklk2FwrVpYrS1imsyYSKSZ79mY2a+agLNKxdzAsuMyo
E5mgzSdjm6CBzneCrqt4eU6H69myOeY/MurJbgJvDRlckiIs3EKDs4VsSi7M9HS5pCleBM0s0cKa
iCanaN6niuNy9Aq7ukNm3LtUljOhWKMYtBzQormQG1+YaK2jzudAnps05Bez4Tyl9Q+5RhK5Kixu
o9JquPdjEvnIPs+poVpZ6c5OFAt4fn/m1cXyUGvikfdGo8h9tlzU+p4zcmhvlU1GdtSn59wEuPEo
RTsQAjZcsThKaKtGby7S7w3E6kNHtWwGN8f58roIx/GIji5Q2/bRZkGsox+yL+fHMMzt25y+kLfI
KMyWezMwCzNPdCjK7TNiB/hCNdgFNEML1UmvLXL80UU4nifFFzczy8NxNRul57OEEsDxlHwpvUnm
1ATgNDnRW1JMVT0gjwJpU1PI1wH9J2uffVgQvtLmEaEB57gGaTl/P9Thwx7TwLw2D7nNVfsgLoEP
gOd3SfrXDYjpvhl7qn5KbwJceYQSI/XQoKIYvZ2XsekNItOZFJ90LsXswlBoz9i35kA/+qQuyAIa
sT1Z4cJ+CN/8FxUacYDcfh/Gf5ZndZAFYdmF8Yv/0QrEjLamgRKToaqAyGzP0YHx3cP46egtvAuP
/gxIb5oOv/kG47csQGACEIbcu2kBzVqrbmqvXIEEdkClAc/U1B9q9s2/76IjoQgYpNgcgIomkFjb
Fr9/gPZULEVH9S8Z9xPcRJpj5CUXBo6+Cew0ms8Jputi/gfMoBrM/nRBXjccTdHTnWdJHR4hZDOy
B8ViTjUipR42yELXPq0qMnyDEYmpeH9Js1xiqSVagaldOndjw515/YrEVXJq6WA9ZhDT0v2JjsCW
WZtl4Jh0r4d67zkH6aK29l1k9vAHh1Gy3JuEs+lbMzNHoFYWQ9J4Jo1Lr5M5CLRhPFmS9aXDd3To
NiYx4HQJN92cFcZ1yr4XJNZmbsGpW2IwF/PyjwUFwTOTSAbScuVU14Y58WLaVOSUZJyhSSRtFlTH
+7RdwdxZWgrxSrMKuiCGigobSzHe5YZpBjZuP7rhZplz8SlQBRX8Ivopu7H7uZ7XRNGoFWKqhyPH
QVRzpiBoQIKCTl2eOn7jqkXRnGOudBd+k5DSLhMS/d4SbaEjk/LDVYIn8obWMhBecYedcd8ZG+n5
mHoafbRY7s9KUlsf0b6jbcyCzALKqXPqv0WT5/N+7Y2KyQA8xUCb6XQAnYwWuBKFmgru7UyfXgA+
m1DBNifT6wnxj74XQV4NARcM584ejCf06aCu8hIFAdCXcWOZZ3NrPn4bTk3jhtSD0RymKQIze27e
kIbMm9QrzxZhqr3R4ymEy1nSaEdeikI7oOr5u9ycus0gW87TY32sgW2bUtOnd6gCfibL5wcTj/wm
3zkanwJKiT9OtML7gAifag2aoWqARW/gpdOSVOFdkpoieGp56FIryQc2OMCvZmrTUtRVaCc4UIYZ
dPJqaBXefl2Oy/J8PM/Ki2VdLk90ypuihpyTNcVUT9xjxSm0D6meaGx/S6MpGBDsEIs9oSwYDquQ
a0IJfdUeokipVDPt2rSVqR+rHmT5al7PRqiW0390bwzNl6aCVogwRwE5UdR+nPKzquIoiWL9/Cwc
K9y/tFanOjPOx/X7cVjTaWq0UHmGJ5RqMjeidZfO3X9Mlge+Pjp31Kkj2gOnaI4044vKy5yC/Cy9
JWk6WORm3wWYRdVNL815fxbmkCIjpRL1HwVTIoBc9rkL/GE0IEdAaIqKozIo5rMpGoVzFXyETj7q
eKkW0zNPqcI3FhboCDGKUUJTnDpL9+nlWqZvctMojis0syaCJU3Dai8L6XWtqUgDon9nnC2G5L5r
RIjfURhTTeLuIXj1RWymFiTRSn2XxqqoUhrK/DQ1RkS4UaaidKRPQDNcga0VjqKOzsIKlP0PdEXd
T1WIVQ0AF9aLd01QQpqpmqT+yr0Sv73I46y+gpX9M/9oTeLaPlAvaAd9hrbziLrWzqid7lMDJD4T
bu4gBJnOK8slFY362T/1khym7OrvNfMVTUtQ2DVa+hpg5/ZyfbAy33v3p19rtYhP/5unZr5aFUHb
s0FJd677H311CEguWgKejYZX+wOM+8EKKM4rVMdMZAnhNLU/v90SuJvExR9dAtN+ZRN5q/AMO+8O
bxGvBt6W493//G5fX9fxtHb6/Ly7S66HfjpQ0MQPAz74/MipGyqablB7Vj+sEM/7nQ7AJmPvR7++
Zb2CNARhVagfip/uAXBfeYLyA3Hud3tzfec3V1/ZaAm6gHBWHxdb8uDbm6/46qLdGnyL9ue3O/lC
3X+33U+PAQIWeApbd79mvTJgS6pELr/rCqzO44os9/UK/YGbzzZe6SbxFFCi1St2d78uDocgcv62
1t/b1fpb2iteEHqKfX8KupeARkBM0whBOvlNLwFNUOl2OwbGKyic6IGClF2f9AeGQIO+3Np/d3Xe
fiPrrznQ4HZ6d/wfHeoqumH337drBC1cA9LC374+tLrf6wLURCJmtyXwXsGm5hYQhGbxg6F/+PnV
Vw50QlsQ8n6zV6eHy46vztdnbxuoTq5evWv+NA/ivmniZq1++/v5/wgD7LgEhvfKRrTOa3m/Dz67
8Pz5Bc4vib3257fz/XRt162PZkPr+tq0C2p/uqdfwTACk6Di/eD3v9cZ0Hd3A9kADqrNOnnfLWtA
DIxn7BIfr2OA380M4KLueAYs4xW6NaSW11t9YxugbWNRcjHhBn81Ey/dBi+4Lb9mU/pRnNy1eZQ4
qLalW773D9aphMe/v08jiFwB0u7at6ZX7T8ViZXV078lWv69I4/SxnoPfrmO/R7+z+9f8fHDt05r
/ZdHcVD65W20aF94cT/Rcz8lIbPnR0Jq5aHSijjr3+bxSMTl6w341LD9RVE21XocsSZCq2LXUQ/9
pd+7RFa8WI8lRm5VXnYd+rj0u4sgZJV2HrQq/SBZj9POVcbiMtdJZ1BhmXadKzXqu40lEAofuw57
0iAXW6/HaZfAkDDsaXDjZ11JIc2QsMPe0iivM1nRCWLXNXhH6rZcD9MugVDF2nXUS7+5i3uvS/9m
s7MfwcPOgy/KjVF1TP+uo16jBxvctXPuDdK49OugYyN0XcJqfwyqurfnZ+P1fMWKE3St/7g1xf0i
o/Y5SIPO7tBtCQfvPO+x6f656iV+dreepJgzpMz1H39+zoc5w/Yum5u7uMJw3naOIpLxMszyVZPd
9I4rMf/O5xT5HI0Gkbu/xeubpnfWVP56pPYQrUaXsEb//f3gcvD+w2D/f/TE5glKFmxz/+O0gesz
bKSJCFNd0zSftTbbLuuvGd3HV3i3VPHjv78/ne1up1/s7v4Hua5vB77rq1S/xlnp+5l/19kEMmz+
YRkE2ebhE9Het7f/OSfoLJjHtx38h2ZLuPsu8dfq3gVOXRn0OHO9s3jSBASU6xm3W0CV8KR7e31Z
PzLUpgRD3Wd9Sz/pvU4DDFPns8JWcZ862JiZF1nsPkKaNzfBxp1O7YVKo0DifK/muRr/Fx5g9Je+
dgp6GAA8cSYfHckn/u0vOr+vv4QRjYiruvtBJBy118ugvPHjUXdgCXf+65I7v+sKSfDdcE/CxL8L
qmi9CVdme/2nn7/vzxZ+lna9TVFs/e5Of+FBAkGy+dEkWIC9ssmCeD07sQSGhLn2/fQmv+t+M/Op
0/7CNbgs494pfmXHUomMyK6LywHPuoNK2Lj0Jgx7J+I/Ll+/X89RLLGmSvhyx9ldngVVd5E1kh47
LwYjb44qwT688YuuadBkxDMnizJcLDfNmWZI2Gzn9PyO+H5l0NkZmiFhiS/zZvvYEjbGCSkalAU2
jAWk1d13xqmfcy+vDlu7kQ2Sh7uevTP/1s8fHRFLwiqDAA7zZGMvWxKW+MxP7pAj6K6FLcFkMLC/
2DzTtoQvdx4UfjcNJsR8d/10F37p3wbJ1shT6JvvPj6dYTc3sifhbF+QfI4LyNTdbwg9efdJX8ZZ
6BeYjfVQrWMhtJV3XY6ryI83oyTY8RIG9kfx45XWRXPUnefsx7Ou3ddlWKKrphwLt3Bzd+gyLNL1
8ibYshwCMLnrcnyIgzrz0/VA7daQYereklrKpz1oKGVT9P6tN6hzRGua+5P58HEC+yXhRe4feNJk
fhXFJY9c/9d420NRQZbgQ1wWJCyTxTZ7QztYGb7PWXx3lwS9gV/VDxdtVU76/tfnJnhRNHy/apdR
PM6xa6za1/+6yt49fChAPJpBPJvkWgGinioFtbeKzwcq4+Q//+f/rsb+wu8dlgsyOczgyL/JU3/9
1Tp3GjkA2zAlpDGu4hRuxqlI7T18Q4cqLCL967/6+ZjrMiAoGK+3e/Vv+7GfL4iX4t67JrvzOxkg
Uf1Hb3z3hwKrv8tZwCt/TBgZpx03ERCxaT2f2v2FCY42wbMuUPZFNVas/29ZIQ2SeNnZODKqFEhv
1X7v/UbeS4Z7OEh6l34y9e/ycr3LhKF3JASqhw2JwBQv8eHAngQbQbB615R+5/hTPVg/5ueP5jkL
XPph05mx9mRu8YXG9IJcdPfQ0ajiuQn/ugMH+Abu4UsOHDnRDEfjmXRifktW9Zl/04E3/LKU42Zu
Gfzh5me6f+UXfvnXNKstb+uNo6txYe447kboRUuKHUccNDTv7JguTaUrzm7TXGUmtiXt26rThpvy
g0vb4En6G0GzKAbsuBCrjMeWORugBh6ZmR+b81txErphvo3yqwmijxZE9M6havi43v9jz7gAQYAk
38ZTxB1v6gb/D3NGg6r+lGeNbX2Rk8ie8Tc2InLOrqnT2sbUaG2EUyb623w3Fnnpg/b8hDMEnGez
uIREN4fJBSnL++km3cRkPO4sqPICtzftLiJ1XQuitQ7uHnyvYUFPkfBuZ34YlcHNeqT2/jWQG+P/
gL/D84JW/WS0/9JF/Frg6p0HdRSUj2rwLqwL4HYmvEp2COhTQRl/5tv9ultqZZ5ecks13/qK/SPc
Qglwpe7Ge2R1HrzRC4/qa5LwZdlxbSTkTF4LG9ydq6B9fnfPvHCyewFyJE039/DUUXvpsDka7X5b
Bj8KymUQ5tONYoro6yRh8v4GnvHx3fzjH5CmtyEV6s4XNCRMdz8QNcAOAEoGUum4DDYTgIIVu+vi
Diq0DrqL0MpkcEXWi593/fvL4DbaGFbC2h7Ej7Aighey6yIc+GUebEstPXkfvfCQHJR+dhusJylu
I0Hl3XXKh/ENvtoGtFFGfvwQ+ntWBYv1FMWEn4+tns9EHQYlSLvusDLWAfxQd3UFgWfX1aXHLqz5
jmmgUfPu4x41FAjKziIIrZid53tMKQYw0nog8c3geq7/+PPH+Lj2k+5sBQtv19V9E5QbGwxqtoRh
2+a9iy5KVJNxA5369XRjN8jANJzGddRsuiba4xCx+eZuvdDmXNKZ0x9vTlnCGp/G2HW0lcjmbvAW
TAnm/bSZB8BHmjJc74Z2J8uovpzlyR1r0hlX9PLbdS9TaPY3YIaWhCNC3r7uTlZGEeU7YUpLL911
IchMzPyurZBxNdMaddOwycA0X4DwaMKNurgM2Ol7Ciob/hSCC7vvM3GiN7Fw5KgkDPxEy/MdncDL
YoPc1DIZd91ol1OfgK7sXHa6LmOJZ8Fd9/JoWYc7z3cW1wAkN7dxK2qy69jfbdW945e7xx6fgGe4
y7th4+MEbvPD19MHnKtb9l2fGGO9g4Wl15/Mj7zw7ntK/G/HZbkE59q9VHVHW7/ADl5WRd05/9I7
66IlNEuTQQJbpYyBWgWgBruzRw9Jhj93klf5tFtoRRUMZcXdl+bP/yXOzbbQDEUTVBI9mpTThljV
DfP5x/261Jooe/wVE2sh5IGOmyIhonstkHudQSXso728rgAjdYbVZIzLndylfkhw/vZA8gDEXZ8e
YRllYJv6kd+5NGUEGu+DorlJqCRgvkiB9+hjGXYsgSkh6NgP0vwW+A+Pef55EnYgGPaAZj6d7/o8
4+z5FEg/BwrThdFaEvyWr1SeL6Lamn1do4f758kqzgsv1r5fBL0PQXnXSWY9Wfd64cj7o5ior+7s
eFuCbzsI0U19uAwy8LSDCUCMHLuX9GhanHUh4rYEmzKgcdIG8lyGlzGoaZ5WdM21DCzUFcf+ENZH
d2RXQonlEHha5xC6EnK9h5CgOtfA837D8yf78UZAaW298X7eMez/+f/qoHf3z8fTPO6CijUZl9dJ
kC06S7EF8/Djzv1pfLPpFWgyggYghHkddS4XnMzdF5n5bqyCKeEOPwNhGfoVAKj1DFepLAn24cxf
5HUXTYlI+PoxP7/bBFZ01rHBCOJJGXZjUAmn+IyL9HYz7yZlbUHK1nFTrd+7/WpCf33XUP3MFyNv
5oY0GdfcWU5HzRvBQ15PczVrCdv4PMbF74wq48poR+3eF5pQudx1jVdmGGHyqvKb9XDtWjzGGf24
YXv/59+ajD5V3YElLPJ7IpMus16XQRO8DBa3UZAkQWczI3K1foGfNxX3kK7W4VyPJtYZEc31H3cY
XLRu6KZm2w4Ju+6OS0Ha93unAeTJ9SzbSWsSjOcled9N6JwMFaPL5q6bFQJFtJ78zy/xVd6N0nRD
grd9+ef/yXtXefrn31pEyEX55//NbuMuBFI3JKw1kifxBkqO/I+EVfGz5aaBRitt94Gvw0cHXEb9
kDzBGLxN78CvOm4RSp+7zxmFsnjDp9elIOTJwwByjtczbE+gjAv2j0cxiC6jZvZHnN74N7OuxZAh
TLWyoY/Pt9B63dXU7UHLusKZ6/A+gcLuPvLrm0VXNMCBKwjpGvFYh2wyhvr5eOrX5WFbnPhfMBG7
FRRvPc/h+IVfYq0Ds+vXePgK4kKExfTwrwai5LOWmew8a/2b9V8+RaN7XTY33UhZwkliZnBj2rty
zy9vuOjXg7Y2cf2Hn7/lyaQ3cdLNpcsgI4vZwnDquJUy6kgik4QkJsyeztAyxCL6/oK6/LY6kgxw
SX9jd8gIm/fzlFuyq8wk4z5bj7s9TyxDyQBJr02lMBmQDfhvdwhtNV2HUkZgd4RIZscf0WQQU9+w
jze+H+3cdj/VZ34p/KfNaF9GJUGUzisRJHWS5pqM4sEFsNI6F5zLrqsqQ2Zxpcl2Etd11VrT82Aa
dy2IDNr76imnzW03cUGvvt2/6VXJF73z79rpX+U38I3Wg7Z3gQwQo9BNWK1Pn32ZV9uMoS4DWL9a
qA8xqGek8kT5XlQGV1bhkeyGjFzrnkjZVVHvQ1yG8VYjj37kej1//jq9vnzyCRIiaNpu+xuJfl0G
dbgPrQylnfUStFtKRh7v0u96Rbojwb4holL3BvBgCBO7eVhdRo5wtTtxYeroz78lQbp4uCqWDNB0
+wJnPk/ooslEiykJqe/VC6xugd6/rNgF//rwJQy4Zs9Gett85Cc8Z4n6qPYW5uTaB//7aBFse/cH
MvSdyayjhBf9/j5uX50vEQh3hrqPTqgmYhfv2TVdZdd/BDLdNpKwDBwqMLUveTK+v5Ue7mf69ulI
hnq2DapMNCl8vgy87Qv/fXb3itP8F/zuZSh2bbd0LkN2Zw+Ztg1yhQzU417pL7vpLxkpbmGfOplA
GQXofp7km/AJGcJQg1sipq4OiQwF5APCu9tIYF82gBQyEpcHfjL+LuLTW1uFn/fhDhskWjt5Fu1J
KvgLAUyX1HZRJOlsDU0GeVDI7JEk6jgpmmhQ9u0K+Tl57IugbNajiPtKe96oPg+DuS6bzcnSdm/9
mJ//ah+oCC5R2e58OGj1z438666BbSIUf8FLYSUejmK/n+adjyPDj96DMbqZFJUQxl0Kc5tvDRNl
aMf2cxFb/8tJgHJVFv7rtihbRszbovpFswQCAWGItz1HBr+tn+drn6yTUpFBcjuIR/H6CAsbJEOX
9AAOj2htcnevbdLyKuLb8rFg8pMa9C+0+/d3ISS1xSNBZhk6V/fjt6VC8bFFMuWrApLQw77rfBQZ
FwNp1g7h57F6TvPDfJ+jAL7W/Q5t3+Hsdp9UR7L+u85LIEOy3hQ/f2OcxPQeIIGwHqm94mRgD/pR
ifIoFYotgYomQz7iPJj1+n6yhawjQ5fhPN4AiclAFn/wMyDRXXdCRiboHMhcd1QZZ1Ys8B8BWMcN
vrxrrDfLz2+7i7i+JYO39XJBu0nCA/yCkqF4hS2QY9EkeGe/kIXprrkn4ThySVWRn2yXi34s3fbj
FmaVFDsKEkpP/633uiL1XAHVW+XTxYml+Ifkab/Joo6fgqTW7mt2lY/xTTurRitVGeOiFrEepk0q
yRCgv2og0G5MVsLO/MjnjVf1hYOmRhu4M3EZFdFHTqb+vMjq8zFLX6iBi9rU+tA+nLdFKtVx0PCi
KSiSmKYlg9J+T65daa/RPyjLy97bBnFj/MWtbhx9y01acpqWSxZMNGr9nQOfLXJ1uwY+D8M4YZv/
v0A8DoOc6lFn18rQsX/fVJtQRRnF5as//wPs3yJ4uFkRI1z/8Xs32MOVHNwjY/4+edFtuoJ/332x
7d1flNV/rvbxIOu/TdDwL/iWW9QU/3pvuU288Td7y2e29L2dvE0Iv/79vwAAAP//</cx:binary>
              </cx:geoCache>
            </cx:geography>
          </cx:layoutPr>
        </cx:series>
      </cx:plotAreaRegion>
    </cx:plotArea>
    <cx:legend pos="r" align="min" overlay="0"/>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hyperlink" Target="#'Pivot Tables'!A1"/><Relationship Id="rId7" Type="http://schemas.openxmlformats.org/officeDocument/2006/relationships/chart" Target="../charts/chart4.xml"/><Relationship Id="rId2" Type="http://schemas.openxmlformats.org/officeDocument/2006/relationships/hyperlink" Target="#Data!A1"/><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18</xdr:col>
      <xdr:colOff>411480</xdr:colOff>
      <xdr:row>0</xdr:row>
      <xdr:rowOff>92764</xdr:rowOff>
    </xdr:from>
    <xdr:to>
      <xdr:col>21</xdr:col>
      <xdr:colOff>502920</xdr:colOff>
      <xdr:row>26</xdr:row>
      <xdr:rowOff>134471</xdr:rowOff>
    </xdr:to>
    <xdr:sp macro="" textlink="">
      <xdr:nvSpPr>
        <xdr:cNvPr id="82" name="Rectangle: Rounded Corners 81">
          <a:extLst>
            <a:ext uri="{FF2B5EF4-FFF2-40B4-BE49-F238E27FC236}">
              <a16:creationId xmlns:a16="http://schemas.microsoft.com/office/drawing/2014/main" id="{ED9A4F6E-8122-41E6-8AC5-2741E0F9B231}"/>
            </a:ext>
          </a:extLst>
        </xdr:cNvPr>
        <xdr:cNvSpPr/>
      </xdr:nvSpPr>
      <xdr:spPr>
        <a:xfrm>
          <a:off x="11384280" y="92764"/>
          <a:ext cx="1920240" cy="4703354"/>
        </a:xfrm>
        <a:prstGeom prst="roundRect">
          <a:avLst>
            <a:gd name="adj" fmla="val 569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221525</xdr:colOff>
      <xdr:row>24</xdr:row>
      <xdr:rowOff>138485</xdr:rowOff>
    </xdr:from>
    <xdr:to>
      <xdr:col>6</xdr:col>
      <xdr:colOff>167641</xdr:colOff>
      <xdr:row>39</xdr:row>
      <xdr:rowOff>7619</xdr:rowOff>
    </xdr:to>
    <xdr:sp macro="" textlink="">
      <xdr:nvSpPr>
        <xdr:cNvPr id="70" name="Rectangle: Rounded Corners 69">
          <a:extLst>
            <a:ext uri="{FF2B5EF4-FFF2-40B4-BE49-F238E27FC236}">
              <a16:creationId xmlns:a16="http://schemas.microsoft.com/office/drawing/2014/main" id="{68A3E0B4-EDD7-4712-9EA1-B4F5A10E2139}"/>
            </a:ext>
          </a:extLst>
        </xdr:cNvPr>
        <xdr:cNvSpPr/>
      </xdr:nvSpPr>
      <xdr:spPr>
        <a:xfrm>
          <a:off x="221525" y="4527605"/>
          <a:ext cx="3603716" cy="2612334"/>
        </a:xfrm>
        <a:prstGeom prst="roundRect">
          <a:avLst>
            <a:gd name="adj" fmla="val 569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231915</xdr:colOff>
      <xdr:row>0</xdr:row>
      <xdr:rowOff>92765</xdr:rowOff>
    </xdr:from>
    <xdr:to>
      <xdr:col>18</xdr:col>
      <xdr:colOff>228600</xdr:colOff>
      <xdr:row>3</xdr:row>
      <xdr:rowOff>86140</xdr:rowOff>
    </xdr:to>
    <xdr:sp macro="" textlink="">
      <xdr:nvSpPr>
        <xdr:cNvPr id="2" name="Rectangle: Rounded Corners 1">
          <a:extLst>
            <a:ext uri="{FF2B5EF4-FFF2-40B4-BE49-F238E27FC236}">
              <a16:creationId xmlns:a16="http://schemas.microsoft.com/office/drawing/2014/main" id="{D5426622-3188-0982-A54E-9A4C4E1D94DB}"/>
            </a:ext>
          </a:extLst>
        </xdr:cNvPr>
        <xdr:cNvSpPr/>
      </xdr:nvSpPr>
      <xdr:spPr>
        <a:xfrm>
          <a:off x="231915" y="92765"/>
          <a:ext cx="10969485" cy="542015"/>
        </a:xfrm>
        <a:prstGeom prst="roundRect">
          <a:avLst>
            <a:gd name="adj" fmla="val 13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6627</xdr:colOff>
      <xdr:row>1</xdr:row>
      <xdr:rowOff>19880</xdr:rowOff>
    </xdr:from>
    <xdr:to>
      <xdr:col>8</xdr:col>
      <xdr:colOff>238539</xdr:colOff>
      <xdr:row>2</xdr:row>
      <xdr:rowOff>125896</xdr:rowOff>
    </xdr:to>
    <xdr:sp macro="" textlink="">
      <xdr:nvSpPr>
        <xdr:cNvPr id="3" name="TextBox 2">
          <a:extLst>
            <a:ext uri="{FF2B5EF4-FFF2-40B4-BE49-F238E27FC236}">
              <a16:creationId xmlns:a16="http://schemas.microsoft.com/office/drawing/2014/main" id="{25DF1891-9089-8E76-1C8E-B62F120B3E03}"/>
            </a:ext>
          </a:extLst>
        </xdr:cNvPr>
        <xdr:cNvSpPr txBox="1"/>
      </xdr:nvSpPr>
      <xdr:spPr>
        <a:xfrm>
          <a:off x="616227" y="205410"/>
          <a:ext cx="4499112" cy="2915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t>ABC Executive</a:t>
          </a:r>
          <a:r>
            <a:rPr lang="en-IN" sz="1600" baseline="0"/>
            <a:t> Summary &amp; Profitability Dashboard</a:t>
          </a:r>
          <a:endParaRPr lang="en-IN" sz="1600"/>
        </a:p>
      </xdr:txBody>
    </xdr:sp>
    <xdr:clientData/>
  </xdr:twoCellAnchor>
  <xdr:twoCellAnchor editAs="oneCell">
    <xdr:from>
      <xdr:col>0</xdr:col>
      <xdr:colOff>318052</xdr:colOff>
      <xdr:row>0</xdr:row>
      <xdr:rowOff>156775</xdr:rowOff>
    </xdr:from>
    <xdr:to>
      <xdr:col>1</xdr:col>
      <xdr:colOff>106017</xdr:colOff>
      <xdr:row>2</xdr:row>
      <xdr:rowOff>183279</xdr:rowOff>
    </xdr:to>
    <xdr:pic>
      <xdr:nvPicPr>
        <xdr:cNvPr id="5" name="Picture 4">
          <a:extLst>
            <a:ext uri="{FF2B5EF4-FFF2-40B4-BE49-F238E27FC236}">
              <a16:creationId xmlns:a16="http://schemas.microsoft.com/office/drawing/2014/main" id="{6472CF5E-427B-F7AE-7257-0571A3249D7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18052" y="156775"/>
          <a:ext cx="397565" cy="397565"/>
        </a:xfrm>
        <a:prstGeom prst="rect">
          <a:avLst/>
        </a:prstGeom>
      </xdr:spPr>
    </xdr:pic>
    <xdr:clientData/>
  </xdr:twoCellAnchor>
  <xdr:twoCellAnchor>
    <xdr:from>
      <xdr:col>0</xdr:col>
      <xdr:colOff>238540</xdr:colOff>
      <xdr:row>4</xdr:row>
      <xdr:rowOff>39756</xdr:rowOff>
    </xdr:from>
    <xdr:to>
      <xdr:col>3</xdr:col>
      <xdr:colOff>59637</xdr:colOff>
      <xdr:row>8</xdr:row>
      <xdr:rowOff>39757</xdr:rowOff>
    </xdr:to>
    <xdr:grpSp>
      <xdr:nvGrpSpPr>
        <xdr:cNvPr id="9" name="Group 8">
          <a:extLst>
            <a:ext uri="{FF2B5EF4-FFF2-40B4-BE49-F238E27FC236}">
              <a16:creationId xmlns:a16="http://schemas.microsoft.com/office/drawing/2014/main" id="{37F7D1CC-BC9E-2A77-97B8-78C22E92D309}"/>
            </a:ext>
          </a:extLst>
        </xdr:cNvPr>
        <xdr:cNvGrpSpPr/>
      </xdr:nvGrpSpPr>
      <xdr:grpSpPr>
        <a:xfrm>
          <a:off x="238540" y="756932"/>
          <a:ext cx="1649897" cy="717178"/>
          <a:chOff x="238540" y="755374"/>
          <a:chExt cx="1649897" cy="742122"/>
        </a:xfrm>
      </xdr:grpSpPr>
      <xdr:sp macro="" textlink="">
        <xdr:nvSpPr>
          <xdr:cNvPr id="6" name="Rectangle: Rounded Corners 5">
            <a:extLst>
              <a:ext uri="{FF2B5EF4-FFF2-40B4-BE49-F238E27FC236}">
                <a16:creationId xmlns:a16="http://schemas.microsoft.com/office/drawing/2014/main" id="{00104C67-FD44-46C8-BA36-9C392399E5D0}"/>
              </a:ext>
            </a:extLst>
          </xdr:cNvPr>
          <xdr:cNvSpPr/>
        </xdr:nvSpPr>
        <xdr:spPr>
          <a:xfrm>
            <a:off x="245166" y="755374"/>
            <a:ext cx="1643269" cy="742122"/>
          </a:xfrm>
          <a:prstGeom prst="roundRect">
            <a:avLst>
              <a:gd name="adj" fmla="val 13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TextBox 6">
            <a:extLst>
              <a:ext uri="{FF2B5EF4-FFF2-40B4-BE49-F238E27FC236}">
                <a16:creationId xmlns:a16="http://schemas.microsoft.com/office/drawing/2014/main" id="{7CCC185B-3A64-4732-AB0B-B62E74EABFD1}"/>
              </a:ext>
            </a:extLst>
          </xdr:cNvPr>
          <xdr:cNvSpPr txBox="1"/>
        </xdr:nvSpPr>
        <xdr:spPr>
          <a:xfrm>
            <a:off x="265043" y="841512"/>
            <a:ext cx="1623392"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65000"/>
                    <a:lumOff val="35000"/>
                  </a:schemeClr>
                </a:solidFill>
              </a:rPr>
              <a:t>Total Revenue</a:t>
            </a:r>
          </a:p>
        </xdr:txBody>
      </xdr:sp>
      <xdr:sp macro="" textlink="'Pivot Tables'!A4">
        <xdr:nvSpPr>
          <xdr:cNvPr id="8" name="TextBox 7">
            <a:extLst>
              <a:ext uri="{FF2B5EF4-FFF2-40B4-BE49-F238E27FC236}">
                <a16:creationId xmlns:a16="http://schemas.microsoft.com/office/drawing/2014/main" id="{269D2DAD-86FC-4C8D-845D-37B5646BD09E}"/>
              </a:ext>
            </a:extLst>
          </xdr:cNvPr>
          <xdr:cNvSpPr txBox="1"/>
        </xdr:nvSpPr>
        <xdr:spPr>
          <a:xfrm>
            <a:off x="238540" y="1106556"/>
            <a:ext cx="1649897"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EE89E10-316A-4E22-85E9-B4431701A39F}" type="TxLink">
              <a:rPr lang="en-US" sz="2000" b="1" i="0" u="none" strike="noStrike">
                <a:solidFill>
                  <a:schemeClr val="accent4">
                    <a:lumMod val="50000"/>
                  </a:schemeClr>
                </a:solidFill>
                <a:latin typeface="Aptos Narrow"/>
              </a:rPr>
              <a:pPr algn="ctr"/>
              <a:t>$6,45,223</a:t>
            </a:fld>
            <a:endParaRPr lang="en-IN" sz="3200" b="1">
              <a:solidFill>
                <a:schemeClr val="accent4">
                  <a:lumMod val="50000"/>
                </a:schemeClr>
              </a:solidFill>
            </a:endParaRPr>
          </a:p>
        </xdr:txBody>
      </xdr:sp>
    </xdr:grpSp>
    <xdr:clientData/>
  </xdr:twoCellAnchor>
  <xdr:twoCellAnchor>
    <xdr:from>
      <xdr:col>3</xdr:col>
      <xdr:colOff>278297</xdr:colOff>
      <xdr:row>4</xdr:row>
      <xdr:rowOff>53008</xdr:rowOff>
    </xdr:from>
    <xdr:to>
      <xdr:col>6</xdr:col>
      <xdr:colOff>99394</xdr:colOff>
      <xdr:row>8</xdr:row>
      <xdr:rowOff>53009</xdr:rowOff>
    </xdr:to>
    <xdr:grpSp>
      <xdr:nvGrpSpPr>
        <xdr:cNvPr id="40" name="Group 39">
          <a:extLst>
            <a:ext uri="{FF2B5EF4-FFF2-40B4-BE49-F238E27FC236}">
              <a16:creationId xmlns:a16="http://schemas.microsoft.com/office/drawing/2014/main" id="{877275E6-31B8-0CB7-E1C4-73CE67457BB5}"/>
            </a:ext>
          </a:extLst>
        </xdr:cNvPr>
        <xdr:cNvGrpSpPr/>
      </xdr:nvGrpSpPr>
      <xdr:grpSpPr>
        <a:xfrm>
          <a:off x="2107097" y="770184"/>
          <a:ext cx="1649897" cy="717178"/>
          <a:chOff x="238540" y="755374"/>
          <a:chExt cx="1649897" cy="742122"/>
        </a:xfrm>
      </xdr:grpSpPr>
      <xdr:sp macro="" textlink="">
        <xdr:nvSpPr>
          <xdr:cNvPr id="41" name="Rectangle: Rounded Corners 40">
            <a:extLst>
              <a:ext uri="{FF2B5EF4-FFF2-40B4-BE49-F238E27FC236}">
                <a16:creationId xmlns:a16="http://schemas.microsoft.com/office/drawing/2014/main" id="{3CEFEA1A-2B4E-F02B-AA9A-0A7763B88378}"/>
              </a:ext>
            </a:extLst>
          </xdr:cNvPr>
          <xdr:cNvSpPr/>
        </xdr:nvSpPr>
        <xdr:spPr>
          <a:xfrm>
            <a:off x="245166" y="755374"/>
            <a:ext cx="1643269" cy="742122"/>
          </a:xfrm>
          <a:prstGeom prst="roundRect">
            <a:avLst>
              <a:gd name="adj" fmla="val 13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2" name="TextBox 41">
            <a:extLst>
              <a:ext uri="{FF2B5EF4-FFF2-40B4-BE49-F238E27FC236}">
                <a16:creationId xmlns:a16="http://schemas.microsoft.com/office/drawing/2014/main" id="{725B6A04-5EAC-9074-22E0-6355133D7199}"/>
              </a:ext>
            </a:extLst>
          </xdr:cNvPr>
          <xdr:cNvSpPr txBox="1"/>
        </xdr:nvSpPr>
        <xdr:spPr>
          <a:xfrm>
            <a:off x="265043" y="841512"/>
            <a:ext cx="1623392"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65000"/>
                    <a:lumOff val="35000"/>
                  </a:schemeClr>
                </a:solidFill>
              </a:rPr>
              <a:t>Total Gross Profit</a:t>
            </a:r>
          </a:p>
        </xdr:txBody>
      </xdr:sp>
      <xdr:sp macro="" textlink="'Pivot Tables'!C4">
        <xdr:nvSpPr>
          <xdr:cNvPr id="43" name="TextBox 42">
            <a:extLst>
              <a:ext uri="{FF2B5EF4-FFF2-40B4-BE49-F238E27FC236}">
                <a16:creationId xmlns:a16="http://schemas.microsoft.com/office/drawing/2014/main" id="{2A0C279D-319F-816F-BD59-54F9B23E5AF6}"/>
              </a:ext>
            </a:extLst>
          </xdr:cNvPr>
          <xdr:cNvSpPr txBox="1"/>
        </xdr:nvSpPr>
        <xdr:spPr>
          <a:xfrm>
            <a:off x="238540" y="1106556"/>
            <a:ext cx="1649897"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0A29472-EBAD-4A66-80E3-6766E232197E}" type="TxLink">
              <a:rPr lang="en-US" sz="2000" b="1" i="0" u="none" strike="noStrike">
                <a:solidFill>
                  <a:schemeClr val="accent4">
                    <a:lumMod val="50000"/>
                  </a:schemeClr>
                </a:solidFill>
                <a:latin typeface="Aptos Narrow"/>
                <a:ea typeface="+mn-ea"/>
                <a:cs typeface="+mn-cs"/>
              </a:rPr>
              <a:pPr marL="0" indent="0" algn="ctr"/>
              <a:t>$2,96,384</a:t>
            </a:fld>
            <a:endParaRPr lang="en-IN" sz="2000" b="1" i="0" u="none" strike="noStrike">
              <a:solidFill>
                <a:schemeClr val="accent4">
                  <a:lumMod val="50000"/>
                </a:schemeClr>
              </a:solidFill>
              <a:latin typeface="Aptos Narrow"/>
              <a:ea typeface="+mn-ea"/>
              <a:cs typeface="+mn-cs"/>
            </a:endParaRPr>
          </a:p>
        </xdr:txBody>
      </xdr:sp>
    </xdr:grpSp>
    <xdr:clientData/>
  </xdr:twoCellAnchor>
  <xdr:twoCellAnchor>
    <xdr:from>
      <xdr:col>6</xdr:col>
      <xdr:colOff>318054</xdr:colOff>
      <xdr:row>4</xdr:row>
      <xdr:rowOff>66260</xdr:rowOff>
    </xdr:from>
    <xdr:to>
      <xdr:col>9</xdr:col>
      <xdr:colOff>139151</xdr:colOff>
      <xdr:row>8</xdr:row>
      <xdr:rowOff>66261</xdr:rowOff>
    </xdr:to>
    <xdr:grpSp>
      <xdr:nvGrpSpPr>
        <xdr:cNvPr id="44" name="Group 43">
          <a:extLst>
            <a:ext uri="{FF2B5EF4-FFF2-40B4-BE49-F238E27FC236}">
              <a16:creationId xmlns:a16="http://schemas.microsoft.com/office/drawing/2014/main" id="{0379F330-B956-BFA3-4C06-7C20B2165992}"/>
            </a:ext>
          </a:extLst>
        </xdr:cNvPr>
        <xdr:cNvGrpSpPr/>
      </xdr:nvGrpSpPr>
      <xdr:grpSpPr>
        <a:xfrm>
          <a:off x="3975654" y="783436"/>
          <a:ext cx="1649897" cy="717178"/>
          <a:chOff x="238540" y="755374"/>
          <a:chExt cx="1649897" cy="742122"/>
        </a:xfrm>
      </xdr:grpSpPr>
      <xdr:sp macro="" textlink="">
        <xdr:nvSpPr>
          <xdr:cNvPr id="45" name="Rectangle: Rounded Corners 44">
            <a:extLst>
              <a:ext uri="{FF2B5EF4-FFF2-40B4-BE49-F238E27FC236}">
                <a16:creationId xmlns:a16="http://schemas.microsoft.com/office/drawing/2014/main" id="{754451F4-4862-9B80-F3A3-D5219247C703}"/>
              </a:ext>
            </a:extLst>
          </xdr:cNvPr>
          <xdr:cNvSpPr/>
        </xdr:nvSpPr>
        <xdr:spPr>
          <a:xfrm>
            <a:off x="245166" y="755374"/>
            <a:ext cx="1643269" cy="742122"/>
          </a:xfrm>
          <a:prstGeom prst="roundRect">
            <a:avLst>
              <a:gd name="adj" fmla="val 13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6" name="TextBox 45">
            <a:extLst>
              <a:ext uri="{FF2B5EF4-FFF2-40B4-BE49-F238E27FC236}">
                <a16:creationId xmlns:a16="http://schemas.microsoft.com/office/drawing/2014/main" id="{7BC2A874-20BC-C640-5121-7A82A0569114}"/>
              </a:ext>
            </a:extLst>
          </xdr:cNvPr>
          <xdr:cNvSpPr txBox="1"/>
        </xdr:nvSpPr>
        <xdr:spPr>
          <a:xfrm>
            <a:off x="265043" y="841512"/>
            <a:ext cx="1623392"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65000"/>
                    <a:lumOff val="35000"/>
                  </a:schemeClr>
                </a:solidFill>
              </a:rPr>
              <a:t>Gross</a:t>
            </a:r>
            <a:r>
              <a:rPr lang="en-IN" sz="1400" baseline="0">
                <a:solidFill>
                  <a:schemeClr val="tx1">
                    <a:lumMod val="65000"/>
                    <a:lumOff val="35000"/>
                  </a:schemeClr>
                </a:solidFill>
              </a:rPr>
              <a:t> Profit Margin</a:t>
            </a:r>
            <a:endParaRPr lang="en-IN" sz="1400">
              <a:solidFill>
                <a:schemeClr val="tx1">
                  <a:lumMod val="65000"/>
                  <a:lumOff val="35000"/>
                </a:schemeClr>
              </a:solidFill>
            </a:endParaRPr>
          </a:p>
        </xdr:txBody>
      </xdr:sp>
      <xdr:sp macro="" textlink="'Pivot Tables'!E4">
        <xdr:nvSpPr>
          <xdr:cNvPr id="47" name="TextBox 46">
            <a:extLst>
              <a:ext uri="{FF2B5EF4-FFF2-40B4-BE49-F238E27FC236}">
                <a16:creationId xmlns:a16="http://schemas.microsoft.com/office/drawing/2014/main" id="{AD2CE3CE-808C-5A3C-2A79-0F9A0B16637F}"/>
              </a:ext>
            </a:extLst>
          </xdr:cNvPr>
          <xdr:cNvSpPr txBox="1"/>
        </xdr:nvSpPr>
        <xdr:spPr>
          <a:xfrm>
            <a:off x="238540" y="1106556"/>
            <a:ext cx="1649897"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0C8D7FE-A7B9-46E1-803F-8AE29247854B}" type="TxLink">
              <a:rPr lang="en-US" sz="2000" b="1" i="0" u="none" strike="noStrike">
                <a:solidFill>
                  <a:schemeClr val="accent4">
                    <a:lumMod val="50000"/>
                  </a:schemeClr>
                </a:solidFill>
                <a:latin typeface="Aptos Narrow"/>
                <a:ea typeface="+mn-ea"/>
                <a:cs typeface="+mn-cs"/>
              </a:rPr>
              <a:pPr marL="0" indent="0" algn="ctr"/>
              <a:t>45.94%</a:t>
            </a:fld>
            <a:endParaRPr lang="en-IN" sz="2000" b="1" i="0" u="none" strike="noStrike">
              <a:solidFill>
                <a:schemeClr val="accent4">
                  <a:lumMod val="50000"/>
                </a:schemeClr>
              </a:solidFill>
              <a:latin typeface="Aptos Narrow"/>
              <a:ea typeface="+mn-ea"/>
              <a:cs typeface="+mn-cs"/>
            </a:endParaRPr>
          </a:p>
        </xdr:txBody>
      </xdr:sp>
    </xdr:grpSp>
    <xdr:clientData/>
  </xdr:twoCellAnchor>
  <xdr:twoCellAnchor>
    <xdr:from>
      <xdr:col>9</xdr:col>
      <xdr:colOff>357811</xdr:colOff>
      <xdr:row>4</xdr:row>
      <xdr:rowOff>79512</xdr:rowOff>
    </xdr:from>
    <xdr:to>
      <xdr:col>12</xdr:col>
      <xdr:colOff>178908</xdr:colOff>
      <xdr:row>8</xdr:row>
      <xdr:rowOff>79513</xdr:rowOff>
    </xdr:to>
    <xdr:grpSp>
      <xdr:nvGrpSpPr>
        <xdr:cNvPr id="48" name="Group 47">
          <a:extLst>
            <a:ext uri="{FF2B5EF4-FFF2-40B4-BE49-F238E27FC236}">
              <a16:creationId xmlns:a16="http://schemas.microsoft.com/office/drawing/2014/main" id="{68994243-8BB3-C9B1-CC37-4AEF144FD129}"/>
            </a:ext>
          </a:extLst>
        </xdr:cNvPr>
        <xdr:cNvGrpSpPr/>
      </xdr:nvGrpSpPr>
      <xdr:grpSpPr>
        <a:xfrm>
          <a:off x="5844211" y="796688"/>
          <a:ext cx="1649897" cy="717178"/>
          <a:chOff x="238540" y="755374"/>
          <a:chExt cx="1649897" cy="742122"/>
        </a:xfrm>
      </xdr:grpSpPr>
      <xdr:sp macro="" textlink="">
        <xdr:nvSpPr>
          <xdr:cNvPr id="49" name="Rectangle: Rounded Corners 48">
            <a:extLst>
              <a:ext uri="{FF2B5EF4-FFF2-40B4-BE49-F238E27FC236}">
                <a16:creationId xmlns:a16="http://schemas.microsoft.com/office/drawing/2014/main" id="{47C61D5E-4E96-6B7A-2CFE-EA954DC4485C}"/>
              </a:ext>
            </a:extLst>
          </xdr:cNvPr>
          <xdr:cNvSpPr/>
        </xdr:nvSpPr>
        <xdr:spPr>
          <a:xfrm>
            <a:off x="245166" y="755374"/>
            <a:ext cx="1643269" cy="742122"/>
          </a:xfrm>
          <a:prstGeom prst="roundRect">
            <a:avLst>
              <a:gd name="adj" fmla="val 13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0" name="TextBox 49">
            <a:extLst>
              <a:ext uri="{FF2B5EF4-FFF2-40B4-BE49-F238E27FC236}">
                <a16:creationId xmlns:a16="http://schemas.microsoft.com/office/drawing/2014/main" id="{4AF59E95-18F2-7A0B-7655-F43BABD2499D}"/>
              </a:ext>
            </a:extLst>
          </xdr:cNvPr>
          <xdr:cNvSpPr txBox="1"/>
        </xdr:nvSpPr>
        <xdr:spPr>
          <a:xfrm>
            <a:off x="265043" y="841512"/>
            <a:ext cx="1623392"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65000"/>
                    <a:lumOff val="35000"/>
                  </a:schemeClr>
                </a:solidFill>
              </a:rPr>
              <a:t>Total Unit Sold</a:t>
            </a:r>
          </a:p>
        </xdr:txBody>
      </xdr:sp>
      <xdr:sp macro="" textlink="'Pivot Tables'!G4">
        <xdr:nvSpPr>
          <xdr:cNvPr id="51" name="TextBox 50">
            <a:extLst>
              <a:ext uri="{FF2B5EF4-FFF2-40B4-BE49-F238E27FC236}">
                <a16:creationId xmlns:a16="http://schemas.microsoft.com/office/drawing/2014/main" id="{56208B86-F550-775F-C041-50B4CA308DA3}"/>
              </a:ext>
            </a:extLst>
          </xdr:cNvPr>
          <xdr:cNvSpPr txBox="1"/>
        </xdr:nvSpPr>
        <xdr:spPr>
          <a:xfrm>
            <a:off x="238540" y="1106556"/>
            <a:ext cx="1649897"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4F16923-EB72-4667-8642-2C08BF773312}" type="TxLink">
              <a:rPr lang="en-US" sz="2000" b="1" i="0" u="none" strike="noStrike">
                <a:solidFill>
                  <a:schemeClr val="accent4">
                    <a:lumMod val="50000"/>
                  </a:schemeClr>
                </a:solidFill>
                <a:latin typeface="Aptos Narrow"/>
                <a:ea typeface="+mn-ea"/>
                <a:cs typeface="+mn-cs"/>
              </a:rPr>
              <a:pPr marL="0" indent="0" algn="ctr"/>
              <a:t>6698</a:t>
            </a:fld>
            <a:endParaRPr lang="en-IN" sz="2000" b="1" i="0" u="none" strike="noStrike">
              <a:solidFill>
                <a:schemeClr val="accent4">
                  <a:lumMod val="50000"/>
                </a:schemeClr>
              </a:solidFill>
              <a:latin typeface="Aptos Narrow"/>
              <a:ea typeface="+mn-ea"/>
              <a:cs typeface="+mn-cs"/>
            </a:endParaRPr>
          </a:p>
        </xdr:txBody>
      </xdr:sp>
    </xdr:grpSp>
    <xdr:clientData/>
  </xdr:twoCellAnchor>
  <xdr:twoCellAnchor>
    <xdr:from>
      <xdr:col>12</xdr:col>
      <xdr:colOff>397568</xdr:colOff>
      <xdr:row>4</xdr:row>
      <xdr:rowOff>92764</xdr:rowOff>
    </xdr:from>
    <xdr:to>
      <xdr:col>15</xdr:col>
      <xdr:colOff>218665</xdr:colOff>
      <xdr:row>8</xdr:row>
      <xdr:rowOff>92765</xdr:rowOff>
    </xdr:to>
    <xdr:grpSp>
      <xdr:nvGrpSpPr>
        <xdr:cNvPr id="52" name="Group 51">
          <a:extLst>
            <a:ext uri="{FF2B5EF4-FFF2-40B4-BE49-F238E27FC236}">
              <a16:creationId xmlns:a16="http://schemas.microsoft.com/office/drawing/2014/main" id="{A8B8449E-7357-3C48-8ADE-EF46E955B456}"/>
            </a:ext>
          </a:extLst>
        </xdr:cNvPr>
        <xdr:cNvGrpSpPr/>
      </xdr:nvGrpSpPr>
      <xdr:grpSpPr>
        <a:xfrm>
          <a:off x="7712768" y="809940"/>
          <a:ext cx="1649897" cy="717178"/>
          <a:chOff x="238540" y="755374"/>
          <a:chExt cx="1649897" cy="742122"/>
        </a:xfrm>
      </xdr:grpSpPr>
      <xdr:sp macro="" textlink="">
        <xdr:nvSpPr>
          <xdr:cNvPr id="53" name="Rectangle: Rounded Corners 52">
            <a:extLst>
              <a:ext uri="{FF2B5EF4-FFF2-40B4-BE49-F238E27FC236}">
                <a16:creationId xmlns:a16="http://schemas.microsoft.com/office/drawing/2014/main" id="{AADC26C0-3406-7B97-08B5-07CBE24ACD25}"/>
              </a:ext>
            </a:extLst>
          </xdr:cNvPr>
          <xdr:cNvSpPr/>
        </xdr:nvSpPr>
        <xdr:spPr>
          <a:xfrm>
            <a:off x="245166" y="755374"/>
            <a:ext cx="1643269" cy="742122"/>
          </a:xfrm>
          <a:prstGeom prst="roundRect">
            <a:avLst>
              <a:gd name="adj" fmla="val 13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4" name="TextBox 53">
            <a:extLst>
              <a:ext uri="{FF2B5EF4-FFF2-40B4-BE49-F238E27FC236}">
                <a16:creationId xmlns:a16="http://schemas.microsoft.com/office/drawing/2014/main" id="{9EDDE979-66DA-E0DB-5FB5-117C2387180E}"/>
              </a:ext>
            </a:extLst>
          </xdr:cNvPr>
          <xdr:cNvSpPr txBox="1"/>
        </xdr:nvSpPr>
        <xdr:spPr>
          <a:xfrm>
            <a:off x="265043" y="841512"/>
            <a:ext cx="1623392"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65000"/>
                    <a:lumOff val="35000"/>
                  </a:schemeClr>
                </a:solidFill>
              </a:rPr>
              <a:t>Total Orders</a:t>
            </a:r>
          </a:p>
        </xdr:txBody>
      </xdr:sp>
      <xdr:sp macro="" textlink="'Pivot Tables'!I4">
        <xdr:nvSpPr>
          <xdr:cNvPr id="55" name="TextBox 54">
            <a:extLst>
              <a:ext uri="{FF2B5EF4-FFF2-40B4-BE49-F238E27FC236}">
                <a16:creationId xmlns:a16="http://schemas.microsoft.com/office/drawing/2014/main" id="{CBC36CDA-9949-AEA1-14FB-446609D7AEC5}"/>
              </a:ext>
            </a:extLst>
          </xdr:cNvPr>
          <xdr:cNvSpPr txBox="1"/>
        </xdr:nvSpPr>
        <xdr:spPr>
          <a:xfrm>
            <a:off x="238540" y="1106556"/>
            <a:ext cx="1649897"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D3685D1-EC40-4793-9D6F-BA42F6E7CFF1}" type="TxLink">
              <a:rPr lang="en-US" sz="2000" b="1" i="0" u="none" strike="noStrike">
                <a:solidFill>
                  <a:schemeClr val="accent4">
                    <a:lumMod val="50000"/>
                  </a:schemeClr>
                </a:solidFill>
                <a:latin typeface="Aptos Narrow"/>
                <a:ea typeface="+mn-ea"/>
                <a:cs typeface="+mn-cs"/>
              </a:rPr>
              <a:pPr marL="0" indent="0" algn="ctr"/>
              <a:t>2707</a:t>
            </a:fld>
            <a:endParaRPr lang="en-IN" sz="2000" b="1" i="0" u="none" strike="noStrike">
              <a:solidFill>
                <a:schemeClr val="accent4">
                  <a:lumMod val="50000"/>
                </a:schemeClr>
              </a:solidFill>
              <a:latin typeface="Aptos Narrow"/>
              <a:ea typeface="+mn-ea"/>
              <a:cs typeface="+mn-cs"/>
            </a:endParaRPr>
          </a:p>
        </xdr:txBody>
      </xdr:sp>
    </xdr:grpSp>
    <xdr:clientData/>
  </xdr:twoCellAnchor>
  <xdr:twoCellAnchor>
    <xdr:from>
      <xdr:col>15</xdr:col>
      <xdr:colOff>437325</xdr:colOff>
      <xdr:row>4</xdr:row>
      <xdr:rowOff>106016</xdr:rowOff>
    </xdr:from>
    <xdr:to>
      <xdr:col>18</xdr:col>
      <xdr:colOff>258422</xdr:colOff>
      <xdr:row>8</xdr:row>
      <xdr:rowOff>106017</xdr:rowOff>
    </xdr:to>
    <xdr:grpSp>
      <xdr:nvGrpSpPr>
        <xdr:cNvPr id="56" name="Group 55">
          <a:extLst>
            <a:ext uri="{FF2B5EF4-FFF2-40B4-BE49-F238E27FC236}">
              <a16:creationId xmlns:a16="http://schemas.microsoft.com/office/drawing/2014/main" id="{ABB3D013-7989-30C8-01CC-D2BE967364C9}"/>
            </a:ext>
          </a:extLst>
        </xdr:cNvPr>
        <xdr:cNvGrpSpPr/>
      </xdr:nvGrpSpPr>
      <xdr:grpSpPr>
        <a:xfrm>
          <a:off x="9581325" y="823192"/>
          <a:ext cx="1649897" cy="717178"/>
          <a:chOff x="238540" y="755374"/>
          <a:chExt cx="1649897" cy="742122"/>
        </a:xfrm>
      </xdr:grpSpPr>
      <xdr:sp macro="" textlink="">
        <xdr:nvSpPr>
          <xdr:cNvPr id="57" name="Rectangle: Rounded Corners 56">
            <a:extLst>
              <a:ext uri="{FF2B5EF4-FFF2-40B4-BE49-F238E27FC236}">
                <a16:creationId xmlns:a16="http://schemas.microsoft.com/office/drawing/2014/main" id="{FE985787-D235-28C2-AFB2-9D358471491A}"/>
              </a:ext>
            </a:extLst>
          </xdr:cNvPr>
          <xdr:cNvSpPr/>
        </xdr:nvSpPr>
        <xdr:spPr>
          <a:xfrm>
            <a:off x="245166" y="755374"/>
            <a:ext cx="1643269" cy="742122"/>
          </a:xfrm>
          <a:prstGeom prst="roundRect">
            <a:avLst>
              <a:gd name="adj" fmla="val 13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8" name="TextBox 57">
            <a:extLst>
              <a:ext uri="{FF2B5EF4-FFF2-40B4-BE49-F238E27FC236}">
                <a16:creationId xmlns:a16="http://schemas.microsoft.com/office/drawing/2014/main" id="{4CE790D1-DF96-B8CA-F3F2-02F22342CAD3}"/>
              </a:ext>
            </a:extLst>
          </xdr:cNvPr>
          <xdr:cNvSpPr txBox="1"/>
        </xdr:nvSpPr>
        <xdr:spPr>
          <a:xfrm>
            <a:off x="265043" y="841512"/>
            <a:ext cx="1623392"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65000"/>
                    <a:lumOff val="35000"/>
                  </a:schemeClr>
                </a:solidFill>
              </a:rPr>
              <a:t>COGS</a:t>
            </a:r>
          </a:p>
        </xdr:txBody>
      </xdr:sp>
      <xdr:sp macro="" textlink="'Pivot Tables'!K4">
        <xdr:nvSpPr>
          <xdr:cNvPr id="59" name="TextBox 58">
            <a:extLst>
              <a:ext uri="{FF2B5EF4-FFF2-40B4-BE49-F238E27FC236}">
                <a16:creationId xmlns:a16="http://schemas.microsoft.com/office/drawing/2014/main" id="{62CA62D4-E568-EE5B-A5ED-6ECE1A5EBE8D}"/>
              </a:ext>
            </a:extLst>
          </xdr:cNvPr>
          <xdr:cNvSpPr txBox="1"/>
        </xdr:nvSpPr>
        <xdr:spPr>
          <a:xfrm>
            <a:off x="238540" y="1106556"/>
            <a:ext cx="1649897"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D8FF3D2-680A-4382-9E6E-DFD38ED763E9}" type="TxLink">
              <a:rPr lang="en-US" sz="2000" b="1" i="0" u="none" strike="noStrike">
                <a:solidFill>
                  <a:schemeClr val="accent4">
                    <a:lumMod val="50000"/>
                  </a:schemeClr>
                </a:solidFill>
                <a:latin typeface="Aptos Narrow"/>
                <a:ea typeface="+mn-ea"/>
                <a:cs typeface="+mn-cs"/>
              </a:rPr>
              <a:pPr marL="0" indent="0" algn="ctr"/>
              <a:t>$3,48,839</a:t>
            </a:fld>
            <a:endParaRPr lang="en-IN" sz="2000" b="1" i="0" u="none" strike="noStrike">
              <a:solidFill>
                <a:schemeClr val="accent4">
                  <a:lumMod val="50000"/>
                </a:schemeClr>
              </a:solidFill>
              <a:latin typeface="Aptos Narrow"/>
              <a:ea typeface="+mn-ea"/>
              <a:cs typeface="+mn-cs"/>
            </a:endParaRPr>
          </a:p>
        </xdr:txBody>
      </xdr:sp>
    </xdr:grpSp>
    <xdr:clientData/>
  </xdr:twoCellAnchor>
  <xdr:twoCellAnchor>
    <xdr:from>
      <xdr:col>16</xdr:col>
      <xdr:colOff>265043</xdr:colOff>
      <xdr:row>1</xdr:row>
      <xdr:rowOff>13253</xdr:rowOff>
    </xdr:from>
    <xdr:to>
      <xdr:col>18</xdr:col>
      <xdr:colOff>6627</xdr:colOff>
      <xdr:row>2</xdr:row>
      <xdr:rowOff>145774</xdr:rowOff>
    </xdr:to>
    <xdr:sp macro="" textlink="">
      <xdr:nvSpPr>
        <xdr:cNvPr id="60" name="Rectangle: Rounded Corners 59">
          <a:hlinkClick xmlns:r="http://schemas.openxmlformats.org/officeDocument/2006/relationships" r:id="rId2"/>
          <a:extLst>
            <a:ext uri="{FF2B5EF4-FFF2-40B4-BE49-F238E27FC236}">
              <a16:creationId xmlns:a16="http://schemas.microsoft.com/office/drawing/2014/main" id="{0247CE49-D5E8-779D-320C-A882DA7E792A}"/>
            </a:ext>
          </a:extLst>
        </xdr:cNvPr>
        <xdr:cNvSpPr/>
      </xdr:nvSpPr>
      <xdr:spPr>
        <a:xfrm>
          <a:off x="10018643" y="196133"/>
          <a:ext cx="960784" cy="315401"/>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Sales</a:t>
          </a:r>
          <a:r>
            <a:rPr lang="en-IN" sz="1100" baseline="0"/>
            <a:t> Data</a:t>
          </a:r>
          <a:endParaRPr lang="en-IN" sz="1100"/>
        </a:p>
      </xdr:txBody>
    </xdr:sp>
    <xdr:clientData/>
  </xdr:twoCellAnchor>
  <xdr:twoCellAnchor>
    <xdr:from>
      <xdr:col>14</xdr:col>
      <xdr:colOff>245165</xdr:colOff>
      <xdr:row>1</xdr:row>
      <xdr:rowOff>13253</xdr:rowOff>
    </xdr:from>
    <xdr:to>
      <xdr:col>16</xdr:col>
      <xdr:colOff>125896</xdr:colOff>
      <xdr:row>2</xdr:row>
      <xdr:rowOff>145774</xdr:rowOff>
    </xdr:to>
    <xdr:sp macro="" textlink="">
      <xdr:nvSpPr>
        <xdr:cNvPr id="61" name="Rectangle: Rounded Corners 60">
          <a:hlinkClick xmlns:r="http://schemas.openxmlformats.org/officeDocument/2006/relationships" r:id="rId3"/>
          <a:extLst>
            <a:ext uri="{FF2B5EF4-FFF2-40B4-BE49-F238E27FC236}">
              <a16:creationId xmlns:a16="http://schemas.microsoft.com/office/drawing/2014/main" id="{9F71F177-0D04-70E2-61B0-9698C0BE4454}"/>
            </a:ext>
          </a:extLst>
        </xdr:cNvPr>
        <xdr:cNvSpPr/>
      </xdr:nvSpPr>
      <xdr:spPr>
        <a:xfrm>
          <a:off x="8779565" y="196133"/>
          <a:ext cx="1099931" cy="315401"/>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All Pivot</a:t>
          </a:r>
          <a:r>
            <a:rPr lang="en-IN" sz="1100" baseline="0"/>
            <a:t> Tables</a:t>
          </a:r>
          <a:endParaRPr lang="en-IN" sz="1100"/>
        </a:p>
      </xdr:txBody>
    </xdr:sp>
    <xdr:clientData/>
  </xdr:twoCellAnchor>
  <xdr:twoCellAnchor>
    <xdr:from>
      <xdr:col>0</xdr:col>
      <xdr:colOff>186195</xdr:colOff>
      <xdr:row>9</xdr:row>
      <xdr:rowOff>153725</xdr:rowOff>
    </xdr:from>
    <xdr:to>
      <xdr:col>10</xdr:col>
      <xdr:colOff>106680</xdr:colOff>
      <xdr:row>24</xdr:row>
      <xdr:rowOff>22860</xdr:rowOff>
    </xdr:to>
    <xdr:sp macro="" textlink="">
      <xdr:nvSpPr>
        <xdr:cNvPr id="63" name="Rectangle: Rounded Corners 62">
          <a:extLst>
            <a:ext uri="{FF2B5EF4-FFF2-40B4-BE49-F238E27FC236}">
              <a16:creationId xmlns:a16="http://schemas.microsoft.com/office/drawing/2014/main" id="{183437AA-F907-45BE-9B03-ADCE7861D9D7}"/>
            </a:ext>
          </a:extLst>
        </xdr:cNvPr>
        <xdr:cNvSpPr/>
      </xdr:nvSpPr>
      <xdr:spPr>
        <a:xfrm>
          <a:off x="186195" y="1767372"/>
          <a:ext cx="6016485" cy="2558547"/>
        </a:xfrm>
        <a:prstGeom prst="roundRect">
          <a:avLst>
            <a:gd name="adj" fmla="val 569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275644</xdr:colOff>
      <xdr:row>11</xdr:row>
      <xdr:rowOff>107290</xdr:rowOff>
    </xdr:from>
    <xdr:to>
      <xdr:col>10</xdr:col>
      <xdr:colOff>22859</xdr:colOff>
      <xdr:row>23</xdr:row>
      <xdr:rowOff>105134</xdr:rowOff>
    </xdr:to>
    <xdr:graphicFrame macro="">
      <xdr:nvGraphicFramePr>
        <xdr:cNvPr id="62" name="Chart 61">
          <a:extLst>
            <a:ext uri="{FF2B5EF4-FFF2-40B4-BE49-F238E27FC236}">
              <a16:creationId xmlns:a16="http://schemas.microsoft.com/office/drawing/2014/main" id="{945BFFFD-DEA5-4F16-9A0D-F3F77E4E59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193815</xdr:colOff>
      <xdr:row>9</xdr:row>
      <xdr:rowOff>168965</xdr:rowOff>
    </xdr:from>
    <xdr:to>
      <xdr:col>18</xdr:col>
      <xdr:colOff>297180</xdr:colOff>
      <xdr:row>24</xdr:row>
      <xdr:rowOff>38100</xdr:rowOff>
    </xdr:to>
    <xdr:sp macro="" textlink="">
      <xdr:nvSpPr>
        <xdr:cNvPr id="66" name="Rectangle: Rounded Corners 65">
          <a:extLst>
            <a:ext uri="{FF2B5EF4-FFF2-40B4-BE49-F238E27FC236}">
              <a16:creationId xmlns:a16="http://schemas.microsoft.com/office/drawing/2014/main" id="{4B2D3A8C-C093-E4A0-804A-95CC6562221E}"/>
            </a:ext>
          </a:extLst>
        </xdr:cNvPr>
        <xdr:cNvSpPr/>
      </xdr:nvSpPr>
      <xdr:spPr>
        <a:xfrm>
          <a:off x="6289815" y="1814885"/>
          <a:ext cx="4980165" cy="2612335"/>
        </a:xfrm>
        <a:prstGeom prst="roundRect">
          <a:avLst>
            <a:gd name="adj" fmla="val 569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327660</xdr:colOff>
      <xdr:row>11</xdr:row>
      <xdr:rowOff>53340</xdr:rowOff>
    </xdr:from>
    <xdr:to>
      <xdr:col>18</xdr:col>
      <xdr:colOff>167640</xdr:colOff>
      <xdr:row>23</xdr:row>
      <xdr:rowOff>144780</xdr:rowOff>
    </xdr:to>
    <xdr:graphicFrame macro="">
      <xdr:nvGraphicFramePr>
        <xdr:cNvPr id="68" name="Chart 67">
          <a:extLst>
            <a:ext uri="{FF2B5EF4-FFF2-40B4-BE49-F238E27FC236}">
              <a16:creationId xmlns:a16="http://schemas.microsoft.com/office/drawing/2014/main" id="{3E8C8E3F-4BCE-4CA5-8F15-CC411BB7B0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385849</xdr:colOff>
      <xdr:row>26</xdr:row>
      <xdr:rowOff>129540</xdr:rowOff>
    </xdr:from>
    <xdr:to>
      <xdr:col>5</xdr:col>
      <xdr:colOff>518160</xdr:colOff>
      <xdr:row>38</xdr:row>
      <xdr:rowOff>24939</xdr:rowOff>
    </xdr:to>
    <xdr:graphicFrame macro="">
      <xdr:nvGraphicFramePr>
        <xdr:cNvPr id="69" name="Chart 68">
          <a:extLst>
            <a:ext uri="{FF2B5EF4-FFF2-40B4-BE49-F238E27FC236}">
              <a16:creationId xmlns:a16="http://schemas.microsoft.com/office/drawing/2014/main" id="{624E5168-956C-4D79-AF4D-82BA3A246D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267245</xdr:colOff>
      <xdr:row>24</xdr:row>
      <xdr:rowOff>161345</xdr:rowOff>
    </xdr:from>
    <xdr:to>
      <xdr:col>12</xdr:col>
      <xdr:colOff>22860</xdr:colOff>
      <xdr:row>39</xdr:row>
      <xdr:rowOff>30479</xdr:rowOff>
    </xdr:to>
    <xdr:sp macro="" textlink="">
      <xdr:nvSpPr>
        <xdr:cNvPr id="71" name="Rectangle: Rounded Corners 70">
          <a:extLst>
            <a:ext uri="{FF2B5EF4-FFF2-40B4-BE49-F238E27FC236}">
              <a16:creationId xmlns:a16="http://schemas.microsoft.com/office/drawing/2014/main" id="{3C6A74D7-CF58-4612-8E58-028E16004770}"/>
            </a:ext>
          </a:extLst>
        </xdr:cNvPr>
        <xdr:cNvSpPr/>
      </xdr:nvSpPr>
      <xdr:spPr>
        <a:xfrm>
          <a:off x="3924845" y="4550465"/>
          <a:ext cx="3413215" cy="2612334"/>
        </a:xfrm>
        <a:prstGeom prst="roundRect">
          <a:avLst>
            <a:gd name="adj" fmla="val 569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419100</xdr:colOff>
      <xdr:row>26</xdr:row>
      <xdr:rowOff>68580</xdr:rowOff>
    </xdr:from>
    <xdr:to>
      <xdr:col>11</xdr:col>
      <xdr:colOff>434340</xdr:colOff>
      <xdr:row>38</xdr:row>
      <xdr:rowOff>129540</xdr:rowOff>
    </xdr:to>
    <xdr:graphicFrame macro="">
      <xdr:nvGraphicFramePr>
        <xdr:cNvPr id="73" name="Chart 72">
          <a:extLst>
            <a:ext uri="{FF2B5EF4-FFF2-40B4-BE49-F238E27FC236}">
              <a16:creationId xmlns:a16="http://schemas.microsoft.com/office/drawing/2014/main" id="{F04A7FB7-3FAC-46D7-B9D8-007D556D23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137706</xdr:colOff>
      <xdr:row>24</xdr:row>
      <xdr:rowOff>176585</xdr:rowOff>
    </xdr:from>
    <xdr:to>
      <xdr:col>18</xdr:col>
      <xdr:colOff>295836</xdr:colOff>
      <xdr:row>39</xdr:row>
      <xdr:rowOff>45719</xdr:rowOff>
    </xdr:to>
    <xdr:sp macro="" textlink="">
      <xdr:nvSpPr>
        <xdr:cNvPr id="74" name="Rectangle: Rounded Corners 73">
          <a:extLst>
            <a:ext uri="{FF2B5EF4-FFF2-40B4-BE49-F238E27FC236}">
              <a16:creationId xmlns:a16="http://schemas.microsoft.com/office/drawing/2014/main" id="{F4B59F6D-A7E1-4C7D-AC5A-309D64CF230E}"/>
            </a:ext>
          </a:extLst>
        </xdr:cNvPr>
        <xdr:cNvSpPr/>
      </xdr:nvSpPr>
      <xdr:spPr>
        <a:xfrm>
          <a:off x="7452906" y="4479644"/>
          <a:ext cx="3815730" cy="2558546"/>
        </a:xfrm>
        <a:prstGeom prst="roundRect">
          <a:avLst>
            <a:gd name="adj" fmla="val 569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213360</xdr:colOff>
      <xdr:row>26</xdr:row>
      <xdr:rowOff>30480</xdr:rowOff>
    </xdr:from>
    <xdr:to>
      <xdr:col>18</xdr:col>
      <xdr:colOff>224118</xdr:colOff>
      <xdr:row>38</xdr:row>
      <xdr:rowOff>129540</xdr:rowOff>
    </xdr:to>
    <mc:AlternateContent xmlns:mc="http://schemas.openxmlformats.org/markup-compatibility/2006">
      <mc:Choice xmlns:cx4="http://schemas.microsoft.com/office/drawing/2016/5/10/chartex" Requires="cx4">
        <xdr:graphicFrame macro="">
          <xdr:nvGraphicFramePr>
            <xdr:cNvPr id="75" name="Chart 74">
              <a:extLst>
                <a:ext uri="{FF2B5EF4-FFF2-40B4-BE49-F238E27FC236}">
                  <a16:creationId xmlns:a16="http://schemas.microsoft.com/office/drawing/2014/main" id="{83780B98-3A02-41BA-8180-38CF0C09CE8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7528560" y="4785360"/>
              <a:ext cx="3668358" cy="22936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236220</xdr:colOff>
      <xdr:row>10</xdr:row>
      <xdr:rowOff>38100</xdr:rowOff>
    </xdr:from>
    <xdr:to>
      <xdr:col>3</xdr:col>
      <xdr:colOff>121920</xdr:colOff>
      <xdr:row>11</xdr:row>
      <xdr:rowOff>152400</xdr:rowOff>
    </xdr:to>
    <xdr:sp macro="" textlink="">
      <xdr:nvSpPr>
        <xdr:cNvPr id="76" name="Rectangle: Rounded Corners 75">
          <a:extLst>
            <a:ext uri="{FF2B5EF4-FFF2-40B4-BE49-F238E27FC236}">
              <a16:creationId xmlns:a16="http://schemas.microsoft.com/office/drawing/2014/main" id="{5104F160-D740-F858-936A-31E621768836}"/>
            </a:ext>
          </a:extLst>
        </xdr:cNvPr>
        <xdr:cNvSpPr/>
      </xdr:nvSpPr>
      <xdr:spPr>
        <a:xfrm>
          <a:off x="236220" y="1866900"/>
          <a:ext cx="1714500" cy="29718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lang="en-US">
              <a:effectLst/>
            </a:rPr>
            <a:t>Monthly Revenue &amp; Profit</a:t>
          </a:r>
          <a:endParaRPr lang="en-IN">
            <a:effectLst/>
          </a:endParaRPr>
        </a:p>
      </xdr:txBody>
    </xdr:sp>
    <xdr:clientData/>
  </xdr:twoCellAnchor>
  <xdr:twoCellAnchor>
    <xdr:from>
      <xdr:col>10</xdr:col>
      <xdr:colOff>281940</xdr:colOff>
      <xdr:row>10</xdr:row>
      <xdr:rowOff>38100</xdr:rowOff>
    </xdr:from>
    <xdr:to>
      <xdr:col>13</xdr:col>
      <xdr:colOff>320040</xdr:colOff>
      <xdr:row>11</xdr:row>
      <xdr:rowOff>152400</xdr:rowOff>
    </xdr:to>
    <xdr:sp macro="" textlink="">
      <xdr:nvSpPr>
        <xdr:cNvPr id="77" name="Rectangle: Rounded Corners 76">
          <a:extLst>
            <a:ext uri="{FF2B5EF4-FFF2-40B4-BE49-F238E27FC236}">
              <a16:creationId xmlns:a16="http://schemas.microsoft.com/office/drawing/2014/main" id="{8469B8A4-CEDF-4998-B860-177AD7499793}"/>
            </a:ext>
          </a:extLst>
        </xdr:cNvPr>
        <xdr:cNvSpPr/>
      </xdr:nvSpPr>
      <xdr:spPr>
        <a:xfrm>
          <a:off x="6377940" y="1866900"/>
          <a:ext cx="1866900" cy="29718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Top</a:t>
          </a:r>
          <a:r>
            <a:rPr lang="en-IN" sz="1100" baseline="0"/>
            <a:t> 5 Country by Revenue</a:t>
          </a:r>
          <a:endParaRPr lang="en-IN" sz="1100"/>
        </a:p>
      </xdr:txBody>
    </xdr:sp>
    <xdr:clientData/>
  </xdr:twoCellAnchor>
  <xdr:twoCellAnchor>
    <xdr:from>
      <xdr:col>0</xdr:col>
      <xdr:colOff>312420</xdr:colOff>
      <xdr:row>25</xdr:row>
      <xdr:rowOff>0</xdr:rowOff>
    </xdr:from>
    <xdr:to>
      <xdr:col>3</xdr:col>
      <xdr:colOff>350520</xdr:colOff>
      <xdr:row>26</xdr:row>
      <xdr:rowOff>114300</xdr:rowOff>
    </xdr:to>
    <xdr:sp macro="" textlink="">
      <xdr:nvSpPr>
        <xdr:cNvPr id="78" name="Rectangle: Rounded Corners 77">
          <a:extLst>
            <a:ext uri="{FF2B5EF4-FFF2-40B4-BE49-F238E27FC236}">
              <a16:creationId xmlns:a16="http://schemas.microsoft.com/office/drawing/2014/main" id="{7C361F9B-A338-4E7E-AC43-3E06F5E38B15}"/>
            </a:ext>
          </a:extLst>
        </xdr:cNvPr>
        <xdr:cNvSpPr/>
      </xdr:nvSpPr>
      <xdr:spPr>
        <a:xfrm>
          <a:off x="312420" y="4572000"/>
          <a:ext cx="1866900" cy="29718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lang="en-IN" b="0">
              <a:effectLst/>
            </a:rPr>
            <a:t>Revenue Share by Channel </a:t>
          </a:r>
          <a:endParaRPr lang="en-IN">
            <a:effectLst/>
          </a:endParaRPr>
        </a:p>
      </xdr:txBody>
    </xdr:sp>
    <xdr:clientData/>
  </xdr:twoCellAnchor>
  <xdr:twoCellAnchor>
    <xdr:from>
      <xdr:col>6</xdr:col>
      <xdr:colOff>342900</xdr:colOff>
      <xdr:row>25</xdr:row>
      <xdr:rowOff>30480</xdr:rowOff>
    </xdr:from>
    <xdr:to>
      <xdr:col>9</xdr:col>
      <xdr:colOff>381000</xdr:colOff>
      <xdr:row>26</xdr:row>
      <xdr:rowOff>144780</xdr:rowOff>
    </xdr:to>
    <xdr:sp macro="" textlink="">
      <xdr:nvSpPr>
        <xdr:cNvPr id="79" name="Rectangle: Rounded Corners 78">
          <a:extLst>
            <a:ext uri="{FF2B5EF4-FFF2-40B4-BE49-F238E27FC236}">
              <a16:creationId xmlns:a16="http://schemas.microsoft.com/office/drawing/2014/main" id="{883B3B86-D8E0-DE2C-F7D9-FAFC7372E587}"/>
            </a:ext>
          </a:extLst>
        </xdr:cNvPr>
        <xdr:cNvSpPr/>
      </xdr:nvSpPr>
      <xdr:spPr>
        <a:xfrm>
          <a:off x="4000500" y="4602480"/>
          <a:ext cx="1866900" cy="29718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lang="en-US">
              <a:effectLst/>
            </a:rPr>
            <a:t>Region wise Comparison</a:t>
          </a:r>
          <a:endParaRPr lang="en-IN">
            <a:effectLst/>
          </a:endParaRPr>
        </a:p>
      </xdr:txBody>
    </xdr:sp>
    <xdr:clientData/>
  </xdr:twoCellAnchor>
  <xdr:twoCellAnchor>
    <xdr:from>
      <xdr:col>12</xdr:col>
      <xdr:colOff>259080</xdr:colOff>
      <xdr:row>25</xdr:row>
      <xdr:rowOff>53340</xdr:rowOff>
    </xdr:from>
    <xdr:to>
      <xdr:col>15</xdr:col>
      <xdr:colOff>297180</xdr:colOff>
      <xdr:row>26</xdr:row>
      <xdr:rowOff>167640</xdr:rowOff>
    </xdr:to>
    <xdr:sp macro="" textlink="">
      <xdr:nvSpPr>
        <xdr:cNvPr id="80" name="Rectangle: Rounded Corners 79">
          <a:extLst>
            <a:ext uri="{FF2B5EF4-FFF2-40B4-BE49-F238E27FC236}">
              <a16:creationId xmlns:a16="http://schemas.microsoft.com/office/drawing/2014/main" id="{A1E0D158-4860-58A3-1C8E-A83EC0EDD9FE}"/>
            </a:ext>
          </a:extLst>
        </xdr:cNvPr>
        <xdr:cNvSpPr/>
      </xdr:nvSpPr>
      <xdr:spPr>
        <a:xfrm>
          <a:off x="7574280" y="4625340"/>
          <a:ext cx="1866900" cy="29718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lang="en-US">
              <a:effectLst/>
            </a:rPr>
            <a:t>Country wise Map Chart</a:t>
          </a:r>
          <a:endParaRPr lang="en-IN">
            <a:effectLst/>
          </a:endParaRPr>
        </a:p>
      </xdr:txBody>
    </xdr:sp>
    <xdr:clientData/>
  </xdr:twoCellAnchor>
  <xdr:twoCellAnchor editAs="oneCell">
    <xdr:from>
      <xdr:col>18</xdr:col>
      <xdr:colOff>510540</xdr:colOff>
      <xdr:row>0</xdr:row>
      <xdr:rowOff>167641</xdr:rowOff>
    </xdr:from>
    <xdr:to>
      <xdr:col>21</xdr:col>
      <xdr:colOff>419100</xdr:colOff>
      <xdr:row>10</xdr:row>
      <xdr:rowOff>175260</xdr:rowOff>
    </xdr:to>
    <mc:AlternateContent xmlns:mc="http://schemas.openxmlformats.org/markup-compatibility/2006" xmlns:a14="http://schemas.microsoft.com/office/drawing/2010/main">
      <mc:Choice Requires="a14">
        <xdr:graphicFrame macro="">
          <xdr:nvGraphicFramePr>
            <xdr:cNvPr id="81" name="Product Category">
              <a:extLst>
                <a:ext uri="{FF2B5EF4-FFF2-40B4-BE49-F238E27FC236}">
                  <a16:creationId xmlns:a16="http://schemas.microsoft.com/office/drawing/2014/main" id="{2B827008-015A-FA17-E3AC-661EA6247544}"/>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1483340" y="167641"/>
              <a:ext cx="1737360" cy="1800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480509</xdr:colOff>
      <xdr:row>11</xdr:row>
      <xdr:rowOff>67684</xdr:rowOff>
    </xdr:from>
    <xdr:to>
      <xdr:col>21</xdr:col>
      <xdr:colOff>430306</xdr:colOff>
      <xdr:row>26</xdr:row>
      <xdr:rowOff>8965</xdr:rowOff>
    </xdr:to>
    <mc:AlternateContent xmlns:mc="http://schemas.openxmlformats.org/markup-compatibility/2006" xmlns:a14="http://schemas.microsoft.com/office/drawing/2010/main">
      <mc:Choice Requires="a14">
        <xdr:graphicFrame macro="">
          <xdr:nvGraphicFramePr>
            <xdr:cNvPr id="83" name="Country">
              <a:extLst>
                <a:ext uri="{FF2B5EF4-FFF2-40B4-BE49-F238E27FC236}">
                  <a16:creationId xmlns:a16="http://schemas.microsoft.com/office/drawing/2014/main" id="{F95FB536-015D-CF0F-3EDE-04E561039BF4}"/>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1453309" y="2039919"/>
              <a:ext cx="1778597" cy="26306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411480</xdr:colOff>
      <xdr:row>27</xdr:row>
      <xdr:rowOff>38975</xdr:rowOff>
    </xdr:from>
    <xdr:to>
      <xdr:col>21</xdr:col>
      <xdr:colOff>502920</xdr:colOff>
      <xdr:row>39</xdr:row>
      <xdr:rowOff>62753</xdr:rowOff>
    </xdr:to>
    <xdr:sp macro="" textlink="">
      <xdr:nvSpPr>
        <xdr:cNvPr id="84" name="Rectangle: Rounded Corners 83">
          <a:extLst>
            <a:ext uri="{FF2B5EF4-FFF2-40B4-BE49-F238E27FC236}">
              <a16:creationId xmlns:a16="http://schemas.microsoft.com/office/drawing/2014/main" id="{EB316950-CE3B-420A-9835-B02B83DD45E2}"/>
            </a:ext>
          </a:extLst>
        </xdr:cNvPr>
        <xdr:cNvSpPr/>
      </xdr:nvSpPr>
      <xdr:spPr>
        <a:xfrm>
          <a:off x="11384280" y="4879916"/>
          <a:ext cx="1920240" cy="2175308"/>
        </a:xfrm>
        <a:prstGeom prst="roundRect">
          <a:avLst>
            <a:gd name="adj" fmla="val 569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18</xdr:col>
      <xdr:colOff>543261</xdr:colOff>
      <xdr:row>28</xdr:row>
      <xdr:rowOff>2</xdr:rowOff>
    </xdr:from>
    <xdr:to>
      <xdr:col>21</xdr:col>
      <xdr:colOff>385483</xdr:colOff>
      <xdr:row>36</xdr:row>
      <xdr:rowOff>107577</xdr:rowOff>
    </xdr:to>
    <mc:AlternateContent xmlns:mc="http://schemas.openxmlformats.org/markup-compatibility/2006" xmlns:a14="http://schemas.microsoft.com/office/drawing/2010/main">
      <mc:Choice Requires="a14">
        <xdr:graphicFrame macro="">
          <xdr:nvGraphicFramePr>
            <xdr:cNvPr id="85" name="Quarter">
              <a:extLst>
                <a:ext uri="{FF2B5EF4-FFF2-40B4-BE49-F238E27FC236}">
                  <a16:creationId xmlns:a16="http://schemas.microsoft.com/office/drawing/2014/main" id="{08BA587E-CEE0-1CC5-6242-AFB82DA82CFD}"/>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11516061" y="5020237"/>
              <a:ext cx="1671022" cy="15419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tish Dhawale" refreshedDate="46297.51031701389" createdVersion="8" refreshedVersion="8" minRefreshableVersion="3" recordCount="2707" xr:uid="{5BCD5AAB-7F2F-417F-89A9-E0E411D5D8B2}">
  <cacheSource type="worksheet">
    <worksheetSource name="SalesDataTable"/>
  </cacheSource>
  <cacheFields count="20">
    <cacheField name="ID" numFmtId="0">
      <sharedItems containsSemiMixedTypes="0" containsString="0" containsNumber="1" containsInteger="1" minValue="1" maxValue="5200"/>
    </cacheField>
    <cacheField name="Order Date" numFmtId="164">
      <sharedItems containsSemiMixedTypes="0" containsNonDate="0" containsDate="1" containsString="0" minDate="2026-01-01T00:00:00" maxDate="2026-12-31T00:00:00"/>
    </cacheField>
    <cacheField name="Year" numFmtId="0">
      <sharedItems containsSemiMixedTypes="0" containsString="0" containsNumber="1" containsInteger="1" minValue="2026" maxValue="2026"/>
    </cacheField>
    <cacheField name="Quarter" numFmtId="164">
      <sharedItems count="4">
        <s v="Q1"/>
        <s v="Q2"/>
        <s v="Q3"/>
        <s v="Q4"/>
      </sharedItems>
    </cacheField>
    <cacheField name="Month No" numFmtId="0">
      <sharedItems containsSemiMixedTypes="0" containsString="0" containsNumber="1" containsInteger="1" minValue="1" maxValue="12"/>
    </cacheField>
    <cacheField name="Month" numFmtId="164">
      <sharedItems count="12">
        <s v="Jan"/>
        <s v="Feb"/>
        <s v="Mar"/>
        <s v="Apr"/>
        <s v="May"/>
        <s v="Jun"/>
        <s v="Jul"/>
        <s v="Aug"/>
        <s v="Sep"/>
        <s v="Oct"/>
        <s v="Nov"/>
        <s v="Dec"/>
      </sharedItems>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acheField>
    <cacheField name="Product Category" numFmtId="0">
      <sharedItems count="5">
        <s v="Cycling"/>
        <s v="Hiking"/>
        <s v="Travel"/>
        <s v="Camping"/>
        <s v="Fitness"/>
      </sharedItems>
    </cacheField>
    <cacheField name="Product" numFmtId="0">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acheField>
    <cacheField name="COGS" numFmtId="165">
      <sharedItems containsSemiMixedTypes="0" containsString="0" containsNumber="1" minValue="13.18" maxValue="2361.36"/>
    </cacheField>
    <cacheField name="Gross Profit" numFmtId="165">
      <sharedItems containsSemiMixedTypes="0" containsString="0" containsNumber="1" minValue="14.254" maxValue="1293.8999999999996"/>
    </cacheField>
    <cacheField name="Gross Margin %" numFmtId="166">
      <sharedItems containsSemiMixedTypes="0" containsString="0" containsNumber="1" minValue="0.25073461065635211" maxValue="0.65365025466893034"/>
    </cacheField>
  </cacheFields>
  <extLst>
    <ext xmlns:x14="http://schemas.microsoft.com/office/spreadsheetml/2009/9/main" uri="{725AE2AE-9491-48be-B2B4-4EB974FC3084}">
      <x14:pivotCacheDefinition pivotCacheId="265210392"/>
    </ext>
    <ext xmlns:xxpvi="http://schemas.microsoft.com/office/spreadsheetml/2022/pivotVersionInfo" uri="{9F748A41-CAEA-4470-BF7A-CE61E8FFA7F9}">
      <xxpvi:cacheVersionInfo>
        <xxpvi:lastRefreshFeature>Autorefresh</xxpvi:lastRefreshFeature>
      </xxpvi:cacheVersionInfo>
    </ext>
    <ext xmlns:xlpar="http://schemas.microsoft.com/office/spreadsheetml/2024/pivotAutoRefresh" uri="{DA1E1B2C-A1EE-400B-A0BD-712935E3C959}">
      <xlpar:autoRefresh>1</xlpar:autoRefresh>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n v="3392"/>
    <d v="2026-01-01T00:00:00"/>
    <n v="2026"/>
    <x v="0"/>
    <n v="1"/>
    <x v="0"/>
    <x v="0"/>
    <x v="0"/>
    <x v="0"/>
    <s v="Returning"/>
    <x v="0"/>
    <s v="Commuter Helmet"/>
    <n v="2"/>
    <n v="82.06"/>
    <n v="0"/>
    <n v="42.94"/>
    <n v="164.12"/>
    <n v="85.88"/>
    <n v="78.240000000000009"/>
    <n v="0.476724348038021"/>
  </r>
  <r>
    <n v="4836"/>
    <d v="2026-01-02T00:00:00"/>
    <n v="2026"/>
    <x v="0"/>
    <n v="1"/>
    <x v="0"/>
    <x v="1"/>
    <x v="1"/>
    <x v="1"/>
    <s v="Returning"/>
    <x v="1"/>
    <s v="Hiking Daypack 20L"/>
    <n v="4"/>
    <n v="94.18"/>
    <n v="0.15"/>
    <n v="45.03"/>
    <n v="320.21199999999999"/>
    <n v="180.12"/>
    <n v="140.09199999999998"/>
    <n v="0.43749765780170635"/>
  </r>
  <r>
    <n v="163"/>
    <d v="2026-01-03T00:00:00"/>
    <n v="2026"/>
    <x v="0"/>
    <n v="1"/>
    <x v="0"/>
    <x v="2"/>
    <x v="2"/>
    <x v="0"/>
    <s v="New"/>
    <x v="2"/>
    <s v="Insulated Bottle"/>
    <n v="2"/>
    <n v="36.72"/>
    <n v="0.05"/>
    <n v="13.76"/>
    <n v="69.768000000000001"/>
    <n v="27.52"/>
    <n v="42.248000000000005"/>
    <n v="0.60554982226808862"/>
  </r>
  <r>
    <n v="542"/>
    <d v="2026-01-03T00:00:00"/>
    <n v="2026"/>
    <x v="0"/>
    <n v="1"/>
    <x v="0"/>
    <x v="0"/>
    <x v="0"/>
    <x v="1"/>
    <s v="Business"/>
    <x v="1"/>
    <s v="Trail Boots"/>
    <n v="4"/>
    <n v="143.66999999999999"/>
    <n v="0.1"/>
    <n v="81.22"/>
    <n v="517.21199999999999"/>
    <n v="324.88"/>
    <n v="192.33199999999999"/>
    <n v="0.37186298848441257"/>
  </r>
  <r>
    <n v="2002"/>
    <d v="2026-01-03T00:00:00"/>
    <n v="2026"/>
    <x v="0"/>
    <n v="1"/>
    <x v="0"/>
    <x v="0"/>
    <x v="0"/>
    <x v="1"/>
    <s v="Business"/>
    <x v="2"/>
    <s v="Insulated Bottle"/>
    <n v="3"/>
    <n v="36.53"/>
    <n v="0.15"/>
    <n v="13.67"/>
    <n v="93.151499999999999"/>
    <n v="41.01"/>
    <n v="52.141500000000001"/>
    <n v="0.55974944042769037"/>
  </r>
  <r>
    <n v="2005"/>
    <d v="2026-01-03T00:00:00"/>
    <n v="2026"/>
    <x v="0"/>
    <n v="1"/>
    <x v="0"/>
    <x v="2"/>
    <x v="3"/>
    <x v="2"/>
    <s v="New"/>
    <x v="2"/>
    <s v="Insulated Bottle"/>
    <n v="1"/>
    <n v="35.340000000000003"/>
    <n v="0"/>
    <n v="13.37"/>
    <n v="35.340000000000003"/>
    <n v="13.37"/>
    <n v="21.970000000000006"/>
    <n v="0.62167515563101317"/>
  </r>
  <r>
    <n v="2937"/>
    <d v="2026-01-03T00:00:00"/>
    <n v="2026"/>
    <x v="0"/>
    <n v="1"/>
    <x v="0"/>
    <x v="3"/>
    <x v="4"/>
    <x v="1"/>
    <s v="Returning"/>
    <x v="0"/>
    <s v="Trail Bike Light"/>
    <n v="8"/>
    <n v="49.6"/>
    <n v="0.1"/>
    <n v="23.05"/>
    <n v="357.12"/>
    <n v="184.4"/>
    <n v="172.72"/>
    <n v="0.4836469534050179"/>
  </r>
  <r>
    <n v="3326"/>
    <d v="2026-01-03T00:00:00"/>
    <n v="2026"/>
    <x v="0"/>
    <n v="1"/>
    <x v="0"/>
    <x v="0"/>
    <x v="0"/>
    <x v="2"/>
    <s v="New"/>
    <x v="3"/>
    <s v="Alpine Tent 4P"/>
    <n v="2"/>
    <n v="347.51"/>
    <n v="0"/>
    <n v="190.16"/>
    <n v="695.02"/>
    <n v="380.32"/>
    <n v="314.7"/>
    <n v="0.4527927253891974"/>
  </r>
  <r>
    <n v="3863"/>
    <d v="2026-01-03T00:00:00"/>
    <n v="2026"/>
    <x v="0"/>
    <n v="1"/>
    <x v="0"/>
    <x v="2"/>
    <x v="5"/>
    <x v="1"/>
    <s v="Returning"/>
    <x v="0"/>
    <s v="Compact Repair Kit"/>
    <n v="12"/>
    <n v="41.22"/>
    <n v="0.1"/>
    <n v="16.64"/>
    <n v="445.17599999999999"/>
    <n v="199.68"/>
    <n v="245.49599999999998"/>
    <n v="0.55145829963879456"/>
  </r>
  <r>
    <n v="4910"/>
    <d v="2026-01-03T00:00:00"/>
    <n v="2026"/>
    <x v="0"/>
    <n v="1"/>
    <x v="0"/>
    <x v="2"/>
    <x v="3"/>
    <x v="2"/>
    <s v="Business"/>
    <x v="3"/>
    <s v="Alpine Tent 4P"/>
    <n v="1"/>
    <n v="332.18"/>
    <n v="0"/>
    <n v="195.33"/>
    <n v="332.18"/>
    <n v="195.33"/>
    <n v="136.85"/>
    <n v="0.41197543500511768"/>
  </r>
  <r>
    <n v="5188"/>
    <d v="2026-01-03T00:00:00"/>
    <n v="2026"/>
    <x v="0"/>
    <n v="1"/>
    <x v="0"/>
    <x v="1"/>
    <x v="6"/>
    <x v="3"/>
    <s v="Returning"/>
    <x v="0"/>
    <s v="Trail Bike Light"/>
    <n v="1"/>
    <n v="49.71"/>
    <n v="0"/>
    <n v="23.15"/>
    <n v="49.71"/>
    <n v="23.15"/>
    <n v="26.560000000000002"/>
    <n v="0.53429893381613358"/>
  </r>
  <r>
    <n v="845"/>
    <d v="2026-01-04T00:00:00"/>
    <n v="2026"/>
    <x v="0"/>
    <n v="1"/>
    <x v="0"/>
    <x v="2"/>
    <x v="3"/>
    <x v="0"/>
    <s v="New"/>
    <x v="3"/>
    <s v="Trail Tent 2P"/>
    <n v="2"/>
    <n v="194.35"/>
    <n v="0"/>
    <n v="104.22"/>
    <n v="388.7"/>
    <n v="208.44"/>
    <n v="180.26"/>
    <n v="0.46375096475430921"/>
  </r>
  <r>
    <n v="1077"/>
    <d v="2026-01-04T00:00:00"/>
    <n v="2026"/>
    <x v="0"/>
    <n v="1"/>
    <x v="0"/>
    <x v="1"/>
    <x v="6"/>
    <x v="0"/>
    <s v="New"/>
    <x v="0"/>
    <s v="Cycling Pack 12L"/>
    <n v="3"/>
    <n v="102.12"/>
    <n v="0.1"/>
    <n v="51.28"/>
    <n v="275.72400000000005"/>
    <n v="153.84"/>
    <n v="121.88400000000004"/>
    <n v="0.44205074639857256"/>
  </r>
  <r>
    <n v="1237"/>
    <d v="2026-01-04T00:00:00"/>
    <n v="2026"/>
    <x v="0"/>
    <n v="1"/>
    <x v="0"/>
    <x v="3"/>
    <x v="7"/>
    <x v="2"/>
    <s v="Business"/>
    <x v="2"/>
    <s v="Packing Cube Set"/>
    <n v="1"/>
    <n v="46.99"/>
    <n v="0.05"/>
    <n v="18.11"/>
    <n v="44.640500000000003"/>
    <n v="18.11"/>
    <n v="26.530500000000004"/>
    <n v="0.59431457980981395"/>
  </r>
  <r>
    <n v="1908"/>
    <d v="2026-01-04T00:00:00"/>
    <n v="2026"/>
    <x v="0"/>
    <n v="1"/>
    <x v="0"/>
    <x v="3"/>
    <x v="8"/>
    <x v="0"/>
    <s v="New"/>
    <x v="4"/>
    <s v="Resistance Band Set"/>
    <n v="1"/>
    <n v="40"/>
    <n v="0"/>
    <n v="15.04"/>
    <n v="40"/>
    <n v="15.04"/>
    <n v="24.96"/>
    <n v="0.624"/>
  </r>
  <r>
    <n v="2245"/>
    <d v="2026-01-04T00:00:00"/>
    <n v="2026"/>
    <x v="0"/>
    <n v="1"/>
    <x v="0"/>
    <x v="0"/>
    <x v="9"/>
    <x v="0"/>
    <s v="New"/>
    <x v="1"/>
    <s v="Summit Backpack 45L"/>
    <n v="1"/>
    <n v="153.38999999999999"/>
    <n v="0"/>
    <n v="78.59"/>
    <n v="153.38999999999999"/>
    <n v="78.59"/>
    <n v="74.799999999999983"/>
    <n v="0.48764587000456344"/>
  </r>
  <r>
    <n v="2928"/>
    <d v="2026-01-04T00:00:00"/>
    <n v="2026"/>
    <x v="0"/>
    <n v="1"/>
    <x v="0"/>
    <x v="1"/>
    <x v="6"/>
    <x v="0"/>
    <s v="Returning"/>
    <x v="4"/>
    <s v="Weighted Vest"/>
    <n v="2"/>
    <n v="124.97"/>
    <n v="0.1"/>
    <n v="67.36"/>
    <n v="224.946"/>
    <n v="134.72"/>
    <n v="90.225999999999999"/>
    <n v="0.40110070861451191"/>
  </r>
  <r>
    <n v="4249"/>
    <d v="2026-01-04T00:00:00"/>
    <n v="2026"/>
    <x v="0"/>
    <n v="1"/>
    <x v="0"/>
    <x v="3"/>
    <x v="4"/>
    <x v="3"/>
    <s v="New"/>
    <x v="0"/>
    <s v="Cycling Pack 12L"/>
    <n v="2"/>
    <n v="100.12"/>
    <n v="0.1"/>
    <n v="49.67"/>
    <n v="180.21600000000001"/>
    <n v="99.34"/>
    <n v="80.876000000000005"/>
    <n v="0.44877258401029874"/>
  </r>
  <r>
    <n v="1734"/>
    <d v="2026-01-05T00:00:00"/>
    <n v="2026"/>
    <x v="0"/>
    <n v="1"/>
    <x v="0"/>
    <x v="3"/>
    <x v="8"/>
    <x v="3"/>
    <s v="Returning"/>
    <x v="4"/>
    <s v="Resistance Band Set"/>
    <n v="1"/>
    <n v="40.6"/>
    <n v="0.15"/>
    <n v="14.61"/>
    <n v="34.51"/>
    <n v="14.61"/>
    <n v="19.899999999999999"/>
    <n v="0.57664445088380178"/>
  </r>
  <r>
    <n v="2331"/>
    <d v="2026-01-05T00:00:00"/>
    <n v="2026"/>
    <x v="0"/>
    <n v="1"/>
    <x v="0"/>
    <x v="3"/>
    <x v="8"/>
    <x v="0"/>
    <s v="New"/>
    <x v="0"/>
    <s v="Cycling Pack 12L"/>
    <n v="1"/>
    <n v="104.23"/>
    <n v="0.1"/>
    <n v="51.6"/>
    <n v="93.807000000000002"/>
    <n v="51.6"/>
    <n v="42.207000000000001"/>
    <n v="0.44993443986056475"/>
  </r>
  <r>
    <n v="2475"/>
    <d v="2026-01-05T00:00:00"/>
    <n v="2026"/>
    <x v="0"/>
    <n v="1"/>
    <x v="0"/>
    <x v="1"/>
    <x v="1"/>
    <x v="2"/>
    <s v="Returning"/>
    <x v="4"/>
    <s v="Weighted Vest"/>
    <n v="5"/>
    <n v="122.87"/>
    <n v="0.05"/>
    <n v="69.67"/>
    <n v="583.63250000000005"/>
    <n v="348.35"/>
    <n v="235.28250000000003"/>
    <n v="0.40313467807224584"/>
  </r>
  <r>
    <n v="1433"/>
    <d v="2026-01-06T00:00:00"/>
    <n v="2026"/>
    <x v="0"/>
    <n v="1"/>
    <x v="0"/>
    <x v="2"/>
    <x v="10"/>
    <x v="0"/>
    <s v="New"/>
    <x v="2"/>
    <s v="Insulated Bottle"/>
    <n v="2"/>
    <n v="36.619999999999997"/>
    <n v="0.05"/>
    <n v="13.87"/>
    <n v="69.577999999999989"/>
    <n v="27.74"/>
    <n v="41.837999999999994"/>
    <n v="0.60131075914800658"/>
  </r>
  <r>
    <n v="3624"/>
    <d v="2026-01-06T00:00:00"/>
    <n v="2026"/>
    <x v="0"/>
    <n v="1"/>
    <x v="0"/>
    <x v="3"/>
    <x v="7"/>
    <x v="0"/>
    <s v="New"/>
    <x v="1"/>
    <s v="Hiking Daypack 20L"/>
    <n v="1"/>
    <n v="93.4"/>
    <n v="0"/>
    <n v="46.11"/>
    <n v="93.4"/>
    <n v="46.11"/>
    <n v="47.290000000000006"/>
    <n v="0.50631691648822275"/>
  </r>
  <r>
    <n v="4680"/>
    <d v="2026-01-06T00:00:00"/>
    <n v="2026"/>
    <x v="0"/>
    <n v="1"/>
    <x v="0"/>
    <x v="1"/>
    <x v="1"/>
    <x v="3"/>
    <s v="New"/>
    <x v="3"/>
    <s v="Portable Camp Stove"/>
    <n v="2"/>
    <n v="81.260000000000005"/>
    <n v="0"/>
    <n v="39.119999999999997"/>
    <n v="162.52000000000001"/>
    <n v="78.239999999999995"/>
    <n v="84.280000000000015"/>
    <n v="0.51858232832882112"/>
  </r>
  <r>
    <n v="4803"/>
    <d v="2026-01-06T00:00:00"/>
    <n v="2026"/>
    <x v="0"/>
    <n v="1"/>
    <x v="0"/>
    <x v="1"/>
    <x v="11"/>
    <x v="3"/>
    <s v="New"/>
    <x v="4"/>
    <s v="Recovery Roller"/>
    <n v="2"/>
    <n v="35.78"/>
    <n v="0"/>
    <n v="13.84"/>
    <n v="71.56"/>
    <n v="27.68"/>
    <n v="43.88"/>
    <n v="0.61319172722191173"/>
  </r>
  <r>
    <n v="248"/>
    <d v="2026-01-07T00:00:00"/>
    <n v="2026"/>
    <x v="0"/>
    <n v="1"/>
    <x v="0"/>
    <x v="1"/>
    <x v="12"/>
    <x v="3"/>
    <s v="New"/>
    <x v="0"/>
    <s v="Commuter Helmet"/>
    <n v="3"/>
    <n v="81.64"/>
    <n v="0"/>
    <n v="43.84"/>
    <n v="244.92000000000002"/>
    <n v="131.52000000000001"/>
    <n v="113.4"/>
    <n v="0.46300832925036745"/>
  </r>
  <r>
    <n v="1118"/>
    <d v="2026-01-07T00:00:00"/>
    <n v="2026"/>
    <x v="0"/>
    <n v="1"/>
    <x v="0"/>
    <x v="1"/>
    <x v="12"/>
    <x v="0"/>
    <s v="Returning"/>
    <x v="2"/>
    <s v="Carry-On Duffel"/>
    <n v="2"/>
    <n v="131.63999999999999"/>
    <n v="0.05"/>
    <n v="69.02"/>
    <n v="250.11599999999996"/>
    <n v="138.04"/>
    <n v="112.07599999999996"/>
    <n v="0.44809608341729429"/>
  </r>
  <r>
    <n v="3023"/>
    <d v="2026-01-07T00:00:00"/>
    <n v="2026"/>
    <x v="0"/>
    <n v="1"/>
    <x v="0"/>
    <x v="2"/>
    <x v="3"/>
    <x v="3"/>
    <s v="New"/>
    <x v="1"/>
    <s v="Summit Backpack 45L"/>
    <n v="2"/>
    <n v="155.35"/>
    <n v="0"/>
    <n v="80.790000000000006"/>
    <n v="310.7"/>
    <n v="161.58000000000001"/>
    <n v="149.11999999999998"/>
    <n v="0.47994850337946565"/>
  </r>
  <r>
    <n v="3903"/>
    <d v="2026-01-07T00:00:00"/>
    <n v="2026"/>
    <x v="0"/>
    <n v="1"/>
    <x v="0"/>
    <x v="3"/>
    <x v="8"/>
    <x v="0"/>
    <s v="Returning"/>
    <x v="4"/>
    <s v="Training Mat"/>
    <n v="2"/>
    <n v="51.56"/>
    <n v="0.05"/>
    <n v="22.26"/>
    <n v="97.963999999999999"/>
    <n v="44.52"/>
    <n v="53.443999999999996"/>
    <n v="0.54554734392225712"/>
  </r>
  <r>
    <n v="62"/>
    <d v="2026-01-08T00:00:00"/>
    <n v="2026"/>
    <x v="0"/>
    <n v="1"/>
    <x v="0"/>
    <x v="1"/>
    <x v="12"/>
    <x v="0"/>
    <s v="New"/>
    <x v="0"/>
    <s v="Trail Bike Light"/>
    <n v="2"/>
    <n v="51.63"/>
    <n v="0"/>
    <n v="22.54"/>
    <n v="103.26"/>
    <n v="45.08"/>
    <n v="58.180000000000007"/>
    <n v="0.5634321131125315"/>
  </r>
  <r>
    <n v="142"/>
    <d v="2026-01-08T00:00:00"/>
    <n v="2026"/>
    <x v="0"/>
    <n v="1"/>
    <x v="0"/>
    <x v="0"/>
    <x v="9"/>
    <x v="1"/>
    <s v="Business"/>
    <x v="3"/>
    <s v="Alpine Tent 4P"/>
    <n v="5"/>
    <n v="344.88"/>
    <n v="0.15"/>
    <n v="190.66"/>
    <n v="1465.74"/>
    <n v="953.3"/>
    <n v="512.44000000000005"/>
    <n v="0.34961180018284282"/>
  </r>
  <r>
    <n v="450"/>
    <d v="2026-01-08T00:00:00"/>
    <n v="2026"/>
    <x v="0"/>
    <n v="1"/>
    <x v="0"/>
    <x v="2"/>
    <x v="3"/>
    <x v="2"/>
    <s v="New"/>
    <x v="1"/>
    <s v="Hiking Daypack 20L"/>
    <n v="2"/>
    <n v="94.06"/>
    <n v="0.15"/>
    <n v="46.33"/>
    <n v="159.90199999999999"/>
    <n v="92.66"/>
    <n v="67.24199999999999"/>
    <n v="0.42052006854198193"/>
  </r>
  <r>
    <n v="4397"/>
    <d v="2026-01-08T00:00:00"/>
    <n v="2026"/>
    <x v="0"/>
    <n v="1"/>
    <x v="0"/>
    <x v="0"/>
    <x v="0"/>
    <x v="0"/>
    <s v="Business"/>
    <x v="1"/>
    <s v="Trekking Poles"/>
    <n v="1"/>
    <n v="72.38"/>
    <n v="0"/>
    <n v="31.65"/>
    <n v="72.38"/>
    <n v="31.65"/>
    <n v="40.729999999999997"/>
    <n v="0.56272450953302011"/>
  </r>
  <r>
    <n v="4798"/>
    <d v="2026-01-08T00:00:00"/>
    <n v="2026"/>
    <x v="0"/>
    <n v="1"/>
    <x v="0"/>
    <x v="1"/>
    <x v="6"/>
    <x v="0"/>
    <s v="New"/>
    <x v="1"/>
    <s v="Summit Backpack 45L"/>
    <n v="1"/>
    <n v="153.69"/>
    <n v="0"/>
    <n v="77.47"/>
    <n v="153.69"/>
    <n v="77.47"/>
    <n v="76.22"/>
    <n v="0.49593337237295854"/>
  </r>
  <r>
    <n v="136"/>
    <d v="2026-01-09T00:00:00"/>
    <n v="2026"/>
    <x v="0"/>
    <n v="1"/>
    <x v="0"/>
    <x v="3"/>
    <x v="13"/>
    <x v="1"/>
    <s v="Business"/>
    <x v="2"/>
    <s v="Travel Backpack 35L"/>
    <n v="15"/>
    <n v="168.62"/>
    <n v="0.05"/>
    <n v="86.09"/>
    <n v="2402.835"/>
    <n v="1291.3500000000001"/>
    <n v="1111.4849999999999"/>
    <n v="0.46257233642759488"/>
  </r>
  <r>
    <n v="2782"/>
    <d v="2026-01-09T00:00:00"/>
    <n v="2026"/>
    <x v="0"/>
    <n v="1"/>
    <x v="0"/>
    <x v="3"/>
    <x v="4"/>
    <x v="0"/>
    <s v="New"/>
    <x v="1"/>
    <s v="Summit Backpack 45L"/>
    <n v="1"/>
    <n v="152.75"/>
    <n v="0.05"/>
    <n v="79.88"/>
    <n v="145.11249999999998"/>
    <n v="79.88"/>
    <n v="65.232499999999987"/>
    <n v="0.44953053665259707"/>
  </r>
  <r>
    <n v="4704"/>
    <d v="2026-01-09T00:00:00"/>
    <n v="2026"/>
    <x v="0"/>
    <n v="1"/>
    <x v="0"/>
    <x v="1"/>
    <x v="14"/>
    <x v="3"/>
    <s v="New"/>
    <x v="4"/>
    <s v="Recovery Roller"/>
    <n v="2"/>
    <n v="36.72"/>
    <n v="0.05"/>
    <n v="14.15"/>
    <n v="69.768000000000001"/>
    <n v="28.3"/>
    <n v="41.468000000000004"/>
    <n v="0.59436991170737308"/>
  </r>
  <r>
    <n v="69"/>
    <d v="2026-01-10T00:00:00"/>
    <n v="2026"/>
    <x v="0"/>
    <n v="1"/>
    <x v="0"/>
    <x v="0"/>
    <x v="15"/>
    <x v="0"/>
    <s v="Returning"/>
    <x v="1"/>
    <s v="Trail Boots"/>
    <n v="6"/>
    <n v="141.31"/>
    <n v="0.05"/>
    <n v="79.349999999999994"/>
    <n v="805.46699999999998"/>
    <n v="476.09999999999997"/>
    <n v="329.36700000000002"/>
    <n v="0.4089143316858419"/>
  </r>
  <r>
    <n v="490"/>
    <d v="2026-01-10T00:00:00"/>
    <n v="2026"/>
    <x v="0"/>
    <n v="1"/>
    <x v="0"/>
    <x v="2"/>
    <x v="10"/>
    <x v="0"/>
    <s v="Business"/>
    <x v="3"/>
    <s v="Compact Sleeping Bag"/>
    <n v="2"/>
    <n v="121.23"/>
    <n v="0"/>
    <n v="59.66"/>
    <n v="242.46"/>
    <n v="119.32"/>
    <n v="123.14000000000001"/>
    <n v="0.50787758805576178"/>
  </r>
  <r>
    <n v="3685"/>
    <d v="2026-01-10T00:00:00"/>
    <n v="2026"/>
    <x v="0"/>
    <n v="1"/>
    <x v="0"/>
    <x v="3"/>
    <x v="8"/>
    <x v="0"/>
    <s v="New"/>
    <x v="2"/>
    <s v="Travel Backpack 35L"/>
    <n v="3"/>
    <n v="161.58000000000001"/>
    <n v="0"/>
    <n v="85.58"/>
    <n v="484.74"/>
    <n v="256.74"/>
    <n v="228"/>
    <n v="0.47035524198539425"/>
  </r>
  <r>
    <n v="3796"/>
    <d v="2026-01-10T00:00:00"/>
    <n v="2026"/>
    <x v="0"/>
    <n v="1"/>
    <x v="0"/>
    <x v="3"/>
    <x v="8"/>
    <x v="2"/>
    <s v="Returning"/>
    <x v="2"/>
    <s v="Travel Backpack 35L"/>
    <n v="2"/>
    <n v="166.84"/>
    <n v="0"/>
    <n v="88.67"/>
    <n v="333.68"/>
    <n v="177.34"/>
    <n v="156.34"/>
    <n v="0.4685327259649964"/>
  </r>
  <r>
    <n v="387"/>
    <d v="2026-01-11T00:00:00"/>
    <n v="2026"/>
    <x v="0"/>
    <n v="1"/>
    <x v="0"/>
    <x v="2"/>
    <x v="5"/>
    <x v="0"/>
    <s v="Returning"/>
    <x v="1"/>
    <s v="Summit Backpack 45L"/>
    <n v="1"/>
    <n v="150.96"/>
    <n v="0"/>
    <n v="77.5"/>
    <n v="150.96"/>
    <n v="77.5"/>
    <n v="73.460000000000008"/>
    <n v="0.48661897191308956"/>
  </r>
  <r>
    <n v="2796"/>
    <d v="2026-01-11T00:00:00"/>
    <n v="2026"/>
    <x v="0"/>
    <n v="1"/>
    <x v="0"/>
    <x v="3"/>
    <x v="7"/>
    <x v="2"/>
    <s v="Returning"/>
    <x v="2"/>
    <s v="Insulated Bottle"/>
    <n v="3"/>
    <n v="36.33"/>
    <n v="0.05"/>
    <n v="13.27"/>
    <n v="103.54049999999999"/>
    <n v="39.81"/>
    <n v="63.730499999999992"/>
    <n v="0.61551277036521934"/>
  </r>
  <r>
    <n v="3703"/>
    <d v="2026-01-11T00:00:00"/>
    <n v="2026"/>
    <x v="0"/>
    <n v="1"/>
    <x v="0"/>
    <x v="3"/>
    <x v="8"/>
    <x v="0"/>
    <s v="Returning"/>
    <x v="2"/>
    <s v="Insulated Bottle"/>
    <n v="1"/>
    <n v="35.340000000000003"/>
    <n v="0.1"/>
    <n v="13.36"/>
    <n v="31.806000000000004"/>
    <n v="13.36"/>
    <n v="18.446000000000005"/>
    <n v="0.5799534678991386"/>
  </r>
  <r>
    <n v="4674"/>
    <d v="2026-01-11T00:00:00"/>
    <n v="2026"/>
    <x v="0"/>
    <n v="1"/>
    <x v="0"/>
    <x v="3"/>
    <x v="8"/>
    <x v="0"/>
    <s v="Returning"/>
    <x v="2"/>
    <s v="Packing Cube Set"/>
    <n v="2"/>
    <n v="46.27"/>
    <n v="0"/>
    <n v="18.23"/>
    <n v="92.54"/>
    <n v="36.46"/>
    <n v="56.080000000000005"/>
    <n v="0.60600821266479366"/>
  </r>
  <r>
    <n v="4789"/>
    <d v="2026-01-11T00:00:00"/>
    <n v="2026"/>
    <x v="0"/>
    <n v="1"/>
    <x v="0"/>
    <x v="3"/>
    <x v="7"/>
    <x v="0"/>
    <s v="Returning"/>
    <x v="0"/>
    <s v="Commuter Helmet"/>
    <n v="1"/>
    <n v="79.930000000000007"/>
    <n v="0.05"/>
    <n v="43.73"/>
    <n v="75.933500000000009"/>
    <n v="43.73"/>
    <n v="32.203500000000012"/>
    <n v="0.42410135184075554"/>
  </r>
  <r>
    <n v="804"/>
    <d v="2026-01-12T00:00:00"/>
    <n v="2026"/>
    <x v="0"/>
    <n v="1"/>
    <x v="0"/>
    <x v="1"/>
    <x v="12"/>
    <x v="2"/>
    <s v="New"/>
    <x v="1"/>
    <s v="Trail Boots"/>
    <n v="1"/>
    <n v="141.25"/>
    <n v="0"/>
    <n v="78.72"/>
    <n v="141.25"/>
    <n v="78.72"/>
    <n v="62.53"/>
    <n v="0.44269026548672569"/>
  </r>
  <r>
    <n v="1780"/>
    <d v="2026-01-12T00:00:00"/>
    <n v="2026"/>
    <x v="0"/>
    <n v="1"/>
    <x v="0"/>
    <x v="3"/>
    <x v="8"/>
    <x v="0"/>
    <s v="Returning"/>
    <x v="0"/>
    <s v="Cycling Pack 12L"/>
    <n v="2"/>
    <n v="103.64"/>
    <n v="0.1"/>
    <n v="50.96"/>
    <n v="186.55199999999999"/>
    <n v="101.92"/>
    <n v="84.631999999999991"/>
    <n v="0.45366439384193147"/>
  </r>
  <r>
    <n v="2844"/>
    <d v="2026-01-12T00:00:00"/>
    <n v="2026"/>
    <x v="0"/>
    <n v="1"/>
    <x v="0"/>
    <x v="0"/>
    <x v="0"/>
    <x v="0"/>
    <s v="New"/>
    <x v="2"/>
    <s v="Carry-On Duffel"/>
    <n v="1"/>
    <n v="136.18"/>
    <n v="0"/>
    <n v="68.34"/>
    <n v="136.18"/>
    <n v="68.34"/>
    <n v="67.84"/>
    <n v="0.498164194448524"/>
  </r>
  <r>
    <n v="3068"/>
    <d v="2026-01-12T00:00:00"/>
    <n v="2026"/>
    <x v="0"/>
    <n v="1"/>
    <x v="0"/>
    <x v="2"/>
    <x v="2"/>
    <x v="3"/>
    <s v="New"/>
    <x v="4"/>
    <s v="Recovery Roller"/>
    <n v="1"/>
    <n v="36.43"/>
    <n v="0"/>
    <n v="14.33"/>
    <n v="36.43"/>
    <n v="14.33"/>
    <n v="22.1"/>
    <n v="0.60664287674993145"/>
  </r>
  <r>
    <n v="3096"/>
    <d v="2026-01-12T00:00:00"/>
    <n v="2026"/>
    <x v="0"/>
    <n v="1"/>
    <x v="0"/>
    <x v="3"/>
    <x v="7"/>
    <x v="0"/>
    <s v="New"/>
    <x v="4"/>
    <s v="Training Mat"/>
    <n v="2"/>
    <n v="50.51"/>
    <n v="0.1"/>
    <n v="21.84"/>
    <n v="90.917999999999992"/>
    <n v="43.68"/>
    <n v="47.237999999999992"/>
    <n v="0.5195670824259222"/>
  </r>
  <r>
    <n v="3129"/>
    <d v="2026-01-12T00:00:00"/>
    <n v="2026"/>
    <x v="0"/>
    <n v="1"/>
    <x v="0"/>
    <x v="3"/>
    <x v="13"/>
    <x v="2"/>
    <s v="Returning"/>
    <x v="4"/>
    <s v="Weighted Vest"/>
    <n v="1"/>
    <n v="123"/>
    <n v="0"/>
    <n v="67.3"/>
    <n v="123"/>
    <n v="67.3"/>
    <n v="55.7"/>
    <n v="0.45284552845528458"/>
  </r>
  <r>
    <n v="3948"/>
    <d v="2026-01-12T00:00:00"/>
    <n v="2026"/>
    <x v="0"/>
    <n v="1"/>
    <x v="0"/>
    <x v="1"/>
    <x v="14"/>
    <x v="0"/>
    <s v="New"/>
    <x v="1"/>
    <s v="Trekking Poles"/>
    <n v="2"/>
    <n v="72.239999999999995"/>
    <n v="0"/>
    <n v="32.94"/>
    <n v="144.47999999999999"/>
    <n v="65.88"/>
    <n v="78.599999999999994"/>
    <n v="0.54401993355481726"/>
  </r>
  <r>
    <n v="5036"/>
    <d v="2026-01-12T00:00:00"/>
    <n v="2026"/>
    <x v="0"/>
    <n v="1"/>
    <x v="0"/>
    <x v="2"/>
    <x v="3"/>
    <x v="2"/>
    <s v="Returning"/>
    <x v="1"/>
    <s v="Summit Backpack 45L"/>
    <n v="1"/>
    <n v="151.11000000000001"/>
    <n v="0.15"/>
    <n v="79.650000000000006"/>
    <n v="128.4435"/>
    <n v="79.650000000000006"/>
    <n v="48.793499999999995"/>
    <n v="0.37988298356865075"/>
  </r>
  <r>
    <n v="2681"/>
    <d v="2026-01-13T00:00:00"/>
    <n v="2026"/>
    <x v="0"/>
    <n v="1"/>
    <x v="0"/>
    <x v="3"/>
    <x v="4"/>
    <x v="0"/>
    <s v="New"/>
    <x v="1"/>
    <s v="Hiking Daypack 20L"/>
    <n v="1"/>
    <n v="94.32"/>
    <n v="0"/>
    <n v="45.93"/>
    <n v="94.32"/>
    <n v="45.93"/>
    <n v="48.389999999999993"/>
    <n v="0.51304071246819338"/>
  </r>
  <r>
    <n v="5101"/>
    <d v="2026-01-13T00:00:00"/>
    <n v="2026"/>
    <x v="0"/>
    <n v="1"/>
    <x v="0"/>
    <x v="1"/>
    <x v="12"/>
    <x v="0"/>
    <s v="Returning"/>
    <x v="0"/>
    <s v="Trail Bike Light"/>
    <n v="3"/>
    <n v="51.52"/>
    <n v="0"/>
    <n v="21.92"/>
    <n v="154.56"/>
    <n v="65.760000000000005"/>
    <n v="88.8"/>
    <n v="0.57453416149068315"/>
  </r>
  <r>
    <n v="3871"/>
    <d v="2026-01-14T00:00:00"/>
    <n v="2026"/>
    <x v="0"/>
    <n v="1"/>
    <x v="0"/>
    <x v="0"/>
    <x v="15"/>
    <x v="0"/>
    <s v="New"/>
    <x v="1"/>
    <s v="Trail Boots"/>
    <n v="2"/>
    <n v="146.4"/>
    <n v="0.05"/>
    <n v="81.72"/>
    <n v="278.16000000000003"/>
    <n v="163.44"/>
    <n v="114.72000000000003"/>
    <n v="0.4124245038826575"/>
  </r>
  <r>
    <n v="4643"/>
    <d v="2026-01-14T00:00:00"/>
    <n v="2026"/>
    <x v="0"/>
    <n v="1"/>
    <x v="0"/>
    <x v="0"/>
    <x v="0"/>
    <x v="1"/>
    <s v="Business"/>
    <x v="2"/>
    <s v="Packing Cube Set"/>
    <n v="3"/>
    <n v="47.32"/>
    <n v="0.1"/>
    <n v="18.420000000000002"/>
    <n v="127.76400000000001"/>
    <n v="55.260000000000005"/>
    <n v="72.504000000000005"/>
    <n v="0.56748379825302897"/>
  </r>
  <r>
    <n v="4703"/>
    <d v="2026-01-14T00:00:00"/>
    <n v="2026"/>
    <x v="0"/>
    <n v="1"/>
    <x v="0"/>
    <x v="3"/>
    <x v="13"/>
    <x v="2"/>
    <s v="Business"/>
    <x v="4"/>
    <s v="Resistance Band Set"/>
    <n v="2"/>
    <n v="40.450000000000003"/>
    <n v="0.05"/>
    <n v="15.14"/>
    <n v="76.855000000000004"/>
    <n v="30.28"/>
    <n v="46.575000000000003"/>
    <n v="0.60601132001821612"/>
  </r>
  <r>
    <n v="5068"/>
    <d v="2026-01-14T00:00:00"/>
    <n v="2026"/>
    <x v="0"/>
    <n v="1"/>
    <x v="0"/>
    <x v="0"/>
    <x v="0"/>
    <x v="0"/>
    <s v="Returning"/>
    <x v="2"/>
    <s v="Packing Cube Set"/>
    <n v="2"/>
    <n v="47.05"/>
    <n v="0.1"/>
    <n v="18.8"/>
    <n v="84.69"/>
    <n v="37.6"/>
    <n v="47.089999999999996"/>
    <n v="0.55602786633604906"/>
  </r>
  <r>
    <n v="1539"/>
    <d v="2026-01-15T00:00:00"/>
    <n v="2026"/>
    <x v="0"/>
    <n v="1"/>
    <x v="0"/>
    <x v="3"/>
    <x v="8"/>
    <x v="2"/>
    <s v="Business"/>
    <x v="4"/>
    <s v="Weighted Vest"/>
    <n v="3"/>
    <n v="123.14"/>
    <n v="0.05"/>
    <n v="70.67"/>
    <n v="350.94900000000001"/>
    <n v="212.01"/>
    <n v="138.93900000000002"/>
    <n v="0.39589513006163296"/>
  </r>
  <r>
    <n v="1709"/>
    <d v="2026-01-15T00:00:00"/>
    <n v="2026"/>
    <x v="0"/>
    <n v="1"/>
    <x v="0"/>
    <x v="3"/>
    <x v="13"/>
    <x v="0"/>
    <s v="Returning"/>
    <x v="1"/>
    <s v="Summit Backpack 45L"/>
    <n v="2"/>
    <n v="151.33000000000001"/>
    <n v="0.1"/>
    <n v="78.44"/>
    <n v="272.39400000000001"/>
    <n v="156.88"/>
    <n v="115.51400000000001"/>
    <n v="0.42406954631893512"/>
  </r>
  <r>
    <n v="2702"/>
    <d v="2026-01-15T00:00:00"/>
    <n v="2026"/>
    <x v="0"/>
    <n v="1"/>
    <x v="0"/>
    <x v="1"/>
    <x v="14"/>
    <x v="0"/>
    <s v="Returning"/>
    <x v="1"/>
    <s v="Trail Boots"/>
    <n v="5"/>
    <n v="144.01"/>
    <n v="0.05"/>
    <n v="79.64"/>
    <n v="684.0474999999999"/>
    <n v="398.2"/>
    <n v="285.84749999999991"/>
    <n v="0.41787668254032062"/>
  </r>
  <r>
    <n v="3176"/>
    <d v="2026-01-15T00:00:00"/>
    <n v="2026"/>
    <x v="0"/>
    <n v="1"/>
    <x v="0"/>
    <x v="3"/>
    <x v="8"/>
    <x v="0"/>
    <s v="Returning"/>
    <x v="1"/>
    <s v="Hiking Daypack 20L"/>
    <n v="3"/>
    <n v="91.19"/>
    <n v="0"/>
    <n v="44.47"/>
    <n v="273.57"/>
    <n v="133.41"/>
    <n v="140.16"/>
    <n v="0.5123368790437548"/>
  </r>
  <r>
    <n v="3705"/>
    <d v="2026-01-15T00:00:00"/>
    <n v="2026"/>
    <x v="0"/>
    <n v="1"/>
    <x v="0"/>
    <x v="3"/>
    <x v="7"/>
    <x v="2"/>
    <s v="New"/>
    <x v="2"/>
    <s v="Packing Cube Set"/>
    <n v="2"/>
    <n v="45.45"/>
    <n v="0"/>
    <n v="18.190000000000001"/>
    <n v="90.9"/>
    <n v="36.380000000000003"/>
    <n v="54.52"/>
    <n v="0.59977997799779981"/>
  </r>
  <r>
    <n v="3736"/>
    <d v="2026-01-15T00:00:00"/>
    <n v="2026"/>
    <x v="0"/>
    <n v="1"/>
    <x v="0"/>
    <x v="1"/>
    <x v="1"/>
    <x v="3"/>
    <s v="New"/>
    <x v="4"/>
    <s v="Resistance Band Set"/>
    <n v="1"/>
    <n v="40.72"/>
    <n v="0"/>
    <n v="14.94"/>
    <n v="40.72"/>
    <n v="14.94"/>
    <n v="25.78"/>
    <n v="0.6331041257367388"/>
  </r>
  <r>
    <n v="3967"/>
    <d v="2026-01-15T00:00:00"/>
    <n v="2026"/>
    <x v="0"/>
    <n v="1"/>
    <x v="0"/>
    <x v="1"/>
    <x v="12"/>
    <x v="0"/>
    <s v="Business"/>
    <x v="2"/>
    <s v="Insulated Bottle"/>
    <n v="2"/>
    <n v="37.090000000000003"/>
    <n v="0"/>
    <n v="13.29"/>
    <n v="74.180000000000007"/>
    <n v="26.58"/>
    <n v="47.600000000000009"/>
    <n v="0.64168239417632789"/>
  </r>
  <r>
    <n v="170"/>
    <d v="2026-01-16T00:00:00"/>
    <n v="2026"/>
    <x v="0"/>
    <n v="1"/>
    <x v="0"/>
    <x v="2"/>
    <x v="10"/>
    <x v="0"/>
    <s v="New"/>
    <x v="3"/>
    <s v="Compact Sleeping Bag"/>
    <n v="1"/>
    <n v="124.45"/>
    <n v="0.15"/>
    <n v="59.77"/>
    <n v="105.7825"/>
    <n v="59.77"/>
    <n v="46.012499999999996"/>
    <n v="0.43497270342447941"/>
  </r>
  <r>
    <n v="1040"/>
    <d v="2026-01-16T00:00:00"/>
    <n v="2026"/>
    <x v="0"/>
    <n v="1"/>
    <x v="0"/>
    <x v="0"/>
    <x v="0"/>
    <x v="2"/>
    <s v="New"/>
    <x v="2"/>
    <s v="Insulated Bottle"/>
    <n v="1"/>
    <n v="35.93"/>
    <n v="0.05"/>
    <n v="13.33"/>
    <n v="34.133499999999998"/>
    <n v="13.33"/>
    <n v="20.8035"/>
    <n v="0.60947456311248482"/>
  </r>
  <r>
    <n v="2380"/>
    <d v="2026-01-16T00:00:00"/>
    <n v="2026"/>
    <x v="0"/>
    <n v="1"/>
    <x v="0"/>
    <x v="3"/>
    <x v="13"/>
    <x v="0"/>
    <s v="Returning"/>
    <x v="3"/>
    <s v="Compact Sleeping Bag"/>
    <n v="4"/>
    <n v="121.8"/>
    <n v="0.05"/>
    <n v="59.57"/>
    <n v="462.84"/>
    <n v="238.28"/>
    <n v="224.55999999999997"/>
    <n v="0.48517846339987897"/>
  </r>
  <r>
    <n v="3219"/>
    <d v="2026-01-16T00:00:00"/>
    <n v="2026"/>
    <x v="0"/>
    <n v="1"/>
    <x v="0"/>
    <x v="1"/>
    <x v="11"/>
    <x v="2"/>
    <s v="Returning"/>
    <x v="1"/>
    <s v="Hiking Daypack 20L"/>
    <n v="1"/>
    <n v="92.6"/>
    <n v="0.05"/>
    <n v="44.15"/>
    <n v="87.969999999999985"/>
    <n v="44.15"/>
    <n v="43.819999999999986"/>
    <n v="0.4981243605774695"/>
  </r>
  <r>
    <n v="4425"/>
    <d v="2026-01-16T00:00:00"/>
    <n v="2026"/>
    <x v="0"/>
    <n v="1"/>
    <x v="0"/>
    <x v="1"/>
    <x v="12"/>
    <x v="1"/>
    <s v="Business"/>
    <x v="0"/>
    <s v="Cycling Pack 12L"/>
    <n v="10"/>
    <n v="102.68"/>
    <n v="0.15"/>
    <n v="51.07"/>
    <n v="872.78000000000009"/>
    <n v="510.7"/>
    <n v="362.0800000000001"/>
    <n v="0.41485826897958256"/>
  </r>
  <r>
    <n v="4508"/>
    <d v="2026-01-16T00:00:00"/>
    <n v="2026"/>
    <x v="0"/>
    <n v="1"/>
    <x v="0"/>
    <x v="3"/>
    <x v="13"/>
    <x v="3"/>
    <s v="New"/>
    <x v="0"/>
    <s v="Compact Repair Kit"/>
    <n v="3"/>
    <n v="40.92"/>
    <n v="0.15"/>
    <n v="16.71"/>
    <n v="104.346"/>
    <n v="50.13"/>
    <n v="54.216000000000001"/>
    <n v="0.51957909263412105"/>
  </r>
  <r>
    <n v="4806"/>
    <d v="2026-01-16T00:00:00"/>
    <n v="2026"/>
    <x v="0"/>
    <n v="1"/>
    <x v="0"/>
    <x v="2"/>
    <x v="16"/>
    <x v="2"/>
    <s v="New"/>
    <x v="0"/>
    <s v="Cycling Pack 12L"/>
    <n v="4"/>
    <n v="102.68"/>
    <n v="0"/>
    <n v="50.83"/>
    <n v="410.72"/>
    <n v="203.32"/>
    <n v="207.40000000000003"/>
    <n v="0.50496688741721862"/>
  </r>
  <r>
    <n v="755"/>
    <d v="2026-01-17T00:00:00"/>
    <n v="2026"/>
    <x v="0"/>
    <n v="1"/>
    <x v="0"/>
    <x v="0"/>
    <x v="9"/>
    <x v="3"/>
    <s v="New"/>
    <x v="2"/>
    <s v="Travel Backpack 35L"/>
    <n v="2"/>
    <n v="164.38"/>
    <n v="0.05"/>
    <n v="85.93"/>
    <n v="312.322"/>
    <n v="171.86"/>
    <n v="140.46199999999999"/>
    <n v="0.44973456881039436"/>
  </r>
  <r>
    <n v="3171"/>
    <d v="2026-01-17T00:00:00"/>
    <n v="2026"/>
    <x v="0"/>
    <n v="1"/>
    <x v="0"/>
    <x v="0"/>
    <x v="15"/>
    <x v="2"/>
    <s v="Returning"/>
    <x v="0"/>
    <s v="Trail Bike Light"/>
    <n v="1"/>
    <n v="51.78"/>
    <n v="0"/>
    <n v="22.64"/>
    <n v="51.78"/>
    <n v="22.64"/>
    <n v="29.14"/>
    <n v="0.56276554654306687"/>
  </r>
  <r>
    <n v="4277"/>
    <d v="2026-01-17T00:00:00"/>
    <n v="2026"/>
    <x v="0"/>
    <n v="1"/>
    <x v="0"/>
    <x v="1"/>
    <x v="11"/>
    <x v="2"/>
    <s v="Returning"/>
    <x v="4"/>
    <s v="Training Mat"/>
    <n v="1"/>
    <n v="50.52"/>
    <n v="0.05"/>
    <n v="22.37"/>
    <n v="47.994"/>
    <n v="22.37"/>
    <n v="25.623999999999999"/>
    <n v="0.5339000708421886"/>
  </r>
  <r>
    <n v="4648"/>
    <d v="2026-01-17T00:00:00"/>
    <n v="2026"/>
    <x v="0"/>
    <n v="1"/>
    <x v="0"/>
    <x v="1"/>
    <x v="14"/>
    <x v="3"/>
    <s v="New"/>
    <x v="3"/>
    <s v="Trail Tent 2P"/>
    <n v="1"/>
    <n v="199.02"/>
    <n v="0"/>
    <n v="106.49"/>
    <n v="199.02"/>
    <n v="106.49"/>
    <n v="92.530000000000015"/>
    <n v="0.46492814792483173"/>
  </r>
  <r>
    <n v="157"/>
    <d v="2026-01-18T00:00:00"/>
    <n v="2026"/>
    <x v="0"/>
    <n v="1"/>
    <x v="0"/>
    <x v="3"/>
    <x v="8"/>
    <x v="2"/>
    <s v="Returning"/>
    <x v="3"/>
    <s v="Portable Camp Stove"/>
    <n v="3"/>
    <n v="80.27"/>
    <n v="0.1"/>
    <n v="39.26"/>
    <n v="216.72900000000001"/>
    <n v="117.78"/>
    <n v="98.949000000000012"/>
    <n v="0.45655634455933447"/>
  </r>
  <r>
    <n v="2271"/>
    <d v="2026-01-18T00:00:00"/>
    <n v="2026"/>
    <x v="0"/>
    <n v="1"/>
    <x v="0"/>
    <x v="1"/>
    <x v="1"/>
    <x v="2"/>
    <s v="New"/>
    <x v="3"/>
    <s v="Alpine Tent 4P"/>
    <n v="4"/>
    <n v="333.28"/>
    <n v="0"/>
    <n v="195.76"/>
    <n v="1333.12"/>
    <n v="783.04"/>
    <n v="550.07999999999993"/>
    <n v="0.41262602016322608"/>
  </r>
  <r>
    <n v="3330"/>
    <d v="2026-01-18T00:00:00"/>
    <n v="2026"/>
    <x v="0"/>
    <n v="1"/>
    <x v="0"/>
    <x v="3"/>
    <x v="13"/>
    <x v="3"/>
    <s v="New"/>
    <x v="0"/>
    <s v="Cycling Pack 12L"/>
    <n v="1"/>
    <n v="104.36"/>
    <n v="0"/>
    <n v="51.63"/>
    <n v="104.36"/>
    <n v="51.63"/>
    <n v="52.73"/>
    <n v="0.50527021847451126"/>
  </r>
  <r>
    <n v="4547"/>
    <d v="2026-01-18T00:00:00"/>
    <n v="2026"/>
    <x v="0"/>
    <n v="1"/>
    <x v="0"/>
    <x v="2"/>
    <x v="5"/>
    <x v="3"/>
    <s v="New"/>
    <x v="0"/>
    <s v="Commuter Helmet"/>
    <n v="1"/>
    <n v="83.52"/>
    <n v="0.05"/>
    <n v="42.97"/>
    <n v="79.343999999999994"/>
    <n v="42.97"/>
    <n v="36.373999999999995"/>
    <n v="0.45843416011292598"/>
  </r>
  <r>
    <n v="1840"/>
    <d v="2026-01-19T00:00:00"/>
    <n v="2026"/>
    <x v="0"/>
    <n v="1"/>
    <x v="0"/>
    <x v="2"/>
    <x v="10"/>
    <x v="0"/>
    <s v="New"/>
    <x v="4"/>
    <s v="Weighted Vest"/>
    <n v="2"/>
    <n v="125.93"/>
    <n v="0"/>
    <n v="69.150000000000006"/>
    <n v="251.86"/>
    <n v="138.30000000000001"/>
    <n v="113.56"/>
    <n v="0.45088541253077102"/>
  </r>
  <r>
    <n v="1850"/>
    <d v="2026-01-19T00:00:00"/>
    <n v="2026"/>
    <x v="0"/>
    <n v="1"/>
    <x v="0"/>
    <x v="1"/>
    <x v="6"/>
    <x v="0"/>
    <s v="Business"/>
    <x v="0"/>
    <s v="Trail Bike Light"/>
    <n v="1"/>
    <n v="49.85"/>
    <n v="0"/>
    <n v="23.07"/>
    <n v="49.85"/>
    <n v="23.07"/>
    <n v="26.78"/>
    <n v="0.53721163490471413"/>
  </r>
  <r>
    <n v="1858"/>
    <d v="2026-01-19T00:00:00"/>
    <n v="2026"/>
    <x v="0"/>
    <n v="1"/>
    <x v="0"/>
    <x v="1"/>
    <x v="1"/>
    <x v="0"/>
    <s v="Returning"/>
    <x v="2"/>
    <s v="Insulated Bottle"/>
    <n v="1"/>
    <n v="36.130000000000003"/>
    <n v="0"/>
    <n v="13.39"/>
    <n v="36.130000000000003"/>
    <n v="13.39"/>
    <n v="22.740000000000002"/>
    <n v="0.62939385552172711"/>
  </r>
  <r>
    <n v="2910"/>
    <d v="2026-01-19T00:00:00"/>
    <n v="2026"/>
    <x v="0"/>
    <n v="1"/>
    <x v="0"/>
    <x v="3"/>
    <x v="13"/>
    <x v="2"/>
    <s v="Returning"/>
    <x v="0"/>
    <s v="Cycling Pack 12L"/>
    <n v="1"/>
    <n v="104.83"/>
    <n v="0.05"/>
    <n v="51.06"/>
    <n v="99.588499999999996"/>
    <n v="51.06"/>
    <n v="48.528499999999994"/>
    <n v="0.48729019916958277"/>
  </r>
  <r>
    <n v="3694"/>
    <d v="2026-01-19T00:00:00"/>
    <n v="2026"/>
    <x v="0"/>
    <n v="1"/>
    <x v="0"/>
    <x v="0"/>
    <x v="0"/>
    <x v="2"/>
    <s v="Returning"/>
    <x v="2"/>
    <s v="Insulated Bottle"/>
    <n v="1"/>
    <n v="35.46"/>
    <n v="0.05"/>
    <n v="13.81"/>
    <n v="33.686999999999998"/>
    <n v="13.81"/>
    <n v="19.876999999999995"/>
    <n v="0.59004957401965141"/>
  </r>
  <r>
    <n v="631"/>
    <d v="2026-01-20T00:00:00"/>
    <n v="2026"/>
    <x v="0"/>
    <n v="1"/>
    <x v="0"/>
    <x v="3"/>
    <x v="8"/>
    <x v="3"/>
    <s v="Returning"/>
    <x v="2"/>
    <s v="Travel Backpack 35L"/>
    <n v="1"/>
    <n v="165.42"/>
    <n v="0"/>
    <n v="85.69"/>
    <n v="165.42"/>
    <n v="85.69"/>
    <n v="79.72999999999999"/>
    <n v="0.48198524966751299"/>
  </r>
  <r>
    <n v="1113"/>
    <d v="2026-01-20T00:00:00"/>
    <n v="2026"/>
    <x v="0"/>
    <n v="1"/>
    <x v="0"/>
    <x v="2"/>
    <x v="5"/>
    <x v="0"/>
    <s v="Returning"/>
    <x v="3"/>
    <s v="Compact Sleeping Bag"/>
    <n v="1"/>
    <n v="122.86"/>
    <n v="0.05"/>
    <n v="60.36"/>
    <n v="116.717"/>
    <n v="60.36"/>
    <n v="56.356999999999999"/>
    <n v="0.48285168398776529"/>
  </r>
  <r>
    <n v="1525"/>
    <d v="2026-01-20T00:00:00"/>
    <n v="2026"/>
    <x v="0"/>
    <n v="1"/>
    <x v="0"/>
    <x v="0"/>
    <x v="0"/>
    <x v="2"/>
    <s v="Returning"/>
    <x v="4"/>
    <s v="Recovery Roller"/>
    <n v="2"/>
    <n v="35.82"/>
    <n v="0"/>
    <n v="14.09"/>
    <n v="71.64"/>
    <n v="28.18"/>
    <n v="43.46"/>
    <n v="0.60664433277498608"/>
  </r>
  <r>
    <n v="3233"/>
    <d v="2026-01-20T00:00:00"/>
    <n v="2026"/>
    <x v="0"/>
    <n v="1"/>
    <x v="0"/>
    <x v="0"/>
    <x v="0"/>
    <x v="0"/>
    <s v="New"/>
    <x v="3"/>
    <s v="Compact Sleeping Bag"/>
    <n v="3"/>
    <n v="120.29"/>
    <n v="0.1"/>
    <n v="62.41"/>
    <n v="324.78300000000002"/>
    <n v="187.23"/>
    <n v="137.55300000000003"/>
    <n v="0.42352278290427769"/>
  </r>
  <r>
    <n v="4455"/>
    <d v="2026-01-20T00:00:00"/>
    <n v="2026"/>
    <x v="0"/>
    <n v="1"/>
    <x v="0"/>
    <x v="1"/>
    <x v="11"/>
    <x v="3"/>
    <s v="Returning"/>
    <x v="3"/>
    <s v="Portable Camp Stove"/>
    <n v="1"/>
    <n v="80.239999999999995"/>
    <n v="0.1"/>
    <n v="39.950000000000003"/>
    <n v="72.215999999999994"/>
    <n v="39.950000000000003"/>
    <n v="32.265999999999991"/>
    <n v="0.44679849340866279"/>
  </r>
  <r>
    <n v="1769"/>
    <d v="2026-01-21T00:00:00"/>
    <n v="2026"/>
    <x v="0"/>
    <n v="1"/>
    <x v="0"/>
    <x v="0"/>
    <x v="15"/>
    <x v="2"/>
    <s v="New"/>
    <x v="4"/>
    <s v="Recovery Roller"/>
    <n v="2"/>
    <n v="35.97"/>
    <n v="0"/>
    <n v="13.55"/>
    <n v="71.94"/>
    <n v="27.1"/>
    <n v="44.839999999999996"/>
    <n v="0.62329719210453149"/>
  </r>
  <r>
    <n v="3467"/>
    <d v="2026-01-21T00:00:00"/>
    <n v="2026"/>
    <x v="0"/>
    <n v="1"/>
    <x v="0"/>
    <x v="1"/>
    <x v="11"/>
    <x v="0"/>
    <s v="New"/>
    <x v="1"/>
    <s v="Trekking Poles"/>
    <n v="1"/>
    <n v="72.239999999999995"/>
    <n v="0"/>
    <n v="33.26"/>
    <n v="72.239999999999995"/>
    <n v="33.26"/>
    <n v="38.979999999999997"/>
    <n v="0.53959025470653377"/>
  </r>
  <r>
    <n v="3911"/>
    <d v="2026-01-21T00:00:00"/>
    <n v="2026"/>
    <x v="0"/>
    <n v="1"/>
    <x v="0"/>
    <x v="0"/>
    <x v="15"/>
    <x v="0"/>
    <s v="Returning"/>
    <x v="1"/>
    <s v="Summit Backpack 45L"/>
    <n v="5"/>
    <n v="152.81"/>
    <n v="0"/>
    <n v="78.989999999999995"/>
    <n v="764.05"/>
    <n v="394.95"/>
    <n v="369.09999999999997"/>
    <n v="0.48308356782933054"/>
  </r>
  <r>
    <n v="4401"/>
    <d v="2026-01-21T00:00:00"/>
    <n v="2026"/>
    <x v="0"/>
    <n v="1"/>
    <x v="0"/>
    <x v="0"/>
    <x v="15"/>
    <x v="0"/>
    <s v="New"/>
    <x v="0"/>
    <s v="Commuter Helmet"/>
    <n v="3"/>
    <n v="83.34"/>
    <n v="0"/>
    <n v="41.44"/>
    <n v="250.02"/>
    <n v="124.32"/>
    <n v="125.70000000000002"/>
    <n v="0.50275977921766268"/>
  </r>
  <r>
    <n v="4864"/>
    <d v="2026-01-21T00:00:00"/>
    <n v="2026"/>
    <x v="0"/>
    <n v="1"/>
    <x v="0"/>
    <x v="3"/>
    <x v="13"/>
    <x v="0"/>
    <s v="Returning"/>
    <x v="4"/>
    <s v="Recovery Roller"/>
    <n v="1"/>
    <n v="35.869999999999997"/>
    <n v="0"/>
    <n v="13.64"/>
    <n v="35.869999999999997"/>
    <n v="13.64"/>
    <n v="22.229999999999997"/>
    <n v="0.61973794257039305"/>
  </r>
  <r>
    <n v="347"/>
    <d v="2026-01-22T00:00:00"/>
    <n v="2026"/>
    <x v="0"/>
    <n v="1"/>
    <x v="0"/>
    <x v="3"/>
    <x v="4"/>
    <x v="3"/>
    <s v="New"/>
    <x v="3"/>
    <s v="Trail Tent 2P"/>
    <n v="1"/>
    <n v="199.42"/>
    <n v="0.05"/>
    <n v="101.82"/>
    <n v="189.44899999999998"/>
    <n v="101.82"/>
    <n v="87.628999999999991"/>
    <n v="0.46254664843836601"/>
  </r>
  <r>
    <n v="2051"/>
    <d v="2026-01-22T00:00:00"/>
    <n v="2026"/>
    <x v="0"/>
    <n v="1"/>
    <x v="0"/>
    <x v="2"/>
    <x v="5"/>
    <x v="0"/>
    <s v="New"/>
    <x v="3"/>
    <s v="Alpine Tent 4P"/>
    <n v="3"/>
    <n v="347.41"/>
    <n v="0.1"/>
    <n v="192.13"/>
    <n v="938.00700000000006"/>
    <n v="576.39"/>
    <n v="361.61700000000008"/>
    <n v="0.38551631277804971"/>
  </r>
  <r>
    <n v="2314"/>
    <d v="2026-01-22T00:00:00"/>
    <n v="2026"/>
    <x v="0"/>
    <n v="1"/>
    <x v="0"/>
    <x v="0"/>
    <x v="9"/>
    <x v="0"/>
    <s v="New"/>
    <x v="0"/>
    <s v="Compact Repair Kit"/>
    <n v="1"/>
    <n v="40.28"/>
    <n v="0"/>
    <n v="16.79"/>
    <n v="40.28"/>
    <n v="16.79"/>
    <n v="23.490000000000002"/>
    <n v="0.58316782522343602"/>
  </r>
  <r>
    <n v="3861"/>
    <d v="2026-01-22T00:00:00"/>
    <n v="2026"/>
    <x v="0"/>
    <n v="1"/>
    <x v="0"/>
    <x v="3"/>
    <x v="13"/>
    <x v="0"/>
    <s v="Returning"/>
    <x v="3"/>
    <s v="Trail Tent 2P"/>
    <n v="3"/>
    <n v="195.49"/>
    <n v="0.05"/>
    <n v="106.38"/>
    <n v="557.14649999999995"/>
    <n v="319.14"/>
    <n v="238.00649999999996"/>
    <n v="0.42718836069148775"/>
  </r>
  <r>
    <n v="843"/>
    <d v="2026-01-23T00:00:00"/>
    <n v="2026"/>
    <x v="0"/>
    <n v="1"/>
    <x v="0"/>
    <x v="1"/>
    <x v="11"/>
    <x v="0"/>
    <s v="Returning"/>
    <x v="4"/>
    <s v="Recovery Roller"/>
    <n v="2"/>
    <n v="35.75"/>
    <n v="0"/>
    <n v="13.94"/>
    <n v="71.5"/>
    <n v="27.88"/>
    <n v="43.620000000000005"/>
    <n v="0.61006993006993016"/>
  </r>
  <r>
    <n v="868"/>
    <d v="2026-01-23T00:00:00"/>
    <n v="2026"/>
    <x v="0"/>
    <n v="1"/>
    <x v="0"/>
    <x v="0"/>
    <x v="15"/>
    <x v="0"/>
    <s v="Returning"/>
    <x v="0"/>
    <s v="Cycling Pack 12L"/>
    <n v="1"/>
    <n v="103.39"/>
    <n v="0"/>
    <n v="51.32"/>
    <n v="103.39"/>
    <n v="51.32"/>
    <n v="52.07"/>
    <n v="0.50362704323435536"/>
  </r>
  <r>
    <n v="890"/>
    <d v="2026-01-23T00:00:00"/>
    <n v="2026"/>
    <x v="0"/>
    <n v="1"/>
    <x v="0"/>
    <x v="0"/>
    <x v="15"/>
    <x v="0"/>
    <s v="New"/>
    <x v="3"/>
    <s v="Portable Camp Stove"/>
    <n v="3"/>
    <n v="81.98"/>
    <n v="0.1"/>
    <n v="40.229999999999997"/>
    <n v="221.346"/>
    <n v="120.69"/>
    <n v="100.65600000000001"/>
    <n v="0.45474505977067581"/>
  </r>
  <r>
    <n v="2185"/>
    <d v="2026-01-23T00:00:00"/>
    <n v="2026"/>
    <x v="0"/>
    <n v="1"/>
    <x v="0"/>
    <x v="2"/>
    <x v="2"/>
    <x v="1"/>
    <s v="Business"/>
    <x v="3"/>
    <s v="Alpine Tent 4P"/>
    <n v="10"/>
    <n v="337.69"/>
    <n v="0.1"/>
    <n v="200.27"/>
    <n v="3039.21"/>
    <n v="2002.7"/>
    <n v="1036.51"/>
    <n v="0.34104586389226149"/>
  </r>
  <r>
    <n v="2335"/>
    <d v="2026-01-23T00:00:00"/>
    <n v="2026"/>
    <x v="0"/>
    <n v="1"/>
    <x v="0"/>
    <x v="3"/>
    <x v="8"/>
    <x v="0"/>
    <s v="New"/>
    <x v="3"/>
    <s v="Alpine Tent 4P"/>
    <n v="2"/>
    <n v="333.29"/>
    <n v="0"/>
    <n v="197.18"/>
    <n v="666.58"/>
    <n v="394.36"/>
    <n v="272.22000000000003"/>
    <n v="0.40838308980167426"/>
  </r>
  <r>
    <n v="2784"/>
    <d v="2026-01-23T00:00:00"/>
    <n v="2026"/>
    <x v="0"/>
    <n v="1"/>
    <x v="0"/>
    <x v="0"/>
    <x v="15"/>
    <x v="2"/>
    <s v="New"/>
    <x v="0"/>
    <s v="Commuter Helmet"/>
    <n v="1"/>
    <n v="80.11"/>
    <n v="0.05"/>
    <n v="43.54"/>
    <n v="76.104500000000002"/>
    <n v="43.54"/>
    <n v="32.564500000000002"/>
    <n v="0.42789191177919839"/>
  </r>
  <r>
    <n v="3820"/>
    <d v="2026-01-23T00:00:00"/>
    <n v="2026"/>
    <x v="0"/>
    <n v="1"/>
    <x v="0"/>
    <x v="3"/>
    <x v="13"/>
    <x v="2"/>
    <s v="New"/>
    <x v="3"/>
    <s v="Portable Camp Stove"/>
    <n v="1"/>
    <n v="82.6"/>
    <n v="0.05"/>
    <n v="38.299999999999997"/>
    <n v="78.469999999999985"/>
    <n v="38.299999999999997"/>
    <n v="40.169999999999987"/>
    <n v="0.51191538167452522"/>
  </r>
  <r>
    <n v="994"/>
    <d v="2026-01-24T00:00:00"/>
    <n v="2026"/>
    <x v="0"/>
    <n v="1"/>
    <x v="0"/>
    <x v="0"/>
    <x v="15"/>
    <x v="0"/>
    <s v="Returning"/>
    <x v="1"/>
    <s v="Hiking Daypack 20L"/>
    <n v="1"/>
    <n v="94.07"/>
    <n v="0"/>
    <n v="46.28"/>
    <n v="94.07"/>
    <n v="46.28"/>
    <n v="47.789999999999992"/>
    <n v="0.50802593813117891"/>
  </r>
  <r>
    <n v="1643"/>
    <d v="2026-01-24T00:00:00"/>
    <n v="2026"/>
    <x v="0"/>
    <n v="1"/>
    <x v="0"/>
    <x v="0"/>
    <x v="15"/>
    <x v="0"/>
    <s v="Returning"/>
    <x v="2"/>
    <s v="Travel Backpack 35L"/>
    <n v="1"/>
    <n v="163.71"/>
    <n v="0"/>
    <n v="90.06"/>
    <n v="163.71"/>
    <n v="90.06"/>
    <n v="73.650000000000006"/>
    <n v="0.44988088693421296"/>
  </r>
  <r>
    <n v="1971"/>
    <d v="2026-01-24T00:00:00"/>
    <n v="2026"/>
    <x v="0"/>
    <n v="1"/>
    <x v="0"/>
    <x v="3"/>
    <x v="8"/>
    <x v="2"/>
    <s v="Returning"/>
    <x v="3"/>
    <s v="Trail Tent 2P"/>
    <n v="4"/>
    <n v="191.43"/>
    <n v="0"/>
    <n v="106.82"/>
    <n v="765.72"/>
    <n v="427.28"/>
    <n v="338.44000000000005"/>
    <n v="0.441989238886277"/>
  </r>
  <r>
    <n v="2828"/>
    <d v="2026-01-24T00:00:00"/>
    <n v="2026"/>
    <x v="0"/>
    <n v="1"/>
    <x v="0"/>
    <x v="1"/>
    <x v="11"/>
    <x v="1"/>
    <s v="Business"/>
    <x v="2"/>
    <s v="Packing Cube Set"/>
    <n v="3"/>
    <n v="46.94"/>
    <n v="0.05"/>
    <n v="18.18"/>
    <n v="133.779"/>
    <n v="54.54"/>
    <n v="79.239000000000004"/>
    <n v="0.59231269481757232"/>
  </r>
  <r>
    <n v="5175"/>
    <d v="2026-01-24T00:00:00"/>
    <n v="2026"/>
    <x v="0"/>
    <n v="1"/>
    <x v="0"/>
    <x v="3"/>
    <x v="7"/>
    <x v="0"/>
    <s v="Returning"/>
    <x v="1"/>
    <s v="Trail Boots"/>
    <n v="1"/>
    <n v="147.21"/>
    <n v="0"/>
    <n v="79.510000000000005"/>
    <n v="147.21"/>
    <n v="79.510000000000005"/>
    <n v="67.7"/>
    <n v="0.45988723592147274"/>
  </r>
  <r>
    <n v="1874"/>
    <d v="2026-01-25T00:00:00"/>
    <n v="2026"/>
    <x v="0"/>
    <n v="1"/>
    <x v="0"/>
    <x v="0"/>
    <x v="0"/>
    <x v="0"/>
    <s v="Business"/>
    <x v="2"/>
    <s v="Insulated Bottle"/>
    <n v="1"/>
    <n v="35.729999999999997"/>
    <n v="0"/>
    <n v="13.57"/>
    <n v="35.729999999999997"/>
    <n v="13.57"/>
    <n v="22.159999999999997"/>
    <n v="0.62020710887209629"/>
  </r>
  <r>
    <n v="2490"/>
    <d v="2026-01-25T00:00:00"/>
    <n v="2026"/>
    <x v="0"/>
    <n v="1"/>
    <x v="0"/>
    <x v="1"/>
    <x v="14"/>
    <x v="0"/>
    <s v="New"/>
    <x v="0"/>
    <s v="Cycling Pack 12L"/>
    <n v="2"/>
    <n v="103.99"/>
    <n v="0.15"/>
    <n v="51.94"/>
    <n v="176.78299999999999"/>
    <n v="103.88"/>
    <n v="72.902999999999992"/>
    <n v="0.41238693765803269"/>
  </r>
  <r>
    <n v="5078"/>
    <d v="2026-01-25T00:00:00"/>
    <n v="2026"/>
    <x v="0"/>
    <n v="1"/>
    <x v="0"/>
    <x v="1"/>
    <x v="12"/>
    <x v="0"/>
    <s v="Returning"/>
    <x v="1"/>
    <s v="Trekking Poles"/>
    <n v="2"/>
    <n v="72.739999999999995"/>
    <n v="0"/>
    <n v="31.96"/>
    <n v="145.47999999999999"/>
    <n v="63.92"/>
    <n v="81.559999999999988"/>
    <n v="0.56062689029419843"/>
  </r>
  <r>
    <n v="230"/>
    <d v="2026-01-26T00:00:00"/>
    <n v="2026"/>
    <x v="0"/>
    <n v="1"/>
    <x v="0"/>
    <x v="2"/>
    <x v="10"/>
    <x v="2"/>
    <s v="Returning"/>
    <x v="0"/>
    <s v="Cycling Pack 12L"/>
    <n v="1"/>
    <n v="100.01"/>
    <n v="0.05"/>
    <n v="49.41"/>
    <n v="95.009500000000003"/>
    <n v="49.41"/>
    <n v="45.599500000000006"/>
    <n v="0.47994674216788852"/>
  </r>
  <r>
    <n v="1757"/>
    <d v="2026-01-26T00:00:00"/>
    <n v="2026"/>
    <x v="0"/>
    <n v="1"/>
    <x v="0"/>
    <x v="3"/>
    <x v="7"/>
    <x v="0"/>
    <s v="Business"/>
    <x v="2"/>
    <s v="Packing Cube Set"/>
    <n v="2"/>
    <n v="45.73"/>
    <n v="0"/>
    <n v="18.11"/>
    <n v="91.46"/>
    <n v="36.22"/>
    <n v="55.239999999999995"/>
    <n v="0.60397988191559149"/>
  </r>
  <r>
    <n v="1944"/>
    <d v="2026-01-26T00:00:00"/>
    <n v="2026"/>
    <x v="0"/>
    <n v="1"/>
    <x v="0"/>
    <x v="2"/>
    <x v="16"/>
    <x v="0"/>
    <s v="Returning"/>
    <x v="1"/>
    <s v="Trail Boots"/>
    <n v="2"/>
    <n v="143.66"/>
    <n v="0.15"/>
    <n v="78.14"/>
    <n v="244.22199999999998"/>
    <n v="156.28"/>
    <n v="87.941999999999979"/>
    <n v="0.36009040954541355"/>
  </r>
  <r>
    <n v="3485"/>
    <d v="2026-01-26T00:00:00"/>
    <n v="2026"/>
    <x v="0"/>
    <n v="1"/>
    <x v="0"/>
    <x v="2"/>
    <x v="10"/>
    <x v="0"/>
    <s v="Business"/>
    <x v="3"/>
    <s v="Compact Sleeping Bag"/>
    <n v="2"/>
    <n v="121.88"/>
    <n v="0.05"/>
    <n v="62.17"/>
    <n v="231.57199999999997"/>
    <n v="124.34"/>
    <n v="107.23199999999997"/>
    <n v="0.46306116456220953"/>
  </r>
  <r>
    <n v="4002"/>
    <d v="2026-01-26T00:00:00"/>
    <n v="2026"/>
    <x v="0"/>
    <n v="1"/>
    <x v="0"/>
    <x v="0"/>
    <x v="15"/>
    <x v="0"/>
    <s v="Returning"/>
    <x v="4"/>
    <s v="Training Mat"/>
    <n v="3"/>
    <n v="50.92"/>
    <n v="0.05"/>
    <n v="21.87"/>
    <n v="145.12199999999999"/>
    <n v="65.61"/>
    <n v="79.511999999999986"/>
    <n v="0.54789763095877941"/>
  </r>
  <r>
    <n v="818"/>
    <d v="2026-01-27T00:00:00"/>
    <n v="2026"/>
    <x v="0"/>
    <n v="1"/>
    <x v="0"/>
    <x v="0"/>
    <x v="0"/>
    <x v="0"/>
    <s v="Returning"/>
    <x v="0"/>
    <s v="Cycling Pack 12L"/>
    <n v="1"/>
    <n v="103.78"/>
    <n v="0"/>
    <n v="49.36"/>
    <n v="103.78"/>
    <n v="49.36"/>
    <n v="54.42"/>
    <n v="0.52437849296588934"/>
  </r>
  <r>
    <n v="1439"/>
    <d v="2026-01-27T00:00:00"/>
    <n v="2026"/>
    <x v="0"/>
    <n v="1"/>
    <x v="0"/>
    <x v="1"/>
    <x v="6"/>
    <x v="3"/>
    <s v="New"/>
    <x v="1"/>
    <s v="Summit Backpack 45L"/>
    <n v="2"/>
    <n v="157.16999999999999"/>
    <n v="0"/>
    <n v="81.260000000000005"/>
    <n v="314.33999999999997"/>
    <n v="162.52000000000001"/>
    <n v="151.81999999999996"/>
    <n v="0.4829802125087484"/>
  </r>
  <r>
    <n v="1616"/>
    <d v="2026-01-27T00:00:00"/>
    <n v="2026"/>
    <x v="0"/>
    <n v="1"/>
    <x v="0"/>
    <x v="1"/>
    <x v="12"/>
    <x v="0"/>
    <s v="Business"/>
    <x v="2"/>
    <s v="Carry-On Duffel"/>
    <n v="2"/>
    <n v="132.91999999999999"/>
    <n v="0"/>
    <n v="69.02"/>
    <n v="265.83999999999997"/>
    <n v="138.04"/>
    <n v="127.79999999999998"/>
    <n v="0.48074029491423409"/>
  </r>
  <r>
    <n v="1798"/>
    <d v="2026-01-27T00:00:00"/>
    <n v="2026"/>
    <x v="0"/>
    <n v="1"/>
    <x v="0"/>
    <x v="3"/>
    <x v="8"/>
    <x v="2"/>
    <s v="Returning"/>
    <x v="1"/>
    <s v="Trekking Poles"/>
    <n v="1"/>
    <n v="71.41"/>
    <n v="0.05"/>
    <n v="32.28"/>
    <n v="67.839499999999987"/>
    <n v="32.28"/>
    <n v="35.559499999999986"/>
    <n v="0.52417102130764515"/>
  </r>
  <r>
    <n v="4449"/>
    <d v="2026-01-27T00:00:00"/>
    <n v="2026"/>
    <x v="0"/>
    <n v="1"/>
    <x v="0"/>
    <x v="3"/>
    <x v="8"/>
    <x v="0"/>
    <s v="New"/>
    <x v="3"/>
    <s v="Trail Tent 2P"/>
    <n v="1"/>
    <n v="199.67"/>
    <n v="0"/>
    <n v="103.81"/>
    <n v="199.67"/>
    <n v="103.81"/>
    <n v="95.859999999999985"/>
    <n v="0.4800921520508839"/>
  </r>
  <r>
    <n v="4473"/>
    <d v="2026-01-27T00:00:00"/>
    <n v="2026"/>
    <x v="0"/>
    <n v="1"/>
    <x v="0"/>
    <x v="0"/>
    <x v="0"/>
    <x v="2"/>
    <s v="Returning"/>
    <x v="3"/>
    <s v="Trail Tent 2P"/>
    <n v="1"/>
    <n v="196.88"/>
    <n v="0"/>
    <n v="102.76"/>
    <n v="196.88"/>
    <n v="102.76"/>
    <n v="94.11999999999999"/>
    <n v="0.47805770012190163"/>
  </r>
  <r>
    <n v="203"/>
    <d v="2026-01-28T00:00:00"/>
    <n v="2026"/>
    <x v="0"/>
    <n v="1"/>
    <x v="0"/>
    <x v="3"/>
    <x v="7"/>
    <x v="0"/>
    <s v="Returning"/>
    <x v="0"/>
    <s v="Trail Bike Light"/>
    <n v="3"/>
    <n v="49.95"/>
    <n v="0"/>
    <n v="22.55"/>
    <n v="149.85000000000002"/>
    <n v="67.650000000000006"/>
    <n v="82.200000000000017"/>
    <n v="0.54854854854854862"/>
  </r>
  <r>
    <n v="1654"/>
    <d v="2026-01-28T00:00:00"/>
    <n v="2026"/>
    <x v="0"/>
    <n v="1"/>
    <x v="0"/>
    <x v="1"/>
    <x v="6"/>
    <x v="3"/>
    <s v="Business"/>
    <x v="1"/>
    <s v="Trekking Poles"/>
    <n v="1"/>
    <n v="70.41"/>
    <n v="0"/>
    <n v="32.74"/>
    <n v="70.41"/>
    <n v="32.74"/>
    <n v="37.669999999999995"/>
    <n v="0.53500923164323244"/>
  </r>
  <r>
    <n v="2203"/>
    <d v="2026-01-28T00:00:00"/>
    <n v="2026"/>
    <x v="0"/>
    <n v="1"/>
    <x v="0"/>
    <x v="2"/>
    <x v="16"/>
    <x v="3"/>
    <s v="Returning"/>
    <x v="1"/>
    <s v="Trekking Poles"/>
    <n v="2"/>
    <n v="70.290000000000006"/>
    <n v="0.15"/>
    <n v="31.84"/>
    <n v="119.49300000000001"/>
    <n v="63.68"/>
    <n v="55.813000000000009"/>
    <n v="0.46708175374289712"/>
  </r>
  <r>
    <n v="3352"/>
    <d v="2026-01-28T00:00:00"/>
    <n v="2026"/>
    <x v="0"/>
    <n v="1"/>
    <x v="0"/>
    <x v="2"/>
    <x v="16"/>
    <x v="0"/>
    <s v="Business"/>
    <x v="1"/>
    <s v="Hiking Daypack 20L"/>
    <n v="4"/>
    <n v="91.46"/>
    <n v="0"/>
    <n v="44.04"/>
    <n v="365.84"/>
    <n v="176.16"/>
    <n v="189.67999999999998"/>
    <n v="0.51847802317953207"/>
  </r>
  <r>
    <n v="183"/>
    <d v="2026-01-29T00:00:00"/>
    <n v="2026"/>
    <x v="0"/>
    <n v="1"/>
    <x v="0"/>
    <x v="1"/>
    <x v="12"/>
    <x v="0"/>
    <s v="New"/>
    <x v="3"/>
    <s v="Compact Sleeping Bag"/>
    <n v="2"/>
    <n v="123.27"/>
    <n v="0"/>
    <n v="60.26"/>
    <n v="246.54"/>
    <n v="120.52"/>
    <n v="126.02"/>
    <n v="0.51115437657175311"/>
  </r>
  <r>
    <n v="3525"/>
    <d v="2026-01-29T00:00:00"/>
    <n v="2026"/>
    <x v="0"/>
    <n v="1"/>
    <x v="0"/>
    <x v="2"/>
    <x v="5"/>
    <x v="1"/>
    <s v="Business"/>
    <x v="4"/>
    <s v="Training Mat"/>
    <n v="3"/>
    <n v="49.63"/>
    <n v="0.1"/>
    <n v="22.06"/>
    <n v="134.001"/>
    <n v="66.179999999999993"/>
    <n v="67.821000000000012"/>
    <n v="0.50612308863366695"/>
  </r>
  <r>
    <n v="4299"/>
    <d v="2026-01-29T00:00:00"/>
    <n v="2026"/>
    <x v="0"/>
    <n v="1"/>
    <x v="0"/>
    <x v="0"/>
    <x v="9"/>
    <x v="1"/>
    <s v="Business"/>
    <x v="2"/>
    <s v="Carry-On Duffel"/>
    <n v="12"/>
    <n v="132.21"/>
    <n v="0.1"/>
    <n v="68.95"/>
    <n v="1427.8679999999999"/>
    <n v="827.40000000000009"/>
    <n v="600.46799999999985"/>
    <n v="0.42053467127213429"/>
  </r>
  <r>
    <n v="748"/>
    <d v="2026-01-30T00:00:00"/>
    <n v="2026"/>
    <x v="0"/>
    <n v="1"/>
    <x v="0"/>
    <x v="1"/>
    <x v="1"/>
    <x v="2"/>
    <s v="Business"/>
    <x v="0"/>
    <s v="Compact Repair Kit"/>
    <n v="1"/>
    <n v="39.549999999999997"/>
    <n v="0"/>
    <n v="17.059999999999999"/>
    <n v="39.549999999999997"/>
    <n v="17.059999999999999"/>
    <n v="22.49"/>
    <n v="0.56864728192161818"/>
  </r>
  <r>
    <n v="3117"/>
    <d v="2026-01-30T00:00:00"/>
    <n v="2026"/>
    <x v="0"/>
    <n v="1"/>
    <x v="0"/>
    <x v="1"/>
    <x v="12"/>
    <x v="0"/>
    <s v="New"/>
    <x v="3"/>
    <s v="Portable Camp Stove"/>
    <n v="3"/>
    <n v="80.08"/>
    <n v="0"/>
    <n v="39.450000000000003"/>
    <n v="240.24"/>
    <n v="118.35000000000001"/>
    <n v="121.89"/>
    <n v="0.50736763236763238"/>
  </r>
  <r>
    <n v="3328"/>
    <d v="2026-01-30T00:00:00"/>
    <n v="2026"/>
    <x v="0"/>
    <n v="1"/>
    <x v="0"/>
    <x v="2"/>
    <x v="5"/>
    <x v="2"/>
    <s v="Returning"/>
    <x v="4"/>
    <s v="Weighted Vest"/>
    <n v="1"/>
    <n v="120.48"/>
    <n v="0"/>
    <n v="69.55"/>
    <n v="120.48"/>
    <n v="69.55"/>
    <n v="50.930000000000007"/>
    <n v="0.42272576361221786"/>
  </r>
  <r>
    <n v="3822"/>
    <d v="2026-01-30T00:00:00"/>
    <n v="2026"/>
    <x v="0"/>
    <n v="1"/>
    <x v="0"/>
    <x v="3"/>
    <x v="7"/>
    <x v="0"/>
    <s v="Returning"/>
    <x v="4"/>
    <s v="Resistance Band Set"/>
    <n v="1"/>
    <n v="39.369999999999997"/>
    <n v="0.05"/>
    <n v="14.66"/>
    <n v="37.401499999999999"/>
    <n v="14.66"/>
    <n v="22.741499999999998"/>
    <n v="0.60803711081106371"/>
  </r>
  <r>
    <n v="4125"/>
    <d v="2026-01-30T00:00:00"/>
    <n v="2026"/>
    <x v="0"/>
    <n v="1"/>
    <x v="0"/>
    <x v="1"/>
    <x v="12"/>
    <x v="1"/>
    <s v="Business"/>
    <x v="3"/>
    <s v="Portable Camp Stove"/>
    <n v="8"/>
    <n v="81.06"/>
    <n v="0.15"/>
    <n v="39.549999999999997"/>
    <n v="551.20799999999997"/>
    <n v="316.39999999999998"/>
    <n v="234.80799999999999"/>
    <n v="0.42598801178502488"/>
  </r>
  <r>
    <n v="4592"/>
    <d v="2026-01-30T00:00:00"/>
    <n v="2026"/>
    <x v="0"/>
    <n v="1"/>
    <x v="0"/>
    <x v="1"/>
    <x v="12"/>
    <x v="3"/>
    <s v="Returning"/>
    <x v="4"/>
    <s v="Weighted Vest"/>
    <n v="5"/>
    <n v="120.4"/>
    <n v="0"/>
    <n v="69.510000000000005"/>
    <n v="602"/>
    <n v="347.55"/>
    <n v="254.45"/>
    <n v="0.42267441860465116"/>
  </r>
  <r>
    <n v="373"/>
    <d v="2026-01-31T00:00:00"/>
    <n v="2026"/>
    <x v="0"/>
    <n v="1"/>
    <x v="0"/>
    <x v="2"/>
    <x v="10"/>
    <x v="1"/>
    <s v="Business"/>
    <x v="2"/>
    <s v="Packing Cube Set"/>
    <n v="10"/>
    <n v="47.71"/>
    <n v="0.1"/>
    <n v="18.649999999999999"/>
    <n v="429.39000000000004"/>
    <n v="186.5"/>
    <n v="242.89000000000004"/>
    <n v="0.56566291716155481"/>
  </r>
  <r>
    <n v="672"/>
    <d v="2026-01-31T00:00:00"/>
    <n v="2026"/>
    <x v="0"/>
    <n v="1"/>
    <x v="0"/>
    <x v="0"/>
    <x v="9"/>
    <x v="0"/>
    <s v="Business"/>
    <x v="0"/>
    <s v="Cycling Pack 12L"/>
    <n v="1"/>
    <n v="102.92"/>
    <n v="0.05"/>
    <n v="50.92"/>
    <n v="97.774000000000001"/>
    <n v="50.92"/>
    <n v="46.853999999999999"/>
    <n v="0.4792071511853867"/>
  </r>
  <r>
    <n v="1125"/>
    <d v="2026-01-31T00:00:00"/>
    <n v="2026"/>
    <x v="0"/>
    <n v="1"/>
    <x v="0"/>
    <x v="1"/>
    <x v="1"/>
    <x v="0"/>
    <s v="Returning"/>
    <x v="1"/>
    <s v="Trekking Poles"/>
    <n v="1"/>
    <n v="72.69"/>
    <n v="0.1"/>
    <n v="32.67"/>
    <n v="65.421000000000006"/>
    <n v="32.67"/>
    <n v="32.751000000000005"/>
    <n v="0.50061906727197691"/>
  </r>
  <r>
    <n v="1164"/>
    <d v="2026-01-31T00:00:00"/>
    <n v="2026"/>
    <x v="0"/>
    <n v="1"/>
    <x v="0"/>
    <x v="0"/>
    <x v="0"/>
    <x v="0"/>
    <s v="New"/>
    <x v="0"/>
    <s v="Commuter Helmet"/>
    <n v="1"/>
    <n v="79.989999999999995"/>
    <n v="0.05"/>
    <n v="43.02"/>
    <n v="75.990499999999997"/>
    <n v="43.02"/>
    <n v="32.970499999999994"/>
    <n v="0.43387660299642711"/>
  </r>
  <r>
    <n v="1613"/>
    <d v="2026-01-31T00:00:00"/>
    <n v="2026"/>
    <x v="0"/>
    <n v="1"/>
    <x v="0"/>
    <x v="1"/>
    <x v="6"/>
    <x v="1"/>
    <s v="Business"/>
    <x v="4"/>
    <s v="Training Mat"/>
    <n v="4"/>
    <n v="51.11"/>
    <n v="0.15"/>
    <n v="22.25"/>
    <n v="173.774"/>
    <n v="89"/>
    <n v="84.774000000000001"/>
    <n v="0.48784052850253778"/>
  </r>
  <r>
    <n v="2149"/>
    <d v="2026-01-31T00:00:00"/>
    <n v="2026"/>
    <x v="0"/>
    <n v="1"/>
    <x v="0"/>
    <x v="0"/>
    <x v="15"/>
    <x v="0"/>
    <s v="Returning"/>
    <x v="4"/>
    <s v="Weighted Vest"/>
    <n v="2"/>
    <n v="124.83"/>
    <n v="0"/>
    <n v="70.91"/>
    <n v="249.66"/>
    <n v="141.82"/>
    <n v="107.84"/>
    <n v="0.43194744853000083"/>
  </r>
  <r>
    <n v="2593"/>
    <d v="2026-01-31T00:00:00"/>
    <n v="2026"/>
    <x v="0"/>
    <n v="1"/>
    <x v="0"/>
    <x v="1"/>
    <x v="11"/>
    <x v="2"/>
    <s v="New"/>
    <x v="0"/>
    <s v="Compact Repair Kit"/>
    <n v="6"/>
    <n v="41.07"/>
    <n v="0.1"/>
    <n v="16.29"/>
    <n v="221.77800000000002"/>
    <n v="97.74"/>
    <n v="124.03800000000003"/>
    <n v="0.55928901874847825"/>
  </r>
  <r>
    <n v="2659"/>
    <d v="2026-01-31T00:00:00"/>
    <n v="2026"/>
    <x v="0"/>
    <n v="1"/>
    <x v="0"/>
    <x v="0"/>
    <x v="15"/>
    <x v="0"/>
    <s v="New"/>
    <x v="2"/>
    <s v="Insulated Bottle"/>
    <n v="1"/>
    <n v="36.020000000000003"/>
    <n v="0"/>
    <n v="13.34"/>
    <n v="36.020000000000003"/>
    <n v="13.34"/>
    <n v="22.680000000000003"/>
    <n v="0.62965019433647973"/>
  </r>
  <r>
    <n v="3496"/>
    <d v="2026-01-31T00:00:00"/>
    <n v="2026"/>
    <x v="0"/>
    <n v="1"/>
    <x v="0"/>
    <x v="0"/>
    <x v="0"/>
    <x v="2"/>
    <s v="Returning"/>
    <x v="4"/>
    <s v="Recovery Roller"/>
    <n v="1"/>
    <n v="35.82"/>
    <n v="0.05"/>
    <n v="14.32"/>
    <n v="34.028999999999996"/>
    <n v="14.32"/>
    <n v="19.708999999999996"/>
    <n v="0.57918246201769075"/>
  </r>
  <r>
    <n v="3889"/>
    <d v="2026-01-31T00:00:00"/>
    <n v="2026"/>
    <x v="0"/>
    <n v="1"/>
    <x v="0"/>
    <x v="2"/>
    <x v="3"/>
    <x v="2"/>
    <s v="Returning"/>
    <x v="0"/>
    <s v="Cycling Pack 12L"/>
    <n v="3"/>
    <n v="103.94"/>
    <n v="0.1"/>
    <n v="50.67"/>
    <n v="280.63799999999998"/>
    <n v="152.01"/>
    <n v="128.62799999999999"/>
    <n v="0.45834135077929572"/>
  </r>
  <r>
    <n v="1432"/>
    <d v="2026-02-01T00:00:00"/>
    <n v="2026"/>
    <x v="0"/>
    <n v="2"/>
    <x v="1"/>
    <x v="0"/>
    <x v="0"/>
    <x v="0"/>
    <s v="Returning"/>
    <x v="1"/>
    <s v="Trail Boots"/>
    <n v="1"/>
    <n v="140.53"/>
    <n v="0"/>
    <n v="77.36"/>
    <n v="140.53"/>
    <n v="77.36"/>
    <n v="63.17"/>
    <n v="0.44951255959581587"/>
  </r>
  <r>
    <n v="1778"/>
    <d v="2026-02-01T00:00:00"/>
    <n v="2026"/>
    <x v="0"/>
    <n v="2"/>
    <x v="1"/>
    <x v="3"/>
    <x v="7"/>
    <x v="2"/>
    <s v="Returning"/>
    <x v="1"/>
    <s v="Trail Boots"/>
    <n v="1"/>
    <n v="142.03"/>
    <n v="0.05"/>
    <n v="77.069999999999993"/>
    <n v="134.92849999999999"/>
    <n v="77.069999999999993"/>
    <n v="57.858499999999992"/>
    <n v="0.42880859121682963"/>
  </r>
  <r>
    <n v="2047"/>
    <d v="2026-02-01T00:00:00"/>
    <n v="2026"/>
    <x v="0"/>
    <n v="2"/>
    <x v="1"/>
    <x v="2"/>
    <x v="5"/>
    <x v="1"/>
    <s v="Business"/>
    <x v="3"/>
    <s v="Compact Sleeping Bag"/>
    <n v="12"/>
    <n v="124.84"/>
    <n v="0.1"/>
    <n v="59.47"/>
    <n v="1348.2719999999999"/>
    <n v="713.64"/>
    <n v="634.63199999999995"/>
    <n v="0.47070027412866244"/>
  </r>
  <r>
    <n v="2668"/>
    <d v="2026-02-01T00:00:00"/>
    <n v="2026"/>
    <x v="0"/>
    <n v="2"/>
    <x v="1"/>
    <x v="1"/>
    <x v="12"/>
    <x v="0"/>
    <s v="Returning"/>
    <x v="4"/>
    <s v="Recovery Roller"/>
    <n v="3"/>
    <n v="35.36"/>
    <n v="0"/>
    <n v="13.7"/>
    <n v="106.08"/>
    <n v="41.099999999999994"/>
    <n v="64.98"/>
    <n v="0.61255656108597289"/>
  </r>
  <r>
    <n v="2706"/>
    <d v="2026-02-01T00:00:00"/>
    <n v="2026"/>
    <x v="0"/>
    <n v="2"/>
    <x v="1"/>
    <x v="3"/>
    <x v="13"/>
    <x v="3"/>
    <s v="Returning"/>
    <x v="4"/>
    <s v="Weighted Vest"/>
    <n v="2"/>
    <n v="122.43"/>
    <n v="0"/>
    <n v="69.08"/>
    <n v="244.86"/>
    <n v="138.16"/>
    <n v="106.70000000000002"/>
    <n v="0.43575920934411505"/>
  </r>
  <r>
    <n v="2940"/>
    <d v="2026-02-01T00:00:00"/>
    <n v="2026"/>
    <x v="0"/>
    <n v="2"/>
    <x v="1"/>
    <x v="0"/>
    <x v="15"/>
    <x v="3"/>
    <s v="New"/>
    <x v="1"/>
    <s v="Trail Boots"/>
    <n v="2"/>
    <n v="140.47"/>
    <n v="0.05"/>
    <n v="78.39"/>
    <n v="266.89299999999997"/>
    <n v="156.78"/>
    <n v="110.11299999999997"/>
    <n v="0.41257357817552348"/>
  </r>
  <r>
    <n v="1263"/>
    <d v="2026-02-02T00:00:00"/>
    <n v="2026"/>
    <x v="0"/>
    <n v="2"/>
    <x v="1"/>
    <x v="1"/>
    <x v="14"/>
    <x v="0"/>
    <s v="Returning"/>
    <x v="2"/>
    <s v="Packing Cube Set"/>
    <n v="1"/>
    <n v="45.43"/>
    <n v="0.05"/>
    <n v="18.670000000000002"/>
    <n v="43.158499999999997"/>
    <n v="18.670000000000002"/>
    <n v="24.488499999999995"/>
    <n v="0.56740850585632019"/>
  </r>
  <r>
    <n v="1641"/>
    <d v="2026-02-02T00:00:00"/>
    <n v="2026"/>
    <x v="0"/>
    <n v="2"/>
    <x v="1"/>
    <x v="3"/>
    <x v="13"/>
    <x v="1"/>
    <s v="Business"/>
    <x v="0"/>
    <s v="Cycling Pack 12L"/>
    <n v="8"/>
    <n v="102.78"/>
    <n v="0.15"/>
    <n v="50.39"/>
    <n v="698.904"/>
    <n v="403.12"/>
    <n v="295.78399999999999"/>
    <n v="0.42321119924911005"/>
  </r>
  <r>
    <n v="2014"/>
    <d v="2026-02-02T00:00:00"/>
    <n v="2026"/>
    <x v="0"/>
    <n v="2"/>
    <x v="1"/>
    <x v="1"/>
    <x v="11"/>
    <x v="3"/>
    <s v="New"/>
    <x v="3"/>
    <s v="Compact Sleeping Bag"/>
    <n v="1"/>
    <n v="123.95"/>
    <n v="0"/>
    <n v="61.32"/>
    <n v="123.95"/>
    <n v="61.32"/>
    <n v="62.63"/>
    <n v="0.50528438886647842"/>
  </r>
  <r>
    <n v="2642"/>
    <d v="2026-02-02T00:00:00"/>
    <n v="2026"/>
    <x v="0"/>
    <n v="2"/>
    <x v="1"/>
    <x v="1"/>
    <x v="11"/>
    <x v="3"/>
    <s v="Returning"/>
    <x v="3"/>
    <s v="Trail Tent 2P"/>
    <n v="3"/>
    <n v="199.9"/>
    <n v="0"/>
    <n v="104.18"/>
    <n v="599.70000000000005"/>
    <n v="312.54000000000002"/>
    <n v="287.16000000000003"/>
    <n v="0.47883941970985494"/>
  </r>
  <r>
    <n v="2929"/>
    <d v="2026-02-02T00:00:00"/>
    <n v="2026"/>
    <x v="0"/>
    <n v="2"/>
    <x v="1"/>
    <x v="1"/>
    <x v="12"/>
    <x v="3"/>
    <s v="Returning"/>
    <x v="1"/>
    <s v="Hiking Daypack 20L"/>
    <n v="1"/>
    <n v="93.78"/>
    <n v="0"/>
    <n v="44.21"/>
    <n v="93.78"/>
    <n v="44.21"/>
    <n v="49.57"/>
    <n v="0.52857752185967155"/>
  </r>
  <r>
    <n v="3855"/>
    <d v="2026-02-02T00:00:00"/>
    <n v="2026"/>
    <x v="0"/>
    <n v="2"/>
    <x v="1"/>
    <x v="0"/>
    <x v="0"/>
    <x v="0"/>
    <s v="Business"/>
    <x v="4"/>
    <s v="Resistance Band Set"/>
    <n v="1"/>
    <n v="39.39"/>
    <n v="0.1"/>
    <n v="15.09"/>
    <n v="35.451000000000001"/>
    <n v="15.09"/>
    <n v="20.361000000000001"/>
    <n v="0.57434204958957435"/>
  </r>
  <r>
    <n v="4031"/>
    <d v="2026-02-02T00:00:00"/>
    <n v="2026"/>
    <x v="0"/>
    <n v="2"/>
    <x v="1"/>
    <x v="0"/>
    <x v="0"/>
    <x v="0"/>
    <s v="New"/>
    <x v="0"/>
    <s v="Cycling Pack 12L"/>
    <n v="6"/>
    <n v="101.64"/>
    <n v="0"/>
    <n v="51.06"/>
    <n v="609.84"/>
    <n v="306.36"/>
    <n v="303.48"/>
    <n v="0.49763872491145217"/>
  </r>
  <r>
    <n v="2"/>
    <d v="2026-02-03T00:00:00"/>
    <n v="2026"/>
    <x v="0"/>
    <n v="2"/>
    <x v="1"/>
    <x v="0"/>
    <x v="0"/>
    <x v="1"/>
    <s v="Business"/>
    <x v="4"/>
    <s v="Recovery Roller"/>
    <n v="12"/>
    <n v="36.74"/>
    <n v="0.2"/>
    <n v="13.53"/>
    <n v="352.70400000000001"/>
    <n v="162.35999999999999"/>
    <n v="190.34400000000002"/>
    <n v="0.53967065868263475"/>
  </r>
  <r>
    <n v="4228"/>
    <d v="2026-02-03T00:00:00"/>
    <n v="2026"/>
    <x v="0"/>
    <n v="2"/>
    <x v="1"/>
    <x v="3"/>
    <x v="8"/>
    <x v="2"/>
    <s v="New"/>
    <x v="1"/>
    <s v="Summit Backpack 45L"/>
    <n v="2"/>
    <n v="154.62"/>
    <n v="0"/>
    <n v="78.209999999999994"/>
    <n v="309.24"/>
    <n v="156.41999999999999"/>
    <n v="152.82000000000002"/>
    <n v="0.49417927823050062"/>
  </r>
  <r>
    <n v="928"/>
    <d v="2026-02-04T00:00:00"/>
    <n v="2026"/>
    <x v="0"/>
    <n v="2"/>
    <x v="1"/>
    <x v="0"/>
    <x v="0"/>
    <x v="3"/>
    <s v="New"/>
    <x v="3"/>
    <s v="Compact Sleeping Bag"/>
    <n v="1"/>
    <n v="125.63"/>
    <n v="0.1"/>
    <n v="60.38"/>
    <n v="113.06699999999999"/>
    <n v="60.38"/>
    <n v="52.686999999999991"/>
    <n v="0.46598034793529497"/>
  </r>
  <r>
    <n v="933"/>
    <d v="2026-02-04T00:00:00"/>
    <n v="2026"/>
    <x v="0"/>
    <n v="2"/>
    <x v="1"/>
    <x v="1"/>
    <x v="11"/>
    <x v="0"/>
    <s v="New"/>
    <x v="3"/>
    <s v="Portable Camp Stove"/>
    <n v="2"/>
    <n v="81.59"/>
    <n v="0.1"/>
    <n v="38.64"/>
    <n v="146.86200000000002"/>
    <n v="77.28"/>
    <n v="69.582000000000022"/>
    <n v="0.47379172284185161"/>
  </r>
  <r>
    <n v="1646"/>
    <d v="2026-02-04T00:00:00"/>
    <n v="2026"/>
    <x v="0"/>
    <n v="2"/>
    <x v="1"/>
    <x v="2"/>
    <x v="5"/>
    <x v="0"/>
    <s v="New"/>
    <x v="2"/>
    <s v="Packing Cube Set"/>
    <n v="2"/>
    <n v="45.81"/>
    <n v="0.1"/>
    <n v="18.420000000000002"/>
    <n v="82.458000000000013"/>
    <n v="36.840000000000003"/>
    <n v="45.618000000000009"/>
    <n v="0.55322709743141962"/>
  </r>
  <r>
    <n v="380"/>
    <d v="2026-02-05T00:00:00"/>
    <n v="2026"/>
    <x v="0"/>
    <n v="2"/>
    <x v="1"/>
    <x v="1"/>
    <x v="12"/>
    <x v="0"/>
    <s v="Returning"/>
    <x v="4"/>
    <s v="Weighted Vest"/>
    <n v="3"/>
    <n v="125.63"/>
    <n v="0"/>
    <n v="71.05"/>
    <n v="376.89"/>
    <n v="213.14999999999998"/>
    <n v="163.74"/>
    <n v="0.43445037013452203"/>
  </r>
  <r>
    <n v="1723"/>
    <d v="2026-02-05T00:00:00"/>
    <n v="2026"/>
    <x v="0"/>
    <n v="2"/>
    <x v="1"/>
    <x v="3"/>
    <x v="8"/>
    <x v="0"/>
    <s v="Returning"/>
    <x v="0"/>
    <s v="Cycling Pack 12L"/>
    <n v="2"/>
    <n v="101.01"/>
    <n v="0"/>
    <n v="50.26"/>
    <n v="202.02"/>
    <n v="100.52"/>
    <n v="101.50000000000001"/>
    <n v="0.50242550242550243"/>
  </r>
  <r>
    <n v="2529"/>
    <d v="2026-02-05T00:00:00"/>
    <n v="2026"/>
    <x v="0"/>
    <n v="2"/>
    <x v="1"/>
    <x v="3"/>
    <x v="13"/>
    <x v="0"/>
    <s v="Returning"/>
    <x v="1"/>
    <s v="Summit Backpack 45L"/>
    <n v="6"/>
    <n v="154.22"/>
    <n v="0"/>
    <n v="79.599999999999994"/>
    <n v="925.31999999999994"/>
    <n v="477.59999999999997"/>
    <n v="447.71999999999997"/>
    <n v="0.4838542342108676"/>
  </r>
  <r>
    <n v="2685"/>
    <d v="2026-02-05T00:00:00"/>
    <n v="2026"/>
    <x v="0"/>
    <n v="2"/>
    <x v="1"/>
    <x v="1"/>
    <x v="14"/>
    <x v="0"/>
    <s v="New"/>
    <x v="1"/>
    <s v="Trekking Poles"/>
    <n v="1"/>
    <n v="72.78"/>
    <n v="0.05"/>
    <n v="33.26"/>
    <n v="69.140999999999991"/>
    <n v="33.26"/>
    <n v="35.880999999999993"/>
    <n v="0.51895402149231273"/>
  </r>
  <r>
    <n v="2793"/>
    <d v="2026-02-05T00:00:00"/>
    <n v="2026"/>
    <x v="0"/>
    <n v="2"/>
    <x v="1"/>
    <x v="1"/>
    <x v="14"/>
    <x v="1"/>
    <s v="Business"/>
    <x v="3"/>
    <s v="Compact Sleeping Bag"/>
    <n v="3"/>
    <n v="122.69"/>
    <n v="0.05"/>
    <n v="62.08"/>
    <n v="349.66649999999998"/>
    <n v="186.24"/>
    <n v="163.42649999999998"/>
    <n v="0.46737820180085876"/>
  </r>
  <r>
    <n v="346"/>
    <d v="2026-02-06T00:00:00"/>
    <n v="2026"/>
    <x v="0"/>
    <n v="2"/>
    <x v="1"/>
    <x v="1"/>
    <x v="1"/>
    <x v="0"/>
    <s v="Business"/>
    <x v="0"/>
    <s v="Cycling Pack 12L"/>
    <n v="3"/>
    <n v="103.22"/>
    <n v="0"/>
    <n v="50.74"/>
    <n v="309.65999999999997"/>
    <n v="152.22"/>
    <n v="157.43999999999997"/>
    <n v="0.50842859910869986"/>
  </r>
  <r>
    <n v="539"/>
    <d v="2026-02-06T00:00:00"/>
    <n v="2026"/>
    <x v="0"/>
    <n v="2"/>
    <x v="1"/>
    <x v="0"/>
    <x v="15"/>
    <x v="3"/>
    <s v="New"/>
    <x v="1"/>
    <s v="Hiking Daypack 20L"/>
    <n v="3"/>
    <n v="92.96"/>
    <n v="0.15"/>
    <n v="44.56"/>
    <n v="237.048"/>
    <n v="133.68"/>
    <n v="103.36799999999999"/>
    <n v="0.43606358205932971"/>
  </r>
  <r>
    <n v="1368"/>
    <d v="2026-02-06T00:00:00"/>
    <n v="2026"/>
    <x v="0"/>
    <n v="2"/>
    <x v="1"/>
    <x v="1"/>
    <x v="12"/>
    <x v="2"/>
    <s v="New"/>
    <x v="2"/>
    <s v="Insulated Bottle"/>
    <n v="1"/>
    <n v="36.520000000000003"/>
    <n v="0"/>
    <n v="13.94"/>
    <n v="36.520000000000003"/>
    <n v="13.94"/>
    <n v="22.580000000000005"/>
    <n v="0.61829134720700996"/>
  </r>
  <r>
    <n v="3506"/>
    <d v="2026-02-06T00:00:00"/>
    <n v="2026"/>
    <x v="0"/>
    <n v="2"/>
    <x v="1"/>
    <x v="0"/>
    <x v="0"/>
    <x v="2"/>
    <s v="Returning"/>
    <x v="4"/>
    <s v="Training Mat"/>
    <n v="3"/>
    <n v="50.65"/>
    <n v="0"/>
    <n v="21.49"/>
    <n v="151.94999999999999"/>
    <n v="64.47"/>
    <n v="87.47999999999999"/>
    <n v="0.57571569595261596"/>
  </r>
  <r>
    <n v="1314"/>
    <d v="2026-02-07T00:00:00"/>
    <n v="2026"/>
    <x v="0"/>
    <n v="2"/>
    <x v="1"/>
    <x v="3"/>
    <x v="4"/>
    <x v="0"/>
    <s v="Returning"/>
    <x v="2"/>
    <s v="Insulated Bottle"/>
    <n v="2"/>
    <n v="37.03"/>
    <n v="0.15"/>
    <n v="13.87"/>
    <n v="62.951000000000001"/>
    <n v="27.74"/>
    <n v="35.210999999999999"/>
    <n v="0.55933980397451988"/>
  </r>
  <r>
    <n v="2092"/>
    <d v="2026-02-07T00:00:00"/>
    <n v="2026"/>
    <x v="0"/>
    <n v="2"/>
    <x v="1"/>
    <x v="2"/>
    <x v="2"/>
    <x v="0"/>
    <s v="New"/>
    <x v="4"/>
    <s v="Recovery Roller"/>
    <n v="1"/>
    <n v="36.619999999999997"/>
    <n v="0"/>
    <n v="13.55"/>
    <n v="36.619999999999997"/>
    <n v="13.55"/>
    <n v="23.069999999999997"/>
    <n v="0.62998361551064985"/>
  </r>
  <r>
    <n v="5083"/>
    <d v="2026-02-07T00:00:00"/>
    <n v="2026"/>
    <x v="0"/>
    <n v="2"/>
    <x v="1"/>
    <x v="2"/>
    <x v="16"/>
    <x v="2"/>
    <s v="Returning"/>
    <x v="3"/>
    <s v="Portable Camp Stove"/>
    <n v="1"/>
    <n v="81.47"/>
    <n v="0"/>
    <n v="39.18"/>
    <n v="81.47"/>
    <n v="39.18"/>
    <n v="42.29"/>
    <n v="0.51908678040996681"/>
  </r>
  <r>
    <n v="582"/>
    <d v="2026-02-08T00:00:00"/>
    <n v="2026"/>
    <x v="0"/>
    <n v="2"/>
    <x v="1"/>
    <x v="1"/>
    <x v="1"/>
    <x v="1"/>
    <s v="Returning"/>
    <x v="3"/>
    <s v="Compact Sleeping Bag"/>
    <n v="12"/>
    <n v="122.75"/>
    <n v="0.15"/>
    <n v="62.51"/>
    <n v="1252.05"/>
    <n v="750.12"/>
    <n v="501.92999999999995"/>
    <n v="0.40088654606445429"/>
  </r>
  <r>
    <n v="902"/>
    <d v="2026-02-08T00:00:00"/>
    <n v="2026"/>
    <x v="0"/>
    <n v="2"/>
    <x v="1"/>
    <x v="0"/>
    <x v="9"/>
    <x v="0"/>
    <s v="Business"/>
    <x v="4"/>
    <s v="Training Mat"/>
    <n v="1"/>
    <n v="50.38"/>
    <n v="0.05"/>
    <n v="21.95"/>
    <n v="47.860999999999997"/>
    <n v="21.95"/>
    <n v="25.910999999999998"/>
    <n v="0.54138024696516995"/>
  </r>
  <r>
    <n v="2396"/>
    <d v="2026-02-08T00:00:00"/>
    <n v="2026"/>
    <x v="0"/>
    <n v="2"/>
    <x v="1"/>
    <x v="3"/>
    <x v="7"/>
    <x v="0"/>
    <s v="Business"/>
    <x v="4"/>
    <s v="Training Mat"/>
    <n v="2"/>
    <n v="50.4"/>
    <n v="0"/>
    <n v="21.43"/>
    <n v="100.8"/>
    <n v="42.86"/>
    <n v="57.94"/>
    <n v="0.57480158730158726"/>
  </r>
  <r>
    <n v="2494"/>
    <d v="2026-02-08T00:00:00"/>
    <n v="2026"/>
    <x v="0"/>
    <n v="2"/>
    <x v="1"/>
    <x v="2"/>
    <x v="5"/>
    <x v="0"/>
    <s v="New"/>
    <x v="1"/>
    <s v="Trekking Poles"/>
    <n v="1"/>
    <n v="69.98"/>
    <n v="0"/>
    <n v="33.21"/>
    <n v="69.98"/>
    <n v="33.21"/>
    <n v="36.770000000000003"/>
    <n v="0.52543583881108891"/>
  </r>
  <r>
    <n v="2925"/>
    <d v="2026-02-08T00:00:00"/>
    <n v="2026"/>
    <x v="0"/>
    <n v="2"/>
    <x v="1"/>
    <x v="0"/>
    <x v="0"/>
    <x v="2"/>
    <s v="New"/>
    <x v="1"/>
    <s v="Hiking Daypack 20L"/>
    <n v="3"/>
    <n v="90.04"/>
    <n v="0.05"/>
    <n v="45.25"/>
    <n v="256.61399999999998"/>
    <n v="135.75"/>
    <n v="120.86399999999998"/>
    <n v="0.47099534709719654"/>
  </r>
  <r>
    <n v="3614"/>
    <d v="2026-02-08T00:00:00"/>
    <n v="2026"/>
    <x v="0"/>
    <n v="2"/>
    <x v="1"/>
    <x v="1"/>
    <x v="14"/>
    <x v="0"/>
    <s v="New"/>
    <x v="4"/>
    <s v="Training Mat"/>
    <n v="3"/>
    <n v="51.18"/>
    <n v="0"/>
    <n v="21.95"/>
    <n v="153.54"/>
    <n v="65.849999999999994"/>
    <n v="87.69"/>
    <n v="0.57112153184837833"/>
  </r>
  <r>
    <n v="4360"/>
    <d v="2026-02-08T00:00:00"/>
    <n v="2026"/>
    <x v="0"/>
    <n v="2"/>
    <x v="1"/>
    <x v="0"/>
    <x v="15"/>
    <x v="0"/>
    <s v="New"/>
    <x v="2"/>
    <s v="Insulated Bottle"/>
    <n v="1"/>
    <n v="35.69"/>
    <n v="0"/>
    <n v="13.38"/>
    <n v="35.69"/>
    <n v="13.38"/>
    <n v="22.309999999999995"/>
    <n v="0.62510507144858496"/>
  </r>
  <r>
    <n v="4582"/>
    <d v="2026-02-08T00:00:00"/>
    <n v="2026"/>
    <x v="0"/>
    <n v="2"/>
    <x v="1"/>
    <x v="3"/>
    <x v="7"/>
    <x v="0"/>
    <s v="New"/>
    <x v="0"/>
    <s v="Trail Bike Light"/>
    <n v="3"/>
    <n v="50.29"/>
    <n v="0.05"/>
    <n v="22.87"/>
    <n v="143.32650000000001"/>
    <n v="68.61"/>
    <n v="74.716500000000011"/>
    <n v="0.52130275978273388"/>
  </r>
  <r>
    <n v="4381"/>
    <d v="2026-02-09T00:00:00"/>
    <n v="2026"/>
    <x v="0"/>
    <n v="2"/>
    <x v="1"/>
    <x v="1"/>
    <x v="12"/>
    <x v="3"/>
    <s v="Returning"/>
    <x v="3"/>
    <s v="Trail Tent 2P"/>
    <n v="1"/>
    <n v="194.32"/>
    <n v="0.05"/>
    <n v="102.52"/>
    <n v="184.60399999999998"/>
    <n v="102.52"/>
    <n v="82.083999999999989"/>
    <n v="0.44464908669367942"/>
  </r>
  <r>
    <n v="4964"/>
    <d v="2026-02-09T00:00:00"/>
    <n v="2026"/>
    <x v="0"/>
    <n v="2"/>
    <x v="1"/>
    <x v="3"/>
    <x v="13"/>
    <x v="2"/>
    <s v="New"/>
    <x v="4"/>
    <s v="Resistance Band Set"/>
    <n v="4"/>
    <n v="40.44"/>
    <n v="0"/>
    <n v="14.75"/>
    <n v="161.76"/>
    <n v="59"/>
    <n v="102.75999999999999"/>
    <n v="0.63526211671612265"/>
  </r>
  <r>
    <n v="255"/>
    <d v="2026-02-10T00:00:00"/>
    <n v="2026"/>
    <x v="0"/>
    <n v="2"/>
    <x v="1"/>
    <x v="3"/>
    <x v="7"/>
    <x v="0"/>
    <s v="New"/>
    <x v="2"/>
    <s v="Carry-On Duffel"/>
    <n v="3"/>
    <n v="134.53"/>
    <n v="0.1"/>
    <n v="69.12"/>
    <n v="363.23100000000005"/>
    <n v="207.36"/>
    <n v="155.87100000000004"/>
    <n v="0.42912361555043488"/>
  </r>
  <r>
    <n v="2178"/>
    <d v="2026-02-10T00:00:00"/>
    <n v="2026"/>
    <x v="0"/>
    <n v="2"/>
    <x v="1"/>
    <x v="2"/>
    <x v="2"/>
    <x v="3"/>
    <s v="New"/>
    <x v="1"/>
    <s v="Summit Backpack 45L"/>
    <n v="6"/>
    <n v="154.05000000000001"/>
    <n v="0"/>
    <n v="79.25"/>
    <n v="924.30000000000007"/>
    <n v="475.5"/>
    <n v="448.80000000000007"/>
    <n v="0.4855566374553717"/>
  </r>
  <r>
    <n v="3416"/>
    <d v="2026-02-10T00:00:00"/>
    <n v="2026"/>
    <x v="0"/>
    <n v="2"/>
    <x v="1"/>
    <x v="2"/>
    <x v="2"/>
    <x v="0"/>
    <s v="New"/>
    <x v="2"/>
    <s v="Carry-On Duffel"/>
    <n v="1"/>
    <n v="135.4"/>
    <n v="0"/>
    <n v="67.56"/>
    <n v="135.4"/>
    <n v="67.56"/>
    <n v="67.84"/>
    <n v="0.50103397341211231"/>
  </r>
  <r>
    <n v="3854"/>
    <d v="2026-02-10T00:00:00"/>
    <n v="2026"/>
    <x v="0"/>
    <n v="2"/>
    <x v="1"/>
    <x v="0"/>
    <x v="0"/>
    <x v="0"/>
    <s v="New"/>
    <x v="0"/>
    <s v="Compact Repair Kit"/>
    <n v="2"/>
    <n v="41.03"/>
    <n v="0"/>
    <n v="16.260000000000002"/>
    <n v="82.06"/>
    <n v="32.520000000000003"/>
    <n v="49.54"/>
    <n v="0.60370460638557155"/>
  </r>
  <r>
    <n v="3952"/>
    <d v="2026-02-10T00:00:00"/>
    <n v="2026"/>
    <x v="0"/>
    <n v="2"/>
    <x v="1"/>
    <x v="3"/>
    <x v="8"/>
    <x v="3"/>
    <s v="New"/>
    <x v="0"/>
    <s v="Commuter Helmet"/>
    <n v="1"/>
    <n v="81.44"/>
    <n v="0.05"/>
    <n v="43.9"/>
    <n v="77.367999999999995"/>
    <n v="43.9"/>
    <n v="33.467999999999996"/>
    <n v="0.43258194602419603"/>
  </r>
  <r>
    <n v="4076"/>
    <d v="2026-02-10T00:00:00"/>
    <n v="2026"/>
    <x v="0"/>
    <n v="2"/>
    <x v="1"/>
    <x v="0"/>
    <x v="0"/>
    <x v="1"/>
    <s v="Business"/>
    <x v="3"/>
    <s v="Compact Sleeping Bag"/>
    <n v="8"/>
    <n v="122.19"/>
    <n v="0.1"/>
    <n v="60"/>
    <n v="879.76800000000003"/>
    <n v="480"/>
    <n v="399.76800000000003"/>
    <n v="0.45440161497121973"/>
  </r>
  <r>
    <n v="4156"/>
    <d v="2026-02-10T00:00:00"/>
    <n v="2026"/>
    <x v="0"/>
    <n v="2"/>
    <x v="1"/>
    <x v="2"/>
    <x v="16"/>
    <x v="2"/>
    <s v="Returning"/>
    <x v="1"/>
    <s v="Trail Boots"/>
    <n v="2"/>
    <n v="146.33000000000001"/>
    <n v="0.1"/>
    <n v="81.34"/>
    <n v="263.39400000000001"/>
    <n v="162.68"/>
    <n v="100.714"/>
    <n v="0.38237013751262366"/>
  </r>
  <r>
    <n v="4260"/>
    <d v="2026-02-10T00:00:00"/>
    <n v="2026"/>
    <x v="0"/>
    <n v="2"/>
    <x v="1"/>
    <x v="2"/>
    <x v="16"/>
    <x v="3"/>
    <s v="Returning"/>
    <x v="2"/>
    <s v="Carry-On Duffel"/>
    <n v="1"/>
    <n v="131.24"/>
    <n v="0.05"/>
    <n v="66.14"/>
    <n v="124.678"/>
    <n v="66.14"/>
    <n v="58.537999999999997"/>
    <n v="0.46951346669019395"/>
  </r>
  <r>
    <n v="4294"/>
    <d v="2026-02-10T00:00:00"/>
    <n v="2026"/>
    <x v="0"/>
    <n v="2"/>
    <x v="1"/>
    <x v="1"/>
    <x v="1"/>
    <x v="1"/>
    <s v="New"/>
    <x v="4"/>
    <s v="Training Mat"/>
    <n v="5"/>
    <n v="51.37"/>
    <n v="0.05"/>
    <n v="21.81"/>
    <n v="244.00749999999996"/>
    <n v="109.05"/>
    <n v="134.95749999999998"/>
    <n v="0.55308750755612024"/>
  </r>
  <r>
    <n v="1019"/>
    <d v="2026-02-11T00:00:00"/>
    <n v="2026"/>
    <x v="0"/>
    <n v="2"/>
    <x v="1"/>
    <x v="1"/>
    <x v="12"/>
    <x v="2"/>
    <s v="New"/>
    <x v="3"/>
    <s v="Compact Sleeping Bag"/>
    <n v="5"/>
    <n v="121.94"/>
    <n v="0"/>
    <n v="62.3"/>
    <n v="609.70000000000005"/>
    <n v="311.5"/>
    <n v="298.20000000000005"/>
    <n v="0.48909299655568317"/>
  </r>
  <r>
    <n v="1471"/>
    <d v="2026-02-11T00:00:00"/>
    <n v="2026"/>
    <x v="0"/>
    <n v="2"/>
    <x v="1"/>
    <x v="0"/>
    <x v="0"/>
    <x v="0"/>
    <s v="Returning"/>
    <x v="3"/>
    <s v="Compact Sleeping Bag"/>
    <n v="4"/>
    <n v="124.55"/>
    <n v="0"/>
    <n v="60.41"/>
    <n v="498.2"/>
    <n v="241.64"/>
    <n v="256.56"/>
    <n v="0.51497390606182258"/>
  </r>
  <r>
    <n v="2520"/>
    <d v="2026-02-11T00:00:00"/>
    <n v="2026"/>
    <x v="0"/>
    <n v="2"/>
    <x v="1"/>
    <x v="1"/>
    <x v="14"/>
    <x v="1"/>
    <s v="Business"/>
    <x v="3"/>
    <s v="Alpine Tent 4P"/>
    <n v="10"/>
    <n v="343.77"/>
    <n v="0.15"/>
    <n v="195.29"/>
    <n v="2922.0449999999996"/>
    <n v="1952.8999999999999"/>
    <n v="969.14499999999975"/>
    <n v="0.33166669233362245"/>
  </r>
  <r>
    <n v="4649"/>
    <d v="2026-02-11T00:00:00"/>
    <n v="2026"/>
    <x v="0"/>
    <n v="2"/>
    <x v="1"/>
    <x v="1"/>
    <x v="1"/>
    <x v="3"/>
    <s v="Returning"/>
    <x v="0"/>
    <s v="Commuter Helmet"/>
    <n v="1"/>
    <n v="81.819999999999993"/>
    <n v="0.05"/>
    <n v="43.83"/>
    <n v="77.728999999999985"/>
    <n v="43.83"/>
    <n v="33.898999999999987"/>
    <n v="0.43611779387358635"/>
  </r>
  <r>
    <n v="4545"/>
    <d v="2026-02-12T00:00:00"/>
    <n v="2026"/>
    <x v="0"/>
    <n v="2"/>
    <x v="1"/>
    <x v="0"/>
    <x v="9"/>
    <x v="2"/>
    <s v="New"/>
    <x v="2"/>
    <s v="Insulated Bottle"/>
    <n v="1"/>
    <n v="36.58"/>
    <n v="0.1"/>
    <n v="13.76"/>
    <n v="32.921999999999997"/>
    <n v="13.76"/>
    <n v="19.161999999999999"/>
    <n v="0.58204240325618128"/>
  </r>
  <r>
    <n v="285"/>
    <d v="2026-02-13T00:00:00"/>
    <n v="2026"/>
    <x v="0"/>
    <n v="2"/>
    <x v="1"/>
    <x v="3"/>
    <x v="8"/>
    <x v="2"/>
    <s v="New"/>
    <x v="1"/>
    <s v="Hiking Daypack 20L"/>
    <n v="4"/>
    <n v="92.87"/>
    <n v="0"/>
    <n v="44.95"/>
    <n v="371.48"/>
    <n v="179.8"/>
    <n v="191.68"/>
    <n v="0.51599009367933668"/>
  </r>
  <r>
    <n v="1499"/>
    <d v="2026-02-13T00:00:00"/>
    <n v="2026"/>
    <x v="0"/>
    <n v="2"/>
    <x v="1"/>
    <x v="3"/>
    <x v="8"/>
    <x v="0"/>
    <s v="New"/>
    <x v="0"/>
    <s v="Compact Repair Kit"/>
    <n v="2"/>
    <n v="41.21"/>
    <n v="0"/>
    <n v="16.64"/>
    <n v="82.42"/>
    <n v="33.28"/>
    <n v="49.14"/>
    <n v="0.59621451104100942"/>
  </r>
  <r>
    <n v="2615"/>
    <d v="2026-02-13T00:00:00"/>
    <n v="2026"/>
    <x v="0"/>
    <n v="2"/>
    <x v="1"/>
    <x v="0"/>
    <x v="15"/>
    <x v="0"/>
    <s v="Returning"/>
    <x v="1"/>
    <s v="Summit Backpack 45L"/>
    <n v="6"/>
    <n v="155.79"/>
    <n v="0"/>
    <n v="77.48"/>
    <n v="934.74"/>
    <n v="464.88"/>
    <n v="469.86"/>
    <n v="0.50266384235188399"/>
  </r>
  <r>
    <n v="479"/>
    <d v="2026-02-14T00:00:00"/>
    <n v="2026"/>
    <x v="0"/>
    <n v="2"/>
    <x v="1"/>
    <x v="0"/>
    <x v="0"/>
    <x v="0"/>
    <s v="Returning"/>
    <x v="4"/>
    <s v="Training Mat"/>
    <n v="2"/>
    <n v="50.16"/>
    <n v="0.1"/>
    <n v="21.48"/>
    <n v="90.287999999999997"/>
    <n v="42.96"/>
    <n v="47.327999999999996"/>
    <n v="0.52418926103136632"/>
  </r>
  <r>
    <n v="4069"/>
    <d v="2026-02-14T00:00:00"/>
    <n v="2026"/>
    <x v="0"/>
    <n v="2"/>
    <x v="1"/>
    <x v="3"/>
    <x v="8"/>
    <x v="0"/>
    <s v="New"/>
    <x v="1"/>
    <s v="Trail Boots"/>
    <n v="4"/>
    <n v="140.63999999999999"/>
    <n v="0"/>
    <n v="77.510000000000005"/>
    <n v="562.55999999999995"/>
    <n v="310.04000000000002"/>
    <n v="252.51999999999992"/>
    <n v="0.4488765642775881"/>
  </r>
  <r>
    <n v="4588"/>
    <d v="2026-02-14T00:00:00"/>
    <n v="2026"/>
    <x v="0"/>
    <n v="2"/>
    <x v="1"/>
    <x v="0"/>
    <x v="0"/>
    <x v="3"/>
    <s v="New"/>
    <x v="3"/>
    <s v="Portable Camp Stove"/>
    <n v="1"/>
    <n v="80.680000000000007"/>
    <n v="0"/>
    <n v="39.630000000000003"/>
    <n v="80.680000000000007"/>
    <n v="39.630000000000003"/>
    <n v="41.050000000000004"/>
    <n v="0.50880019831432821"/>
  </r>
  <r>
    <n v="14"/>
    <d v="2026-02-15T00:00:00"/>
    <n v="2026"/>
    <x v="0"/>
    <n v="2"/>
    <x v="1"/>
    <x v="0"/>
    <x v="0"/>
    <x v="1"/>
    <s v="Business"/>
    <x v="2"/>
    <s v="Travel Backpack 35L"/>
    <n v="3"/>
    <n v="162.44999999999999"/>
    <n v="0.05"/>
    <n v="86.43"/>
    <n v="462.98249999999996"/>
    <n v="259.29000000000002"/>
    <n v="203.69249999999994"/>
    <n v="0.43995723380473334"/>
  </r>
  <r>
    <n v="303"/>
    <d v="2026-02-15T00:00:00"/>
    <n v="2026"/>
    <x v="0"/>
    <n v="2"/>
    <x v="1"/>
    <x v="1"/>
    <x v="6"/>
    <x v="3"/>
    <s v="Returning"/>
    <x v="0"/>
    <s v="Cycling Pack 12L"/>
    <n v="2"/>
    <n v="102.12"/>
    <n v="0.15"/>
    <n v="51.03"/>
    <n v="173.60400000000001"/>
    <n v="102.06"/>
    <n v="71.544000000000011"/>
    <n v="0.41211032003870884"/>
  </r>
  <r>
    <n v="1197"/>
    <d v="2026-02-16T00:00:00"/>
    <n v="2026"/>
    <x v="0"/>
    <n v="2"/>
    <x v="1"/>
    <x v="2"/>
    <x v="3"/>
    <x v="0"/>
    <s v="New"/>
    <x v="0"/>
    <s v="Cycling Pack 12L"/>
    <n v="2"/>
    <n v="101.77"/>
    <n v="0"/>
    <n v="51.34"/>
    <n v="203.54"/>
    <n v="102.68"/>
    <n v="100.85999999999999"/>
    <n v="0.49552913432249185"/>
  </r>
  <r>
    <n v="2714"/>
    <d v="2026-02-16T00:00:00"/>
    <n v="2026"/>
    <x v="0"/>
    <n v="2"/>
    <x v="1"/>
    <x v="0"/>
    <x v="15"/>
    <x v="0"/>
    <s v="Business"/>
    <x v="1"/>
    <s v="Summit Backpack 45L"/>
    <n v="3"/>
    <n v="153.24"/>
    <n v="0.15"/>
    <n v="77.61"/>
    <n v="390.762"/>
    <n v="232.82999999999998"/>
    <n v="157.93200000000002"/>
    <n v="0.40416417154175693"/>
  </r>
  <r>
    <n v="2753"/>
    <d v="2026-02-16T00:00:00"/>
    <n v="2026"/>
    <x v="0"/>
    <n v="2"/>
    <x v="1"/>
    <x v="3"/>
    <x v="4"/>
    <x v="3"/>
    <s v="Returning"/>
    <x v="1"/>
    <s v="Trail Boots"/>
    <n v="1"/>
    <n v="140.47"/>
    <n v="0"/>
    <n v="79.66"/>
    <n v="140.47"/>
    <n v="79.66"/>
    <n v="60.81"/>
    <n v="0.43290382288033036"/>
  </r>
  <r>
    <n v="3901"/>
    <d v="2026-02-16T00:00:00"/>
    <n v="2026"/>
    <x v="0"/>
    <n v="2"/>
    <x v="1"/>
    <x v="3"/>
    <x v="7"/>
    <x v="2"/>
    <s v="New"/>
    <x v="1"/>
    <s v="Trekking Poles"/>
    <n v="4"/>
    <n v="70.67"/>
    <n v="0.05"/>
    <n v="32.96"/>
    <n v="268.54599999999999"/>
    <n v="131.84"/>
    <n v="136.70599999999999"/>
    <n v="0.50905990035226734"/>
  </r>
  <r>
    <n v="594"/>
    <d v="2026-02-17T00:00:00"/>
    <n v="2026"/>
    <x v="0"/>
    <n v="2"/>
    <x v="1"/>
    <x v="0"/>
    <x v="15"/>
    <x v="2"/>
    <s v="Business"/>
    <x v="2"/>
    <s v="Carry-On Duffel"/>
    <n v="3"/>
    <n v="134.91"/>
    <n v="0"/>
    <n v="67.69"/>
    <n v="404.73"/>
    <n v="203.07"/>
    <n v="201.66000000000003"/>
    <n v="0.49825809799125348"/>
  </r>
  <r>
    <n v="624"/>
    <d v="2026-02-17T00:00:00"/>
    <n v="2026"/>
    <x v="0"/>
    <n v="2"/>
    <x v="1"/>
    <x v="2"/>
    <x v="2"/>
    <x v="0"/>
    <s v="Business"/>
    <x v="1"/>
    <s v="Trekking Poles"/>
    <n v="1"/>
    <n v="70.86"/>
    <n v="0.1"/>
    <n v="33.299999999999997"/>
    <n v="63.774000000000001"/>
    <n v="33.299999999999997"/>
    <n v="30.474000000000004"/>
    <n v="0.47784363533728486"/>
  </r>
  <r>
    <n v="1013"/>
    <d v="2026-02-17T00:00:00"/>
    <n v="2026"/>
    <x v="0"/>
    <n v="2"/>
    <x v="1"/>
    <x v="1"/>
    <x v="12"/>
    <x v="2"/>
    <s v="New"/>
    <x v="0"/>
    <s v="Cycling Pack 12L"/>
    <n v="1"/>
    <n v="104.35"/>
    <n v="0"/>
    <n v="51.49"/>
    <n v="104.35"/>
    <n v="51.49"/>
    <n v="52.859999999999992"/>
    <n v="0.50656444657402966"/>
  </r>
  <r>
    <n v="1100"/>
    <d v="2026-02-17T00:00:00"/>
    <n v="2026"/>
    <x v="0"/>
    <n v="2"/>
    <x v="1"/>
    <x v="3"/>
    <x v="8"/>
    <x v="0"/>
    <s v="Returning"/>
    <x v="4"/>
    <s v="Weighted Vest"/>
    <n v="2"/>
    <n v="120.48"/>
    <n v="0"/>
    <n v="70.680000000000007"/>
    <n v="240.96"/>
    <n v="141.36000000000001"/>
    <n v="99.6"/>
    <n v="0.4133466135458167"/>
  </r>
  <r>
    <n v="2353"/>
    <d v="2026-02-17T00:00:00"/>
    <n v="2026"/>
    <x v="0"/>
    <n v="2"/>
    <x v="1"/>
    <x v="1"/>
    <x v="12"/>
    <x v="0"/>
    <s v="Returning"/>
    <x v="3"/>
    <s v="Alpine Tent 4P"/>
    <n v="1"/>
    <n v="339.52"/>
    <n v="0.1"/>
    <n v="191.19"/>
    <n v="305.56799999999998"/>
    <n v="191.19"/>
    <n v="114.37799999999999"/>
    <n v="0.3743127552623311"/>
  </r>
  <r>
    <n v="3020"/>
    <d v="2026-02-17T00:00:00"/>
    <n v="2026"/>
    <x v="0"/>
    <n v="2"/>
    <x v="1"/>
    <x v="1"/>
    <x v="14"/>
    <x v="1"/>
    <s v="Business"/>
    <x v="1"/>
    <s v="Summit Backpack 45L"/>
    <n v="5"/>
    <n v="154.72999999999999"/>
    <n v="0.1"/>
    <n v="77.42"/>
    <n v="696.28499999999997"/>
    <n v="387.1"/>
    <n v="309.18499999999995"/>
    <n v="0.44404949122844806"/>
  </r>
  <r>
    <n v="3227"/>
    <d v="2026-02-17T00:00:00"/>
    <n v="2026"/>
    <x v="0"/>
    <n v="2"/>
    <x v="1"/>
    <x v="2"/>
    <x v="5"/>
    <x v="2"/>
    <s v="Business"/>
    <x v="1"/>
    <s v="Hiking Daypack 20L"/>
    <n v="4"/>
    <n v="93.98"/>
    <n v="0.05"/>
    <n v="44.6"/>
    <n v="357.12400000000002"/>
    <n v="178.4"/>
    <n v="178.72400000000002"/>
    <n v="0.50045362395134463"/>
  </r>
  <r>
    <n v="3530"/>
    <d v="2026-02-17T00:00:00"/>
    <n v="2026"/>
    <x v="0"/>
    <n v="2"/>
    <x v="1"/>
    <x v="0"/>
    <x v="0"/>
    <x v="0"/>
    <s v="New"/>
    <x v="3"/>
    <s v="Alpine Tent 4P"/>
    <n v="2"/>
    <n v="336.83"/>
    <n v="0"/>
    <n v="194.42"/>
    <n v="673.66"/>
    <n v="388.84"/>
    <n v="284.82"/>
    <n v="0.42279488169106078"/>
  </r>
  <r>
    <n v="6"/>
    <d v="2026-02-18T00:00:00"/>
    <n v="2026"/>
    <x v="0"/>
    <n v="2"/>
    <x v="1"/>
    <x v="3"/>
    <x v="8"/>
    <x v="2"/>
    <s v="Returning"/>
    <x v="3"/>
    <s v="Alpine Tent 4P"/>
    <n v="1"/>
    <n v="338.93"/>
    <n v="0"/>
    <n v="197.92"/>
    <n v="338.93"/>
    <n v="197.92"/>
    <n v="141.01000000000002"/>
    <n v="0.41604461098161866"/>
  </r>
  <r>
    <n v="2038"/>
    <d v="2026-02-18T00:00:00"/>
    <n v="2026"/>
    <x v="0"/>
    <n v="2"/>
    <x v="1"/>
    <x v="0"/>
    <x v="9"/>
    <x v="0"/>
    <s v="New"/>
    <x v="3"/>
    <s v="Compact Sleeping Bag"/>
    <n v="5"/>
    <n v="122.72"/>
    <n v="0"/>
    <n v="62.41"/>
    <n v="613.6"/>
    <n v="312.04999999999995"/>
    <n v="301.55000000000007"/>
    <n v="0.49144393741851378"/>
  </r>
  <r>
    <n v="4104"/>
    <d v="2026-02-18T00:00:00"/>
    <n v="2026"/>
    <x v="0"/>
    <n v="2"/>
    <x v="1"/>
    <x v="3"/>
    <x v="4"/>
    <x v="0"/>
    <s v="New"/>
    <x v="2"/>
    <s v="Carry-On Duffel"/>
    <n v="4"/>
    <n v="135.63"/>
    <n v="0.05"/>
    <n v="65.900000000000006"/>
    <n v="515.39400000000001"/>
    <n v="263.60000000000002"/>
    <n v="251.79399999999998"/>
    <n v="0.4885466264644136"/>
  </r>
  <r>
    <n v="1072"/>
    <d v="2026-02-19T00:00:00"/>
    <n v="2026"/>
    <x v="0"/>
    <n v="2"/>
    <x v="1"/>
    <x v="2"/>
    <x v="16"/>
    <x v="0"/>
    <s v="Returning"/>
    <x v="3"/>
    <s v="Portable Camp Stove"/>
    <n v="2"/>
    <n v="81.34"/>
    <n v="0.05"/>
    <n v="40.64"/>
    <n v="154.54599999999999"/>
    <n v="81.28"/>
    <n v="73.265999999999991"/>
    <n v="0.47407244445019603"/>
  </r>
  <r>
    <n v="2435"/>
    <d v="2026-02-19T00:00:00"/>
    <n v="2026"/>
    <x v="0"/>
    <n v="2"/>
    <x v="1"/>
    <x v="2"/>
    <x v="3"/>
    <x v="0"/>
    <s v="New"/>
    <x v="0"/>
    <s v="Compact Repair Kit"/>
    <n v="1"/>
    <n v="41.01"/>
    <n v="0.05"/>
    <n v="16.489999999999998"/>
    <n v="38.959499999999998"/>
    <n v="16.489999999999998"/>
    <n v="22.4695"/>
    <n v="0.57673994789460847"/>
  </r>
  <r>
    <n v="4476"/>
    <d v="2026-02-19T00:00:00"/>
    <n v="2026"/>
    <x v="0"/>
    <n v="2"/>
    <x v="1"/>
    <x v="1"/>
    <x v="11"/>
    <x v="3"/>
    <s v="Business"/>
    <x v="1"/>
    <s v="Summit Backpack 45L"/>
    <n v="2"/>
    <n v="153.03"/>
    <n v="0"/>
    <n v="81.02"/>
    <n v="306.06"/>
    <n v="162.04"/>
    <n v="144.02000000000001"/>
    <n v="0.47056132784421356"/>
  </r>
  <r>
    <n v="174"/>
    <d v="2026-02-20T00:00:00"/>
    <n v="2026"/>
    <x v="0"/>
    <n v="2"/>
    <x v="1"/>
    <x v="1"/>
    <x v="11"/>
    <x v="0"/>
    <s v="New"/>
    <x v="4"/>
    <s v="Weighted Vest"/>
    <n v="2"/>
    <n v="124.92"/>
    <n v="0"/>
    <n v="69.98"/>
    <n v="249.84"/>
    <n v="139.96"/>
    <n v="109.88"/>
    <n v="0.43980147294268329"/>
  </r>
  <r>
    <n v="304"/>
    <d v="2026-02-20T00:00:00"/>
    <n v="2026"/>
    <x v="0"/>
    <n v="2"/>
    <x v="1"/>
    <x v="1"/>
    <x v="12"/>
    <x v="0"/>
    <s v="Business"/>
    <x v="2"/>
    <s v="Carry-On Duffel"/>
    <n v="2"/>
    <n v="136.55000000000001"/>
    <n v="0"/>
    <n v="68.84"/>
    <n v="273.10000000000002"/>
    <n v="137.68"/>
    <n v="135.42000000000002"/>
    <n v="0.49586232149395826"/>
  </r>
  <r>
    <n v="404"/>
    <d v="2026-02-20T00:00:00"/>
    <n v="2026"/>
    <x v="0"/>
    <n v="2"/>
    <x v="1"/>
    <x v="2"/>
    <x v="5"/>
    <x v="1"/>
    <s v="Business"/>
    <x v="3"/>
    <s v="Compact Sleeping Bag"/>
    <n v="15"/>
    <n v="121.98"/>
    <n v="0.1"/>
    <n v="59.86"/>
    <n v="1646.73"/>
    <n v="897.9"/>
    <n v="748.83"/>
    <n v="0.45473757082217486"/>
  </r>
  <r>
    <n v="675"/>
    <d v="2026-02-20T00:00:00"/>
    <n v="2026"/>
    <x v="0"/>
    <n v="2"/>
    <x v="1"/>
    <x v="1"/>
    <x v="12"/>
    <x v="0"/>
    <s v="New"/>
    <x v="2"/>
    <s v="Packing Cube Set"/>
    <n v="1"/>
    <n v="45.54"/>
    <n v="0"/>
    <n v="18.29"/>
    <n v="45.54"/>
    <n v="18.29"/>
    <n v="27.25"/>
    <n v="0.59837505489679399"/>
  </r>
  <r>
    <n v="940"/>
    <d v="2026-02-20T00:00:00"/>
    <n v="2026"/>
    <x v="0"/>
    <n v="2"/>
    <x v="1"/>
    <x v="2"/>
    <x v="3"/>
    <x v="3"/>
    <s v="Returning"/>
    <x v="4"/>
    <s v="Training Mat"/>
    <n v="1"/>
    <n v="51.73"/>
    <n v="0"/>
    <n v="21.83"/>
    <n v="51.73"/>
    <n v="21.83"/>
    <n v="29.9"/>
    <n v="0.57800115986854828"/>
  </r>
  <r>
    <n v="2375"/>
    <d v="2026-02-20T00:00:00"/>
    <n v="2026"/>
    <x v="0"/>
    <n v="2"/>
    <x v="1"/>
    <x v="1"/>
    <x v="12"/>
    <x v="3"/>
    <s v="Returning"/>
    <x v="3"/>
    <s v="Portable Camp Stove"/>
    <n v="2"/>
    <n v="80.510000000000005"/>
    <n v="0.05"/>
    <n v="38.630000000000003"/>
    <n v="152.96899999999999"/>
    <n v="77.260000000000005"/>
    <n v="75.708999999999989"/>
    <n v="0.4949303453640933"/>
  </r>
  <r>
    <n v="4184"/>
    <d v="2026-02-20T00:00:00"/>
    <n v="2026"/>
    <x v="0"/>
    <n v="2"/>
    <x v="1"/>
    <x v="3"/>
    <x v="7"/>
    <x v="0"/>
    <s v="New"/>
    <x v="4"/>
    <s v="Recovery Roller"/>
    <n v="1"/>
    <n v="36.31"/>
    <n v="0"/>
    <n v="14"/>
    <n v="36.31"/>
    <n v="14"/>
    <n v="22.310000000000002"/>
    <n v="0.61443128614706699"/>
  </r>
  <r>
    <n v="4390"/>
    <d v="2026-02-20T00:00:00"/>
    <n v="2026"/>
    <x v="0"/>
    <n v="2"/>
    <x v="1"/>
    <x v="2"/>
    <x v="16"/>
    <x v="0"/>
    <s v="Returning"/>
    <x v="0"/>
    <s v="Commuter Helmet"/>
    <n v="1"/>
    <n v="82.86"/>
    <n v="0.05"/>
    <n v="42.3"/>
    <n v="78.716999999999999"/>
    <n v="42.3"/>
    <n v="36.417000000000002"/>
    <n v="0.46263196005945351"/>
  </r>
  <r>
    <n v="1475"/>
    <d v="2026-02-21T00:00:00"/>
    <n v="2026"/>
    <x v="0"/>
    <n v="2"/>
    <x v="1"/>
    <x v="0"/>
    <x v="0"/>
    <x v="2"/>
    <s v="New"/>
    <x v="0"/>
    <s v="Cycling Pack 12L"/>
    <n v="2"/>
    <n v="103.03"/>
    <n v="0.05"/>
    <n v="50.73"/>
    <n v="195.75700000000001"/>
    <n v="101.46"/>
    <n v="94.297000000000011"/>
    <n v="0.48170435795399402"/>
  </r>
  <r>
    <n v="3504"/>
    <d v="2026-02-21T00:00:00"/>
    <n v="2026"/>
    <x v="0"/>
    <n v="2"/>
    <x v="1"/>
    <x v="1"/>
    <x v="14"/>
    <x v="0"/>
    <s v="Business"/>
    <x v="2"/>
    <s v="Insulated Bottle"/>
    <n v="1"/>
    <n v="36.39"/>
    <n v="0"/>
    <n v="13.49"/>
    <n v="36.39"/>
    <n v="13.49"/>
    <n v="22.9"/>
    <n v="0.62929376202253362"/>
  </r>
  <r>
    <n v="1649"/>
    <d v="2026-02-22T00:00:00"/>
    <n v="2026"/>
    <x v="0"/>
    <n v="2"/>
    <x v="1"/>
    <x v="2"/>
    <x v="5"/>
    <x v="0"/>
    <s v="Returning"/>
    <x v="3"/>
    <s v="Compact Sleeping Bag"/>
    <n v="1"/>
    <n v="124.93"/>
    <n v="0.1"/>
    <n v="59.74"/>
    <n v="112.43700000000001"/>
    <n v="59.74"/>
    <n v="52.69700000000001"/>
    <n v="0.46868023871145625"/>
  </r>
  <r>
    <n v="2170"/>
    <d v="2026-02-22T00:00:00"/>
    <n v="2026"/>
    <x v="0"/>
    <n v="2"/>
    <x v="1"/>
    <x v="1"/>
    <x v="11"/>
    <x v="3"/>
    <s v="Returning"/>
    <x v="0"/>
    <s v="Cycling Pack 12L"/>
    <n v="1"/>
    <n v="101.19"/>
    <n v="0.05"/>
    <n v="49.14"/>
    <n v="96.130499999999998"/>
    <n v="49.14"/>
    <n v="46.990499999999997"/>
    <n v="0.48881988546819166"/>
  </r>
  <r>
    <n v="3402"/>
    <d v="2026-02-22T00:00:00"/>
    <n v="2026"/>
    <x v="0"/>
    <n v="2"/>
    <x v="1"/>
    <x v="3"/>
    <x v="8"/>
    <x v="0"/>
    <s v="Returning"/>
    <x v="4"/>
    <s v="Training Mat"/>
    <n v="2"/>
    <n v="51.2"/>
    <n v="0"/>
    <n v="21.38"/>
    <n v="102.4"/>
    <n v="42.76"/>
    <n v="59.640000000000008"/>
    <n v="0.58242187500000009"/>
  </r>
  <r>
    <n v="3773"/>
    <d v="2026-02-22T00:00:00"/>
    <n v="2026"/>
    <x v="0"/>
    <n v="2"/>
    <x v="1"/>
    <x v="3"/>
    <x v="4"/>
    <x v="0"/>
    <s v="Returning"/>
    <x v="3"/>
    <s v="Portable Camp Stove"/>
    <n v="1"/>
    <n v="81.81"/>
    <n v="0"/>
    <n v="40.32"/>
    <n v="81.81"/>
    <n v="40.32"/>
    <n v="41.49"/>
    <n v="0.50715071507150711"/>
  </r>
  <r>
    <n v="4670"/>
    <d v="2026-02-22T00:00:00"/>
    <n v="2026"/>
    <x v="0"/>
    <n v="2"/>
    <x v="1"/>
    <x v="0"/>
    <x v="15"/>
    <x v="2"/>
    <s v="Business"/>
    <x v="1"/>
    <s v="Summit Backpack 45L"/>
    <n v="1"/>
    <n v="152.96"/>
    <n v="0"/>
    <n v="79.510000000000005"/>
    <n v="152.96"/>
    <n v="79.510000000000005"/>
    <n v="73.45"/>
    <n v="0.48019089958158995"/>
  </r>
  <r>
    <n v="587"/>
    <d v="2026-02-23T00:00:00"/>
    <n v="2026"/>
    <x v="0"/>
    <n v="2"/>
    <x v="1"/>
    <x v="3"/>
    <x v="7"/>
    <x v="3"/>
    <s v="Business"/>
    <x v="2"/>
    <s v="Travel Backpack 35L"/>
    <n v="1"/>
    <n v="166.13"/>
    <n v="0.05"/>
    <n v="85.7"/>
    <n v="157.8235"/>
    <n v="85.7"/>
    <n v="72.123499999999993"/>
    <n v="0.45698834457479398"/>
  </r>
  <r>
    <n v="1085"/>
    <d v="2026-02-23T00:00:00"/>
    <n v="2026"/>
    <x v="0"/>
    <n v="2"/>
    <x v="1"/>
    <x v="0"/>
    <x v="15"/>
    <x v="0"/>
    <s v="New"/>
    <x v="3"/>
    <s v="Trail Tent 2P"/>
    <n v="3"/>
    <n v="193.18"/>
    <n v="0.05"/>
    <n v="106.19"/>
    <n v="550.56299999999999"/>
    <n v="318.57"/>
    <n v="231.99299999999999"/>
    <n v="0.42137412067283853"/>
  </r>
  <r>
    <n v="1635"/>
    <d v="2026-02-23T00:00:00"/>
    <n v="2026"/>
    <x v="0"/>
    <n v="2"/>
    <x v="1"/>
    <x v="2"/>
    <x v="10"/>
    <x v="0"/>
    <s v="Returning"/>
    <x v="0"/>
    <s v="Commuter Helmet"/>
    <n v="1"/>
    <n v="80.42"/>
    <n v="0"/>
    <n v="41.72"/>
    <n v="80.42"/>
    <n v="41.72"/>
    <n v="38.700000000000003"/>
    <n v="0.4812235762248197"/>
  </r>
  <r>
    <n v="4067"/>
    <d v="2026-02-23T00:00:00"/>
    <n v="2026"/>
    <x v="0"/>
    <n v="2"/>
    <x v="1"/>
    <x v="3"/>
    <x v="13"/>
    <x v="0"/>
    <s v="Returning"/>
    <x v="3"/>
    <s v="Compact Sleeping Bag"/>
    <n v="2"/>
    <n v="122.17"/>
    <n v="0"/>
    <n v="60.62"/>
    <n v="244.34"/>
    <n v="121.24"/>
    <n v="123.10000000000001"/>
    <n v="0.50380617172792019"/>
  </r>
  <r>
    <n v="287"/>
    <d v="2026-02-24T00:00:00"/>
    <n v="2026"/>
    <x v="0"/>
    <n v="2"/>
    <x v="1"/>
    <x v="1"/>
    <x v="6"/>
    <x v="3"/>
    <s v="New"/>
    <x v="2"/>
    <s v="Travel Backpack 35L"/>
    <n v="1"/>
    <n v="164.6"/>
    <n v="0"/>
    <n v="85.07"/>
    <n v="164.6"/>
    <n v="85.07"/>
    <n v="79.53"/>
    <n v="0.48317132442284327"/>
  </r>
  <r>
    <n v="794"/>
    <d v="2026-02-24T00:00:00"/>
    <n v="2026"/>
    <x v="0"/>
    <n v="2"/>
    <x v="1"/>
    <x v="1"/>
    <x v="14"/>
    <x v="0"/>
    <s v="New"/>
    <x v="2"/>
    <s v="Carry-On Duffel"/>
    <n v="1"/>
    <n v="132.19999999999999"/>
    <n v="0"/>
    <n v="67.180000000000007"/>
    <n v="132.19999999999999"/>
    <n v="67.180000000000007"/>
    <n v="65.019999999999982"/>
    <n v="0.49183055975794243"/>
  </r>
  <r>
    <n v="1609"/>
    <d v="2026-02-24T00:00:00"/>
    <n v="2026"/>
    <x v="0"/>
    <n v="2"/>
    <x v="1"/>
    <x v="3"/>
    <x v="4"/>
    <x v="0"/>
    <s v="Returning"/>
    <x v="0"/>
    <s v="Compact Repair Kit"/>
    <n v="2"/>
    <n v="40.700000000000003"/>
    <n v="0"/>
    <n v="16.63"/>
    <n v="81.400000000000006"/>
    <n v="33.26"/>
    <n v="48.140000000000008"/>
    <n v="0.59140049140049145"/>
  </r>
  <r>
    <n v="4921"/>
    <d v="2026-02-24T00:00:00"/>
    <n v="2026"/>
    <x v="0"/>
    <n v="2"/>
    <x v="1"/>
    <x v="1"/>
    <x v="12"/>
    <x v="0"/>
    <s v="Returning"/>
    <x v="2"/>
    <s v="Insulated Bottle"/>
    <n v="1"/>
    <n v="35.39"/>
    <n v="0"/>
    <n v="13.93"/>
    <n v="35.39"/>
    <n v="13.93"/>
    <n v="21.46"/>
    <n v="0.60638598474145244"/>
  </r>
  <r>
    <n v="2209"/>
    <d v="2026-02-25T00:00:00"/>
    <n v="2026"/>
    <x v="0"/>
    <n v="2"/>
    <x v="1"/>
    <x v="0"/>
    <x v="0"/>
    <x v="0"/>
    <s v="Business"/>
    <x v="0"/>
    <s v="Trail Bike Light"/>
    <n v="5"/>
    <n v="50.58"/>
    <n v="0.1"/>
    <n v="22.42"/>
    <n v="227.60999999999999"/>
    <n v="112.10000000000001"/>
    <n v="115.50999999999998"/>
    <n v="0.50749088352884308"/>
  </r>
  <r>
    <n v="4757"/>
    <d v="2026-02-25T00:00:00"/>
    <n v="2026"/>
    <x v="0"/>
    <n v="2"/>
    <x v="1"/>
    <x v="1"/>
    <x v="11"/>
    <x v="3"/>
    <s v="Business"/>
    <x v="4"/>
    <s v="Training Mat"/>
    <n v="2"/>
    <n v="49.48"/>
    <n v="0"/>
    <n v="21.37"/>
    <n v="98.96"/>
    <n v="42.74"/>
    <n v="56.219999999999992"/>
    <n v="0.5681083265966046"/>
  </r>
  <r>
    <n v="5155"/>
    <d v="2026-02-25T00:00:00"/>
    <n v="2026"/>
    <x v="0"/>
    <n v="2"/>
    <x v="1"/>
    <x v="3"/>
    <x v="13"/>
    <x v="2"/>
    <s v="New"/>
    <x v="4"/>
    <s v="Training Mat"/>
    <n v="1"/>
    <n v="50.51"/>
    <n v="0"/>
    <n v="21.4"/>
    <n v="50.51"/>
    <n v="21.4"/>
    <n v="29.11"/>
    <n v="0.57632152049099195"/>
  </r>
  <r>
    <n v="1737"/>
    <d v="2026-02-26T00:00:00"/>
    <n v="2026"/>
    <x v="0"/>
    <n v="2"/>
    <x v="1"/>
    <x v="0"/>
    <x v="15"/>
    <x v="0"/>
    <s v="New"/>
    <x v="3"/>
    <s v="Compact Sleeping Bag"/>
    <n v="2"/>
    <n v="122.16"/>
    <n v="0"/>
    <n v="61.31"/>
    <n v="244.32"/>
    <n v="122.62"/>
    <n v="121.69999999999999"/>
    <n v="0.49811722331368691"/>
  </r>
  <r>
    <n v="1905"/>
    <d v="2026-02-26T00:00:00"/>
    <n v="2026"/>
    <x v="0"/>
    <n v="2"/>
    <x v="1"/>
    <x v="3"/>
    <x v="7"/>
    <x v="2"/>
    <s v="Returning"/>
    <x v="0"/>
    <s v="Trail Bike Light"/>
    <n v="3"/>
    <n v="51.32"/>
    <n v="0.1"/>
    <n v="22.62"/>
    <n v="138.56400000000002"/>
    <n v="67.86"/>
    <n v="70.704000000000022"/>
    <n v="0.51026240581969351"/>
  </r>
  <r>
    <n v="2359"/>
    <d v="2026-02-26T00:00:00"/>
    <n v="2026"/>
    <x v="0"/>
    <n v="2"/>
    <x v="1"/>
    <x v="2"/>
    <x v="10"/>
    <x v="0"/>
    <s v="Returning"/>
    <x v="3"/>
    <s v="Trail Tent 2P"/>
    <n v="2"/>
    <n v="195.92"/>
    <n v="0.05"/>
    <n v="104.13"/>
    <n v="372.24799999999993"/>
    <n v="208.26"/>
    <n v="163.98799999999994"/>
    <n v="0.4405342674775955"/>
  </r>
  <r>
    <n v="3666"/>
    <d v="2026-02-26T00:00:00"/>
    <n v="2026"/>
    <x v="0"/>
    <n v="2"/>
    <x v="1"/>
    <x v="0"/>
    <x v="15"/>
    <x v="0"/>
    <s v="Returning"/>
    <x v="2"/>
    <s v="Insulated Bottle"/>
    <n v="1"/>
    <n v="36.19"/>
    <n v="0.1"/>
    <n v="13.62"/>
    <n v="32.570999999999998"/>
    <n v="13.62"/>
    <n v="18.951000000000001"/>
    <n v="0.58183660311319896"/>
  </r>
  <r>
    <n v="518"/>
    <d v="2026-02-27T00:00:00"/>
    <n v="2026"/>
    <x v="0"/>
    <n v="2"/>
    <x v="1"/>
    <x v="2"/>
    <x v="2"/>
    <x v="0"/>
    <s v="New"/>
    <x v="1"/>
    <s v="Trekking Poles"/>
    <n v="1"/>
    <n v="72.97"/>
    <n v="0"/>
    <n v="32.43"/>
    <n v="72.97"/>
    <n v="32.43"/>
    <n v="40.54"/>
    <n v="0.55557078251336167"/>
  </r>
  <r>
    <n v="892"/>
    <d v="2026-02-27T00:00:00"/>
    <n v="2026"/>
    <x v="0"/>
    <n v="2"/>
    <x v="1"/>
    <x v="3"/>
    <x v="7"/>
    <x v="1"/>
    <s v="Business"/>
    <x v="2"/>
    <s v="Packing Cube Set"/>
    <n v="12"/>
    <n v="47.15"/>
    <n v="0.1"/>
    <n v="17.829999999999998"/>
    <n v="509.21999999999997"/>
    <n v="213.95999999999998"/>
    <n v="295.26"/>
    <n v="0.57982797219276538"/>
  </r>
  <r>
    <n v="1115"/>
    <d v="2026-02-27T00:00:00"/>
    <n v="2026"/>
    <x v="0"/>
    <n v="2"/>
    <x v="1"/>
    <x v="0"/>
    <x v="0"/>
    <x v="2"/>
    <s v="Business"/>
    <x v="2"/>
    <s v="Travel Backpack 35L"/>
    <n v="3"/>
    <n v="161.19999999999999"/>
    <n v="0.1"/>
    <n v="87.37"/>
    <n v="435.23999999999995"/>
    <n v="262.11"/>
    <n v="173.12999999999994"/>
    <n v="0.39778053487730897"/>
  </r>
  <r>
    <n v="1186"/>
    <d v="2026-02-27T00:00:00"/>
    <n v="2026"/>
    <x v="0"/>
    <n v="2"/>
    <x v="1"/>
    <x v="0"/>
    <x v="9"/>
    <x v="2"/>
    <s v="Business"/>
    <x v="0"/>
    <s v="Trail Bike Light"/>
    <n v="1"/>
    <n v="49.73"/>
    <n v="0"/>
    <n v="22"/>
    <n v="49.73"/>
    <n v="22"/>
    <n v="27.729999999999997"/>
    <n v="0.55761109993967417"/>
  </r>
  <r>
    <n v="2093"/>
    <d v="2026-02-27T00:00:00"/>
    <n v="2026"/>
    <x v="0"/>
    <n v="2"/>
    <x v="1"/>
    <x v="2"/>
    <x v="16"/>
    <x v="0"/>
    <s v="Returning"/>
    <x v="3"/>
    <s v="Compact Sleeping Bag"/>
    <n v="2"/>
    <n v="126.19"/>
    <n v="0"/>
    <n v="58.99"/>
    <n v="252.38"/>
    <n v="117.98"/>
    <n v="134.39999999999998"/>
    <n v="0.5325303114351374"/>
  </r>
  <r>
    <n v="2136"/>
    <d v="2026-02-27T00:00:00"/>
    <n v="2026"/>
    <x v="0"/>
    <n v="2"/>
    <x v="1"/>
    <x v="1"/>
    <x v="12"/>
    <x v="0"/>
    <s v="Returning"/>
    <x v="2"/>
    <s v="Carry-On Duffel"/>
    <n v="2"/>
    <n v="135.38999999999999"/>
    <n v="0.05"/>
    <n v="65.69"/>
    <n v="257.24099999999999"/>
    <n v="131.38"/>
    <n v="125.86099999999999"/>
    <n v="0.48927270536189799"/>
  </r>
  <r>
    <n v="3538"/>
    <d v="2026-02-27T00:00:00"/>
    <n v="2026"/>
    <x v="0"/>
    <n v="2"/>
    <x v="1"/>
    <x v="1"/>
    <x v="14"/>
    <x v="1"/>
    <s v="Business"/>
    <x v="4"/>
    <s v="Resistance Band Set"/>
    <n v="12"/>
    <n v="41.27"/>
    <n v="0.1"/>
    <n v="14.71"/>
    <n v="445.71600000000001"/>
    <n v="176.52"/>
    <n v="269.19600000000003"/>
    <n v="0.60396306168053204"/>
  </r>
  <r>
    <n v="3891"/>
    <d v="2026-02-27T00:00:00"/>
    <n v="2026"/>
    <x v="0"/>
    <n v="2"/>
    <x v="1"/>
    <x v="0"/>
    <x v="0"/>
    <x v="2"/>
    <s v="Returning"/>
    <x v="0"/>
    <s v="Commuter Helmet"/>
    <n v="1"/>
    <n v="82.04"/>
    <n v="0.1"/>
    <n v="41.46"/>
    <n v="73.836000000000013"/>
    <n v="41.46"/>
    <n v="32.376000000000012"/>
    <n v="0.43848529172761264"/>
  </r>
  <r>
    <n v="3917"/>
    <d v="2026-02-27T00:00:00"/>
    <n v="2026"/>
    <x v="0"/>
    <n v="2"/>
    <x v="1"/>
    <x v="3"/>
    <x v="4"/>
    <x v="0"/>
    <s v="Returning"/>
    <x v="2"/>
    <s v="Insulated Bottle"/>
    <n v="3"/>
    <n v="36.630000000000003"/>
    <n v="0"/>
    <n v="13.26"/>
    <n v="109.89000000000001"/>
    <n v="39.78"/>
    <n v="70.110000000000014"/>
    <n v="0.63800163800163801"/>
  </r>
  <r>
    <n v="4594"/>
    <d v="2026-02-27T00:00:00"/>
    <n v="2026"/>
    <x v="0"/>
    <n v="2"/>
    <x v="1"/>
    <x v="3"/>
    <x v="7"/>
    <x v="2"/>
    <s v="Returning"/>
    <x v="1"/>
    <s v="Hiking Daypack 20L"/>
    <n v="5"/>
    <n v="92.94"/>
    <n v="0.05"/>
    <n v="46.47"/>
    <n v="441.46499999999997"/>
    <n v="232.35"/>
    <n v="209.11499999999998"/>
    <n v="0.47368421052631576"/>
  </r>
  <r>
    <n v="4750"/>
    <d v="2026-02-27T00:00:00"/>
    <n v="2026"/>
    <x v="0"/>
    <n v="2"/>
    <x v="1"/>
    <x v="1"/>
    <x v="12"/>
    <x v="2"/>
    <s v="Returning"/>
    <x v="4"/>
    <s v="Weighted Vest"/>
    <n v="2"/>
    <n v="120.44"/>
    <n v="0.05"/>
    <n v="68.98"/>
    <n v="228.83599999999998"/>
    <n v="137.96"/>
    <n v="90.875999999999976"/>
    <n v="0.3971228303239"/>
  </r>
  <r>
    <n v="4960"/>
    <d v="2026-02-27T00:00:00"/>
    <n v="2026"/>
    <x v="0"/>
    <n v="2"/>
    <x v="1"/>
    <x v="1"/>
    <x v="6"/>
    <x v="3"/>
    <s v="New"/>
    <x v="2"/>
    <s v="Insulated Bottle"/>
    <n v="2"/>
    <n v="36.130000000000003"/>
    <n v="0"/>
    <n v="13.72"/>
    <n v="72.260000000000005"/>
    <n v="27.44"/>
    <n v="44.820000000000007"/>
    <n v="0.62026017160254643"/>
  </r>
  <r>
    <n v="4245"/>
    <d v="2026-02-28T00:00:00"/>
    <n v="2026"/>
    <x v="0"/>
    <n v="2"/>
    <x v="1"/>
    <x v="1"/>
    <x v="1"/>
    <x v="2"/>
    <s v="Returning"/>
    <x v="4"/>
    <s v="Weighted Vest"/>
    <n v="1"/>
    <n v="124.97"/>
    <n v="0.1"/>
    <n v="69.790000000000006"/>
    <n v="112.473"/>
    <n v="69.790000000000006"/>
    <n v="42.682999999999993"/>
    <n v="0.37949552337005321"/>
  </r>
  <r>
    <n v="4664"/>
    <d v="2026-02-28T00:00:00"/>
    <n v="2026"/>
    <x v="0"/>
    <n v="2"/>
    <x v="1"/>
    <x v="3"/>
    <x v="13"/>
    <x v="0"/>
    <s v="Returning"/>
    <x v="2"/>
    <s v="Travel Backpack 35L"/>
    <n v="1"/>
    <n v="163.31"/>
    <n v="0.05"/>
    <n v="87.22"/>
    <n v="155.14449999999999"/>
    <n v="87.22"/>
    <n v="67.924499999999995"/>
    <n v="0.43781442461705056"/>
  </r>
  <r>
    <n v="383"/>
    <d v="2026-03-01T00:00:00"/>
    <n v="2026"/>
    <x v="0"/>
    <n v="3"/>
    <x v="2"/>
    <x v="2"/>
    <x v="2"/>
    <x v="2"/>
    <s v="Returning"/>
    <x v="1"/>
    <s v="Hiking Daypack 20L"/>
    <n v="3"/>
    <n v="92.76"/>
    <n v="0"/>
    <n v="45.84"/>
    <n v="278.28000000000003"/>
    <n v="137.52000000000001"/>
    <n v="140.76000000000002"/>
    <n v="0.50582147477360928"/>
  </r>
  <r>
    <n v="730"/>
    <d v="2026-03-01T00:00:00"/>
    <n v="2026"/>
    <x v="0"/>
    <n v="3"/>
    <x v="2"/>
    <x v="0"/>
    <x v="15"/>
    <x v="1"/>
    <s v="Business"/>
    <x v="4"/>
    <s v="Resistance Band Set"/>
    <n v="5"/>
    <n v="41.31"/>
    <n v="0.1"/>
    <n v="15.14"/>
    <n v="185.89500000000001"/>
    <n v="75.7"/>
    <n v="110.19500000000001"/>
    <n v="0.59278087092175691"/>
  </r>
  <r>
    <n v="985"/>
    <d v="2026-03-01T00:00:00"/>
    <n v="2026"/>
    <x v="0"/>
    <n v="3"/>
    <x v="2"/>
    <x v="1"/>
    <x v="14"/>
    <x v="3"/>
    <s v="New"/>
    <x v="4"/>
    <s v="Resistance Band Set"/>
    <n v="2"/>
    <n v="41.23"/>
    <n v="0"/>
    <n v="14.28"/>
    <n v="82.46"/>
    <n v="28.56"/>
    <n v="53.899999999999991"/>
    <n v="0.65365025466893034"/>
  </r>
  <r>
    <n v="1457"/>
    <d v="2026-03-01T00:00:00"/>
    <n v="2026"/>
    <x v="0"/>
    <n v="3"/>
    <x v="2"/>
    <x v="1"/>
    <x v="1"/>
    <x v="0"/>
    <s v="New"/>
    <x v="2"/>
    <s v="Insulated Bottle"/>
    <n v="1"/>
    <n v="36.47"/>
    <n v="0.05"/>
    <n v="13.21"/>
    <n v="34.646499999999996"/>
    <n v="13.21"/>
    <n v="21.436499999999995"/>
    <n v="0.61872050567878423"/>
  </r>
  <r>
    <n v="2558"/>
    <d v="2026-03-01T00:00:00"/>
    <n v="2026"/>
    <x v="0"/>
    <n v="3"/>
    <x v="2"/>
    <x v="0"/>
    <x v="15"/>
    <x v="3"/>
    <s v="New"/>
    <x v="4"/>
    <s v="Recovery Roller"/>
    <n v="1"/>
    <n v="36.67"/>
    <n v="0"/>
    <n v="13.97"/>
    <n v="36.67"/>
    <n v="13.97"/>
    <n v="22.700000000000003"/>
    <n v="0.61903463321516228"/>
  </r>
  <r>
    <n v="3024"/>
    <d v="2026-03-01T00:00:00"/>
    <n v="2026"/>
    <x v="0"/>
    <n v="3"/>
    <x v="2"/>
    <x v="1"/>
    <x v="11"/>
    <x v="0"/>
    <s v="Business"/>
    <x v="0"/>
    <s v="Trail Bike Light"/>
    <n v="2"/>
    <n v="51.87"/>
    <n v="0.1"/>
    <n v="22.95"/>
    <n v="93.366"/>
    <n v="45.9"/>
    <n v="47.466000000000001"/>
    <n v="0.50838635049161363"/>
  </r>
  <r>
    <n v="3225"/>
    <d v="2026-03-01T00:00:00"/>
    <n v="2026"/>
    <x v="0"/>
    <n v="3"/>
    <x v="2"/>
    <x v="2"/>
    <x v="2"/>
    <x v="2"/>
    <s v="Business"/>
    <x v="3"/>
    <s v="Trail Tent 2P"/>
    <n v="1"/>
    <n v="195.06"/>
    <n v="0.1"/>
    <n v="106.68"/>
    <n v="175.554"/>
    <n v="106.68"/>
    <n v="68.873999999999995"/>
    <n v="0.39232372945076727"/>
  </r>
  <r>
    <n v="3551"/>
    <d v="2026-03-01T00:00:00"/>
    <n v="2026"/>
    <x v="0"/>
    <n v="3"/>
    <x v="2"/>
    <x v="1"/>
    <x v="11"/>
    <x v="3"/>
    <s v="Returning"/>
    <x v="0"/>
    <s v="Cycling Pack 12L"/>
    <n v="2"/>
    <n v="100.79"/>
    <n v="0.05"/>
    <n v="49"/>
    <n v="191.501"/>
    <n v="98"/>
    <n v="93.501000000000005"/>
    <n v="0.48825332504791097"/>
  </r>
  <r>
    <n v="4157"/>
    <d v="2026-03-01T00:00:00"/>
    <n v="2026"/>
    <x v="0"/>
    <n v="3"/>
    <x v="2"/>
    <x v="3"/>
    <x v="8"/>
    <x v="0"/>
    <s v="New"/>
    <x v="0"/>
    <s v="Trail Bike Light"/>
    <n v="5"/>
    <n v="51.92"/>
    <n v="0.15"/>
    <n v="22.24"/>
    <n v="220.66000000000003"/>
    <n v="111.19999999999999"/>
    <n v="109.46000000000004"/>
    <n v="0.49605728269736254"/>
  </r>
  <r>
    <n v="4398"/>
    <d v="2026-03-01T00:00:00"/>
    <n v="2026"/>
    <x v="0"/>
    <n v="3"/>
    <x v="2"/>
    <x v="3"/>
    <x v="7"/>
    <x v="0"/>
    <s v="New"/>
    <x v="3"/>
    <s v="Compact Sleeping Bag"/>
    <n v="1"/>
    <n v="123.99"/>
    <n v="0.05"/>
    <n v="61.67"/>
    <n v="117.79049999999999"/>
    <n v="61.67"/>
    <n v="56.120499999999993"/>
    <n v="0.47644334644984099"/>
  </r>
  <r>
    <n v="4951"/>
    <d v="2026-03-01T00:00:00"/>
    <n v="2026"/>
    <x v="0"/>
    <n v="3"/>
    <x v="2"/>
    <x v="1"/>
    <x v="14"/>
    <x v="0"/>
    <s v="New"/>
    <x v="3"/>
    <s v="Alpine Tent 4P"/>
    <n v="1"/>
    <n v="344.8"/>
    <n v="0.05"/>
    <n v="196.14"/>
    <n v="327.56"/>
    <n v="196.14"/>
    <n v="131.42000000000002"/>
    <n v="0.40120893882036884"/>
  </r>
  <r>
    <n v="1354"/>
    <d v="2026-03-02T00:00:00"/>
    <n v="2026"/>
    <x v="0"/>
    <n v="3"/>
    <x v="2"/>
    <x v="3"/>
    <x v="8"/>
    <x v="3"/>
    <s v="Returning"/>
    <x v="2"/>
    <s v="Carry-On Duffel"/>
    <n v="3"/>
    <n v="131.91999999999999"/>
    <n v="0.05"/>
    <n v="67.47"/>
    <n v="375.97199999999998"/>
    <n v="202.41"/>
    <n v="173.56199999999998"/>
    <n v="0.46163544093709102"/>
  </r>
  <r>
    <n v="2042"/>
    <d v="2026-03-02T00:00:00"/>
    <n v="2026"/>
    <x v="0"/>
    <n v="3"/>
    <x v="2"/>
    <x v="2"/>
    <x v="16"/>
    <x v="0"/>
    <s v="Business"/>
    <x v="1"/>
    <s v="Trail Boots"/>
    <n v="3"/>
    <n v="146.99"/>
    <n v="0"/>
    <n v="80.069999999999993"/>
    <n v="440.97"/>
    <n v="240.20999999999998"/>
    <n v="200.76000000000005"/>
    <n v="0.45526906592285199"/>
  </r>
  <r>
    <n v="3895"/>
    <d v="2026-03-02T00:00:00"/>
    <n v="2026"/>
    <x v="0"/>
    <n v="3"/>
    <x v="2"/>
    <x v="3"/>
    <x v="7"/>
    <x v="0"/>
    <s v="Business"/>
    <x v="2"/>
    <s v="Travel Backpack 35L"/>
    <n v="2"/>
    <n v="164.74"/>
    <n v="0.05"/>
    <n v="89.9"/>
    <n v="313.00600000000003"/>
    <n v="179.8"/>
    <n v="133.20600000000002"/>
    <n v="0.42557011686676932"/>
  </r>
  <r>
    <n v="5074"/>
    <d v="2026-03-02T00:00:00"/>
    <n v="2026"/>
    <x v="0"/>
    <n v="3"/>
    <x v="2"/>
    <x v="3"/>
    <x v="7"/>
    <x v="0"/>
    <s v="Returning"/>
    <x v="1"/>
    <s v="Hiking Daypack 20L"/>
    <n v="2"/>
    <n v="89.81"/>
    <n v="0"/>
    <n v="46.44"/>
    <n v="179.62"/>
    <n v="92.88"/>
    <n v="86.740000000000009"/>
    <n v="0.482908362097762"/>
  </r>
  <r>
    <n v="179"/>
    <d v="2026-03-03T00:00:00"/>
    <n v="2026"/>
    <x v="0"/>
    <n v="3"/>
    <x v="2"/>
    <x v="2"/>
    <x v="16"/>
    <x v="2"/>
    <s v="Returning"/>
    <x v="4"/>
    <s v="Recovery Roller"/>
    <n v="1"/>
    <n v="35.369999999999997"/>
    <n v="0"/>
    <n v="13.88"/>
    <n v="35.369999999999997"/>
    <n v="13.88"/>
    <n v="21.489999999999995"/>
    <n v="0.60757704269154644"/>
  </r>
  <r>
    <n v="459"/>
    <d v="2026-03-03T00:00:00"/>
    <n v="2026"/>
    <x v="0"/>
    <n v="3"/>
    <x v="2"/>
    <x v="1"/>
    <x v="12"/>
    <x v="3"/>
    <s v="New"/>
    <x v="0"/>
    <s v="Trail Bike Light"/>
    <n v="4"/>
    <n v="50.64"/>
    <n v="0"/>
    <n v="23.09"/>
    <n v="202.56"/>
    <n v="92.36"/>
    <n v="110.2"/>
    <n v="0.54403633491311221"/>
  </r>
  <r>
    <n v="525"/>
    <d v="2026-03-03T00:00:00"/>
    <n v="2026"/>
    <x v="0"/>
    <n v="3"/>
    <x v="2"/>
    <x v="3"/>
    <x v="7"/>
    <x v="2"/>
    <s v="Returning"/>
    <x v="1"/>
    <s v="Trail Boots"/>
    <n v="1"/>
    <n v="146.37"/>
    <n v="0"/>
    <n v="78.3"/>
    <n v="146.37"/>
    <n v="78.3"/>
    <n v="68.070000000000007"/>
    <n v="0.46505431440869033"/>
  </r>
  <r>
    <n v="3374"/>
    <d v="2026-03-03T00:00:00"/>
    <n v="2026"/>
    <x v="0"/>
    <n v="3"/>
    <x v="2"/>
    <x v="2"/>
    <x v="2"/>
    <x v="0"/>
    <s v="Returning"/>
    <x v="1"/>
    <s v="Trail Boots"/>
    <n v="3"/>
    <n v="143.74"/>
    <n v="0"/>
    <n v="81.58"/>
    <n v="431.22"/>
    <n v="244.74"/>
    <n v="186.48000000000002"/>
    <n v="0.43244747460692917"/>
  </r>
  <r>
    <n v="3850"/>
    <d v="2026-03-03T00:00:00"/>
    <n v="2026"/>
    <x v="0"/>
    <n v="3"/>
    <x v="2"/>
    <x v="3"/>
    <x v="7"/>
    <x v="3"/>
    <s v="New"/>
    <x v="3"/>
    <s v="Portable Camp Stove"/>
    <n v="2"/>
    <n v="81.94"/>
    <n v="0.1"/>
    <n v="39.9"/>
    <n v="147.49199999999999"/>
    <n v="79.8"/>
    <n v="67.691999999999993"/>
    <n v="0.45895370596371327"/>
  </r>
  <r>
    <n v="4004"/>
    <d v="2026-03-03T00:00:00"/>
    <n v="2026"/>
    <x v="0"/>
    <n v="3"/>
    <x v="2"/>
    <x v="2"/>
    <x v="5"/>
    <x v="0"/>
    <s v="New"/>
    <x v="2"/>
    <s v="Packing Cube Set"/>
    <n v="1"/>
    <n v="46.46"/>
    <n v="0.1"/>
    <n v="17.989999999999998"/>
    <n v="41.814"/>
    <n v="17.989999999999998"/>
    <n v="23.824000000000002"/>
    <n v="0.56976132395848289"/>
  </r>
  <r>
    <n v="788"/>
    <d v="2026-03-04T00:00:00"/>
    <n v="2026"/>
    <x v="0"/>
    <n v="3"/>
    <x v="2"/>
    <x v="1"/>
    <x v="11"/>
    <x v="0"/>
    <s v="New"/>
    <x v="0"/>
    <s v="Compact Repair Kit"/>
    <n v="3"/>
    <n v="39.49"/>
    <n v="0"/>
    <n v="16.420000000000002"/>
    <n v="118.47"/>
    <n v="49.260000000000005"/>
    <n v="69.209999999999994"/>
    <n v="0.58419853127374011"/>
  </r>
  <r>
    <n v="1717"/>
    <d v="2026-03-04T00:00:00"/>
    <n v="2026"/>
    <x v="0"/>
    <n v="3"/>
    <x v="2"/>
    <x v="3"/>
    <x v="13"/>
    <x v="0"/>
    <s v="Returning"/>
    <x v="4"/>
    <s v="Resistance Band Set"/>
    <n v="1"/>
    <n v="40.909999999999997"/>
    <n v="0"/>
    <n v="14.89"/>
    <n v="40.909999999999997"/>
    <n v="14.89"/>
    <n v="26.019999999999996"/>
    <n v="0.63603031043754577"/>
  </r>
  <r>
    <n v="1819"/>
    <d v="2026-03-04T00:00:00"/>
    <n v="2026"/>
    <x v="0"/>
    <n v="3"/>
    <x v="2"/>
    <x v="3"/>
    <x v="8"/>
    <x v="3"/>
    <s v="New"/>
    <x v="0"/>
    <s v="Trail Bike Light"/>
    <n v="1"/>
    <n v="49.94"/>
    <n v="0.1"/>
    <n v="21.84"/>
    <n v="44.945999999999998"/>
    <n v="21.84"/>
    <n v="23.105999999999998"/>
    <n v="0.51408356694700308"/>
  </r>
  <r>
    <n v="1992"/>
    <d v="2026-03-04T00:00:00"/>
    <n v="2026"/>
    <x v="0"/>
    <n v="3"/>
    <x v="2"/>
    <x v="2"/>
    <x v="5"/>
    <x v="0"/>
    <s v="Business"/>
    <x v="2"/>
    <s v="Insulated Bottle"/>
    <n v="1"/>
    <n v="35.520000000000003"/>
    <n v="0"/>
    <n v="13.21"/>
    <n v="35.520000000000003"/>
    <n v="13.21"/>
    <n v="22.310000000000002"/>
    <n v="0.62809684684684686"/>
  </r>
  <r>
    <n v="2499"/>
    <d v="2026-03-04T00:00:00"/>
    <n v="2026"/>
    <x v="0"/>
    <n v="3"/>
    <x v="2"/>
    <x v="3"/>
    <x v="7"/>
    <x v="2"/>
    <s v="New"/>
    <x v="3"/>
    <s v="Alpine Tent 4P"/>
    <n v="2"/>
    <n v="341.1"/>
    <n v="0"/>
    <n v="200.19"/>
    <n v="682.2"/>
    <n v="400.38"/>
    <n v="281.82000000000005"/>
    <n v="0.41310466138962187"/>
  </r>
  <r>
    <n v="2698"/>
    <d v="2026-03-04T00:00:00"/>
    <n v="2026"/>
    <x v="0"/>
    <n v="3"/>
    <x v="2"/>
    <x v="2"/>
    <x v="16"/>
    <x v="3"/>
    <s v="New"/>
    <x v="4"/>
    <s v="Recovery Roller"/>
    <n v="4"/>
    <n v="36.08"/>
    <n v="0"/>
    <n v="13.89"/>
    <n v="144.32"/>
    <n v="55.56"/>
    <n v="88.759999999999991"/>
    <n v="0.61502217294900219"/>
  </r>
  <r>
    <n v="4416"/>
    <d v="2026-03-04T00:00:00"/>
    <n v="2026"/>
    <x v="0"/>
    <n v="3"/>
    <x v="2"/>
    <x v="3"/>
    <x v="4"/>
    <x v="0"/>
    <s v="Business"/>
    <x v="1"/>
    <s v="Summit Backpack 45L"/>
    <n v="2"/>
    <n v="151.69999999999999"/>
    <n v="0"/>
    <n v="80.44"/>
    <n v="303.39999999999998"/>
    <n v="160.88"/>
    <n v="142.51999999999998"/>
    <n v="0.46974291364535264"/>
  </r>
  <r>
    <n v="4434"/>
    <d v="2026-03-04T00:00:00"/>
    <n v="2026"/>
    <x v="0"/>
    <n v="3"/>
    <x v="2"/>
    <x v="1"/>
    <x v="6"/>
    <x v="3"/>
    <s v="New"/>
    <x v="1"/>
    <s v="Summit Backpack 45L"/>
    <n v="2"/>
    <n v="151.55000000000001"/>
    <n v="0.1"/>
    <n v="80.680000000000007"/>
    <n v="272.79000000000002"/>
    <n v="161.36000000000001"/>
    <n v="111.43"/>
    <n v="0.40848271564206901"/>
  </r>
  <r>
    <n v="4992"/>
    <d v="2026-03-04T00:00:00"/>
    <n v="2026"/>
    <x v="0"/>
    <n v="3"/>
    <x v="2"/>
    <x v="2"/>
    <x v="2"/>
    <x v="1"/>
    <s v="Business"/>
    <x v="0"/>
    <s v="Commuter Helmet"/>
    <n v="5"/>
    <n v="82.44"/>
    <n v="0.1"/>
    <n v="41.57"/>
    <n v="370.98"/>
    <n v="207.85"/>
    <n v="163.13000000000002"/>
    <n v="0.43972720901396306"/>
  </r>
  <r>
    <n v="388"/>
    <d v="2026-03-05T00:00:00"/>
    <n v="2026"/>
    <x v="0"/>
    <n v="3"/>
    <x v="2"/>
    <x v="3"/>
    <x v="8"/>
    <x v="0"/>
    <s v="Returning"/>
    <x v="4"/>
    <s v="Recovery Roller"/>
    <n v="1"/>
    <n v="35.61"/>
    <n v="0.05"/>
    <n v="13.8"/>
    <n v="33.829499999999996"/>
    <n v="13.8"/>
    <n v="20.029499999999995"/>
    <n v="0.59207200815855976"/>
  </r>
  <r>
    <n v="977"/>
    <d v="2026-03-05T00:00:00"/>
    <n v="2026"/>
    <x v="0"/>
    <n v="3"/>
    <x v="2"/>
    <x v="0"/>
    <x v="0"/>
    <x v="3"/>
    <s v="New"/>
    <x v="1"/>
    <s v="Summit Backpack 45L"/>
    <n v="5"/>
    <n v="156.13"/>
    <n v="0"/>
    <n v="77.03"/>
    <n v="780.65"/>
    <n v="385.15"/>
    <n v="395.5"/>
    <n v="0.50662909114199706"/>
  </r>
  <r>
    <n v="996"/>
    <d v="2026-03-05T00:00:00"/>
    <n v="2026"/>
    <x v="0"/>
    <n v="3"/>
    <x v="2"/>
    <x v="0"/>
    <x v="15"/>
    <x v="0"/>
    <s v="Returning"/>
    <x v="3"/>
    <s v="Compact Sleeping Bag"/>
    <n v="1"/>
    <n v="124.31"/>
    <n v="0"/>
    <n v="61.16"/>
    <n v="124.31"/>
    <n v="61.16"/>
    <n v="63.150000000000006"/>
    <n v="0.50800418309066053"/>
  </r>
  <r>
    <n v="1923"/>
    <d v="2026-03-05T00:00:00"/>
    <n v="2026"/>
    <x v="0"/>
    <n v="3"/>
    <x v="2"/>
    <x v="1"/>
    <x v="14"/>
    <x v="2"/>
    <s v="Business"/>
    <x v="3"/>
    <s v="Portable Camp Stove"/>
    <n v="3"/>
    <n v="82.9"/>
    <n v="0.1"/>
    <n v="38.31"/>
    <n v="223.83"/>
    <n v="114.93"/>
    <n v="108.9"/>
    <n v="0.48652995577000402"/>
  </r>
  <r>
    <n v="4904"/>
    <d v="2026-03-05T00:00:00"/>
    <n v="2026"/>
    <x v="0"/>
    <n v="3"/>
    <x v="2"/>
    <x v="1"/>
    <x v="11"/>
    <x v="2"/>
    <s v="Business"/>
    <x v="0"/>
    <s v="Compact Repair Kit"/>
    <n v="1"/>
    <n v="41.1"/>
    <n v="0"/>
    <n v="16.34"/>
    <n v="41.1"/>
    <n v="16.34"/>
    <n v="24.76"/>
    <n v="0.60243309002433088"/>
  </r>
  <r>
    <n v="1036"/>
    <d v="2026-03-06T00:00:00"/>
    <n v="2026"/>
    <x v="0"/>
    <n v="3"/>
    <x v="2"/>
    <x v="0"/>
    <x v="0"/>
    <x v="0"/>
    <s v="Business"/>
    <x v="0"/>
    <s v="Compact Repair Kit"/>
    <n v="1"/>
    <n v="40.380000000000003"/>
    <n v="0"/>
    <n v="16.41"/>
    <n v="40.380000000000003"/>
    <n v="16.41"/>
    <n v="23.970000000000002"/>
    <n v="0.59361069836552749"/>
  </r>
  <r>
    <n v="1470"/>
    <d v="2026-03-06T00:00:00"/>
    <n v="2026"/>
    <x v="0"/>
    <n v="3"/>
    <x v="2"/>
    <x v="2"/>
    <x v="2"/>
    <x v="0"/>
    <s v="Returning"/>
    <x v="0"/>
    <s v="Commuter Helmet"/>
    <n v="1"/>
    <n v="80.349999999999994"/>
    <n v="0.1"/>
    <n v="42.43"/>
    <n v="72.314999999999998"/>
    <n v="42.43"/>
    <n v="29.884999999999998"/>
    <n v="0.41326142570697638"/>
  </r>
  <r>
    <n v="2907"/>
    <d v="2026-03-06T00:00:00"/>
    <n v="2026"/>
    <x v="0"/>
    <n v="3"/>
    <x v="2"/>
    <x v="3"/>
    <x v="13"/>
    <x v="0"/>
    <s v="Returning"/>
    <x v="0"/>
    <s v="Compact Repair Kit"/>
    <n v="1"/>
    <n v="40.44"/>
    <n v="0.05"/>
    <n v="16.829999999999998"/>
    <n v="38.417999999999999"/>
    <n v="16.829999999999998"/>
    <n v="21.588000000000001"/>
    <n v="0.56192409807902555"/>
  </r>
  <r>
    <n v="2997"/>
    <d v="2026-03-06T00:00:00"/>
    <n v="2026"/>
    <x v="0"/>
    <n v="3"/>
    <x v="2"/>
    <x v="2"/>
    <x v="16"/>
    <x v="0"/>
    <s v="Returning"/>
    <x v="2"/>
    <s v="Insulated Bottle"/>
    <n v="3"/>
    <n v="35.89"/>
    <n v="0"/>
    <n v="13.25"/>
    <n v="107.67"/>
    <n v="39.75"/>
    <n v="67.92"/>
    <n v="0.63081638339370294"/>
  </r>
  <r>
    <n v="3056"/>
    <d v="2026-03-06T00:00:00"/>
    <n v="2026"/>
    <x v="0"/>
    <n v="3"/>
    <x v="2"/>
    <x v="1"/>
    <x v="12"/>
    <x v="3"/>
    <s v="Returning"/>
    <x v="2"/>
    <s v="Travel Backpack 35L"/>
    <n v="3"/>
    <n v="163.44999999999999"/>
    <n v="0"/>
    <n v="86.88"/>
    <n v="490.34999999999997"/>
    <n v="260.64"/>
    <n v="229.70999999999998"/>
    <n v="0.46846130315081064"/>
  </r>
  <r>
    <n v="471"/>
    <d v="2026-03-07T00:00:00"/>
    <n v="2026"/>
    <x v="0"/>
    <n v="3"/>
    <x v="2"/>
    <x v="1"/>
    <x v="1"/>
    <x v="2"/>
    <s v="Returning"/>
    <x v="4"/>
    <s v="Resistance Band Set"/>
    <n v="2"/>
    <n v="40.020000000000003"/>
    <n v="0"/>
    <n v="14.38"/>
    <n v="80.040000000000006"/>
    <n v="28.76"/>
    <n v="51.28"/>
    <n v="0.64067966016991496"/>
  </r>
  <r>
    <n v="842"/>
    <d v="2026-03-07T00:00:00"/>
    <n v="2026"/>
    <x v="0"/>
    <n v="3"/>
    <x v="2"/>
    <x v="0"/>
    <x v="15"/>
    <x v="0"/>
    <s v="New"/>
    <x v="4"/>
    <s v="Resistance Band Set"/>
    <n v="1"/>
    <n v="40.01"/>
    <n v="0.05"/>
    <n v="14.35"/>
    <n v="38.009499999999996"/>
    <n v="14.35"/>
    <n v="23.659499999999994"/>
    <n v="0.62246280535129372"/>
  </r>
  <r>
    <n v="3386"/>
    <d v="2026-03-07T00:00:00"/>
    <n v="2026"/>
    <x v="0"/>
    <n v="3"/>
    <x v="2"/>
    <x v="1"/>
    <x v="12"/>
    <x v="0"/>
    <s v="Returning"/>
    <x v="1"/>
    <s v="Summit Backpack 45L"/>
    <n v="3"/>
    <n v="155.16"/>
    <n v="0"/>
    <n v="76.849999999999994"/>
    <n v="465.48"/>
    <n v="230.54999999999998"/>
    <n v="234.93000000000004"/>
    <n v="0.50470482083011092"/>
  </r>
  <r>
    <n v="4505"/>
    <d v="2026-03-07T00:00:00"/>
    <n v="2026"/>
    <x v="0"/>
    <n v="3"/>
    <x v="2"/>
    <x v="1"/>
    <x v="14"/>
    <x v="3"/>
    <s v="New"/>
    <x v="4"/>
    <s v="Resistance Band Set"/>
    <n v="1"/>
    <n v="39.96"/>
    <n v="0"/>
    <n v="14.5"/>
    <n v="39.96"/>
    <n v="14.5"/>
    <n v="25.46"/>
    <n v="0.63713713713713716"/>
  </r>
  <r>
    <n v="1286"/>
    <d v="2026-03-08T00:00:00"/>
    <n v="2026"/>
    <x v="0"/>
    <n v="3"/>
    <x v="2"/>
    <x v="1"/>
    <x v="1"/>
    <x v="0"/>
    <s v="New"/>
    <x v="1"/>
    <s v="Trail Boots"/>
    <n v="1"/>
    <n v="146.6"/>
    <n v="0"/>
    <n v="78.92"/>
    <n v="146.6"/>
    <n v="78.92"/>
    <n v="67.679999999999993"/>
    <n v="0.46166439290586625"/>
  </r>
  <r>
    <n v="2653"/>
    <d v="2026-03-08T00:00:00"/>
    <n v="2026"/>
    <x v="0"/>
    <n v="3"/>
    <x v="2"/>
    <x v="1"/>
    <x v="14"/>
    <x v="2"/>
    <s v="Returning"/>
    <x v="1"/>
    <s v="Hiking Daypack 20L"/>
    <n v="1"/>
    <n v="94.38"/>
    <n v="0"/>
    <n v="44.78"/>
    <n v="94.38"/>
    <n v="44.78"/>
    <n v="49.599999999999994"/>
    <n v="0.52553507098961638"/>
  </r>
  <r>
    <n v="4465"/>
    <d v="2026-03-08T00:00:00"/>
    <n v="2026"/>
    <x v="0"/>
    <n v="3"/>
    <x v="2"/>
    <x v="1"/>
    <x v="12"/>
    <x v="2"/>
    <s v="Returning"/>
    <x v="4"/>
    <s v="Weighted Vest"/>
    <n v="1"/>
    <n v="121.77"/>
    <n v="0"/>
    <n v="67.52"/>
    <n v="121.77"/>
    <n v="67.52"/>
    <n v="54.25"/>
    <n v="0.44551203087788455"/>
  </r>
  <r>
    <n v="4576"/>
    <d v="2026-03-08T00:00:00"/>
    <n v="2026"/>
    <x v="0"/>
    <n v="3"/>
    <x v="2"/>
    <x v="3"/>
    <x v="8"/>
    <x v="3"/>
    <s v="Returning"/>
    <x v="3"/>
    <s v="Compact Sleeping Bag"/>
    <n v="5"/>
    <n v="123.29"/>
    <n v="0"/>
    <n v="61.34"/>
    <n v="616.45000000000005"/>
    <n v="306.70000000000005"/>
    <n v="309.75"/>
    <n v="0.50247384216075919"/>
  </r>
  <r>
    <n v="718"/>
    <d v="2026-03-09T00:00:00"/>
    <n v="2026"/>
    <x v="0"/>
    <n v="3"/>
    <x v="2"/>
    <x v="1"/>
    <x v="12"/>
    <x v="0"/>
    <s v="New"/>
    <x v="4"/>
    <s v="Resistance Band Set"/>
    <n v="1"/>
    <n v="41.15"/>
    <n v="0.05"/>
    <n v="14.4"/>
    <n v="39.092499999999994"/>
    <n v="14.4"/>
    <n v="24.692499999999995"/>
    <n v="0.63164289825414077"/>
  </r>
  <r>
    <n v="1527"/>
    <d v="2026-03-09T00:00:00"/>
    <n v="2026"/>
    <x v="0"/>
    <n v="3"/>
    <x v="2"/>
    <x v="3"/>
    <x v="4"/>
    <x v="3"/>
    <s v="New"/>
    <x v="2"/>
    <s v="Insulated Bottle"/>
    <n v="4"/>
    <n v="35.42"/>
    <n v="0"/>
    <n v="13.31"/>
    <n v="141.68"/>
    <n v="53.24"/>
    <n v="88.44"/>
    <n v="0.62422360248447195"/>
  </r>
  <r>
    <n v="1797"/>
    <d v="2026-03-09T00:00:00"/>
    <n v="2026"/>
    <x v="0"/>
    <n v="3"/>
    <x v="2"/>
    <x v="1"/>
    <x v="12"/>
    <x v="0"/>
    <s v="Business"/>
    <x v="0"/>
    <s v="Cycling Pack 12L"/>
    <n v="1"/>
    <n v="103.74"/>
    <n v="0.1"/>
    <n v="51.32"/>
    <n v="93.366"/>
    <n v="51.32"/>
    <n v="42.045999999999999"/>
    <n v="0.45033523980892404"/>
  </r>
  <r>
    <n v="2917"/>
    <d v="2026-03-09T00:00:00"/>
    <n v="2026"/>
    <x v="0"/>
    <n v="3"/>
    <x v="2"/>
    <x v="2"/>
    <x v="16"/>
    <x v="3"/>
    <s v="Business"/>
    <x v="2"/>
    <s v="Travel Backpack 35L"/>
    <n v="2"/>
    <n v="165.49"/>
    <n v="0.05"/>
    <n v="89.82"/>
    <n v="314.43099999999998"/>
    <n v="179.64"/>
    <n v="134.791"/>
    <n v="0.4286822864157796"/>
  </r>
  <r>
    <n v="4095"/>
    <d v="2026-03-09T00:00:00"/>
    <n v="2026"/>
    <x v="0"/>
    <n v="3"/>
    <x v="2"/>
    <x v="1"/>
    <x v="6"/>
    <x v="3"/>
    <s v="New"/>
    <x v="1"/>
    <s v="Trekking Poles"/>
    <n v="1"/>
    <n v="72.87"/>
    <n v="0.05"/>
    <n v="32"/>
    <n v="69.226500000000001"/>
    <n v="32"/>
    <n v="37.226500000000001"/>
    <n v="0.53774927231623726"/>
  </r>
  <r>
    <n v="5050"/>
    <d v="2026-03-09T00:00:00"/>
    <n v="2026"/>
    <x v="0"/>
    <n v="3"/>
    <x v="2"/>
    <x v="3"/>
    <x v="13"/>
    <x v="2"/>
    <s v="Returning"/>
    <x v="2"/>
    <s v="Travel Backpack 35L"/>
    <n v="1"/>
    <n v="161.04"/>
    <n v="0"/>
    <n v="85.83"/>
    <n v="161.04"/>
    <n v="85.83"/>
    <n v="75.209999999999994"/>
    <n v="0.46702682563338299"/>
  </r>
  <r>
    <n v="709"/>
    <d v="2026-03-10T00:00:00"/>
    <n v="2026"/>
    <x v="0"/>
    <n v="3"/>
    <x v="2"/>
    <x v="0"/>
    <x v="0"/>
    <x v="0"/>
    <s v="New"/>
    <x v="2"/>
    <s v="Carry-On Duffel"/>
    <n v="3"/>
    <n v="130.6"/>
    <n v="0.05"/>
    <n v="65.62"/>
    <n v="372.20999999999992"/>
    <n v="196.86"/>
    <n v="175.34999999999991"/>
    <n v="0.47110502135891014"/>
  </r>
  <r>
    <n v="1073"/>
    <d v="2026-03-10T00:00:00"/>
    <n v="2026"/>
    <x v="0"/>
    <n v="3"/>
    <x v="2"/>
    <x v="2"/>
    <x v="10"/>
    <x v="3"/>
    <s v="Returning"/>
    <x v="0"/>
    <s v="Commuter Helmet"/>
    <n v="2"/>
    <n v="81.290000000000006"/>
    <n v="0"/>
    <n v="43.9"/>
    <n v="162.58000000000001"/>
    <n v="87.8"/>
    <n v="74.780000000000015"/>
    <n v="0.45995817443720022"/>
  </r>
  <r>
    <n v="2623"/>
    <d v="2026-03-10T00:00:00"/>
    <n v="2026"/>
    <x v="0"/>
    <n v="3"/>
    <x v="2"/>
    <x v="1"/>
    <x v="12"/>
    <x v="3"/>
    <s v="New"/>
    <x v="0"/>
    <s v="Cycling Pack 12L"/>
    <n v="2"/>
    <n v="103.33"/>
    <n v="0.05"/>
    <n v="51.58"/>
    <n v="196.327"/>
    <n v="103.16"/>
    <n v="93.167000000000002"/>
    <n v="0.47455011282197557"/>
  </r>
  <r>
    <n v="2625"/>
    <d v="2026-03-10T00:00:00"/>
    <n v="2026"/>
    <x v="0"/>
    <n v="3"/>
    <x v="2"/>
    <x v="3"/>
    <x v="7"/>
    <x v="2"/>
    <s v="Business"/>
    <x v="4"/>
    <s v="Training Mat"/>
    <n v="2"/>
    <n v="51.14"/>
    <n v="0"/>
    <n v="21.58"/>
    <n v="102.28"/>
    <n v="43.16"/>
    <n v="59.120000000000005"/>
    <n v="0.57802111849824012"/>
  </r>
  <r>
    <n v="3304"/>
    <d v="2026-03-10T00:00:00"/>
    <n v="2026"/>
    <x v="0"/>
    <n v="3"/>
    <x v="2"/>
    <x v="1"/>
    <x v="12"/>
    <x v="3"/>
    <s v="Returning"/>
    <x v="0"/>
    <s v="Trail Bike Light"/>
    <n v="2"/>
    <n v="49.7"/>
    <n v="0"/>
    <n v="23.14"/>
    <n v="99.4"/>
    <n v="46.28"/>
    <n v="53.120000000000005"/>
    <n v="0.53440643863179071"/>
  </r>
  <r>
    <n v="4876"/>
    <d v="2026-03-10T00:00:00"/>
    <n v="2026"/>
    <x v="0"/>
    <n v="3"/>
    <x v="2"/>
    <x v="3"/>
    <x v="4"/>
    <x v="0"/>
    <s v="Returning"/>
    <x v="0"/>
    <s v="Compact Repair Kit"/>
    <n v="1"/>
    <n v="39.659999999999997"/>
    <n v="0.05"/>
    <n v="16.93"/>
    <n v="37.676999999999992"/>
    <n v="16.93"/>
    <n v="20.746999999999993"/>
    <n v="0.5506542452955383"/>
  </r>
  <r>
    <n v="83"/>
    <d v="2026-03-11T00:00:00"/>
    <n v="2026"/>
    <x v="0"/>
    <n v="3"/>
    <x v="2"/>
    <x v="1"/>
    <x v="12"/>
    <x v="1"/>
    <s v="Business"/>
    <x v="4"/>
    <s v="Training Mat"/>
    <n v="4"/>
    <n v="50.65"/>
    <n v="0.15"/>
    <n v="22"/>
    <n v="172.20999999999998"/>
    <n v="88"/>
    <n v="84.20999999999998"/>
    <n v="0.48899599326403803"/>
  </r>
  <r>
    <n v="863"/>
    <d v="2026-03-11T00:00:00"/>
    <n v="2026"/>
    <x v="0"/>
    <n v="3"/>
    <x v="2"/>
    <x v="2"/>
    <x v="2"/>
    <x v="3"/>
    <s v="Returning"/>
    <x v="4"/>
    <s v="Training Mat"/>
    <n v="2"/>
    <n v="50.72"/>
    <n v="0"/>
    <n v="21.88"/>
    <n v="101.44"/>
    <n v="43.76"/>
    <n v="57.68"/>
    <n v="0.56861198738170349"/>
  </r>
  <r>
    <n v="2323"/>
    <d v="2026-03-11T00:00:00"/>
    <n v="2026"/>
    <x v="0"/>
    <n v="3"/>
    <x v="2"/>
    <x v="1"/>
    <x v="12"/>
    <x v="2"/>
    <s v="New"/>
    <x v="2"/>
    <s v="Insulated Bottle"/>
    <n v="2"/>
    <n v="36.08"/>
    <n v="0.05"/>
    <n v="13.19"/>
    <n v="68.551999999999992"/>
    <n v="26.38"/>
    <n v="42.171999999999997"/>
    <n v="0.61518263507993931"/>
  </r>
  <r>
    <n v="3064"/>
    <d v="2026-03-11T00:00:00"/>
    <n v="2026"/>
    <x v="0"/>
    <n v="3"/>
    <x v="2"/>
    <x v="3"/>
    <x v="8"/>
    <x v="0"/>
    <s v="Returning"/>
    <x v="3"/>
    <s v="Compact Sleeping Bag"/>
    <n v="6"/>
    <n v="124.04"/>
    <n v="0.05"/>
    <n v="61.17"/>
    <n v="707.02800000000002"/>
    <n v="367.02"/>
    <n v="340.00800000000004"/>
    <n v="0.48089750335205966"/>
  </r>
  <r>
    <n v="4995"/>
    <d v="2026-03-11T00:00:00"/>
    <n v="2026"/>
    <x v="0"/>
    <n v="3"/>
    <x v="2"/>
    <x v="1"/>
    <x v="12"/>
    <x v="3"/>
    <s v="New"/>
    <x v="1"/>
    <s v="Hiking Daypack 20L"/>
    <n v="3"/>
    <n v="90.31"/>
    <n v="0"/>
    <n v="44.58"/>
    <n v="270.93"/>
    <n v="133.74"/>
    <n v="137.19"/>
    <n v="0.50636695825489975"/>
  </r>
  <r>
    <n v="46"/>
    <d v="2026-03-12T00:00:00"/>
    <n v="2026"/>
    <x v="0"/>
    <n v="3"/>
    <x v="2"/>
    <x v="3"/>
    <x v="7"/>
    <x v="0"/>
    <s v="Returning"/>
    <x v="1"/>
    <s v="Trekking Poles"/>
    <n v="4"/>
    <n v="72.63"/>
    <n v="0.1"/>
    <n v="31.45"/>
    <n v="261.46800000000002"/>
    <n v="125.8"/>
    <n v="135.66800000000001"/>
    <n v="0.51887037801948999"/>
  </r>
  <r>
    <n v="443"/>
    <d v="2026-03-12T00:00:00"/>
    <n v="2026"/>
    <x v="0"/>
    <n v="3"/>
    <x v="2"/>
    <x v="1"/>
    <x v="14"/>
    <x v="0"/>
    <s v="Returning"/>
    <x v="4"/>
    <s v="Resistance Band Set"/>
    <n v="3"/>
    <n v="39.9"/>
    <n v="0"/>
    <n v="14.49"/>
    <n v="119.69999999999999"/>
    <n v="43.47"/>
    <n v="76.22999999999999"/>
    <n v="0.63684210526315788"/>
  </r>
  <r>
    <n v="759"/>
    <d v="2026-03-12T00:00:00"/>
    <n v="2026"/>
    <x v="0"/>
    <n v="3"/>
    <x v="2"/>
    <x v="1"/>
    <x v="12"/>
    <x v="0"/>
    <s v="New"/>
    <x v="4"/>
    <s v="Training Mat"/>
    <n v="1"/>
    <n v="49.79"/>
    <n v="0.1"/>
    <n v="22.29"/>
    <n v="44.811"/>
    <n v="22.29"/>
    <n v="22.521000000000001"/>
    <n v="0.5025774921336279"/>
  </r>
  <r>
    <n v="1097"/>
    <d v="2026-03-12T00:00:00"/>
    <n v="2026"/>
    <x v="0"/>
    <n v="3"/>
    <x v="2"/>
    <x v="2"/>
    <x v="2"/>
    <x v="3"/>
    <s v="New"/>
    <x v="0"/>
    <s v="Compact Repair Kit"/>
    <n v="1"/>
    <n v="41.24"/>
    <n v="0.05"/>
    <n v="16.64"/>
    <n v="39.177999999999997"/>
    <n v="16.64"/>
    <n v="22.537999999999997"/>
    <n v="0.57527183623462141"/>
  </r>
  <r>
    <n v="2152"/>
    <d v="2026-03-12T00:00:00"/>
    <n v="2026"/>
    <x v="0"/>
    <n v="3"/>
    <x v="2"/>
    <x v="0"/>
    <x v="9"/>
    <x v="0"/>
    <s v="New"/>
    <x v="1"/>
    <s v="Trail Boots"/>
    <n v="1"/>
    <n v="142.88999999999999"/>
    <n v="0"/>
    <n v="81.099999999999994"/>
    <n v="142.88999999999999"/>
    <n v="81.099999999999994"/>
    <n v="61.789999999999992"/>
    <n v="0.43243054097557559"/>
  </r>
  <r>
    <n v="2512"/>
    <d v="2026-03-12T00:00:00"/>
    <n v="2026"/>
    <x v="0"/>
    <n v="3"/>
    <x v="2"/>
    <x v="1"/>
    <x v="1"/>
    <x v="0"/>
    <s v="New"/>
    <x v="3"/>
    <s v="Trail Tent 2P"/>
    <n v="2"/>
    <n v="192.76"/>
    <n v="0"/>
    <n v="103.08"/>
    <n v="385.52"/>
    <n v="206.16"/>
    <n v="179.35999999999999"/>
    <n v="0.46524175140070551"/>
  </r>
  <r>
    <n v="2578"/>
    <d v="2026-03-12T00:00:00"/>
    <n v="2026"/>
    <x v="0"/>
    <n v="3"/>
    <x v="2"/>
    <x v="2"/>
    <x v="5"/>
    <x v="0"/>
    <s v="New"/>
    <x v="2"/>
    <s v="Travel Backpack 35L"/>
    <n v="1"/>
    <n v="165.72"/>
    <n v="0"/>
    <n v="89.31"/>
    <n v="165.72"/>
    <n v="89.31"/>
    <n v="76.41"/>
    <n v="0.46107892831281677"/>
  </r>
  <r>
    <n v="3302"/>
    <d v="2026-03-12T00:00:00"/>
    <n v="2026"/>
    <x v="0"/>
    <n v="3"/>
    <x v="2"/>
    <x v="3"/>
    <x v="7"/>
    <x v="2"/>
    <s v="Business"/>
    <x v="2"/>
    <s v="Travel Backpack 35L"/>
    <n v="2"/>
    <n v="164.33"/>
    <n v="0"/>
    <n v="86.07"/>
    <n v="328.66"/>
    <n v="172.14"/>
    <n v="156.52000000000004"/>
    <n v="0.47623684050386428"/>
  </r>
  <r>
    <n v="3752"/>
    <d v="2026-03-12T00:00:00"/>
    <n v="2026"/>
    <x v="0"/>
    <n v="3"/>
    <x v="2"/>
    <x v="3"/>
    <x v="8"/>
    <x v="1"/>
    <s v="Business"/>
    <x v="2"/>
    <s v="Packing Cube Set"/>
    <n v="3"/>
    <n v="45.8"/>
    <n v="0.15"/>
    <n v="18.47"/>
    <n v="116.78999999999998"/>
    <n v="55.41"/>
    <n v="61.379999999999981"/>
    <n v="0.52555869509375797"/>
  </r>
  <r>
    <n v="4839"/>
    <d v="2026-03-12T00:00:00"/>
    <n v="2026"/>
    <x v="0"/>
    <n v="3"/>
    <x v="2"/>
    <x v="1"/>
    <x v="1"/>
    <x v="0"/>
    <s v="New"/>
    <x v="0"/>
    <s v="Cycling Pack 12L"/>
    <n v="2"/>
    <n v="103.08"/>
    <n v="0.05"/>
    <n v="49.27"/>
    <n v="195.85199999999998"/>
    <n v="98.54"/>
    <n v="97.311999999999969"/>
    <n v="0.49686497967853266"/>
  </r>
  <r>
    <n v="264"/>
    <d v="2026-03-13T00:00:00"/>
    <n v="2026"/>
    <x v="0"/>
    <n v="3"/>
    <x v="2"/>
    <x v="0"/>
    <x v="0"/>
    <x v="0"/>
    <s v="Business"/>
    <x v="2"/>
    <s v="Packing Cube Set"/>
    <n v="4"/>
    <n v="47.33"/>
    <n v="0"/>
    <n v="18.739999999999998"/>
    <n v="189.32"/>
    <n v="74.959999999999994"/>
    <n v="114.36"/>
    <n v="0.60405662370589475"/>
  </r>
  <r>
    <n v="2498"/>
    <d v="2026-03-13T00:00:00"/>
    <n v="2026"/>
    <x v="0"/>
    <n v="3"/>
    <x v="2"/>
    <x v="2"/>
    <x v="3"/>
    <x v="2"/>
    <s v="New"/>
    <x v="0"/>
    <s v="Trail Bike Light"/>
    <n v="1"/>
    <n v="50.04"/>
    <n v="0"/>
    <n v="22.64"/>
    <n v="50.04"/>
    <n v="22.64"/>
    <n v="27.4"/>
    <n v="0.54756195043964828"/>
  </r>
  <r>
    <n v="3929"/>
    <d v="2026-03-13T00:00:00"/>
    <n v="2026"/>
    <x v="0"/>
    <n v="3"/>
    <x v="2"/>
    <x v="3"/>
    <x v="13"/>
    <x v="0"/>
    <s v="New"/>
    <x v="4"/>
    <s v="Weighted Vest"/>
    <n v="1"/>
    <n v="125.69"/>
    <n v="0"/>
    <n v="67.150000000000006"/>
    <n v="125.69"/>
    <n v="67.150000000000006"/>
    <n v="58.539999999999992"/>
    <n v="0.465749065160315"/>
  </r>
  <r>
    <n v="4195"/>
    <d v="2026-03-13T00:00:00"/>
    <n v="2026"/>
    <x v="0"/>
    <n v="3"/>
    <x v="2"/>
    <x v="3"/>
    <x v="13"/>
    <x v="3"/>
    <s v="New"/>
    <x v="1"/>
    <s v="Trail Boots"/>
    <n v="2"/>
    <n v="142.72999999999999"/>
    <n v="0.1"/>
    <n v="77.28"/>
    <n v="256.91399999999999"/>
    <n v="154.56"/>
    <n v="102.35399999999998"/>
    <n v="0.39839790747098247"/>
  </r>
  <r>
    <n v="4684"/>
    <d v="2026-03-13T00:00:00"/>
    <n v="2026"/>
    <x v="0"/>
    <n v="3"/>
    <x v="2"/>
    <x v="1"/>
    <x v="12"/>
    <x v="0"/>
    <s v="Returning"/>
    <x v="4"/>
    <s v="Weighted Vest"/>
    <n v="4"/>
    <n v="124.36"/>
    <n v="0"/>
    <n v="68.790000000000006"/>
    <n v="497.44"/>
    <n v="275.16000000000003"/>
    <n v="222.27999999999997"/>
    <n v="0.44684786104856861"/>
  </r>
  <r>
    <n v="313"/>
    <d v="2026-03-14T00:00:00"/>
    <n v="2026"/>
    <x v="0"/>
    <n v="3"/>
    <x v="2"/>
    <x v="3"/>
    <x v="8"/>
    <x v="0"/>
    <s v="New"/>
    <x v="0"/>
    <s v="Compact Repair Kit"/>
    <n v="4"/>
    <n v="40.42"/>
    <n v="0.1"/>
    <n v="16.25"/>
    <n v="145.512"/>
    <n v="65"/>
    <n v="80.512"/>
    <n v="0.5533014459288581"/>
  </r>
  <r>
    <n v="1056"/>
    <d v="2026-03-14T00:00:00"/>
    <n v="2026"/>
    <x v="0"/>
    <n v="3"/>
    <x v="2"/>
    <x v="0"/>
    <x v="15"/>
    <x v="0"/>
    <s v="Returning"/>
    <x v="3"/>
    <s v="Trail Tent 2P"/>
    <n v="1"/>
    <n v="192.86"/>
    <n v="0"/>
    <n v="101.13"/>
    <n v="192.86"/>
    <n v="101.13"/>
    <n v="91.730000000000018"/>
    <n v="0.475629990666805"/>
  </r>
  <r>
    <n v="2189"/>
    <d v="2026-03-14T00:00:00"/>
    <n v="2026"/>
    <x v="0"/>
    <n v="3"/>
    <x v="2"/>
    <x v="3"/>
    <x v="4"/>
    <x v="3"/>
    <s v="New"/>
    <x v="1"/>
    <s v="Trekking Poles"/>
    <n v="2"/>
    <n v="72.34"/>
    <n v="0"/>
    <n v="33.29"/>
    <n v="144.68"/>
    <n v="66.58"/>
    <n v="78.100000000000009"/>
    <n v="0.53981199889411113"/>
  </r>
  <r>
    <n v="2617"/>
    <d v="2026-03-14T00:00:00"/>
    <n v="2026"/>
    <x v="0"/>
    <n v="3"/>
    <x v="2"/>
    <x v="3"/>
    <x v="13"/>
    <x v="0"/>
    <s v="New"/>
    <x v="2"/>
    <s v="Insulated Bottle"/>
    <n v="2"/>
    <n v="35.409999999999997"/>
    <n v="0"/>
    <n v="13.89"/>
    <n v="70.819999999999993"/>
    <n v="27.78"/>
    <n v="43.039999999999992"/>
    <n v="0.60773792713922614"/>
  </r>
  <r>
    <n v="2901"/>
    <d v="2026-03-14T00:00:00"/>
    <n v="2026"/>
    <x v="0"/>
    <n v="3"/>
    <x v="2"/>
    <x v="3"/>
    <x v="8"/>
    <x v="1"/>
    <s v="Business"/>
    <x v="0"/>
    <s v="Cycling Pack 12L"/>
    <n v="12"/>
    <n v="102.25"/>
    <n v="0.1"/>
    <n v="51.07"/>
    <n v="1104.3"/>
    <n v="612.84"/>
    <n v="491.45999999999992"/>
    <n v="0.44504210812279266"/>
  </r>
  <r>
    <n v="2952"/>
    <d v="2026-03-14T00:00:00"/>
    <n v="2026"/>
    <x v="0"/>
    <n v="3"/>
    <x v="2"/>
    <x v="1"/>
    <x v="1"/>
    <x v="0"/>
    <s v="New"/>
    <x v="0"/>
    <s v="Trail Bike Light"/>
    <n v="1"/>
    <n v="51.86"/>
    <n v="0.1"/>
    <n v="22.34"/>
    <n v="46.673999999999999"/>
    <n v="22.34"/>
    <n v="24.334"/>
    <n v="0.52136092899687192"/>
  </r>
  <r>
    <n v="3421"/>
    <d v="2026-03-14T00:00:00"/>
    <n v="2026"/>
    <x v="0"/>
    <n v="3"/>
    <x v="2"/>
    <x v="3"/>
    <x v="8"/>
    <x v="0"/>
    <s v="Returning"/>
    <x v="2"/>
    <s v="Insulated Bottle"/>
    <n v="1"/>
    <n v="36.520000000000003"/>
    <n v="0.05"/>
    <n v="13.23"/>
    <n v="34.694000000000003"/>
    <n v="13.23"/>
    <n v="21.464000000000002"/>
    <n v="0.61866605176687617"/>
  </r>
  <r>
    <n v="3536"/>
    <d v="2026-03-14T00:00:00"/>
    <n v="2026"/>
    <x v="0"/>
    <n v="3"/>
    <x v="2"/>
    <x v="2"/>
    <x v="10"/>
    <x v="0"/>
    <s v="New"/>
    <x v="1"/>
    <s v="Summit Backpack 45L"/>
    <n v="2"/>
    <n v="153.66"/>
    <n v="0.1"/>
    <n v="78.430000000000007"/>
    <n v="276.58800000000002"/>
    <n v="156.86000000000001"/>
    <n v="119.72800000000001"/>
    <n v="0.43287488972768162"/>
  </r>
  <r>
    <n v="3878"/>
    <d v="2026-03-14T00:00:00"/>
    <n v="2026"/>
    <x v="0"/>
    <n v="3"/>
    <x v="2"/>
    <x v="1"/>
    <x v="14"/>
    <x v="3"/>
    <s v="Returning"/>
    <x v="4"/>
    <s v="Resistance Band Set"/>
    <n v="1"/>
    <n v="41.05"/>
    <n v="0.1"/>
    <n v="14.94"/>
    <n v="36.945"/>
    <n v="14.94"/>
    <n v="22.005000000000003"/>
    <n v="0.59561510353227776"/>
  </r>
  <r>
    <n v="2027"/>
    <d v="2026-03-15T00:00:00"/>
    <n v="2026"/>
    <x v="0"/>
    <n v="3"/>
    <x v="2"/>
    <x v="2"/>
    <x v="2"/>
    <x v="0"/>
    <s v="Returning"/>
    <x v="2"/>
    <s v="Carry-On Duffel"/>
    <n v="4"/>
    <n v="136.21"/>
    <n v="0.05"/>
    <n v="68.55"/>
    <n v="517.59799999999996"/>
    <n v="274.2"/>
    <n v="243.39799999999997"/>
    <n v="0.4702452482428448"/>
  </r>
  <r>
    <n v="3280"/>
    <d v="2026-03-15T00:00:00"/>
    <n v="2026"/>
    <x v="0"/>
    <n v="3"/>
    <x v="2"/>
    <x v="3"/>
    <x v="4"/>
    <x v="0"/>
    <s v="Returning"/>
    <x v="2"/>
    <s v="Packing Cube Set"/>
    <n v="3"/>
    <n v="46.68"/>
    <n v="0"/>
    <n v="18.760000000000002"/>
    <n v="140.04"/>
    <n v="56.28"/>
    <n v="83.759999999999991"/>
    <n v="0.59811482433590402"/>
  </r>
  <r>
    <n v="5149"/>
    <d v="2026-03-15T00:00:00"/>
    <n v="2026"/>
    <x v="0"/>
    <n v="3"/>
    <x v="2"/>
    <x v="1"/>
    <x v="12"/>
    <x v="2"/>
    <s v="New"/>
    <x v="2"/>
    <s v="Insulated Bottle"/>
    <n v="1"/>
    <n v="35.340000000000003"/>
    <n v="0.05"/>
    <n v="13.37"/>
    <n v="33.573"/>
    <n v="13.37"/>
    <n v="20.203000000000003"/>
    <n v="0.60176332171685587"/>
  </r>
  <r>
    <n v="412"/>
    <d v="2026-03-16T00:00:00"/>
    <n v="2026"/>
    <x v="0"/>
    <n v="3"/>
    <x v="2"/>
    <x v="3"/>
    <x v="7"/>
    <x v="2"/>
    <s v="Returning"/>
    <x v="4"/>
    <s v="Resistance Band Set"/>
    <n v="2"/>
    <n v="40.19"/>
    <n v="0"/>
    <n v="14.92"/>
    <n v="80.38"/>
    <n v="29.84"/>
    <n v="50.539999999999992"/>
    <n v="0.62876337397362525"/>
  </r>
  <r>
    <n v="1161"/>
    <d v="2026-03-16T00:00:00"/>
    <n v="2026"/>
    <x v="0"/>
    <n v="3"/>
    <x v="2"/>
    <x v="1"/>
    <x v="12"/>
    <x v="0"/>
    <s v="New"/>
    <x v="0"/>
    <s v="Cycling Pack 12L"/>
    <n v="2"/>
    <n v="101.73"/>
    <n v="0.05"/>
    <n v="51.56"/>
    <n v="193.28700000000001"/>
    <n v="103.12"/>
    <n v="90.167000000000002"/>
    <n v="0.46649283190281809"/>
  </r>
  <r>
    <n v="1320"/>
    <d v="2026-03-16T00:00:00"/>
    <n v="2026"/>
    <x v="0"/>
    <n v="3"/>
    <x v="2"/>
    <x v="2"/>
    <x v="3"/>
    <x v="2"/>
    <s v="Business"/>
    <x v="3"/>
    <s v="Trail Tent 2P"/>
    <n v="1"/>
    <n v="200.05"/>
    <n v="0"/>
    <n v="102.69"/>
    <n v="200.05"/>
    <n v="102.69"/>
    <n v="97.360000000000014"/>
    <n v="0.48667833041739567"/>
  </r>
  <r>
    <n v="2528"/>
    <d v="2026-03-16T00:00:00"/>
    <n v="2026"/>
    <x v="0"/>
    <n v="3"/>
    <x v="2"/>
    <x v="3"/>
    <x v="7"/>
    <x v="0"/>
    <s v="New"/>
    <x v="1"/>
    <s v="Hiking Daypack 20L"/>
    <n v="1"/>
    <n v="90.06"/>
    <n v="0"/>
    <n v="44.49"/>
    <n v="90.06"/>
    <n v="44.49"/>
    <n v="45.57"/>
    <n v="0.50599600266489009"/>
  </r>
  <r>
    <n v="2956"/>
    <d v="2026-03-16T00:00:00"/>
    <n v="2026"/>
    <x v="0"/>
    <n v="3"/>
    <x v="2"/>
    <x v="1"/>
    <x v="11"/>
    <x v="0"/>
    <s v="New"/>
    <x v="2"/>
    <s v="Insulated Bottle"/>
    <n v="1"/>
    <n v="37.119999999999997"/>
    <n v="0.1"/>
    <n v="13.39"/>
    <n v="33.408000000000001"/>
    <n v="13.39"/>
    <n v="20.018000000000001"/>
    <n v="0.59919779693486586"/>
  </r>
  <r>
    <n v="2973"/>
    <d v="2026-03-16T00:00:00"/>
    <n v="2026"/>
    <x v="0"/>
    <n v="3"/>
    <x v="2"/>
    <x v="0"/>
    <x v="0"/>
    <x v="2"/>
    <s v="Returning"/>
    <x v="1"/>
    <s v="Summit Backpack 45L"/>
    <n v="2"/>
    <n v="156.09"/>
    <n v="0.1"/>
    <n v="79.72"/>
    <n v="280.96199999999999"/>
    <n v="159.44"/>
    <n v="121.52199999999999"/>
    <n v="0.43252112385304775"/>
  </r>
  <r>
    <n v="3358"/>
    <d v="2026-03-16T00:00:00"/>
    <n v="2026"/>
    <x v="0"/>
    <n v="3"/>
    <x v="2"/>
    <x v="0"/>
    <x v="0"/>
    <x v="1"/>
    <s v="Business"/>
    <x v="4"/>
    <s v="Recovery Roller"/>
    <n v="12"/>
    <n v="36.44"/>
    <n v="0.05"/>
    <n v="13.65"/>
    <n v="415.41599999999994"/>
    <n v="163.80000000000001"/>
    <n v="251.61599999999993"/>
    <n v="0.60569645848980291"/>
  </r>
  <r>
    <n v="164"/>
    <d v="2026-03-17T00:00:00"/>
    <n v="2026"/>
    <x v="0"/>
    <n v="3"/>
    <x v="2"/>
    <x v="0"/>
    <x v="15"/>
    <x v="3"/>
    <s v="Business"/>
    <x v="3"/>
    <s v="Compact Sleeping Bag"/>
    <n v="5"/>
    <n v="123.95"/>
    <n v="0.05"/>
    <n v="59.23"/>
    <n v="588.76249999999993"/>
    <n v="296.14999999999998"/>
    <n v="292.61249999999995"/>
    <n v="0.49699581749856692"/>
  </r>
  <r>
    <n v="995"/>
    <d v="2026-03-17T00:00:00"/>
    <n v="2026"/>
    <x v="0"/>
    <n v="3"/>
    <x v="2"/>
    <x v="2"/>
    <x v="16"/>
    <x v="3"/>
    <s v="Business"/>
    <x v="3"/>
    <s v="Trail Tent 2P"/>
    <n v="1"/>
    <n v="192.84"/>
    <n v="0.15"/>
    <n v="101.42"/>
    <n v="163.91399999999999"/>
    <n v="101.42"/>
    <n v="62.493999999999986"/>
    <n v="0.38126090510877647"/>
  </r>
  <r>
    <n v="4912"/>
    <d v="2026-03-17T00:00:00"/>
    <n v="2026"/>
    <x v="0"/>
    <n v="3"/>
    <x v="2"/>
    <x v="1"/>
    <x v="11"/>
    <x v="0"/>
    <s v="New"/>
    <x v="1"/>
    <s v="Summit Backpack 45L"/>
    <n v="1"/>
    <n v="152.57"/>
    <n v="0.1"/>
    <n v="80.319999999999993"/>
    <n v="137.31299999999999"/>
    <n v="80.319999999999993"/>
    <n v="56.992999999999995"/>
    <n v="0.41505902572953762"/>
  </r>
  <r>
    <n v="29"/>
    <d v="2026-03-18T00:00:00"/>
    <n v="2026"/>
    <x v="0"/>
    <n v="3"/>
    <x v="2"/>
    <x v="3"/>
    <x v="4"/>
    <x v="0"/>
    <s v="Business"/>
    <x v="2"/>
    <s v="Carry-On Duffel"/>
    <n v="2"/>
    <n v="130.4"/>
    <n v="0"/>
    <n v="67.599999999999994"/>
    <n v="260.8"/>
    <n v="135.19999999999999"/>
    <n v="125.60000000000002"/>
    <n v="0.48159509202453993"/>
  </r>
  <r>
    <n v="891"/>
    <d v="2026-03-18T00:00:00"/>
    <n v="2026"/>
    <x v="0"/>
    <n v="3"/>
    <x v="2"/>
    <x v="2"/>
    <x v="3"/>
    <x v="0"/>
    <s v="New"/>
    <x v="1"/>
    <s v="Hiking Daypack 20L"/>
    <n v="2"/>
    <n v="94.25"/>
    <n v="0.1"/>
    <n v="44.99"/>
    <n v="169.65"/>
    <n v="89.98"/>
    <n v="79.67"/>
    <n v="0.46961391099322131"/>
  </r>
  <r>
    <n v="1143"/>
    <d v="2026-03-18T00:00:00"/>
    <n v="2026"/>
    <x v="0"/>
    <n v="3"/>
    <x v="2"/>
    <x v="1"/>
    <x v="12"/>
    <x v="0"/>
    <s v="Business"/>
    <x v="3"/>
    <s v="Compact Sleeping Bag"/>
    <n v="5"/>
    <n v="125.91"/>
    <n v="0"/>
    <n v="59.36"/>
    <n v="629.54999999999995"/>
    <n v="296.8"/>
    <n v="332.74999999999994"/>
    <n v="0.52855214041775866"/>
  </r>
  <r>
    <n v="2478"/>
    <d v="2026-03-18T00:00:00"/>
    <n v="2026"/>
    <x v="0"/>
    <n v="3"/>
    <x v="2"/>
    <x v="3"/>
    <x v="7"/>
    <x v="2"/>
    <s v="Returning"/>
    <x v="4"/>
    <s v="Resistance Band Set"/>
    <n v="2"/>
    <n v="39.619999999999997"/>
    <n v="0"/>
    <n v="14.78"/>
    <n v="79.239999999999995"/>
    <n v="29.56"/>
    <n v="49.679999999999993"/>
    <n v="0.62695608278647141"/>
  </r>
  <r>
    <n v="3961"/>
    <d v="2026-03-18T00:00:00"/>
    <n v="2026"/>
    <x v="0"/>
    <n v="3"/>
    <x v="2"/>
    <x v="0"/>
    <x v="9"/>
    <x v="0"/>
    <s v="Business"/>
    <x v="4"/>
    <s v="Recovery Roller"/>
    <n v="3"/>
    <n v="36.32"/>
    <n v="0"/>
    <n v="14.18"/>
    <n v="108.96000000000001"/>
    <n v="42.54"/>
    <n v="66.420000000000016"/>
    <n v="0.60958149779735693"/>
  </r>
  <r>
    <n v="4724"/>
    <d v="2026-03-18T00:00:00"/>
    <n v="2026"/>
    <x v="0"/>
    <n v="3"/>
    <x v="2"/>
    <x v="0"/>
    <x v="15"/>
    <x v="2"/>
    <s v="New"/>
    <x v="4"/>
    <s v="Training Mat"/>
    <n v="1"/>
    <n v="51.16"/>
    <n v="0"/>
    <n v="22.39"/>
    <n v="51.16"/>
    <n v="22.39"/>
    <n v="28.769999999999996"/>
    <n v="0.56235340109460508"/>
  </r>
  <r>
    <n v="2171"/>
    <d v="2026-03-19T00:00:00"/>
    <n v="2026"/>
    <x v="0"/>
    <n v="3"/>
    <x v="2"/>
    <x v="3"/>
    <x v="13"/>
    <x v="1"/>
    <s v="Business"/>
    <x v="4"/>
    <s v="Recovery Roller"/>
    <n v="5"/>
    <n v="35.65"/>
    <n v="0.1"/>
    <n v="13.64"/>
    <n v="160.42500000000001"/>
    <n v="68.2"/>
    <n v="92.225000000000009"/>
    <n v="0.5748792270531401"/>
  </r>
  <r>
    <n v="2311"/>
    <d v="2026-03-19T00:00:00"/>
    <n v="2026"/>
    <x v="0"/>
    <n v="3"/>
    <x v="2"/>
    <x v="3"/>
    <x v="8"/>
    <x v="0"/>
    <s v="New"/>
    <x v="1"/>
    <s v="Trail Boots"/>
    <n v="1"/>
    <n v="145.19"/>
    <n v="0"/>
    <n v="80.67"/>
    <n v="145.19"/>
    <n v="80.67"/>
    <n v="64.52"/>
    <n v="0.44438322198498514"/>
  </r>
  <r>
    <n v="3563"/>
    <d v="2026-03-19T00:00:00"/>
    <n v="2026"/>
    <x v="0"/>
    <n v="3"/>
    <x v="2"/>
    <x v="3"/>
    <x v="8"/>
    <x v="0"/>
    <s v="Returning"/>
    <x v="0"/>
    <s v="Compact Repair Kit"/>
    <n v="2"/>
    <n v="40.090000000000003"/>
    <n v="0"/>
    <n v="17.2"/>
    <n v="80.180000000000007"/>
    <n v="34.4"/>
    <n v="45.780000000000008"/>
    <n v="0.57096532801197308"/>
  </r>
  <r>
    <n v="3587"/>
    <d v="2026-03-19T00:00:00"/>
    <n v="2026"/>
    <x v="0"/>
    <n v="3"/>
    <x v="2"/>
    <x v="3"/>
    <x v="7"/>
    <x v="0"/>
    <s v="Returning"/>
    <x v="4"/>
    <s v="Resistance Band Set"/>
    <n v="1"/>
    <n v="39.47"/>
    <n v="0"/>
    <n v="15.02"/>
    <n v="39.47"/>
    <n v="15.02"/>
    <n v="24.45"/>
    <n v="0.61945781606283257"/>
  </r>
  <r>
    <n v="3706"/>
    <d v="2026-03-19T00:00:00"/>
    <n v="2026"/>
    <x v="0"/>
    <n v="3"/>
    <x v="2"/>
    <x v="0"/>
    <x v="0"/>
    <x v="0"/>
    <s v="Returning"/>
    <x v="0"/>
    <s v="Cycling Pack 12L"/>
    <n v="2"/>
    <n v="103.42"/>
    <n v="0"/>
    <n v="49.51"/>
    <n v="206.84"/>
    <n v="99.02"/>
    <n v="107.82000000000001"/>
    <n v="0.52127248114484626"/>
  </r>
  <r>
    <n v="4121"/>
    <d v="2026-03-19T00:00:00"/>
    <n v="2026"/>
    <x v="0"/>
    <n v="3"/>
    <x v="2"/>
    <x v="0"/>
    <x v="0"/>
    <x v="0"/>
    <s v="Returning"/>
    <x v="2"/>
    <s v="Travel Backpack 35L"/>
    <n v="4"/>
    <n v="161.93"/>
    <n v="0.15"/>
    <n v="88"/>
    <n v="550.56200000000001"/>
    <n v="352"/>
    <n v="198.56200000000001"/>
    <n v="0.36065329608654428"/>
  </r>
  <r>
    <n v="1047"/>
    <d v="2026-03-20T00:00:00"/>
    <n v="2026"/>
    <x v="0"/>
    <n v="3"/>
    <x v="2"/>
    <x v="0"/>
    <x v="0"/>
    <x v="0"/>
    <s v="Returning"/>
    <x v="2"/>
    <s v="Packing Cube Set"/>
    <n v="2"/>
    <n v="46.21"/>
    <n v="0.05"/>
    <n v="18.37"/>
    <n v="87.798999999999992"/>
    <n v="36.74"/>
    <n v="51.05899999999999"/>
    <n v="0.58154420893176451"/>
  </r>
  <r>
    <n v="1142"/>
    <d v="2026-03-20T00:00:00"/>
    <n v="2026"/>
    <x v="0"/>
    <n v="3"/>
    <x v="2"/>
    <x v="1"/>
    <x v="11"/>
    <x v="0"/>
    <s v="New"/>
    <x v="3"/>
    <s v="Compact Sleeping Bag"/>
    <n v="3"/>
    <n v="125.85"/>
    <n v="0"/>
    <n v="59.19"/>
    <n v="377.54999999999995"/>
    <n v="177.57"/>
    <n v="199.97999999999996"/>
    <n v="0.52967818831942781"/>
  </r>
  <r>
    <n v="2232"/>
    <d v="2026-03-20T00:00:00"/>
    <n v="2026"/>
    <x v="0"/>
    <n v="3"/>
    <x v="2"/>
    <x v="3"/>
    <x v="13"/>
    <x v="2"/>
    <s v="New"/>
    <x v="2"/>
    <s v="Insulated Bottle"/>
    <n v="2"/>
    <n v="36.340000000000003"/>
    <n v="0"/>
    <n v="13.8"/>
    <n v="72.680000000000007"/>
    <n v="27.6"/>
    <n v="45.080000000000005"/>
    <n v="0.620253164556962"/>
  </r>
  <r>
    <n v="2339"/>
    <d v="2026-03-20T00:00:00"/>
    <n v="2026"/>
    <x v="0"/>
    <n v="3"/>
    <x v="2"/>
    <x v="1"/>
    <x v="12"/>
    <x v="3"/>
    <s v="New"/>
    <x v="0"/>
    <s v="Trail Bike Light"/>
    <n v="2"/>
    <n v="51.29"/>
    <n v="0"/>
    <n v="23.15"/>
    <n v="102.58"/>
    <n v="46.3"/>
    <n v="56.28"/>
    <n v="0.54864496003119523"/>
  </r>
  <r>
    <n v="3611"/>
    <d v="2026-03-20T00:00:00"/>
    <n v="2026"/>
    <x v="0"/>
    <n v="3"/>
    <x v="2"/>
    <x v="1"/>
    <x v="1"/>
    <x v="1"/>
    <s v="Business"/>
    <x v="0"/>
    <s v="Compact Repair Kit"/>
    <n v="6"/>
    <n v="40.89"/>
    <n v="0.1"/>
    <n v="16.84"/>
    <n v="220.80600000000001"/>
    <n v="101.03999999999999"/>
    <n v="119.76600000000002"/>
    <n v="0.54240373902883077"/>
  </r>
  <r>
    <n v="3953"/>
    <d v="2026-03-20T00:00:00"/>
    <n v="2026"/>
    <x v="0"/>
    <n v="3"/>
    <x v="2"/>
    <x v="1"/>
    <x v="14"/>
    <x v="0"/>
    <s v="New"/>
    <x v="4"/>
    <s v="Weighted Vest"/>
    <n v="1"/>
    <n v="120.63"/>
    <n v="0"/>
    <n v="70.28"/>
    <n v="120.63"/>
    <n v="70.28"/>
    <n v="50.349999999999994"/>
    <n v="0.41739202520102792"/>
  </r>
  <r>
    <n v="4253"/>
    <d v="2026-03-20T00:00:00"/>
    <n v="2026"/>
    <x v="0"/>
    <n v="3"/>
    <x v="2"/>
    <x v="3"/>
    <x v="13"/>
    <x v="1"/>
    <s v="New"/>
    <x v="0"/>
    <s v="Commuter Helmet"/>
    <n v="5"/>
    <n v="82.64"/>
    <n v="0.1"/>
    <n v="43.52"/>
    <n v="371.88"/>
    <n v="217.60000000000002"/>
    <n v="154.27999999999997"/>
    <n v="0.41486501021834993"/>
  </r>
  <r>
    <n v="4952"/>
    <d v="2026-03-20T00:00:00"/>
    <n v="2026"/>
    <x v="0"/>
    <n v="3"/>
    <x v="2"/>
    <x v="1"/>
    <x v="6"/>
    <x v="0"/>
    <s v="Business"/>
    <x v="1"/>
    <s v="Trekking Poles"/>
    <n v="2"/>
    <n v="72.459999999999994"/>
    <n v="0"/>
    <n v="33.31"/>
    <n v="144.91999999999999"/>
    <n v="66.62"/>
    <n v="78.299999999999983"/>
    <n v="0.54029809550096597"/>
  </r>
  <r>
    <n v="5016"/>
    <d v="2026-03-20T00:00:00"/>
    <n v="2026"/>
    <x v="0"/>
    <n v="3"/>
    <x v="2"/>
    <x v="1"/>
    <x v="12"/>
    <x v="3"/>
    <s v="New"/>
    <x v="4"/>
    <s v="Resistance Band Set"/>
    <n v="2"/>
    <n v="40.659999999999997"/>
    <n v="0.1"/>
    <n v="14.63"/>
    <n v="73.188000000000002"/>
    <n v="29.26"/>
    <n v="43.927999999999997"/>
    <n v="0.60020768431983385"/>
  </r>
  <r>
    <n v="839"/>
    <d v="2026-03-21T00:00:00"/>
    <n v="2026"/>
    <x v="0"/>
    <n v="3"/>
    <x v="2"/>
    <x v="1"/>
    <x v="12"/>
    <x v="3"/>
    <s v="New"/>
    <x v="0"/>
    <s v="Compact Repair Kit"/>
    <n v="1"/>
    <n v="40.5"/>
    <n v="0.05"/>
    <n v="17.16"/>
    <n v="38.475000000000001"/>
    <n v="17.16"/>
    <n v="21.315000000000001"/>
    <n v="0.55399610136452238"/>
  </r>
  <r>
    <n v="1382"/>
    <d v="2026-03-21T00:00:00"/>
    <n v="2026"/>
    <x v="0"/>
    <n v="3"/>
    <x v="2"/>
    <x v="2"/>
    <x v="2"/>
    <x v="0"/>
    <s v="Business"/>
    <x v="1"/>
    <s v="Trekking Poles"/>
    <n v="1"/>
    <n v="72.16"/>
    <n v="0"/>
    <n v="33.11"/>
    <n v="72.16"/>
    <n v="33.11"/>
    <n v="39.049999999999997"/>
    <n v="0.54115853658536583"/>
  </r>
  <r>
    <n v="1452"/>
    <d v="2026-03-21T00:00:00"/>
    <n v="2026"/>
    <x v="0"/>
    <n v="3"/>
    <x v="2"/>
    <x v="2"/>
    <x v="5"/>
    <x v="3"/>
    <s v="Business"/>
    <x v="2"/>
    <s v="Travel Backpack 35L"/>
    <n v="1"/>
    <n v="161.93"/>
    <n v="0.15"/>
    <n v="87.5"/>
    <n v="137.6405"/>
    <n v="87.5"/>
    <n v="50.140500000000003"/>
    <n v="0.36428594781332529"/>
  </r>
  <r>
    <n v="1845"/>
    <d v="2026-03-21T00:00:00"/>
    <n v="2026"/>
    <x v="0"/>
    <n v="3"/>
    <x v="2"/>
    <x v="0"/>
    <x v="9"/>
    <x v="0"/>
    <s v="Returning"/>
    <x v="3"/>
    <s v="Alpine Tent 4P"/>
    <n v="3"/>
    <n v="348.54"/>
    <n v="0.1"/>
    <n v="200.3"/>
    <n v="941.05800000000011"/>
    <n v="600.90000000000009"/>
    <n v="340.15800000000002"/>
    <n v="0.36146337420222768"/>
  </r>
  <r>
    <n v="3560"/>
    <d v="2026-03-21T00:00:00"/>
    <n v="2026"/>
    <x v="0"/>
    <n v="3"/>
    <x v="2"/>
    <x v="2"/>
    <x v="16"/>
    <x v="0"/>
    <s v="Returning"/>
    <x v="4"/>
    <s v="Training Mat"/>
    <n v="3"/>
    <n v="50.46"/>
    <n v="0.1"/>
    <n v="21.9"/>
    <n v="136.24199999999999"/>
    <n v="65.699999999999989"/>
    <n v="70.542000000000002"/>
    <n v="0.51776985070683057"/>
  </r>
  <r>
    <n v="4059"/>
    <d v="2026-03-21T00:00:00"/>
    <n v="2026"/>
    <x v="0"/>
    <n v="3"/>
    <x v="2"/>
    <x v="3"/>
    <x v="13"/>
    <x v="3"/>
    <s v="New"/>
    <x v="3"/>
    <s v="Portable Camp Stove"/>
    <n v="1"/>
    <n v="83.62"/>
    <n v="0"/>
    <n v="39.15"/>
    <n v="83.62"/>
    <n v="39.15"/>
    <n v="44.470000000000006"/>
    <n v="0.53181057163358048"/>
  </r>
  <r>
    <n v="4731"/>
    <d v="2026-03-21T00:00:00"/>
    <n v="2026"/>
    <x v="0"/>
    <n v="3"/>
    <x v="2"/>
    <x v="1"/>
    <x v="12"/>
    <x v="1"/>
    <s v="Business"/>
    <x v="0"/>
    <s v="Trail Bike Light"/>
    <n v="6"/>
    <n v="51.07"/>
    <n v="0.1"/>
    <n v="22.68"/>
    <n v="275.77800000000002"/>
    <n v="136.07999999999998"/>
    <n v="139.69800000000004"/>
    <n v="0.50655962404542798"/>
  </r>
  <r>
    <n v="693"/>
    <d v="2026-03-22T00:00:00"/>
    <n v="2026"/>
    <x v="0"/>
    <n v="3"/>
    <x v="2"/>
    <x v="1"/>
    <x v="11"/>
    <x v="0"/>
    <s v="New"/>
    <x v="2"/>
    <s v="Packing Cube Set"/>
    <n v="3"/>
    <n v="47.02"/>
    <n v="0.1"/>
    <n v="17.989999999999998"/>
    <n v="126.95400000000001"/>
    <n v="53.97"/>
    <n v="72.984000000000009"/>
    <n v="0.57488539155914742"/>
  </r>
  <r>
    <n v="1672"/>
    <d v="2026-03-22T00:00:00"/>
    <n v="2026"/>
    <x v="0"/>
    <n v="3"/>
    <x v="2"/>
    <x v="2"/>
    <x v="5"/>
    <x v="3"/>
    <s v="Returning"/>
    <x v="2"/>
    <s v="Packing Cube Set"/>
    <n v="1"/>
    <n v="47.1"/>
    <n v="0.05"/>
    <n v="18.48"/>
    <n v="44.744999999999997"/>
    <n v="18.48"/>
    <n v="26.264999999999997"/>
    <n v="0.58699296010727453"/>
  </r>
  <r>
    <n v="2347"/>
    <d v="2026-03-22T00:00:00"/>
    <n v="2026"/>
    <x v="0"/>
    <n v="3"/>
    <x v="2"/>
    <x v="3"/>
    <x v="13"/>
    <x v="0"/>
    <s v="Returning"/>
    <x v="2"/>
    <s v="Carry-On Duffel"/>
    <n v="2"/>
    <n v="131.38999999999999"/>
    <n v="0"/>
    <n v="66.91"/>
    <n v="262.77999999999997"/>
    <n v="133.82"/>
    <n v="128.95999999999998"/>
    <n v="0.49075272090722277"/>
  </r>
  <r>
    <n v="2582"/>
    <d v="2026-03-22T00:00:00"/>
    <n v="2026"/>
    <x v="0"/>
    <n v="3"/>
    <x v="2"/>
    <x v="1"/>
    <x v="1"/>
    <x v="3"/>
    <s v="New"/>
    <x v="4"/>
    <s v="Weighted Vest"/>
    <n v="1"/>
    <n v="120.16"/>
    <n v="0.15"/>
    <n v="68.33"/>
    <n v="102.136"/>
    <n v="68.33"/>
    <n v="33.805999999999997"/>
    <n v="0.33099005247904756"/>
  </r>
  <r>
    <n v="2762"/>
    <d v="2026-03-22T00:00:00"/>
    <n v="2026"/>
    <x v="0"/>
    <n v="3"/>
    <x v="2"/>
    <x v="3"/>
    <x v="8"/>
    <x v="2"/>
    <s v="Returning"/>
    <x v="3"/>
    <s v="Trail Tent 2P"/>
    <n v="1"/>
    <n v="196.48"/>
    <n v="0"/>
    <n v="101.29"/>
    <n v="196.48"/>
    <n v="101.29"/>
    <n v="95.189999999999984"/>
    <n v="0.48447679153094458"/>
  </r>
  <r>
    <n v="4090"/>
    <d v="2026-03-22T00:00:00"/>
    <n v="2026"/>
    <x v="0"/>
    <n v="3"/>
    <x v="2"/>
    <x v="1"/>
    <x v="11"/>
    <x v="3"/>
    <s v="Business"/>
    <x v="2"/>
    <s v="Insulated Bottle"/>
    <n v="1"/>
    <n v="36.520000000000003"/>
    <n v="0"/>
    <n v="13.96"/>
    <n v="36.520000000000003"/>
    <n v="13.96"/>
    <n v="22.560000000000002"/>
    <n v="0.61774370208105145"/>
  </r>
  <r>
    <n v="4491"/>
    <d v="2026-03-22T00:00:00"/>
    <n v="2026"/>
    <x v="0"/>
    <n v="3"/>
    <x v="2"/>
    <x v="1"/>
    <x v="12"/>
    <x v="2"/>
    <s v="Business"/>
    <x v="4"/>
    <s v="Training Mat"/>
    <n v="4"/>
    <n v="49.71"/>
    <n v="0.1"/>
    <n v="22.46"/>
    <n v="178.95600000000002"/>
    <n v="89.84"/>
    <n v="89.116000000000014"/>
    <n v="0.49797715639598561"/>
  </r>
  <r>
    <n v="4678"/>
    <d v="2026-03-22T00:00:00"/>
    <n v="2026"/>
    <x v="0"/>
    <n v="3"/>
    <x v="2"/>
    <x v="0"/>
    <x v="0"/>
    <x v="0"/>
    <s v="Returning"/>
    <x v="3"/>
    <s v="Portable Camp Stove"/>
    <n v="1"/>
    <n v="81.209999999999994"/>
    <n v="0.05"/>
    <n v="40.44"/>
    <n v="77.149499999999989"/>
    <n v="40.44"/>
    <n v="36.709499999999991"/>
    <n v="0.47582291524896464"/>
  </r>
  <r>
    <n v="1189"/>
    <d v="2026-03-23T00:00:00"/>
    <n v="2026"/>
    <x v="0"/>
    <n v="3"/>
    <x v="2"/>
    <x v="3"/>
    <x v="13"/>
    <x v="0"/>
    <s v="New"/>
    <x v="0"/>
    <s v="Cycling Pack 12L"/>
    <n v="2"/>
    <n v="103.22"/>
    <n v="0"/>
    <n v="51.33"/>
    <n v="206.44"/>
    <n v="102.66"/>
    <n v="103.78"/>
    <n v="0.50271265258670805"/>
  </r>
  <r>
    <n v="1590"/>
    <d v="2026-03-23T00:00:00"/>
    <n v="2026"/>
    <x v="0"/>
    <n v="3"/>
    <x v="2"/>
    <x v="0"/>
    <x v="15"/>
    <x v="3"/>
    <s v="New"/>
    <x v="1"/>
    <s v="Summit Backpack 45L"/>
    <n v="1"/>
    <n v="153.47"/>
    <n v="0"/>
    <n v="78.19"/>
    <n v="153.47"/>
    <n v="78.19"/>
    <n v="75.28"/>
    <n v="0.49051931973675639"/>
  </r>
  <r>
    <n v="2309"/>
    <d v="2026-03-23T00:00:00"/>
    <n v="2026"/>
    <x v="0"/>
    <n v="3"/>
    <x v="2"/>
    <x v="3"/>
    <x v="7"/>
    <x v="0"/>
    <s v="Returning"/>
    <x v="3"/>
    <s v="Trail Tent 2P"/>
    <n v="6"/>
    <n v="199.75"/>
    <n v="0"/>
    <n v="105.84"/>
    <n v="1198.5"/>
    <n v="635.04"/>
    <n v="563.46"/>
    <n v="0.47013767209011265"/>
  </r>
  <r>
    <n v="3628"/>
    <d v="2026-03-23T00:00:00"/>
    <n v="2026"/>
    <x v="0"/>
    <n v="3"/>
    <x v="2"/>
    <x v="1"/>
    <x v="12"/>
    <x v="3"/>
    <s v="New"/>
    <x v="2"/>
    <s v="Packing Cube Set"/>
    <n v="1"/>
    <n v="45.84"/>
    <n v="0"/>
    <n v="18.079999999999998"/>
    <n v="45.84"/>
    <n v="18.079999999999998"/>
    <n v="27.760000000000005"/>
    <n v="0.605584642233857"/>
  </r>
  <r>
    <n v="3718"/>
    <d v="2026-03-23T00:00:00"/>
    <n v="2026"/>
    <x v="0"/>
    <n v="3"/>
    <x v="2"/>
    <x v="1"/>
    <x v="12"/>
    <x v="3"/>
    <s v="New"/>
    <x v="3"/>
    <s v="Compact Sleeping Bag"/>
    <n v="2"/>
    <n v="122.07"/>
    <n v="0.05"/>
    <n v="59.16"/>
    <n v="231.93299999999996"/>
    <n v="118.32"/>
    <n v="113.61299999999997"/>
    <n v="0.48985267297021118"/>
  </r>
  <r>
    <n v="4198"/>
    <d v="2026-03-23T00:00:00"/>
    <n v="2026"/>
    <x v="0"/>
    <n v="3"/>
    <x v="2"/>
    <x v="1"/>
    <x v="14"/>
    <x v="3"/>
    <s v="New"/>
    <x v="4"/>
    <s v="Weighted Vest"/>
    <n v="3"/>
    <n v="122.4"/>
    <n v="0.15"/>
    <n v="71.150000000000006"/>
    <n v="312.12"/>
    <n v="213.45000000000002"/>
    <n v="98.669999999999987"/>
    <n v="0.31612841214917337"/>
  </r>
  <r>
    <n v="4784"/>
    <d v="2026-03-23T00:00:00"/>
    <n v="2026"/>
    <x v="0"/>
    <n v="3"/>
    <x v="2"/>
    <x v="0"/>
    <x v="15"/>
    <x v="0"/>
    <s v="New"/>
    <x v="0"/>
    <s v="Cycling Pack 12L"/>
    <n v="1"/>
    <n v="101.43"/>
    <n v="0"/>
    <n v="51.78"/>
    <n v="101.43"/>
    <n v="51.78"/>
    <n v="49.650000000000006"/>
    <n v="0.4895001478852411"/>
  </r>
  <r>
    <n v="86"/>
    <d v="2026-03-24T00:00:00"/>
    <n v="2026"/>
    <x v="0"/>
    <n v="3"/>
    <x v="2"/>
    <x v="1"/>
    <x v="12"/>
    <x v="1"/>
    <s v="Business"/>
    <x v="0"/>
    <s v="Cycling Pack 12L"/>
    <n v="8"/>
    <n v="104.7"/>
    <n v="0.05"/>
    <n v="49.91"/>
    <n v="795.72"/>
    <n v="399.28"/>
    <n v="396.44000000000005"/>
    <n v="0.49821545267179412"/>
  </r>
  <r>
    <n v="1813"/>
    <d v="2026-03-24T00:00:00"/>
    <n v="2026"/>
    <x v="0"/>
    <n v="3"/>
    <x v="2"/>
    <x v="0"/>
    <x v="0"/>
    <x v="2"/>
    <s v="Returning"/>
    <x v="1"/>
    <s v="Trail Boots"/>
    <n v="4"/>
    <n v="146.34"/>
    <n v="0"/>
    <n v="79.37"/>
    <n v="585.36"/>
    <n v="317.48"/>
    <n v="267.88"/>
    <n v="0.45763290966242992"/>
  </r>
  <r>
    <n v="2212"/>
    <d v="2026-03-24T00:00:00"/>
    <n v="2026"/>
    <x v="0"/>
    <n v="3"/>
    <x v="2"/>
    <x v="1"/>
    <x v="6"/>
    <x v="0"/>
    <s v="Returning"/>
    <x v="4"/>
    <s v="Weighted Vest"/>
    <n v="2"/>
    <n v="122.92"/>
    <n v="0.05"/>
    <n v="70.31"/>
    <n v="233.548"/>
    <n v="140.62"/>
    <n v="92.927999999999997"/>
    <n v="0.39789679209413054"/>
  </r>
  <r>
    <n v="4466"/>
    <d v="2026-03-24T00:00:00"/>
    <n v="2026"/>
    <x v="0"/>
    <n v="3"/>
    <x v="2"/>
    <x v="2"/>
    <x v="2"/>
    <x v="0"/>
    <s v="New"/>
    <x v="1"/>
    <s v="Hiking Daypack 20L"/>
    <n v="1"/>
    <n v="91.35"/>
    <n v="0.05"/>
    <n v="45.24"/>
    <n v="86.782499999999985"/>
    <n v="45.24"/>
    <n v="41.542499999999983"/>
    <n v="0.47869674185463645"/>
  </r>
  <r>
    <n v="4483"/>
    <d v="2026-03-24T00:00:00"/>
    <n v="2026"/>
    <x v="0"/>
    <n v="3"/>
    <x v="2"/>
    <x v="1"/>
    <x v="12"/>
    <x v="0"/>
    <s v="New"/>
    <x v="0"/>
    <s v="Trail Bike Light"/>
    <n v="3"/>
    <n v="51.01"/>
    <n v="0.15"/>
    <n v="22.84"/>
    <n v="130.07550000000001"/>
    <n v="68.52"/>
    <n v="61.555500000000009"/>
    <n v="0.47322900930613382"/>
  </r>
  <r>
    <n v="273"/>
    <d v="2026-03-25T00:00:00"/>
    <n v="2026"/>
    <x v="0"/>
    <n v="3"/>
    <x v="2"/>
    <x v="3"/>
    <x v="8"/>
    <x v="0"/>
    <s v="New"/>
    <x v="4"/>
    <s v="Weighted Vest"/>
    <n v="2"/>
    <n v="125.04"/>
    <n v="0.05"/>
    <n v="67.680000000000007"/>
    <n v="237.57599999999999"/>
    <n v="135.36000000000001"/>
    <n v="102.21599999999998"/>
    <n v="0.43024547934134755"/>
  </r>
  <r>
    <n v="578"/>
    <d v="2026-03-25T00:00:00"/>
    <n v="2026"/>
    <x v="0"/>
    <n v="3"/>
    <x v="2"/>
    <x v="2"/>
    <x v="5"/>
    <x v="3"/>
    <s v="Returning"/>
    <x v="0"/>
    <s v="Trail Bike Light"/>
    <n v="2"/>
    <n v="50.22"/>
    <n v="0.05"/>
    <n v="23.16"/>
    <n v="95.417999999999992"/>
    <n v="46.32"/>
    <n v="49.097999999999992"/>
    <n v="0.51455700182355524"/>
  </r>
  <r>
    <n v="1290"/>
    <d v="2026-03-25T00:00:00"/>
    <n v="2026"/>
    <x v="0"/>
    <n v="3"/>
    <x v="2"/>
    <x v="1"/>
    <x v="1"/>
    <x v="0"/>
    <s v="Business"/>
    <x v="4"/>
    <s v="Recovery Roller"/>
    <n v="5"/>
    <n v="36.369999999999997"/>
    <n v="0.05"/>
    <n v="13.81"/>
    <n v="172.75749999999999"/>
    <n v="69.05"/>
    <n v="103.7075"/>
    <n v="0.60030678841729013"/>
  </r>
  <r>
    <n v="1501"/>
    <d v="2026-03-25T00:00:00"/>
    <n v="2026"/>
    <x v="0"/>
    <n v="3"/>
    <x v="2"/>
    <x v="3"/>
    <x v="7"/>
    <x v="1"/>
    <s v="New"/>
    <x v="2"/>
    <s v="Insulated Bottle"/>
    <n v="3"/>
    <n v="36.43"/>
    <n v="0.1"/>
    <n v="13.23"/>
    <n v="98.36099999999999"/>
    <n v="39.69"/>
    <n v="58.670999999999992"/>
    <n v="0.59648641229755694"/>
  </r>
  <r>
    <n v="1540"/>
    <d v="2026-03-25T00:00:00"/>
    <n v="2026"/>
    <x v="0"/>
    <n v="3"/>
    <x v="2"/>
    <x v="1"/>
    <x v="12"/>
    <x v="1"/>
    <s v="Business"/>
    <x v="0"/>
    <s v="Trail Bike Light"/>
    <n v="10"/>
    <n v="49.7"/>
    <n v="0.1"/>
    <n v="21.96"/>
    <n v="447.3"/>
    <n v="219.60000000000002"/>
    <n v="227.7"/>
    <n v="0.50905432595573441"/>
  </r>
  <r>
    <n v="2541"/>
    <d v="2026-03-25T00:00:00"/>
    <n v="2026"/>
    <x v="0"/>
    <n v="3"/>
    <x v="2"/>
    <x v="1"/>
    <x v="12"/>
    <x v="0"/>
    <s v="Returning"/>
    <x v="2"/>
    <s v="Packing Cube Set"/>
    <n v="2"/>
    <n v="46.61"/>
    <n v="0"/>
    <n v="17.97"/>
    <n v="93.22"/>
    <n v="35.94"/>
    <n v="57.28"/>
    <n v="0.61446041621969538"/>
  </r>
  <r>
    <n v="4264"/>
    <d v="2026-03-25T00:00:00"/>
    <n v="2026"/>
    <x v="0"/>
    <n v="3"/>
    <x v="2"/>
    <x v="2"/>
    <x v="5"/>
    <x v="0"/>
    <s v="New"/>
    <x v="2"/>
    <s v="Packing Cube Set"/>
    <n v="1"/>
    <n v="47.61"/>
    <n v="0"/>
    <n v="18.89"/>
    <n v="47.61"/>
    <n v="18.89"/>
    <n v="28.72"/>
    <n v="0.60323461457676952"/>
  </r>
  <r>
    <n v="4311"/>
    <d v="2026-03-25T00:00:00"/>
    <n v="2026"/>
    <x v="0"/>
    <n v="3"/>
    <x v="2"/>
    <x v="2"/>
    <x v="2"/>
    <x v="0"/>
    <s v="New"/>
    <x v="0"/>
    <s v="Compact Repair Kit"/>
    <n v="2"/>
    <n v="40.880000000000003"/>
    <n v="0.05"/>
    <n v="16.39"/>
    <n v="77.671999999999997"/>
    <n v="32.78"/>
    <n v="44.891999999999996"/>
    <n v="0.57796889483983926"/>
  </r>
  <r>
    <n v="4796"/>
    <d v="2026-03-25T00:00:00"/>
    <n v="2026"/>
    <x v="0"/>
    <n v="3"/>
    <x v="2"/>
    <x v="1"/>
    <x v="12"/>
    <x v="0"/>
    <s v="New"/>
    <x v="4"/>
    <s v="Resistance Band Set"/>
    <n v="2"/>
    <n v="39.409999999999997"/>
    <n v="0.15"/>
    <n v="14.91"/>
    <n v="66.996999999999986"/>
    <n v="29.82"/>
    <n v="37.176999999999985"/>
    <n v="0.55490544352732207"/>
  </r>
  <r>
    <n v="89"/>
    <d v="2026-03-26T00:00:00"/>
    <n v="2026"/>
    <x v="0"/>
    <n v="3"/>
    <x v="2"/>
    <x v="2"/>
    <x v="10"/>
    <x v="0"/>
    <s v="Returning"/>
    <x v="0"/>
    <s v="Compact Repair Kit"/>
    <n v="1"/>
    <n v="40.82"/>
    <n v="0.05"/>
    <n v="16.940000000000001"/>
    <n v="38.778999999999996"/>
    <n v="16.940000000000001"/>
    <n v="21.838999999999995"/>
    <n v="0.56316563088269411"/>
  </r>
  <r>
    <n v="487"/>
    <d v="2026-03-26T00:00:00"/>
    <n v="2026"/>
    <x v="0"/>
    <n v="3"/>
    <x v="2"/>
    <x v="3"/>
    <x v="8"/>
    <x v="2"/>
    <s v="Business"/>
    <x v="2"/>
    <s v="Insulated Bottle"/>
    <n v="3"/>
    <n v="36.979999999999997"/>
    <n v="0.1"/>
    <n v="13.65"/>
    <n v="99.846000000000004"/>
    <n v="40.950000000000003"/>
    <n v="58.896000000000001"/>
    <n v="0.58986839733189111"/>
  </r>
  <r>
    <n v="1476"/>
    <d v="2026-03-26T00:00:00"/>
    <n v="2026"/>
    <x v="0"/>
    <n v="3"/>
    <x v="2"/>
    <x v="1"/>
    <x v="12"/>
    <x v="3"/>
    <s v="New"/>
    <x v="2"/>
    <s v="Insulated Bottle"/>
    <n v="1"/>
    <n v="35.700000000000003"/>
    <n v="0.05"/>
    <n v="13.91"/>
    <n v="33.914999999999999"/>
    <n v="13.91"/>
    <n v="20.004999999999999"/>
    <n v="0.58985699542975079"/>
  </r>
  <r>
    <n v="2145"/>
    <d v="2026-03-26T00:00:00"/>
    <n v="2026"/>
    <x v="0"/>
    <n v="3"/>
    <x v="2"/>
    <x v="3"/>
    <x v="8"/>
    <x v="2"/>
    <s v="Returning"/>
    <x v="0"/>
    <s v="Compact Repair Kit"/>
    <n v="1"/>
    <n v="39.53"/>
    <n v="0.05"/>
    <n v="17.170000000000002"/>
    <n v="37.5535"/>
    <n v="17.170000000000002"/>
    <n v="20.383499999999998"/>
    <n v="0.54278562584046752"/>
  </r>
  <r>
    <n v="2999"/>
    <d v="2026-03-26T00:00:00"/>
    <n v="2026"/>
    <x v="0"/>
    <n v="3"/>
    <x v="2"/>
    <x v="2"/>
    <x v="3"/>
    <x v="2"/>
    <s v="Returning"/>
    <x v="2"/>
    <s v="Insulated Bottle"/>
    <n v="2"/>
    <n v="35.75"/>
    <n v="0"/>
    <n v="13.28"/>
    <n v="71.5"/>
    <n v="26.56"/>
    <n v="44.94"/>
    <n v="0.62853146853146846"/>
  </r>
  <r>
    <n v="4464"/>
    <d v="2026-03-26T00:00:00"/>
    <n v="2026"/>
    <x v="0"/>
    <n v="3"/>
    <x v="2"/>
    <x v="2"/>
    <x v="2"/>
    <x v="0"/>
    <s v="Business"/>
    <x v="4"/>
    <s v="Training Mat"/>
    <n v="2"/>
    <n v="50.17"/>
    <n v="0"/>
    <n v="22.37"/>
    <n v="100.34"/>
    <n v="44.74"/>
    <n v="55.6"/>
    <n v="0.55411600558102447"/>
  </r>
  <r>
    <n v="4978"/>
    <d v="2026-03-26T00:00:00"/>
    <n v="2026"/>
    <x v="0"/>
    <n v="3"/>
    <x v="2"/>
    <x v="0"/>
    <x v="9"/>
    <x v="0"/>
    <s v="New"/>
    <x v="4"/>
    <s v="Resistance Band Set"/>
    <n v="5"/>
    <n v="41.32"/>
    <n v="0"/>
    <n v="15.09"/>
    <n v="206.6"/>
    <n v="75.45"/>
    <n v="131.14999999999998"/>
    <n v="0.63480154888673757"/>
  </r>
  <r>
    <n v="130"/>
    <d v="2026-03-27T00:00:00"/>
    <n v="2026"/>
    <x v="0"/>
    <n v="3"/>
    <x v="2"/>
    <x v="3"/>
    <x v="7"/>
    <x v="3"/>
    <s v="New"/>
    <x v="1"/>
    <s v="Summit Backpack 45L"/>
    <n v="3"/>
    <n v="152.4"/>
    <n v="0.05"/>
    <n v="79.97"/>
    <n v="434.34000000000003"/>
    <n v="239.91"/>
    <n v="194.43000000000004"/>
    <n v="0.44764470230694853"/>
  </r>
  <r>
    <n v="848"/>
    <d v="2026-03-27T00:00:00"/>
    <n v="2026"/>
    <x v="0"/>
    <n v="3"/>
    <x v="2"/>
    <x v="0"/>
    <x v="0"/>
    <x v="0"/>
    <s v="New"/>
    <x v="4"/>
    <s v="Recovery Roller"/>
    <n v="1"/>
    <n v="36.299999999999997"/>
    <n v="0"/>
    <n v="14.1"/>
    <n v="36.299999999999997"/>
    <n v="14.1"/>
    <n v="22.199999999999996"/>
    <n v="0.61157024793388426"/>
  </r>
  <r>
    <n v="1359"/>
    <d v="2026-03-27T00:00:00"/>
    <n v="2026"/>
    <x v="0"/>
    <n v="3"/>
    <x v="2"/>
    <x v="2"/>
    <x v="5"/>
    <x v="0"/>
    <s v="Returning"/>
    <x v="2"/>
    <s v="Packing Cube Set"/>
    <n v="3"/>
    <n v="46.24"/>
    <n v="0.1"/>
    <n v="18.2"/>
    <n v="124.848"/>
    <n v="54.599999999999994"/>
    <n v="70.248000000000005"/>
    <n v="0.56266820453671673"/>
  </r>
  <r>
    <n v="2379"/>
    <d v="2026-03-27T00:00:00"/>
    <n v="2026"/>
    <x v="0"/>
    <n v="3"/>
    <x v="2"/>
    <x v="0"/>
    <x v="0"/>
    <x v="2"/>
    <s v="Returning"/>
    <x v="2"/>
    <s v="Travel Backpack 35L"/>
    <n v="2"/>
    <n v="165.58"/>
    <n v="0"/>
    <n v="86.16"/>
    <n v="331.16"/>
    <n v="172.32"/>
    <n v="158.84000000000003"/>
    <n v="0.47964730039859893"/>
  </r>
  <r>
    <n v="2987"/>
    <d v="2026-03-27T00:00:00"/>
    <n v="2026"/>
    <x v="0"/>
    <n v="3"/>
    <x v="2"/>
    <x v="0"/>
    <x v="9"/>
    <x v="0"/>
    <s v="Returning"/>
    <x v="3"/>
    <s v="Compact Sleeping Bag"/>
    <n v="4"/>
    <n v="121.49"/>
    <n v="0"/>
    <n v="62.01"/>
    <n v="485.96"/>
    <n v="248.04"/>
    <n v="237.92"/>
    <n v="0.4895876203802782"/>
  </r>
  <r>
    <n v="3121"/>
    <d v="2026-03-27T00:00:00"/>
    <n v="2026"/>
    <x v="0"/>
    <n v="3"/>
    <x v="2"/>
    <x v="1"/>
    <x v="12"/>
    <x v="2"/>
    <s v="New"/>
    <x v="0"/>
    <s v="Commuter Helmet"/>
    <n v="5"/>
    <n v="81.84"/>
    <n v="0.1"/>
    <n v="42.7"/>
    <n v="368.28000000000003"/>
    <n v="213.5"/>
    <n v="154.78000000000003"/>
    <n v="0.42027804931030743"/>
  </r>
  <r>
    <n v="4445"/>
    <d v="2026-03-27T00:00:00"/>
    <n v="2026"/>
    <x v="0"/>
    <n v="3"/>
    <x v="2"/>
    <x v="1"/>
    <x v="11"/>
    <x v="0"/>
    <s v="New"/>
    <x v="1"/>
    <s v="Summit Backpack 45L"/>
    <n v="1"/>
    <n v="151.47999999999999"/>
    <n v="0"/>
    <n v="79.41"/>
    <n v="151.47999999999999"/>
    <n v="79.41"/>
    <n v="72.069999999999993"/>
    <n v="0.47577237919197252"/>
  </r>
  <r>
    <n v="441"/>
    <d v="2026-03-28T00:00:00"/>
    <n v="2026"/>
    <x v="0"/>
    <n v="3"/>
    <x v="2"/>
    <x v="0"/>
    <x v="15"/>
    <x v="2"/>
    <s v="New"/>
    <x v="4"/>
    <s v="Training Mat"/>
    <n v="1"/>
    <n v="51.02"/>
    <n v="0.05"/>
    <n v="21.94"/>
    <n v="48.469000000000001"/>
    <n v="21.94"/>
    <n v="26.529"/>
    <n v="0.54733953661102974"/>
  </r>
  <r>
    <n v="4608"/>
    <d v="2026-03-28T00:00:00"/>
    <n v="2026"/>
    <x v="0"/>
    <n v="3"/>
    <x v="2"/>
    <x v="2"/>
    <x v="2"/>
    <x v="1"/>
    <s v="Business"/>
    <x v="0"/>
    <s v="Compact Repair Kit"/>
    <n v="8"/>
    <n v="40.86"/>
    <n v="0.1"/>
    <n v="16.34"/>
    <n v="294.19200000000001"/>
    <n v="130.72"/>
    <n v="163.47200000000001"/>
    <n v="0.55566432805786703"/>
  </r>
  <r>
    <n v="4914"/>
    <d v="2026-03-28T00:00:00"/>
    <n v="2026"/>
    <x v="0"/>
    <n v="3"/>
    <x v="2"/>
    <x v="0"/>
    <x v="9"/>
    <x v="0"/>
    <s v="New"/>
    <x v="2"/>
    <s v="Travel Backpack 35L"/>
    <n v="5"/>
    <n v="163.33000000000001"/>
    <n v="0"/>
    <n v="87.05"/>
    <n v="816.65000000000009"/>
    <n v="435.25"/>
    <n v="381.40000000000009"/>
    <n v="0.46702993938651816"/>
  </r>
  <r>
    <n v="860"/>
    <d v="2026-03-29T00:00:00"/>
    <n v="2026"/>
    <x v="0"/>
    <n v="3"/>
    <x v="2"/>
    <x v="1"/>
    <x v="14"/>
    <x v="3"/>
    <s v="New"/>
    <x v="1"/>
    <s v="Hiking Daypack 20L"/>
    <n v="1"/>
    <n v="90.27"/>
    <n v="0"/>
    <n v="46.38"/>
    <n v="90.27"/>
    <n v="46.38"/>
    <n v="43.889999999999993"/>
    <n v="0.48620804253904948"/>
  </r>
  <r>
    <n v="920"/>
    <d v="2026-03-29T00:00:00"/>
    <n v="2026"/>
    <x v="0"/>
    <n v="3"/>
    <x v="2"/>
    <x v="0"/>
    <x v="9"/>
    <x v="1"/>
    <s v="Business"/>
    <x v="2"/>
    <s v="Carry-On Duffel"/>
    <n v="12"/>
    <n v="131.31"/>
    <n v="0.05"/>
    <n v="68.459999999999994"/>
    <n v="1496.934"/>
    <n v="821.52"/>
    <n v="675.41399999999999"/>
    <n v="0.45119824922140855"/>
  </r>
  <r>
    <n v="1700"/>
    <d v="2026-03-29T00:00:00"/>
    <n v="2026"/>
    <x v="0"/>
    <n v="3"/>
    <x v="2"/>
    <x v="1"/>
    <x v="12"/>
    <x v="3"/>
    <s v="New"/>
    <x v="2"/>
    <s v="Travel Backpack 35L"/>
    <n v="1"/>
    <n v="167.27"/>
    <n v="0.05"/>
    <n v="88.19"/>
    <n v="158.90649999999999"/>
    <n v="88.19"/>
    <n v="70.716499999999996"/>
    <n v="0.44501955552478972"/>
  </r>
  <r>
    <n v="1768"/>
    <d v="2026-03-29T00:00:00"/>
    <n v="2026"/>
    <x v="0"/>
    <n v="3"/>
    <x v="2"/>
    <x v="1"/>
    <x v="12"/>
    <x v="3"/>
    <s v="Returning"/>
    <x v="1"/>
    <s v="Trekking Poles"/>
    <n v="4"/>
    <n v="70.510000000000005"/>
    <n v="0"/>
    <n v="31.93"/>
    <n v="282.04000000000002"/>
    <n v="127.72"/>
    <n v="154.32000000000002"/>
    <n v="0.54715643171181394"/>
  </r>
  <r>
    <n v="1876"/>
    <d v="2026-03-29T00:00:00"/>
    <n v="2026"/>
    <x v="0"/>
    <n v="3"/>
    <x v="2"/>
    <x v="1"/>
    <x v="6"/>
    <x v="1"/>
    <s v="New"/>
    <x v="0"/>
    <s v="Cycling Pack 12L"/>
    <n v="12"/>
    <n v="101.06"/>
    <n v="0.1"/>
    <n v="50.59"/>
    <n v="1091.4480000000001"/>
    <n v="607.08000000000004"/>
    <n v="484.36800000000005"/>
    <n v="0.4437847703234602"/>
  </r>
  <r>
    <n v="2453"/>
    <d v="2026-03-29T00:00:00"/>
    <n v="2026"/>
    <x v="0"/>
    <n v="3"/>
    <x v="2"/>
    <x v="3"/>
    <x v="8"/>
    <x v="0"/>
    <s v="Business"/>
    <x v="0"/>
    <s v="Commuter Helmet"/>
    <n v="2"/>
    <n v="79.849999999999994"/>
    <n v="0.05"/>
    <n v="43.78"/>
    <n v="151.71499999999997"/>
    <n v="87.56"/>
    <n v="64.154999999999973"/>
    <n v="0.42286524074745402"/>
  </r>
  <r>
    <n v="2676"/>
    <d v="2026-03-29T00:00:00"/>
    <n v="2026"/>
    <x v="0"/>
    <n v="3"/>
    <x v="2"/>
    <x v="2"/>
    <x v="5"/>
    <x v="2"/>
    <s v="New"/>
    <x v="3"/>
    <s v="Trail Tent 2P"/>
    <n v="4"/>
    <n v="191.99"/>
    <n v="0"/>
    <n v="104.44"/>
    <n v="767.96"/>
    <n v="417.76"/>
    <n v="350.20000000000005"/>
    <n v="0.45601333402781397"/>
  </r>
  <r>
    <n v="2800"/>
    <d v="2026-03-29T00:00:00"/>
    <n v="2026"/>
    <x v="0"/>
    <n v="3"/>
    <x v="2"/>
    <x v="1"/>
    <x v="11"/>
    <x v="0"/>
    <s v="New"/>
    <x v="0"/>
    <s v="Trail Bike Light"/>
    <n v="1"/>
    <n v="49.81"/>
    <n v="0.05"/>
    <n v="23.12"/>
    <n v="47.319499999999998"/>
    <n v="23.12"/>
    <n v="24.199499999999997"/>
    <n v="0.51140650260463438"/>
  </r>
  <r>
    <n v="2857"/>
    <d v="2026-03-29T00:00:00"/>
    <n v="2026"/>
    <x v="0"/>
    <n v="3"/>
    <x v="2"/>
    <x v="0"/>
    <x v="15"/>
    <x v="2"/>
    <s v="New"/>
    <x v="4"/>
    <s v="Resistance Band Set"/>
    <n v="1"/>
    <n v="40.39"/>
    <n v="0.1"/>
    <n v="14.97"/>
    <n v="36.350999999999999"/>
    <n v="14.97"/>
    <n v="21.381"/>
    <n v="0.58818189320788972"/>
  </r>
  <r>
    <n v="3584"/>
    <d v="2026-03-29T00:00:00"/>
    <n v="2026"/>
    <x v="0"/>
    <n v="3"/>
    <x v="2"/>
    <x v="0"/>
    <x v="0"/>
    <x v="0"/>
    <s v="Returning"/>
    <x v="2"/>
    <s v="Insulated Bottle"/>
    <n v="1"/>
    <n v="35.700000000000003"/>
    <n v="0.05"/>
    <n v="13.85"/>
    <n v="33.914999999999999"/>
    <n v="13.85"/>
    <n v="20.064999999999998"/>
    <n v="0.59162612413386406"/>
  </r>
  <r>
    <n v="3669"/>
    <d v="2026-03-29T00:00:00"/>
    <n v="2026"/>
    <x v="0"/>
    <n v="3"/>
    <x v="2"/>
    <x v="2"/>
    <x v="10"/>
    <x v="3"/>
    <s v="Returning"/>
    <x v="3"/>
    <s v="Portable Camp Stove"/>
    <n v="1"/>
    <n v="80.09"/>
    <n v="0"/>
    <n v="40.61"/>
    <n v="80.09"/>
    <n v="40.61"/>
    <n v="39.480000000000004"/>
    <n v="0.49294543638406796"/>
  </r>
  <r>
    <n v="4787"/>
    <d v="2026-03-29T00:00:00"/>
    <n v="2026"/>
    <x v="0"/>
    <n v="3"/>
    <x v="2"/>
    <x v="3"/>
    <x v="13"/>
    <x v="3"/>
    <s v="New"/>
    <x v="1"/>
    <s v="Trail Boots"/>
    <n v="1"/>
    <n v="142.87"/>
    <n v="0.1"/>
    <n v="77.33"/>
    <n v="128.583"/>
    <n v="77.33"/>
    <n v="51.253"/>
    <n v="0.39859857057309289"/>
  </r>
  <r>
    <n v="769"/>
    <d v="2026-03-30T00:00:00"/>
    <n v="2026"/>
    <x v="0"/>
    <n v="3"/>
    <x v="2"/>
    <x v="3"/>
    <x v="8"/>
    <x v="0"/>
    <s v="Returning"/>
    <x v="4"/>
    <s v="Resistance Band Set"/>
    <n v="1"/>
    <n v="40.53"/>
    <n v="0"/>
    <n v="14.32"/>
    <n v="40.53"/>
    <n v="14.32"/>
    <n v="26.21"/>
    <n v="0.64668147051566738"/>
  </r>
  <r>
    <n v="1184"/>
    <d v="2026-03-30T00:00:00"/>
    <n v="2026"/>
    <x v="0"/>
    <n v="3"/>
    <x v="2"/>
    <x v="3"/>
    <x v="8"/>
    <x v="0"/>
    <s v="Returning"/>
    <x v="0"/>
    <s v="Trail Bike Light"/>
    <n v="1"/>
    <n v="49.46"/>
    <n v="0"/>
    <n v="23.04"/>
    <n v="49.46"/>
    <n v="23.04"/>
    <n v="26.42"/>
    <n v="0.53416902547513145"/>
  </r>
  <r>
    <n v="1498"/>
    <d v="2026-03-30T00:00:00"/>
    <n v="2026"/>
    <x v="0"/>
    <n v="3"/>
    <x v="2"/>
    <x v="1"/>
    <x v="14"/>
    <x v="3"/>
    <s v="Business"/>
    <x v="1"/>
    <s v="Trail Boots"/>
    <n v="3"/>
    <n v="142.46"/>
    <n v="0"/>
    <n v="79.650000000000006"/>
    <n v="427.38"/>
    <n v="238.95000000000002"/>
    <n v="188.42999999999998"/>
    <n v="0.44089569001825069"/>
  </r>
  <r>
    <n v="2054"/>
    <d v="2026-03-30T00:00:00"/>
    <n v="2026"/>
    <x v="0"/>
    <n v="3"/>
    <x v="2"/>
    <x v="3"/>
    <x v="13"/>
    <x v="1"/>
    <s v="Business"/>
    <x v="1"/>
    <s v="Trail Boots"/>
    <n v="6"/>
    <n v="142.18"/>
    <n v="0.05"/>
    <n v="80.94"/>
    <n v="810.42600000000004"/>
    <n v="485.64"/>
    <n v="324.78600000000006"/>
    <n v="0.40075960050640036"/>
  </r>
  <r>
    <n v="2294"/>
    <d v="2026-03-30T00:00:00"/>
    <n v="2026"/>
    <x v="0"/>
    <n v="3"/>
    <x v="2"/>
    <x v="1"/>
    <x v="14"/>
    <x v="0"/>
    <s v="New"/>
    <x v="4"/>
    <s v="Resistance Band Set"/>
    <n v="2"/>
    <n v="41.04"/>
    <n v="0"/>
    <n v="15.03"/>
    <n v="82.08"/>
    <n v="30.06"/>
    <n v="52.019999999999996"/>
    <n v="0.63377192982456132"/>
  </r>
  <r>
    <n v="2892"/>
    <d v="2026-03-30T00:00:00"/>
    <n v="2026"/>
    <x v="0"/>
    <n v="3"/>
    <x v="2"/>
    <x v="1"/>
    <x v="12"/>
    <x v="0"/>
    <s v="Returning"/>
    <x v="1"/>
    <s v="Trail Boots"/>
    <n v="2"/>
    <n v="145.06"/>
    <n v="0.15"/>
    <n v="77.08"/>
    <n v="246.602"/>
    <n v="154.16"/>
    <n v="92.442000000000007"/>
    <n v="0.37486313979610875"/>
  </r>
  <r>
    <n v="3145"/>
    <d v="2026-03-30T00:00:00"/>
    <n v="2026"/>
    <x v="0"/>
    <n v="3"/>
    <x v="2"/>
    <x v="1"/>
    <x v="11"/>
    <x v="0"/>
    <s v="Returning"/>
    <x v="2"/>
    <s v="Carry-On Duffel"/>
    <n v="1"/>
    <n v="130.72999999999999"/>
    <n v="0"/>
    <n v="66.17"/>
    <n v="130.72999999999999"/>
    <n v="66.17"/>
    <n v="64.559999999999988"/>
    <n v="0.4938422703281572"/>
  </r>
  <r>
    <n v="3925"/>
    <d v="2026-03-30T00:00:00"/>
    <n v="2026"/>
    <x v="0"/>
    <n v="3"/>
    <x v="2"/>
    <x v="3"/>
    <x v="13"/>
    <x v="0"/>
    <s v="Business"/>
    <x v="4"/>
    <s v="Recovery Roller"/>
    <n v="2"/>
    <n v="36.630000000000003"/>
    <n v="0"/>
    <n v="14.31"/>
    <n v="73.260000000000005"/>
    <n v="28.62"/>
    <n v="44.64"/>
    <n v="0.60933660933660927"/>
  </r>
  <r>
    <n v="2722"/>
    <d v="2026-03-31T00:00:00"/>
    <n v="2026"/>
    <x v="0"/>
    <n v="3"/>
    <x v="2"/>
    <x v="3"/>
    <x v="13"/>
    <x v="3"/>
    <s v="New"/>
    <x v="0"/>
    <s v="Trail Bike Light"/>
    <n v="1"/>
    <n v="50.99"/>
    <n v="0.1"/>
    <n v="21.86"/>
    <n v="45.891000000000005"/>
    <n v="21.86"/>
    <n v="24.031000000000006"/>
    <n v="0.52365387548756848"/>
  </r>
  <r>
    <n v="2767"/>
    <d v="2026-03-31T00:00:00"/>
    <n v="2026"/>
    <x v="0"/>
    <n v="3"/>
    <x v="2"/>
    <x v="1"/>
    <x v="6"/>
    <x v="0"/>
    <s v="Returning"/>
    <x v="2"/>
    <s v="Carry-On Duffel"/>
    <n v="4"/>
    <n v="134.18"/>
    <n v="0"/>
    <n v="66.430000000000007"/>
    <n v="536.72"/>
    <n v="265.72000000000003"/>
    <n v="271"/>
    <n v="0.5049187658369354"/>
  </r>
  <r>
    <n v="3794"/>
    <d v="2026-03-31T00:00:00"/>
    <n v="2026"/>
    <x v="0"/>
    <n v="3"/>
    <x v="2"/>
    <x v="1"/>
    <x v="12"/>
    <x v="2"/>
    <s v="Business"/>
    <x v="4"/>
    <s v="Training Mat"/>
    <n v="2"/>
    <n v="50.86"/>
    <n v="0.1"/>
    <n v="21.76"/>
    <n v="91.548000000000002"/>
    <n v="43.52"/>
    <n v="48.027999999999999"/>
    <n v="0.52462096386595003"/>
  </r>
  <r>
    <n v="3880"/>
    <d v="2026-03-31T00:00:00"/>
    <n v="2026"/>
    <x v="0"/>
    <n v="3"/>
    <x v="2"/>
    <x v="1"/>
    <x v="12"/>
    <x v="1"/>
    <s v="Business"/>
    <x v="3"/>
    <s v="Compact Sleeping Bag"/>
    <n v="12"/>
    <n v="124.86"/>
    <n v="0.1"/>
    <n v="60.82"/>
    <n v="1348.4880000000001"/>
    <n v="729.84"/>
    <n v="618.64800000000002"/>
    <n v="0.45877160197198641"/>
  </r>
  <r>
    <n v="422"/>
    <d v="2026-04-01T00:00:00"/>
    <n v="2026"/>
    <x v="1"/>
    <n v="4"/>
    <x v="3"/>
    <x v="3"/>
    <x v="4"/>
    <x v="0"/>
    <s v="Business"/>
    <x v="0"/>
    <s v="Commuter Helmet"/>
    <n v="1"/>
    <n v="81.760000000000005"/>
    <n v="0.1"/>
    <n v="42.78"/>
    <n v="73.584000000000003"/>
    <n v="42.78"/>
    <n v="30.804000000000002"/>
    <n v="0.4186236138290933"/>
  </r>
  <r>
    <n v="495"/>
    <d v="2026-04-01T00:00:00"/>
    <n v="2026"/>
    <x v="1"/>
    <n v="4"/>
    <x v="3"/>
    <x v="1"/>
    <x v="14"/>
    <x v="2"/>
    <s v="Business"/>
    <x v="2"/>
    <s v="Carry-On Duffel"/>
    <n v="1"/>
    <n v="134.65"/>
    <n v="0"/>
    <n v="68.19"/>
    <n v="134.65"/>
    <n v="68.19"/>
    <n v="66.460000000000008"/>
    <n v="0.49357593761604163"/>
  </r>
  <r>
    <n v="1517"/>
    <d v="2026-04-01T00:00:00"/>
    <n v="2026"/>
    <x v="1"/>
    <n v="4"/>
    <x v="3"/>
    <x v="2"/>
    <x v="16"/>
    <x v="0"/>
    <s v="Business"/>
    <x v="0"/>
    <s v="Compact Repair Kit"/>
    <n v="1"/>
    <n v="41.21"/>
    <n v="0"/>
    <n v="16.34"/>
    <n v="41.21"/>
    <n v="16.34"/>
    <n v="24.87"/>
    <n v="0.60349429750060668"/>
  </r>
  <r>
    <n v="2391"/>
    <d v="2026-04-01T00:00:00"/>
    <n v="2026"/>
    <x v="1"/>
    <n v="4"/>
    <x v="3"/>
    <x v="1"/>
    <x v="12"/>
    <x v="0"/>
    <s v="Returning"/>
    <x v="4"/>
    <s v="Resistance Band Set"/>
    <n v="2"/>
    <n v="40.590000000000003"/>
    <n v="0"/>
    <n v="15.01"/>
    <n v="81.180000000000007"/>
    <n v="30.02"/>
    <n v="51.160000000000011"/>
    <n v="0.63020448386302053"/>
  </r>
  <r>
    <n v="3809"/>
    <d v="2026-04-01T00:00:00"/>
    <n v="2026"/>
    <x v="1"/>
    <n v="4"/>
    <x v="3"/>
    <x v="0"/>
    <x v="15"/>
    <x v="0"/>
    <s v="New"/>
    <x v="3"/>
    <s v="Compact Sleeping Bag"/>
    <n v="3"/>
    <n v="124.08"/>
    <n v="0.05"/>
    <n v="62.41"/>
    <n v="353.62799999999999"/>
    <n v="187.23"/>
    <n v="166.398"/>
    <n v="0.47054531880959655"/>
  </r>
  <r>
    <n v="3958"/>
    <d v="2026-04-01T00:00:00"/>
    <n v="2026"/>
    <x v="1"/>
    <n v="4"/>
    <x v="3"/>
    <x v="1"/>
    <x v="1"/>
    <x v="0"/>
    <s v="Returning"/>
    <x v="3"/>
    <s v="Compact Sleeping Bag"/>
    <n v="2"/>
    <n v="125.35"/>
    <n v="0.15"/>
    <n v="60.73"/>
    <n v="213.095"/>
    <n v="121.46"/>
    <n v="91.635000000000005"/>
    <n v="0.43001947488209485"/>
  </r>
  <r>
    <n v="4418"/>
    <d v="2026-04-01T00:00:00"/>
    <n v="2026"/>
    <x v="1"/>
    <n v="4"/>
    <x v="3"/>
    <x v="1"/>
    <x v="14"/>
    <x v="3"/>
    <s v="New"/>
    <x v="4"/>
    <s v="Recovery Roller"/>
    <n v="3"/>
    <n v="36.090000000000003"/>
    <n v="0"/>
    <n v="14.03"/>
    <n v="108.27000000000001"/>
    <n v="42.089999999999996"/>
    <n v="66.180000000000007"/>
    <n v="0.61124965364366857"/>
  </r>
  <r>
    <n v="4693"/>
    <d v="2026-04-01T00:00:00"/>
    <n v="2026"/>
    <x v="1"/>
    <n v="4"/>
    <x v="3"/>
    <x v="1"/>
    <x v="12"/>
    <x v="1"/>
    <s v="Business"/>
    <x v="1"/>
    <s v="Hiking Daypack 20L"/>
    <n v="15"/>
    <n v="94.33"/>
    <n v="0.1"/>
    <n v="44.38"/>
    <n v="1273.4550000000002"/>
    <n v="665.7"/>
    <n v="607.75500000000011"/>
    <n v="0.47724890161018652"/>
  </r>
  <r>
    <n v="193"/>
    <d v="2026-04-02T00:00:00"/>
    <n v="2026"/>
    <x v="1"/>
    <n v="4"/>
    <x v="3"/>
    <x v="3"/>
    <x v="4"/>
    <x v="2"/>
    <s v="Returning"/>
    <x v="2"/>
    <s v="Insulated Bottle"/>
    <n v="1"/>
    <n v="35.6"/>
    <n v="0.1"/>
    <n v="13.39"/>
    <n v="32.04"/>
    <n v="13.39"/>
    <n v="18.649999999999999"/>
    <n v="0.58208489388264661"/>
  </r>
  <r>
    <n v="2246"/>
    <d v="2026-04-02T00:00:00"/>
    <n v="2026"/>
    <x v="1"/>
    <n v="4"/>
    <x v="3"/>
    <x v="1"/>
    <x v="12"/>
    <x v="3"/>
    <s v="Returning"/>
    <x v="0"/>
    <s v="Trail Bike Light"/>
    <n v="1"/>
    <n v="50.17"/>
    <n v="0"/>
    <n v="21.95"/>
    <n v="50.17"/>
    <n v="21.95"/>
    <n v="28.220000000000002"/>
    <n v="0.56248754235598963"/>
  </r>
  <r>
    <n v="2556"/>
    <d v="2026-04-02T00:00:00"/>
    <n v="2026"/>
    <x v="1"/>
    <n v="4"/>
    <x v="3"/>
    <x v="3"/>
    <x v="8"/>
    <x v="0"/>
    <s v="Returning"/>
    <x v="1"/>
    <s v="Trekking Poles"/>
    <n v="2"/>
    <n v="72.900000000000006"/>
    <n v="0"/>
    <n v="31.52"/>
    <n v="145.80000000000001"/>
    <n v="63.04"/>
    <n v="82.760000000000019"/>
    <n v="0.5676268861454048"/>
  </r>
  <r>
    <n v="169"/>
    <d v="2026-04-03T00:00:00"/>
    <n v="2026"/>
    <x v="1"/>
    <n v="4"/>
    <x v="3"/>
    <x v="2"/>
    <x v="16"/>
    <x v="0"/>
    <s v="New"/>
    <x v="1"/>
    <s v="Hiking Daypack 20L"/>
    <n v="2"/>
    <n v="93.48"/>
    <n v="0"/>
    <n v="45.15"/>
    <n v="186.96"/>
    <n v="90.3"/>
    <n v="96.660000000000011"/>
    <n v="0.51700898587933253"/>
  </r>
  <r>
    <n v="877"/>
    <d v="2026-04-03T00:00:00"/>
    <n v="2026"/>
    <x v="1"/>
    <n v="4"/>
    <x v="3"/>
    <x v="1"/>
    <x v="12"/>
    <x v="0"/>
    <s v="New"/>
    <x v="3"/>
    <s v="Compact Sleeping Bag"/>
    <n v="1"/>
    <n v="123.63"/>
    <n v="0"/>
    <n v="58.88"/>
    <n v="123.63"/>
    <n v="58.88"/>
    <n v="64.75"/>
    <n v="0.52374019250990866"/>
  </r>
  <r>
    <n v="2023"/>
    <d v="2026-04-03T00:00:00"/>
    <n v="2026"/>
    <x v="1"/>
    <n v="4"/>
    <x v="3"/>
    <x v="1"/>
    <x v="12"/>
    <x v="0"/>
    <s v="New"/>
    <x v="2"/>
    <s v="Travel Backpack 35L"/>
    <n v="3"/>
    <n v="168.37"/>
    <n v="0"/>
    <n v="87.15"/>
    <n v="505.11"/>
    <n v="261.45000000000005"/>
    <n v="243.65999999999997"/>
    <n v="0.4823899744610084"/>
  </r>
  <r>
    <n v="2548"/>
    <d v="2026-04-03T00:00:00"/>
    <n v="2026"/>
    <x v="1"/>
    <n v="4"/>
    <x v="3"/>
    <x v="0"/>
    <x v="9"/>
    <x v="3"/>
    <s v="New"/>
    <x v="0"/>
    <s v="Trail Bike Light"/>
    <n v="4"/>
    <n v="51.68"/>
    <n v="0.05"/>
    <n v="23.09"/>
    <n v="196.38399999999999"/>
    <n v="92.36"/>
    <n v="104.02399999999999"/>
    <n v="0.52969692031937421"/>
  </r>
  <r>
    <n v="2602"/>
    <d v="2026-04-03T00:00:00"/>
    <n v="2026"/>
    <x v="1"/>
    <n v="4"/>
    <x v="3"/>
    <x v="1"/>
    <x v="12"/>
    <x v="3"/>
    <s v="New"/>
    <x v="0"/>
    <s v="Compact Repair Kit"/>
    <n v="1"/>
    <n v="40.159999999999997"/>
    <n v="0"/>
    <n v="16.77"/>
    <n v="40.159999999999997"/>
    <n v="16.77"/>
    <n v="23.389999999999997"/>
    <n v="0.58242031872509958"/>
  </r>
  <r>
    <n v="3229"/>
    <d v="2026-04-03T00:00:00"/>
    <n v="2026"/>
    <x v="1"/>
    <n v="4"/>
    <x v="3"/>
    <x v="3"/>
    <x v="13"/>
    <x v="2"/>
    <s v="Returning"/>
    <x v="2"/>
    <s v="Insulated Bottle"/>
    <n v="3"/>
    <n v="36.17"/>
    <n v="0.1"/>
    <n v="13.65"/>
    <n v="97.659000000000006"/>
    <n v="40.950000000000003"/>
    <n v="56.709000000000003"/>
    <n v="0.58068380794396834"/>
  </r>
  <r>
    <n v="3261"/>
    <d v="2026-04-03T00:00:00"/>
    <n v="2026"/>
    <x v="1"/>
    <n v="4"/>
    <x v="3"/>
    <x v="2"/>
    <x v="10"/>
    <x v="0"/>
    <s v="New"/>
    <x v="2"/>
    <s v="Carry-On Duffel"/>
    <n v="4"/>
    <n v="130.55000000000001"/>
    <n v="0"/>
    <n v="67.66"/>
    <n v="522.20000000000005"/>
    <n v="270.64"/>
    <n v="251.56000000000006"/>
    <n v="0.48173113749521262"/>
  </r>
  <r>
    <n v="3621"/>
    <d v="2026-04-03T00:00:00"/>
    <n v="2026"/>
    <x v="1"/>
    <n v="4"/>
    <x v="3"/>
    <x v="3"/>
    <x v="8"/>
    <x v="0"/>
    <s v="New"/>
    <x v="0"/>
    <s v="Cycling Pack 12L"/>
    <n v="2"/>
    <n v="102.63"/>
    <n v="0"/>
    <n v="50.19"/>
    <n v="205.26"/>
    <n v="100.38"/>
    <n v="104.88"/>
    <n v="0.51096170710318622"/>
  </r>
  <r>
    <n v="4681"/>
    <d v="2026-04-03T00:00:00"/>
    <n v="2026"/>
    <x v="1"/>
    <n v="4"/>
    <x v="3"/>
    <x v="3"/>
    <x v="13"/>
    <x v="3"/>
    <s v="Returning"/>
    <x v="0"/>
    <s v="Commuter Helmet"/>
    <n v="6"/>
    <n v="81.239999999999995"/>
    <n v="0"/>
    <n v="43.28"/>
    <n v="487.43999999999994"/>
    <n v="259.68"/>
    <n v="227.75999999999993"/>
    <n v="0.46725750861644505"/>
  </r>
  <r>
    <n v="4954"/>
    <d v="2026-04-03T00:00:00"/>
    <n v="2026"/>
    <x v="1"/>
    <n v="4"/>
    <x v="3"/>
    <x v="3"/>
    <x v="8"/>
    <x v="0"/>
    <s v="New"/>
    <x v="1"/>
    <s v="Trekking Poles"/>
    <n v="3"/>
    <n v="72.11"/>
    <n v="0.05"/>
    <n v="31.63"/>
    <n v="205.51349999999996"/>
    <n v="94.89"/>
    <n v="110.62349999999996"/>
    <n v="0.5382785072513484"/>
  </r>
  <r>
    <n v="1153"/>
    <d v="2026-04-04T00:00:00"/>
    <n v="2026"/>
    <x v="1"/>
    <n v="4"/>
    <x v="3"/>
    <x v="2"/>
    <x v="16"/>
    <x v="2"/>
    <s v="New"/>
    <x v="1"/>
    <s v="Hiking Daypack 20L"/>
    <n v="4"/>
    <n v="90.15"/>
    <n v="0"/>
    <n v="44.9"/>
    <n v="360.6"/>
    <n v="179.6"/>
    <n v="181.00000000000003"/>
    <n v="0.50194120909595119"/>
  </r>
  <r>
    <n v="1383"/>
    <d v="2026-04-04T00:00:00"/>
    <n v="2026"/>
    <x v="1"/>
    <n v="4"/>
    <x v="3"/>
    <x v="3"/>
    <x v="4"/>
    <x v="2"/>
    <s v="Returning"/>
    <x v="0"/>
    <s v="Trail Bike Light"/>
    <n v="1"/>
    <n v="50.7"/>
    <n v="0.05"/>
    <n v="21.85"/>
    <n v="48.164999999999999"/>
    <n v="21.85"/>
    <n v="26.314999999999998"/>
    <n v="0.54635108481262329"/>
  </r>
  <r>
    <n v="2583"/>
    <d v="2026-04-04T00:00:00"/>
    <n v="2026"/>
    <x v="1"/>
    <n v="4"/>
    <x v="3"/>
    <x v="0"/>
    <x v="0"/>
    <x v="0"/>
    <s v="Returning"/>
    <x v="4"/>
    <s v="Resistance Band Set"/>
    <n v="1"/>
    <n v="41.13"/>
    <n v="0"/>
    <n v="15.04"/>
    <n v="41.13"/>
    <n v="15.04"/>
    <n v="26.090000000000003"/>
    <n v="0.63433017262338931"/>
  </r>
  <r>
    <n v="4074"/>
    <d v="2026-04-04T00:00:00"/>
    <n v="2026"/>
    <x v="1"/>
    <n v="4"/>
    <x v="3"/>
    <x v="1"/>
    <x v="1"/>
    <x v="2"/>
    <s v="Returning"/>
    <x v="3"/>
    <s v="Compact Sleeping Bag"/>
    <n v="1"/>
    <n v="121.66"/>
    <n v="0"/>
    <n v="61.37"/>
    <n v="121.66"/>
    <n v="61.37"/>
    <n v="60.29"/>
    <n v="0.49556140062469178"/>
  </r>
  <r>
    <n v="4301"/>
    <d v="2026-04-04T00:00:00"/>
    <n v="2026"/>
    <x v="1"/>
    <n v="4"/>
    <x v="3"/>
    <x v="2"/>
    <x v="16"/>
    <x v="2"/>
    <s v="New"/>
    <x v="4"/>
    <s v="Weighted Vest"/>
    <n v="1"/>
    <n v="122.77"/>
    <n v="0.1"/>
    <n v="70.59"/>
    <n v="110.49299999999999"/>
    <n v="70.59"/>
    <n v="39.902999999999992"/>
    <n v="0.36113599956558329"/>
  </r>
  <r>
    <n v="4692"/>
    <d v="2026-04-04T00:00:00"/>
    <n v="2026"/>
    <x v="1"/>
    <n v="4"/>
    <x v="3"/>
    <x v="3"/>
    <x v="13"/>
    <x v="0"/>
    <s v="Returning"/>
    <x v="0"/>
    <s v="Trail Bike Light"/>
    <n v="1"/>
    <n v="49.96"/>
    <n v="0"/>
    <n v="22.13"/>
    <n v="49.96"/>
    <n v="22.13"/>
    <n v="27.830000000000002"/>
    <n v="0.55704563650920735"/>
  </r>
  <r>
    <n v="1951"/>
    <d v="2026-04-05T00:00:00"/>
    <n v="2026"/>
    <x v="1"/>
    <n v="4"/>
    <x v="3"/>
    <x v="3"/>
    <x v="8"/>
    <x v="3"/>
    <s v="Returning"/>
    <x v="1"/>
    <s v="Summit Backpack 45L"/>
    <n v="2"/>
    <n v="155.13"/>
    <n v="0.15"/>
    <n v="80.959999999999994"/>
    <n v="263.721"/>
    <n v="161.91999999999999"/>
    <n v="101.80100000000002"/>
    <n v="0.38601779911345707"/>
  </r>
  <r>
    <n v="2111"/>
    <d v="2026-04-05T00:00:00"/>
    <n v="2026"/>
    <x v="1"/>
    <n v="4"/>
    <x v="3"/>
    <x v="3"/>
    <x v="13"/>
    <x v="0"/>
    <s v="New"/>
    <x v="1"/>
    <s v="Trekking Poles"/>
    <n v="3"/>
    <n v="69.83"/>
    <n v="0.05"/>
    <n v="31.53"/>
    <n v="199.0155"/>
    <n v="94.59"/>
    <n v="104.4255"/>
    <n v="0.52471038687941396"/>
  </r>
  <r>
    <n v="2933"/>
    <d v="2026-04-05T00:00:00"/>
    <n v="2026"/>
    <x v="1"/>
    <n v="4"/>
    <x v="3"/>
    <x v="1"/>
    <x v="6"/>
    <x v="2"/>
    <s v="Returning"/>
    <x v="2"/>
    <s v="Insulated Bottle"/>
    <n v="1"/>
    <n v="35.4"/>
    <n v="0"/>
    <n v="13.37"/>
    <n v="35.4"/>
    <n v="13.37"/>
    <n v="22.03"/>
    <n v="0.62231638418079105"/>
  </r>
  <r>
    <n v="3263"/>
    <d v="2026-04-05T00:00:00"/>
    <n v="2026"/>
    <x v="1"/>
    <n v="4"/>
    <x v="3"/>
    <x v="3"/>
    <x v="7"/>
    <x v="0"/>
    <s v="New"/>
    <x v="4"/>
    <s v="Training Mat"/>
    <n v="1"/>
    <n v="51.75"/>
    <n v="0.1"/>
    <n v="22.1"/>
    <n v="46.575000000000003"/>
    <n v="22.1"/>
    <n v="24.475000000000001"/>
    <n v="0.52549651100375738"/>
  </r>
  <r>
    <n v="4764"/>
    <d v="2026-04-05T00:00:00"/>
    <n v="2026"/>
    <x v="1"/>
    <n v="4"/>
    <x v="3"/>
    <x v="3"/>
    <x v="13"/>
    <x v="3"/>
    <s v="New"/>
    <x v="0"/>
    <s v="Compact Repair Kit"/>
    <n v="6"/>
    <n v="39.6"/>
    <n v="0.15"/>
    <n v="17.010000000000002"/>
    <n v="201.96"/>
    <n v="102.06"/>
    <n v="99.9"/>
    <n v="0.49465240641711233"/>
  </r>
  <r>
    <n v="28"/>
    <d v="2026-04-06T00:00:00"/>
    <n v="2026"/>
    <x v="1"/>
    <n v="4"/>
    <x v="3"/>
    <x v="1"/>
    <x v="6"/>
    <x v="2"/>
    <s v="New"/>
    <x v="4"/>
    <s v="Weighted Vest"/>
    <n v="2"/>
    <n v="125.94"/>
    <n v="0.05"/>
    <n v="70.94"/>
    <n v="239.28599999999997"/>
    <n v="141.88"/>
    <n v="97.405999999999977"/>
    <n v="0.40706936469329585"/>
  </r>
  <r>
    <n v="581"/>
    <d v="2026-04-06T00:00:00"/>
    <n v="2026"/>
    <x v="1"/>
    <n v="4"/>
    <x v="3"/>
    <x v="1"/>
    <x v="1"/>
    <x v="0"/>
    <s v="Returning"/>
    <x v="3"/>
    <s v="Compact Sleeping Bag"/>
    <n v="3"/>
    <n v="124.67"/>
    <n v="0"/>
    <n v="61.46"/>
    <n v="374.01"/>
    <n v="184.38"/>
    <n v="189.63"/>
    <n v="0.50701852891633914"/>
  </r>
  <r>
    <n v="643"/>
    <d v="2026-04-06T00:00:00"/>
    <n v="2026"/>
    <x v="1"/>
    <n v="4"/>
    <x v="3"/>
    <x v="3"/>
    <x v="8"/>
    <x v="0"/>
    <s v="Returning"/>
    <x v="1"/>
    <s v="Trekking Poles"/>
    <n v="2"/>
    <n v="72.260000000000005"/>
    <n v="0"/>
    <n v="33.21"/>
    <n v="144.52000000000001"/>
    <n v="66.42"/>
    <n v="78.100000000000009"/>
    <n v="0.54040963188486024"/>
  </r>
  <r>
    <n v="1907"/>
    <d v="2026-04-06T00:00:00"/>
    <n v="2026"/>
    <x v="1"/>
    <n v="4"/>
    <x v="3"/>
    <x v="1"/>
    <x v="12"/>
    <x v="1"/>
    <s v="Business"/>
    <x v="0"/>
    <s v="Trail Bike Light"/>
    <n v="10"/>
    <n v="50.64"/>
    <n v="0.2"/>
    <n v="22.99"/>
    <n v="405.12"/>
    <n v="229.89999999999998"/>
    <n v="175.22000000000003"/>
    <n v="0.43251382306477099"/>
  </r>
  <r>
    <n v="1950"/>
    <d v="2026-04-06T00:00:00"/>
    <n v="2026"/>
    <x v="1"/>
    <n v="4"/>
    <x v="3"/>
    <x v="0"/>
    <x v="9"/>
    <x v="0"/>
    <s v="New"/>
    <x v="1"/>
    <s v="Trekking Poles"/>
    <n v="1"/>
    <n v="73"/>
    <n v="0"/>
    <n v="32.4"/>
    <n v="73"/>
    <n v="32.4"/>
    <n v="40.6"/>
    <n v="0.55616438356164388"/>
  </r>
  <r>
    <n v="2443"/>
    <d v="2026-04-06T00:00:00"/>
    <n v="2026"/>
    <x v="1"/>
    <n v="4"/>
    <x v="3"/>
    <x v="0"/>
    <x v="15"/>
    <x v="0"/>
    <s v="Returning"/>
    <x v="2"/>
    <s v="Insulated Bottle"/>
    <n v="1"/>
    <n v="35.700000000000003"/>
    <n v="0"/>
    <n v="13.8"/>
    <n v="35.700000000000003"/>
    <n v="13.8"/>
    <n v="21.900000000000002"/>
    <n v="0.61344537815126055"/>
  </r>
  <r>
    <n v="2480"/>
    <d v="2026-04-06T00:00:00"/>
    <n v="2026"/>
    <x v="1"/>
    <n v="4"/>
    <x v="3"/>
    <x v="2"/>
    <x v="16"/>
    <x v="1"/>
    <s v="New"/>
    <x v="1"/>
    <s v="Summit Backpack 45L"/>
    <n v="8"/>
    <n v="152.41999999999999"/>
    <n v="0.05"/>
    <n v="80.11"/>
    <n v="1158.3919999999998"/>
    <n v="640.88"/>
    <n v="517.51199999999983"/>
    <n v="0.44675032286134564"/>
  </r>
  <r>
    <n v="2515"/>
    <d v="2026-04-06T00:00:00"/>
    <n v="2026"/>
    <x v="1"/>
    <n v="4"/>
    <x v="3"/>
    <x v="3"/>
    <x v="8"/>
    <x v="0"/>
    <s v="Returning"/>
    <x v="0"/>
    <s v="Commuter Helmet"/>
    <n v="1"/>
    <n v="81.78"/>
    <n v="0"/>
    <n v="42.82"/>
    <n v="81.78"/>
    <n v="42.82"/>
    <n v="38.96"/>
    <n v="0.47640009782342874"/>
  </r>
  <r>
    <n v="2829"/>
    <d v="2026-04-06T00:00:00"/>
    <n v="2026"/>
    <x v="1"/>
    <n v="4"/>
    <x v="3"/>
    <x v="1"/>
    <x v="6"/>
    <x v="0"/>
    <s v="Business"/>
    <x v="0"/>
    <s v="Cycling Pack 12L"/>
    <n v="6"/>
    <n v="102.59"/>
    <n v="0.1"/>
    <n v="49.6"/>
    <n v="553.98599999999999"/>
    <n v="297.60000000000002"/>
    <n v="256.38599999999997"/>
    <n v="0.46280230908362302"/>
  </r>
  <r>
    <n v="4086"/>
    <d v="2026-04-06T00:00:00"/>
    <n v="2026"/>
    <x v="1"/>
    <n v="4"/>
    <x v="3"/>
    <x v="3"/>
    <x v="8"/>
    <x v="2"/>
    <s v="Returning"/>
    <x v="1"/>
    <s v="Summit Backpack 45L"/>
    <n v="2"/>
    <n v="152.44"/>
    <n v="0.15"/>
    <n v="76.680000000000007"/>
    <n v="259.14799999999997"/>
    <n v="153.36000000000001"/>
    <n v="105.78799999999995"/>
    <n v="0.4082146109559015"/>
  </r>
  <r>
    <n v="4512"/>
    <d v="2026-04-06T00:00:00"/>
    <n v="2026"/>
    <x v="1"/>
    <n v="4"/>
    <x v="3"/>
    <x v="1"/>
    <x v="1"/>
    <x v="0"/>
    <s v="New"/>
    <x v="2"/>
    <s v="Carry-On Duffel"/>
    <n v="6"/>
    <n v="136.29"/>
    <n v="0"/>
    <n v="68.209999999999994"/>
    <n v="817.74"/>
    <n v="409.26"/>
    <n v="408.48"/>
    <n v="0.49952307579426225"/>
  </r>
  <r>
    <n v="4837"/>
    <d v="2026-04-06T00:00:00"/>
    <n v="2026"/>
    <x v="1"/>
    <n v="4"/>
    <x v="3"/>
    <x v="0"/>
    <x v="9"/>
    <x v="1"/>
    <s v="Business"/>
    <x v="1"/>
    <s v="Summit Backpack 45L"/>
    <n v="4"/>
    <n v="157.51"/>
    <n v="0.2"/>
    <n v="79.209999999999994"/>
    <n v="504.03199999999998"/>
    <n v="316.83999999999997"/>
    <n v="187.19200000000001"/>
    <n v="0.37138911815122855"/>
  </r>
  <r>
    <n v="1580"/>
    <d v="2026-04-07T00:00:00"/>
    <n v="2026"/>
    <x v="1"/>
    <n v="4"/>
    <x v="3"/>
    <x v="2"/>
    <x v="3"/>
    <x v="0"/>
    <s v="New"/>
    <x v="3"/>
    <s v="Compact Sleeping Bag"/>
    <n v="2"/>
    <n v="120.5"/>
    <n v="0"/>
    <n v="61.42"/>
    <n v="241"/>
    <n v="122.84"/>
    <n v="118.16"/>
    <n v="0.49029045643153524"/>
  </r>
  <r>
    <n v="1962"/>
    <d v="2026-04-07T00:00:00"/>
    <n v="2026"/>
    <x v="1"/>
    <n v="4"/>
    <x v="3"/>
    <x v="0"/>
    <x v="0"/>
    <x v="0"/>
    <s v="Returning"/>
    <x v="1"/>
    <s v="Summit Backpack 45L"/>
    <n v="3"/>
    <n v="152.62"/>
    <n v="0.05"/>
    <n v="77.75"/>
    <n v="434.96699999999998"/>
    <n v="233.25"/>
    <n v="201.71699999999998"/>
    <n v="0.46375242259757637"/>
  </r>
  <r>
    <n v="2381"/>
    <d v="2026-04-07T00:00:00"/>
    <n v="2026"/>
    <x v="1"/>
    <n v="4"/>
    <x v="3"/>
    <x v="1"/>
    <x v="11"/>
    <x v="0"/>
    <s v="Returning"/>
    <x v="2"/>
    <s v="Carry-On Duffel"/>
    <n v="2"/>
    <n v="134.16"/>
    <n v="0.05"/>
    <n v="67.08"/>
    <n v="254.90399999999997"/>
    <n v="134.16"/>
    <n v="120.74399999999997"/>
    <n v="0.47368421052631576"/>
  </r>
  <r>
    <n v="2655"/>
    <d v="2026-04-07T00:00:00"/>
    <n v="2026"/>
    <x v="1"/>
    <n v="4"/>
    <x v="3"/>
    <x v="3"/>
    <x v="13"/>
    <x v="2"/>
    <s v="Business"/>
    <x v="0"/>
    <s v="Cycling Pack 12L"/>
    <n v="1"/>
    <n v="101.13"/>
    <n v="0"/>
    <n v="50.8"/>
    <n v="101.13"/>
    <n v="50.8"/>
    <n v="50.33"/>
    <n v="0.49767625828141998"/>
  </r>
  <r>
    <n v="2944"/>
    <d v="2026-04-07T00:00:00"/>
    <n v="2026"/>
    <x v="1"/>
    <n v="4"/>
    <x v="3"/>
    <x v="1"/>
    <x v="14"/>
    <x v="2"/>
    <s v="New"/>
    <x v="4"/>
    <s v="Training Mat"/>
    <n v="1"/>
    <n v="51.36"/>
    <n v="0"/>
    <n v="22.21"/>
    <n v="51.36"/>
    <n v="22.21"/>
    <n v="29.15"/>
    <n v="0.56756230529595009"/>
  </r>
  <r>
    <n v="4756"/>
    <d v="2026-04-07T00:00:00"/>
    <n v="2026"/>
    <x v="1"/>
    <n v="4"/>
    <x v="3"/>
    <x v="2"/>
    <x v="16"/>
    <x v="0"/>
    <s v="Business"/>
    <x v="1"/>
    <s v="Summit Backpack 45L"/>
    <n v="5"/>
    <n v="151.88"/>
    <n v="0"/>
    <n v="80.56"/>
    <n v="759.4"/>
    <n v="402.8"/>
    <n v="356.59999999999997"/>
    <n v="0.46958124835396364"/>
  </r>
  <r>
    <n v="52"/>
    <d v="2026-04-08T00:00:00"/>
    <n v="2026"/>
    <x v="1"/>
    <n v="4"/>
    <x v="3"/>
    <x v="1"/>
    <x v="12"/>
    <x v="0"/>
    <s v="New"/>
    <x v="2"/>
    <s v="Carry-On Duffel"/>
    <n v="2"/>
    <n v="133.59"/>
    <n v="0"/>
    <n v="66.83"/>
    <n v="267.18"/>
    <n v="133.66"/>
    <n v="133.52000000000001"/>
    <n v="0.49973800434164234"/>
  </r>
  <r>
    <n v="556"/>
    <d v="2026-04-08T00:00:00"/>
    <n v="2026"/>
    <x v="1"/>
    <n v="4"/>
    <x v="3"/>
    <x v="3"/>
    <x v="8"/>
    <x v="0"/>
    <s v="New"/>
    <x v="3"/>
    <s v="Compact Sleeping Bag"/>
    <n v="2"/>
    <n v="124.39"/>
    <n v="0"/>
    <n v="61.27"/>
    <n v="248.78"/>
    <n v="122.54"/>
    <n v="126.24"/>
    <n v="0.50743628909076288"/>
  </r>
  <r>
    <n v="1233"/>
    <d v="2026-04-08T00:00:00"/>
    <n v="2026"/>
    <x v="1"/>
    <n v="4"/>
    <x v="3"/>
    <x v="0"/>
    <x v="15"/>
    <x v="0"/>
    <s v="New"/>
    <x v="0"/>
    <s v="Trail Bike Light"/>
    <n v="5"/>
    <n v="50.22"/>
    <n v="0.1"/>
    <n v="22.31"/>
    <n v="225.99"/>
    <n v="111.55"/>
    <n v="114.44000000000001"/>
    <n v="0.50639408823399268"/>
  </r>
  <r>
    <n v="1492"/>
    <d v="2026-04-08T00:00:00"/>
    <n v="2026"/>
    <x v="1"/>
    <n v="4"/>
    <x v="3"/>
    <x v="1"/>
    <x v="14"/>
    <x v="0"/>
    <s v="Returning"/>
    <x v="0"/>
    <s v="Compact Repair Kit"/>
    <n v="2"/>
    <n v="41.08"/>
    <n v="0"/>
    <n v="16.79"/>
    <n v="82.16"/>
    <n v="33.58"/>
    <n v="48.58"/>
    <n v="0.59128529698149956"/>
  </r>
  <r>
    <n v="1619"/>
    <d v="2026-04-08T00:00:00"/>
    <n v="2026"/>
    <x v="1"/>
    <n v="4"/>
    <x v="3"/>
    <x v="3"/>
    <x v="8"/>
    <x v="2"/>
    <s v="New"/>
    <x v="2"/>
    <s v="Packing Cube Set"/>
    <n v="5"/>
    <n v="46.11"/>
    <n v="0"/>
    <n v="18.88"/>
    <n v="230.55"/>
    <n v="94.399999999999991"/>
    <n v="136.15000000000003"/>
    <n v="0.5905443504662764"/>
  </r>
  <r>
    <n v="1631"/>
    <d v="2026-04-08T00:00:00"/>
    <n v="2026"/>
    <x v="1"/>
    <n v="4"/>
    <x v="3"/>
    <x v="3"/>
    <x v="8"/>
    <x v="0"/>
    <s v="Returning"/>
    <x v="2"/>
    <s v="Packing Cube Set"/>
    <n v="1"/>
    <n v="45.54"/>
    <n v="0"/>
    <n v="18.36"/>
    <n v="45.54"/>
    <n v="18.36"/>
    <n v="27.18"/>
    <n v="0.59683794466403162"/>
  </r>
  <r>
    <n v="1844"/>
    <d v="2026-04-08T00:00:00"/>
    <n v="2026"/>
    <x v="1"/>
    <n v="4"/>
    <x v="3"/>
    <x v="1"/>
    <x v="14"/>
    <x v="2"/>
    <s v="New"/>
    <x v="4"/>
    <s v="Recovery Roller"/>
    <n v="2"/>
    <n v="37.1"/>
    <n v="0.1"/>
    <n v="14.17"/>
    <n v="66.78"/>
    <n v="28.34"/>
    <n v="38.44"/>
    <n v="0.57562144354597178"/>
  </r>
  <r>
    <n v="4246"/>
    <d v="2026-04-08T00:00:00"/>
    <n v="2026"/>
    <x v="1"/>
    <n v="4"/>
    <x v="3"/>
    <x v="3"/>
    <x v="8"/>
    <x v="1"/>
    <s v="Business"/>
    <x v="1"/>
    <s v="Summit Backpack 45L"/>
    <n v="5"/>
    <n v="156.57"/>
    <n v="0.15"/>
    <n v="80.849999999999994"/>
    <n v="665.4224999999999"/>
    <n v="404.25"/>
    <n v="261.1724999999999"/>
    <n v="0.39249123677062309"/>
  </r>
  <r>
    <n v="5139"/>
    <d v="2026-04-08T00:00:00"/>
    <n v="2026"/>
    <x v="1"/>
    <n v="4"/>
    <x v="3"/>
    <x v="0"/>
    <x v="15"/>
    <x v="0"/>
    <s v="Returning"/>
    <x v="4"/>
    <s v="Training Mat"/>
    <n v="2"/>
    <n v="51.4"/>
    <n v="0"/>
    <n v="21.99"/>
    <n v="102.8"/>
    <n v="43.98"/>
    <n v="58.82"/>
    <n v="0.57217898832684821"/>
  </r>
  <r>
    <n v="186"/>
    <d v="2026-04-09T00:00:00"/>
    <n v="2026"/>
    <x v="1"/>
    <n v="4"/>
    <x v="3"/>
    <x v="0"/>
    <x v="0"/>
    <x v="0"/>
    <s v="New"/>
    <x v="2"/>
    <s v="Packing Cube Set"/>
    <n v="2"/>
    <n v="46.42"/>
    <n v="0.1"/>
    <n v="18.73"/>
    <n v="83.556000000000012"/>
    <n v="37.46"/>
    <n v="46.096000000000011"/>
    <n v="0.55167791660682663"/>
  </r>
  <r>
    <n v="1742"/>
    <d v="2026-04-09T00:00:00"/>
    <n v="2026"/>
    <x v="1"/>
    <n v="4"/>
    <x v="3"/>
    <x v="3"/>
    <x v="4"/>
    <x v="3"/>
    <s v="Returning"/>
    <x v="3"/>
    <s v="Compact Sleeping Bag"/>
    <n v="2"/>
    <n v="120.75"/>
    <n v="0.05"/>
    <n v="60.31"/>
    <n v="229.42499999999998"/>
    <n v="120.62"/>
    <n v="108.80499999999998"/>
    <n v="0.47425084450256066"/>
  </r>
  <r>
    <n v="3189"/>
    <d v="2026-04-09T00:00:00"/>
    <n v="2026"/>
    <x v="1"/>
    <n v="4"/>
    <x v="3"/>
    <x v="1"/>
    <x v="11"/>
    <x v="1"/>
    <s v="Business"/>
    <x v="1"/>
    <s v="Summit Backpack 45L"/>
    <n v="6"/>
    <n v="157.38999999999999"/>
    <n v="0.05"/>
    <n v="79.239999999999995"/>
    <n v="897.12299999999993"/>
    <n v="475.43999999999994"/>
    <n v="421.68299999999999"/>
    <n v="0.47003922539049831"/>
  </r>
  <r>
    <n v="3747"/>
    <d v="2026-04-09T00:00:00"/>
    <n v="2026"/>
    <x v="1"/>
    <n v="4"/>
    <x v="3"/>
    <x v="3"/>
    <x v="7"/>
    <x v="2"/>
    <s v="Returning"/>
    <x v="3"/>
    <s v="Compact Sleeping Bag"/>
    <n v="2"/>
    <n v="122.36"/>
    <n v="0.05"/>
    <n v="59.06"/>
    <n v="232.48399999999998"/>
    <n v="118.12"/>
    <n v="114.36399999999998"/>
    <n v="0.49192202474148755"/>
  </r>
  <r>
    <n v="3782"/>
    <d v="2026-04-09T00:00:00"/>
    <n v="2026"/>
    <x v="1"/>
    <n v="4"/>
    <x v="3"/>
    <x v="0"/>
    <x v="0"/>
    <x v="2"/>
    <s v="Returning"/>
    <x v="4"/>
    <s v="Resistance Band Set"/>
    <n v="2"/>
    <n v="39.68"/>
    <n v="0.05"/>
    <n v="14.98"/>
    <n v="75.391999999999996"/>
    <n v="29.96"/>
    <n v="45.431999999999995"/>
    <n v="0.60261035653650252"/>
  </r>
  <r>
    <n v="4344"/>
    <d v="2026-04-09T00:00:00"/>
    <n v="2026"/>
    <x v="1"/>
    <n v="4"/>
    <x v="3"/>
    <x v="2"/>
    <x v="5"/>
    <x v="2"/>
    <s v="Business"/>
    <x v="3"/>
    <s v="Compact Sleeping Bag"/>
    <n v="3"/>
    <n v="121.56"/>
    <n v="0.15"/>
    <n v="61.31"/>
    <n v="309.97800000000001"/>
    <n v="183.93"/>
    <n v="126.048"/>
    <n v="0.40663530960261696"/>
  </r>
  <r>
    <n v="4901"/>
    <d v="2026-04-09T00:00:00"/>
    <n v="2026"/>
    <x v="1"/>
    <n v="4"/>
    <x v="3"/>
    <x v="0"/>
    <x v="0"/>
    <x v="3"/>
    <s v="New"/>
    <x v="0"/>
    <s v="Commuter Helmet"/>
    <n v="1"/>
    <n v="80.19"/>
    <n v="0.1"/>
    <n v="42.15"/>
    <n v="72.171000000000006"/>
    <n v="42.15"/>
    <n v="30.021000000000008"/>
    <n v="0.4159704036247247"/>
  </r>
  <r>
    <n v="4969"/>
    <d v="2026-04-09T00:00:00"/>
    <n v="2026"/>
    <x v="1"/>
    <n v="4"/>
    <x v="3"/>
    <x v="3"/>
    <x v="7"/>
    <x v="3"/>
    <s v="Business"/>
    <x v="0"/>
    <s v="Commuter Helmet"/>
    <n v="2"/>
    <n v="81.14"/>
    <n v="0"/>
    <n v="43.43"/>
    <n v="162.28"/>
    <n v="86.86"/>
    <n v="75.42"/>
    <n v="0.46475228000985952"/>
  </r>
  <r>
    <n v="673"/>
    <d v="2026-04-10T00:00:00"/>
    <n v="2026"/>
    <x v="1"/>
    <n v="4"/>
    <x v="3"/>
    <x v="3"/>
    <x v="8"/>
    <x v="2"/>
    <s v="New"/>
    <x v="3"/>
    <s v="Trail Tent 2P"/>
    <n v="2"/>
    <n v="191.11"/>
    <n v="0"/>
    <n v="103.58"/>
    <n v="382.22"/>
    <n v="207.16"/>
    <n v="175.06000000000003"/>
    <n v="0.45800847679346979"/>
  </r>
  <r>
    <n v="888"/>
    <d v="2026-04-10T00:00:00"/>
    <n v="2026"/>
    <x v="1"/>
    <n v="4"/>
    <x v="3"/>
    <x v="3"/>
    <x v="7"/>
    <x v="2"/>
    <s v="New"/>
    <x v="0"/>
    <s v="Compact Repair Kit"/>
    <n v="2"/>
    <n v="40.58"/>
    <n v="0.05"/>
    <n v="17.149999999999999"/>
    <n v="77.10199999999999"/>
    <n v="34.299999999999997"/>
    <n v="42.801999999999992"/>
    <n v="0.55513475655625011"/>
  </r>
  <r>
    <n v="1541"/>
    <d v="2026-04-10T00:00:00"/>
    <n v="2026"/>
    <x v="1"/>
    <n v="4"/>
    <x v="3"/>
    <x v="0"/>
    <x v="15"/>
    <x v="3"/>
    <s v="Returning"/>
    <x v="3"/>
    <s v="Portable Camp Stove"/>
    <n v="1"/>
    <n v="83.44"/>
    <n v="0"/>
    <n v="40.299999999999997"/>
    <n v="83.44"/>
    <n v="40.299999999999997"/>
    <n v="43.14"/>
    <n v="0.51701821668264625"/>
  </r>
  <r>
    <n v="1881"/>
    <d v="2026-04-10T00:00:00"/>
    <n v="2026"/>
    <x v="1"/>
    <n v="4"/>
    <x v="3"/>
    <x v="3"/>
    <x v="7"/>
    <x v="3"/>
    <s v="New"/>
    <x v="4"/>
    <s v="Training Mat"/>
    <n v="1"/>
    <n v="49.61"/>
    <n v="0"/>
    <n v="21.92"/>
    <n v="49.61"/>
    <n v="21.92"/>
    <n v="27.689999999999998"/>
    <n v="0.55815359806490628"/>
  </r>
  <r>
    <n v="2007"/>
    <d v="2026-04-10T00:00:00"/>
    <n v="2026"/>
    <x v="1"/>
    <n v="4"/>
    <x v="3"/>
    <x v="3"/>
    <x v="8"/>
    <x v="0"/>
    <s v="Returning"/>
    <x v="4"/>
    <s v="Weighted Vest"/>
    <n v="2"/>
    <n v="123.31"/>
    <n v="0"/>
    <n v="69.239999999999995"/>
    <n v="246.62"/>
    <n v="138.47999999999999"/>
    <n v="108.14000000000001"/>
    <n v="0.43848836266320662"/>
  </r>
  <r>
    <n v="2312"/>
    <d v="2026-04-10T00:00:00"/>
    <n v="2026"/>
    <x v="1"/>
    <n v="4"/>
    <x v="3"/>
    <x v="0"/>
    <x v="15"/>
    <x v="2"/>
    <s v="New"/>
    <x v="1"/>
    <s v="Hiking Daypack 20L"/>
    <n v="1"/>
    <n v="93.35"/>
    <n v="0.1"/>
    <n v="45.54"/>
    <n v="84.015000000000001"/>
    <n v="45.54"/>
    <n v="38.475000000000001"/>
    <n v="0.45795393679700053"/>
  </r>
  <r>
    <n v="4493"/>
    <d v="2026-04-10T00:00:00"/>
    <n v="2026"/>
    <x v="1"/>
    <n v="4"/>
    <x v="3"/>
    <x v="0"/>
    <x v="0"/>
    <x v="1"/>
    <s v="Business"/>
    <x v="1"/>
    <s v="Hiking Daypack 20L"/>
    <n v="5"/>
    <n v="92.63"/>
    <n v="0.15"/>
    <n v="46.33"/>
    <n v="393.67749999999995"/>
    <n v="231.64999999999998"/>
    <n v="162.02749999999997"/>
    <n v="0.41157419461361139"/>
  </r>
  <r>
    <n v="2072"/>
    <d v="2026-04-11T00:00:00"/>
    <n v="2026"/>
    <x v="1"/>
    <n v="4"/>
    <x v="3"/>
    <x v="0"/>
    <x v="9"/>
    <x v="0"/>
    <s v="New"/>
    <x v="3"/>
    <s v="Compact Sleeping Bag"/>
    <n v="4"/>
    <n v="124.87"/>
    <n v="0.1"/>
    <n v="62.03"/>
    <n v="449.53200000000004"/>
    <n v="248.12"/>
    <n v="201.41200000000003"/>
    <n v="0.44804819234225823"/>
  </r>
  <r>
    <n v="2142"/>
    <d v="2026-04-11T00:00:00"/>
    <n v="2026"/>
    <x v="1"/>
    <n v="4"/>
    <x v="3"/>
    <x v="3"/>
    <x v="4"/>
    <x v="3"/>
    <s v="New"/>
    <x v="3"/>
    <s v="Alpine Tent 4P"/>
    <n v="1"/>
    <n v="339.64"/>
    <n v="0.1"/>
    <n v="195.81"/>
    <n v="305.67599999999999"/>
    <n v="195.81"/>
    <n v="109.86599999999999"/>
    <n v="0.35941977780394924"/>
  </r>
  <r>
    <n v="2911"/>
    <d v="2026-04-11T00:00:00"/>
    <n v="2026"/>
    <x v="1"/>
    <n v="4"/>
    <x v="3"/>
    <x v="2"/>
    <x v="2"/>
    <x v="2"/>
    <s v="New"/>
    <x v="0"/>
    <s v="Trail Bike Light"/>
    <n v="1"/>
    <n v="50.86"/>
    <n v="0.05"/>
    <n v="22.1"/>
    <n v="48.317"/>
    <n v="22.1"/>
    <n v="26.216999999999999"/>
    <n v="0.54260405240391574"/>
  </r>
  <r>
    <n v="4276"/>
    <d v="2026-04-11T00:00:00"/>
    <n v="2026"/>
    <x v="1"/>
    <n v="4"/>
    <x v="3"/>
    <x v="3"/>
    <x v="8"/>
    <x v="0"/>
    <s v="New"/>
    <x v="2"/>
    <s v="Travel Backpack 35L"/>
    <n v="2"/>
    <n v="167.01"/>
    <n v="0"/>
    <n v="89.8"/>
    <n v="334.02"/>
    <n v="179.6"/>
    <n v="154.41999999999999"/>
    <n v="0.46230764624872761"/>
  </r>
  <r>
    <n v="5077"/>
    <d v="2026-04-11T00:00:00"/>
    <n v="2026"/>
    <x v="1"/>
    <n v="4"/>
    <x v="3"/>
    <x v="3"/>
    <x v="8"/>
    <x v="3"/>
    <s v="Returning"/>
    <x v="1"/>
    <s v="Hiking Daypack 20L"/>
    <n v="2"/>
    <n v="92.63"/>
    <n v="0.15"/>
    <n v="44.96"/>
    <n v="157.47099999999998"/>
    <n v="89.92"/>
    <n v="67.550999999999974"/>
    <n v="0.42897422382533917"/>
  </r>
  <r>
    <n v="1259"/>
    <d v="2026-04-12T00:00:00"/>
    <n v="2026"/>
    <x v="1"/>
    <n v="4"/>
    <x v="3"/>
    <x v="1"/>
    <x v="12"/>
    <x v="3"/>
    <s v="New"/>
    <x v="1"/>
    <s v="Summit Backpack 45L"/>
    <n v="2"/>
    <n v="151.01"/>
    <n v="0"/>
    <n v="80.209999999999994"/>
    <n v="302.02"/>
    <n v="160.41999999999999"/>
    <n v="141.6"/>
    <n v="0.4688431229719886"/>
  </r>
  <r>
    <n v="1720"/>
    <d v="2026-04-12T00:00:00"/>
    <n v="2026"/>
    <x v="1"/>
    <n v="4"/>
    <x v="3"/>
    <x v="0"/>
    <x v="15"/>
    <x v="0"/>
    <s v="New"/>
    <x v="1"/>
    <s v="Hiking Daypack 20L"/>
    <n v="2"/>
    <n v="92.07"/>
    <n v="0"/>
    <n v="44.1"/>
    <n v="184.14"/>
    <n v="88.2"/>
    <n v="95.939999999999984"/>
    <n v="0.52101661779081132"/>
  </r>
  <r>
    <n v="1975"/>
    <d v="2026-04-12T00:00:00"/>
    <n v="2026"/>
    <x v="1"/>
    <n v="4"/>
    <x v="3"/>
    <x v="0"/>
    <x v="15"/>
    <x v="0"/>
    <s v="Returning"/>
    <x v="4"/>
    <s v="Recovery Roller"/>
    <n v="1"/>
    <n v="36.840000000000003"/>
    <n v="0.1"/>
    <n v="13.86"/>
    <n v="33.156000000000006"/>
    <n v="13.86"/>
    <n v="19.296000000000006"/>
    <n v="0.58197611292073836"/>
  </r>
  <r>
    <n v="2848"/>
    <d v="2026-04-12T00:00:00"/>
    <n v="2026"/>
    <x v="1"/>
    <n v="4"/>
    <x v="3"/>
    <x v="1"/>
    <x v="6"/>
    <x v="0"/>
    <s v="New"/>
    <x v="1"/>
    <s v="Trekking Poles"/>
    <n v="1"/>
    <n v="71.64"/>
    <n v="0.05"/>
    <n v="32.729999999999997"/>
    <n v="68.057999999999993"/>
    <n v="32.729999999999997"/>
    <n v="35.327999999999996"/>
    <n v="0.51908666137706072"/>
  </r>
  <r>
    <n v="2979"/>
    <d v="2026-04-12T00:00:00"/>
    <n v="2026"/>
    <x v="1"/>
    <n v="4"/>
    <x v="3"/>
    <x v="1"/>
    <x v="14"/>
    <x v="0"/>
    <s v="New"/>
    <x v="4"/>
    <s v="Weighted Vest"/>
    <n v="1"/>
    <n v="124.18"/>
    <n v="0"/>
    <n v="67.42"/>
    <n v="124.18"/>
    <n v="67.42"/>
    <n v="56.760000000000005"/>
    <n v="0.45707843453052022"/>
  </r>
  <r>
    <n v="2996"/>
    <d v="2026-04-12T00:00:00"/>
    <n v="2026"/>
    <x v="1"/>
    <n v="4"/>
    <x v="3"/>
    <x v="1"/>
    <x v="12"/>
    <x v="2"/>
    <s v="New"/>
    <x v="2"/>
    <s v="Carry-On Duffel"/>
    <n v="1"/>
    <n v="134.94999999999999"/>
    <n v="0"/>
    <n v="67.849999999999994"/>
    <n v="134.94999999999999"/>
    <n v="67.849999999999994"/>
    <n v="67.099999999999994"/>
    <n v="0.49722119303445722"/>
  </r>
  <r>
    <n v="749"/>
    <d v="2026-04-13T00:00:00"/>
    <n v="2026"/>
    <x v="1"/>
    <n v="4"/>
    <x v="3"/>
    <x v="0"/>
    <x v="15"/>
    <x v="0"/>
    <s v="New"/>
    <x v="3"/>
    <s v="Compact Sleeping Bag"/>
    <n v="2"/>
    <n v="124"/>
    <n v="0"/>
    <n v="60.14"/>
    <n v="248"/>
    <n v="120.28"/>
    <n v="127.72"/>
    <n v="0.51500000000000001"/>
  </r>
  <r>
    <n v="1928"/>
    <d v="2026-04-13T00:00:00"/>
    <n v="2026"/>
    <x v="1"/>
    <n v="4"/>
    <x v="3"/>
    <x v="3"/>
    <x v="13"/>
    <x v="3"/>
    <s v="Returning"/>
    <x v="4"/>
    <s v="Training Mat"/>
    <n v="2"/>
    <n v="50.2"/>
    <n v="0.1"/>
    <n v="21.48"/>
    <n v="90.360000000000014"/>
    <n v="42.96"/>
    <n v="47.400000000000013"/>
    <n v="0.5245683930942896"/>
  </r>
  <r>
    <n v="2486"/>
    <d v="2026-04-13T00:00:00"/>
    <n v="2026"/>
    <x v="1"/>
    <n v="4"/>
    <x v="3"/>
    <x v="1"/>
    <x v="11"/>
    <x v="0"/>
    <s v="Business"/>
    <x v="1"/>
    <s v="Hiking Daypack 20L"/>
    <n v="1"/>
    <n v="93.65"/>
    <n v="0"/>
    <n v="44.15"/>
    <n v="93.65"/>
    <n v="44.15"/>
    <n v="49.500000000000007"/>
    <n v="0.5285638013881474"/>
  </r>
  <r>
    <n v="2688"/>
    <d v="2026-04-13T00:00:00"/>
    <n v="2026"/>
    <x v="1"/>
    <n v="4"/>
    <x v="3"/>
    <x v="2"/>
    <x v="16"/>
    <x v="3"/>
    <s v="New"/>
    <x v="2"/>
    <s v="Packing Cube Set"/>
    <n v="5"/>
    <n v="47.25"/>
    <n v="0.1"/>
    <n v="17.93"/>
    <n v="212.625"/>
    <n v="89.65"/>
    <n v="122.97499999999999"/>
    <n v="0.57836566725455607"/>
  </r>
  <r>
    <n v="2712"/>
    <d v="2026-04-13T00:00:00"/>
    <n v="2026"/>
    <x v="1"/>
    <n v="4"/>
    <x v="3"/>
    <x v="2"/>
    <x v="5"/>
    <x v="0"/>
    <s v="Returning"/>
    <x v="4"/>
    <s v="Recovery Roller"/>
    <n v="1"/>
    <n v="35.69"/>
    <n v="0.05"/>
    <n v="13.53"/>
    <n v="33.905499999999996"/>
    <n v="13.53"/>
    <n v="20.375499999999995"/>
    <n v="0.60094969842650892"/>
  </r>
  <r>
    <n v="3853"/>
    <d v="2026-04-13T00:00:00"/>
    <n v="2026"/>
    <x v="1"/>
    <n v="4"/>
    <x v="3"/>
    <x v="3"/>
    <x v="13"/>
    <x v="0"/>
    <s v="Returning"/>
    <x v="2"/>
    <s v="Carry-On Duffel"/>
    <n v="3"/>
    <n v="136.12"/>
    <n v="0"/>
    <n v="66.58"/>
    <n v="408.36"/>
    <n v="199.74"/>
    <n v="208.62"/>
    <n v="0.51087275933000298"/>
  </r>
  <r>
    <n v="4043"/>
    <d v="2026-04-13T00:00:00"/>
    <n v="2026"/>
    <x v="1"/>
    <n v="4"/>
    <x v="3"/>
    <x v="3"/>
    <x v="7"/>
    <x v="3"/>
    <s v="New"/>
    <x v="1"/>
    <s v="Summit Backpack 45L"/>
    <n v="1"/>
    <n v="155.88999999999999"/>
    <n v="0"/>
    <n v="77.260000000000005"/>
    <n v="155.88999999999999"/>
    <n v="77.260000000000005"/>
    <n v="78.629999999999981"/>
    <n v="0.50439412406183837"/>
  </r>
  <r>
    <n v="290"/>
    <d v="2026-04-14T00:00:00"/>
    <n v="2026"/>
    <x v="1"/>
    <n v="4"/>
    <x v="3"/>
    <x v="0"/>
    <x v="15"/>
    <x v="0"/>
    <s v="Business"/>
    <x v="2"/>
    <s v="Carry-On Duffel"/>
    <n v="1"/>
    <n v="130.81"/>
    <n v="0"/>
    <n v="67.86"/>
    <n v="130.81"/>
    <n v="67.86"/>
    <n v="62.95"/>
    <n v="0.48123232168794439"/>
  </r>
  <r>
    <n v="2953"/>
    <d v="2026-04-14T00:00:00"/>
    <n v="2026"/>
    <x v="1"/>
    <n v="4"/>
    <x v="3"/>
    <x v="0"/>
    <x v="0"/>
    <x v="0"/>
    <s v="Returning"/>
    <x v="2"/>
    <s v="Packing Cube Set"/>
    <n v="2"/>
    <n v="47.56"/>
    <n v="0.05"/>
    <n v="18.649999999999999"/>
    <n v="90.364000000000004"/>
    <n v="37.299999999999997"/>
    <n v="53.064000000000007"/>
    <n v="0.58722500110663545"/>
  </r>
  <r>
    <n v="3179"/>
    <d v="2026-04-14T00:00:00"/>
    <n v="2026"/>
    <x v="1"/>
    <n v="4"/>
    <x v="3"/>
    <x v="1"/>
    <x v="14"/>
    <x v="0"/>
    <s v="New"/>
    <x v="1"/>
    <s v="Trail Boots"/>
    <n v="2"/>
    <n v="140.65"/>
    <n v="0.05"/>
    <n v="78.900000000000006"/>
    <n v="267.23500000000001"/>
    <n v="157.80000000000001"/>
    <n v="109.435"/>
    <n v="0.40950848504125581"/>
  </r>
  <r>
    <n v="3301"/>
    <d v="2026-04-14T00:00:00"/>
    <n v="2026"/>
    <x v="1"/>
    <n v="4"/>
    <x v="3"/>
    <x v="3"/>
    <x v="4"/>
    <x v="2"/>
    <s v="New"/>
    <x v="0"/>
    <s v="Commuter Helmet"/>
    <n v="1"/>
    <n v="82.75"/>
    <n v="0"/>
    <n v="43.18"/>
    <n v="82.75"/>
    <n v="43.18"/>
    <n v="39.57"/>
    <n v="0.47818731117824775"/>
  </r>
  <r>
    <n v="3349"/>
    <d v="2026-04-14T00:00:00"/>
    <n v="2026"/>
    <x v="1"/>
    <n v="4"/>
    <x v="3"/>
    <x v="3"/>
    <x v="8"/>
    <x v="0"/>
    <s v="Returning"/>
    <x v="4"/>
    <s v="Resistance Band Set"/>
    <n v="2"/>
    <n v="40.909999999999997"/>
    <n v="0.1"/>
    <n v="14.95"/>
    <n v="73.637999999999991"/>
    <n v="29.9"/>
    <n v="43.737999999999992"/>
    <n v="0.59395964040305271"/>
  </r>
  <r>
    <n v="4874"/>
    <d v="2026-04-14T00:00:00"/>
    <n v="2026"/>
    <x v="1"/>
    <n v="4"/>
    <x v="3"/>
    <x v="0"/>
    <x v="0"/>
    <x v="2"/>
    <s v="Returning"/>
    <x v="2"/>
    <s v="Packing Cube Set"/>
    <n v="1"/>
    <n v="46.62"/>
    <n v="0"/>
    <n v="18.86"/>
    <n v="46.62"/>
    <n v="18.86"/>
    <n v="27.759999999999998"/>
    <n v="0.59545259545259543"/>
  </r>
  <r>
    <n v="1045"/>
    <d v="2026-04-15T00:00:00"/>
    <n v="2026"/>
    <x v="1"/>
    <n v="4"/>
    <x v="3"/>
    <x v="0"/>
    <x v="15"/>
    <x v="0"/>
    <s v="Returning"/>
    <x v="3"/>
    <s v="Trail Tent 2P"/>
    <n v="2"/>
    <n v="196.57"/>
    <n v="0.05"/>
    <n v="106.2"/>
    <n v="373.48299999999995"/>
    <n v="212.4"/>
    <n v="161.08299999999994"/>
    <n v="0.43129941657317727"/>
  </r>
  <r>
    <n v="1703"/>
    <d v="2026-04-15T00:00:00"/>
    <n v="2026"/>
    <x v="1"/>
    <n v="4"/>
    <x v="3"/>
    <x v="1"/>
    <x v="1"/>
    <x v="0"/>
    <s v="Returning"/>
    <x v="1"/>
    <s v="Hiking Daypack 20L"/>
    <n v="1"/>
    <n v="90.52"/>
    <n v="0"/>
    <n v="46.5"/>
    <n v="90.52"/>
    <n v="46.5"/>
    <n v="44.019999999999996"/>
    <n v="0.4863013698630137"/>
  </r>
  <r>
    <n v="2107"/>
    <d v="2026-04-15T00:00:00"/>
    <n v="2026"/>
    <x v="1"/>
    <n v="4"/>
    <x v="3"/>
    <x v="0"/>
    <x v="15"/>
    <x v="0"/>
    <s v="Returning"/>
    <x v="2"/>
    <s v="Travel Backpack 35L"/>
    <n v="5"/>
    <n v="165.35"/>
    <n v="0.05"/>
    <n v="89.38"/>
    <n v="785.41249999999991"/>
    <n v="446.9"/>
    <n v="338.51249999999993"/>
    <n v="0.43099963395031271"/>
  </r>
  <r>
    <n v="2265"/>
    <d v="2026-04-15T00:00:00"/>
    <n v="2026"/>
    <x v="1"/>
    <n v="4"/>
    <x v="3"/>
    <x v="1"/>
    <x v="11"/>
    <x v="2"/>
    <s v="Returning"/>
    <x v="2"/>
    <s v="Insulated Bottle"/>
    <n v="2"/>
    <n v="36.35"/>
    <n v="0"/>
    <n v="13.55"/>
    <n v="72.7"/>
    <n v="27.1"/>
    <n v="45.6"/>
    <n v="0.6272352132049519"/>
  </r>
  <r>
    <n v="2839"/>
    <d v="2026-04-15T00:00:00"/>
    <n v="2026"/>
    <x v="1"/>
    <n v="4"/>
    <x v="3"/>
    <x v="1"/>
    <x v="14"/>
    <x v="2"/>
    <s v="New"/>
    <x v="2"/>
    <s v="Packing Cube Set"/>
    <n v="1"/>
    <n v="47"/>
    <n v="0"/>
    <n v="18.64"/>
    <n v="47"/>
    <n v="18.64"/>
    <n v="28.36"/>
    <n v="0.60340425531914887"/>
  </r>
  <r>
    <n v="4742"/>
    <d v="2026-04-15T00:00:00"/>
    <n v="2026"/>
    <x v="1"/>
    <n v="4"/>
    <x v="3"/>
    <x v="3"/>
    <x v="13"/>
    <x v="3"/>
    <s v="Returning"/>
    <x v="2"/>
    <s v="Packing Cube Set"/>
    <n v="1"/>
    <n v="46.86"/>
    <n v="0"/>
    <n v="18.190000000000001"/>
    <n v="46.86"/>
    <n v="18.190000000000001"/>
    <n v="28.669999999999998"/>
    <n v="0.61182244985061884"/>
  </r>
  <r>
    <n v="4899"/>
    <d v="2026-04-15T00:00:00"/>
    <n v="2026"/>
    <x v="1"/>
    <n v="4"/>
    <x v="3"/>
    <x v="0"/>
    <x v="9"/>
    <x v="0"/>
    <s v="New"/>
    <x v="3"/>
    <s v="Portable Camp Stove"/>
    <n v="2"/>
    <n v="82.13"/>
    <n v="0.05"/>
    <n v="39.909999999999997"/>
    <n v="156.047"/>
    <n v="79.819999999999993"/>
    <n v="76.227000000000004"/>
    <n v="0.48848744288579726"/>
  </r>
  <r>
    <n v="5042"/>
    <d v="2026-04-15T00:00:00"/>
    <n v="2026"/>
    <x v="1"/>
    <n v="4"/>
    <x v="3"/>
    <x v="1"/>
    <x v="6"/>
    <x v="2"/>
    <s v="Business"/>
    <x v="2"/>
    <s v="Travel Backpack 35L"/>
    <n v="1"/>
    <n v="163.16"/>
    <n v="0"/>
    <n v="88.78"/>
    <n v="163.16"/>
    <n v="88.78"/>
    <n v="74.38"/>
    <n v="0.45587153714145623"/>
  </r>
  <r>
    <n v="2248"/>
    <d v="2026-04-16T00:00:00"/>
    <n v="2026"/>
    <x v="1"/>
    <n v="4"/>
    <x v="3"/>
    <x v="0"/>
    <x v="15"/>
    <x v="2"/>
    <s v="New"/>
    <x v="2"/>
    <s v="Insulated Bottle"/>
    <n v="2"/>
    <n v="36.68"/>
    <n v="0.1"/>
    <n v="13.92"/>
    <n v="66.024000000000001"/>
    <n v="27.84"/>
    <n v="38.183999999999997"/>
    <n v="0.57833515085423481"/>
  </r>
  <r>
    <n v="2427"/>
    <d v="2026-04-16T00:00:00"/>
    <n v="2026"/>
    <x v="1"/>
    <n v="4"/>
    <x v="3"/>
    <x v="3"/>
    <x v="13"/>
    <x v="0"/>
    <s v="New"/>
    <x v="2"/>
    <s v="Packing Cube Set"/>
    <n v="1"/>
    <n v="45.82"/>
    <n v="0.1"/>
    <n v="18.48"/>
    <n v="41.238"/>
    <n v="18.48"/>
    <n v="22.757999999999999"/>
    <n v="0.55186963480285167"/>
  </r>
  <r>
    <n v="2445"/>
    <d v="2026-04-16T00:00:00"/>
    <n v="2026"/>
    <x v="1"/>
    <n v="4"/>
    <x v="3"/>
    <x v="0"/>
    <x v="15"/>
    <x v="0"/>
    <s v="Returning"/>
    <x v="1"/>
    <s v="Trekking Poles"/>
    <n v="1"/>
    <n v="70.95"/>
    <n v="0"/>
    <n v="31.43"/>
    <n v="70.95"/>
    <n v="31.43"/>
    <n v="39.520000000000003"/>
    <n v="0.55701198026779419"/>
  </r>
  <r>
    <n v="3311"/>
    <d v="2026-04-16T00:00:00"/>
    <n v="2026"/>
    <x v="1"/>
    <n v="4"/>
    <x v="3"/>
    <x v="1"/>
    <x v="11"/>
    <x v="0"/>
    <s v="New"/>
    <x v="2"/>
    <s v="Packing Cube Set"/>
    <n v="1"/>
    <n v="46.68"/>
    <n v="0.05"/>
    <n v="18.350000000000001"/>
    <n v="44.345999999999997"/>
    <n v="18.350000000000001"/>
    <n v="25.995999999999995"/>
    <n v="0.58620845172056102"/>
  </r>
  <r>
    <n v="3320"/>
    <d v="2026-04-16T00:00:00"/>
    <n v="2026"/>
    <x v="1"/>
    <n v="4"/>
    <x v="3"/>
    <x v="2"/>
    <x v="16"/>
    <x v="0"/>
    <s v="Business"/>
    <x v="2"/>
    <s v="Travel Backpack 35L"/>
    <n v="5"/>
    <n v="164.31"/>
    <n v="0.05"/>
    <n v="85.41"/>
    <n v="780.47249999999997"/>
    <n v="427.04999999999995"/>
    <n v="353.42250000000001"/>
    <n v="0.45283145786686912"/>
  </r>
  <r>
    <n v="3321"/>
    <d v="2026-04-16T00:00:00"/>
    <n v="2026"/>
    <x v="1"/>
    <n v="4"/>
    <x v="3"/>
    <x v="1"/>
    <x v="6"/>
    <x v="0"/>
    <s v="Business"/>
    <x v="2"/>
    <s v="Insulated Bottle"/>
    <n v="3"/>
    <n v="35.57"/>
    <n v="0"/>
    <n v="13.67"/>
    <n v="106.71000000000001"/>
    <n v="41.01"/>
    <n v="65.700000000000017"/>
    <n v="0.61568737700309262"/>
  </r>
  <r>
    <n v="5181"/>
    <d v="2026-04-16T00:00:00"/>
    <n v="2026"/>
    <x v="1"/>
    <n v="4"/>
    <x v="3"/>
    <x v="0"/>
    <x v="0"/>
    <x v="3"/>
    <s v="New"/>
    <x v="2"/>
    <s v="Packing Cube Set"/>
    <n v="2"/>
    <n v="45.51"/>
    <n v="0.1"/>
    <n v="18.809999999999999"/>
    <n v="81.917999999999992"/>
    <n v="37.619999999999997"/>
    <n v="44.297999999999995"/>
    <n v="0.54076027246758951"/>
  </r>
  <r>
    <n v="5187"/>
    <d v="2026-04-16T00:00:00"/>
    <n v="2026"/>
    <x v="1"/>
    <n v="4"/>
    <x v="3"/>
    <x v="3"/>
    <x v="8"/>
    <x v="0"/>
    <s v="Returning"/>
    <x v="3"/>
    <s v="Trail Tent 2P"/>
    <n v="2"/>
    <n v="198.32"/>
    <n v="0"/>
    <n v="106.8"/>
    <n v="396.64"/>
    <n v="213.6"/>
    <n v="183.04"/>
    <n v="0.46147640177490923"/>
  </r>
  <r>
    <n v="605"/>
    <d v="2026-04-17T00:00:00"/>
    <n v="2026"/>
    <x v="1"/>
    <n v="4"/>
    <x v="3"/>
    <x v="3"/>
    <x v="8"/>
    <x v="3"/>
    <s v="Business"/>
    <x v="2"/>
    <s v="Carry-On Duffel"/>
    <n v="2"/>
    <n v="130.94"/>
    <n v="0"/>
    <n v="67.459999999999994"/>
    <n v="261.88"/>
    <n v="134.91999999999999"/>
    <n v="126.96000000000001"/>
    <n v="0.48480219948067821"/>
  </r>
  <r>
    <n v="3244"/>
    <d v="2026-04-17T00:00:00"/>
    <n v="2026"/>
    <x v="1"/>
    <n v="4"/>
    <x v="3"/>
    <x v="1"/>
    <x v="11"/>
    <x v="3"/>
    <s v="Returning"/>
    <x v="2"/>
    <s v="Carry-On Duffel"/>
    <n v="1"/>
    <n v="131.62"/>
    <n v="0"/>
    <n v="66.95"/>
    <n v="131.62"/>
    <n v="66.95"/>
    <n v="64.67"/>
    <n v="0.49133870232487464"/>
  </r>
  <r>
    <n v="4047"/>
    <d v="2026-04-17T00:00:00"/>
    <n v="2026"/>
    <x v="1"/>
    <n v="4"/>
    <x v="3"/>
    <x v="0"/>
    <x v="0"/>
    <x v="1"/>
    <s v="Business"/>
    <x v="2"/>
    <s v="Travel Backpack 35L"/>
    <n v="8"/>
    <n v="168.34"/>
    <n v="0.15"/>
    <n v="88.7"/>
    <n v="1144.712"/>
    <n v="709.6"/>
    <n v="435.11199999999997"/>
    <n v="0.38010608781946897"/>
  </r>
  <r>
    <n v="4101"/>
    <d v="2026-04-17T00:00:00"/>
    <n v="2026"/>
    <x v="1"/>
    <n v="4"/>
    <x v="3"/>
    <x v="1"/>
    <x v="6"/>
    <x v="0"/>
    <s v="Returning"/>
    <x v="3"/>
    <s v="Portable Camp Stove"/>
    <n v="1"/>
    <n v="81.040000000000006"/>
    <n v="0"/>
    <n v="39.97"/>
    <n v="81.040000000000006"/>
    <n v="39.97"/>
    <n v="41.070000000000007"/>
    <n v="0.50678677196446209"/>
  </r>
  <r>
    <n v="4537"/>
    <d v="2026-04-17T00:00:00"/>
    <n v="2026"/>
    <x v="1"/>
    <n v="4"/>
    <x v="3"/>
    <x v="3"/>
    <x v="8"/>
    <x v="0"/>
    <s v="Business"/>
    <x v="3"/>
    <s v="Portable Camp Stove"/>
    <n v="3"/>
    <n v="81.53"/>
    <n v="0.05"/>
    <n v="38.630000000000003"/>
    <n v="232.3605"/>
    <n v="115.89000000000001"/>
    <n v="116.47049999999999"/>
    <n v="0.50124913657872139"/>
  </r>
  <r>
    <n v="754"/>
    <d v="2026-04-18T00:00:00"/>
    <n v="2026"/>
    <x v="1"/>
    <n v="4"/>
    <x v="3"/>
    <x v="2"/>
    <x v="10"/>
    <x v="3"/>
    <s v="Returning"/>
    <x v="0"/>
    <s v="Cycling Pack 12L"/>
    <n v="3"/>
    <n v="104.8"/>
    <n v="0.1"/>
    <n v="50.59"/>
    <n v="282.95999999999998"/>
    <n v="151.77000000000001"/>
    <n v="131.18999999999997"/>
    <n v="0.46363443596268017"/>
  </r>
  <r>
    <n v="1340"/>
    <d v="2026-04-18T00:00:00"/>
    <n v="2026"/>
    <x v="1"/>
    <n v="4"/>
    <x v="3"/>
    <x v="3"/>
    <x v="8"/>
    <x v="0"/>
    <s v="New"/>
    <x v="4"/>
    <s v="Training Mat"/>
    <n v="2"/>
    <n v="51.24"/>
    <n v="0"/>
    <n v="22.52"/>
    <n v="102.48"/>
    <n v="45.04"/>
    <n v="57.440000000000005"/>
    <n v="0.56049960967993762"/>
  </r>
  <r>
    <n v="1444"/>
    <d v="2026-04-18T00:00:00"/>
    <n v="2026"/>
    <x v="1"/>
    <n v="4"/>
    <x v="3"/>
    <x v="2"/>
    <x v="10"/>
    <x v="2"/>
    <s v="Returning"/>
    <x v="3"/>
    <s v="Compact Sleeping Bag"/>
    <n v="1"/>
    <n v="120.52"/>
    <n v="0.1"/>
    <n v="59.01"/>
    <n v="108.468"/>
    <n v="59.01"/>
    <n v="49.458000000000006"/>
    <n v="0.45596858059519862"/>
  </r>
  <r>
    <n v="2390"/>
    <d v="2026-04-18T00:00:00"/>
    <n v="2026"/>
    <x v="1"/>
    <n v="4"/>
    <x v="3"/>
    <x v="3"/>
    <x v="8"/>
    <x v="2"/>
    <s v="Returning"/>
    <x v="3"/>
    <s v="Portable Camp Stove"/>
    <n v="1"/>
    <n v="80.98"/>
    <n v="0"/>
    <n v="40.19"/>
    <n v="80.98"/>
    <n v="40.19"/>
    <n v="40.790000000000006"/>
    <n v="0.50370461842430236"/>
  </r>
  <r>
    <n v="3076"/>
    <d v="2026-04-18T00:00:00"/>
    <n v="2026"/>
    <x v="1"/>
    <n v="4"/>
    <x v="3"/>
    <x v="2"/>
    <x v="2"/>
    <x v="0"/>
    <s v="Business"/>
    <x v="3"/>
    <s v="Portable Camp Stove"/>
    <n v="2"/>
    <n v="82.58"/>
    <n v="0.1"/>
    <n v="39.93"/>
    <n v="148.64400000000001"/>
    <n v="79.86"/>
    <n v="68.784000000000006"/>
    <n v="0.46274319851457174"/>
  </r>
  <r>
    <n v="3157"/>
    <d v="2026-04-18T00:00:00"/>
    <n v="2026"/>
    <x v="1"/>
    <n v="4"/>
    <x v="3"/>
    <x v="3"/>
    <x v="8"/>
    <x v="0"/>
    <s v="New"/>
    <x v="3"/>
    <s v="Trail Tent 2P"/>
    <n v="2"/>
    <n v="200.36"/>
    <n v="0"/>
    <n v="105.12"/>
    <n v="400.72"/>
    <n v="210.24"/>
    <n v="190.48000000000002"/>
    <n v="0.47534438011579161"/>
  </r>
  <r>
    <n v="4516"/>
    <d v="2026-04-18T00:00:00"/>
    <n v="2026"/>
    <x v="1"/>
    <n v="4"/>
    <x v="3"/>
    <x v="2"/>
    <x v="5"/>
    <x v="0"/>
    <s v="Returning"/>
    <x v="3"/>
    <s v="Trail Tent 2P"/>
    <n v="1"/>
    <n v="196.24"/>
    <n v="0"/>
    <n v="106.34"/>
    <n v="196.24"/>
    <n v="106.34"/>
    <n v="89.9"/>
    <n v="0.45811251528740321"/>
  </r>
  <r>
    <n v="5119"/>
    <d v="2026-04-18T00:00:00"/>
    <n v="2026"/>
    <x v="1"/>
    <n v="4"/>
    <x v="3"/>
    <x v="0"/>
    <x v="15"/>
    <x v="0"/>
    <s v="Business"/>
    <x v="1"/>
    <s v="Hiking Daypack 20L"/>
    <n v="1"/>
    <n v="93.32"/>
    <n v="0"/>
    <n v="44.82"/>
    <n v="93.32"/>
    <n v="44.82"/>
    <n v="48.499999999999993"/>
    <n v="0.51971710244320612"/>
  </r>
  <r>
    <n v="125"/>
    <d v="2026-04-19T00:00:00"/>
    <n v="2026"/>
    <x v="1"/>
    <n v="4"/>
    <x v="3"/>
    <x v="3"/>
    <x v="7"/>
    <x v="0"/>
    <s v="Returning"/>
    <x v="0"/>
    <s v="Cycling Pack 12L"/>
    <n v="2"/>
    <n v="101.61"/>
    <n v="0"/>
    <n v="49.9"/>
    <n v="203.22"/>
    <n v="99.8"/>
    <n v="103.42"/>
    <n v="0.50890660368074014"/>
  </r>
  <r>
    <n v="728"/>
    <d v="2026-04-19T00:00:00"/>
    <n v="2026"/>
    <x v="1"/>
    <n v="4"/>
    <x v="3"/>
    <x v="1"/>
    <x v="14"/>
    <x v="0"/>
    <s v="Returning"/>
    <x v="0"/>
    <s v="Cycling Pack 12L"/>
    <n v="1"/>
    <n v="104.91"/>
    <n v="0"/>
    <n v="51.68"/>
    <n v="104.91"/>
    <n v="51.68"/>
    <n v="53.23"/>
    <n v="0.50738728433895719"/>
  </r>
  <r>
    <n v="1271"/>
    <d v="2026-04-19T00:00:00"/>
    <n v="2026"/>
    <x v="1"/>
    <n v="4"/>
    <x v="3"/>
    <x v="2"/>
    <x v="2"/>
    <x v="1"/>
    <s v="Business"/>
    <x v="4"/>
    <s v="Resistance Band Set"/>
    <n v="8"/>
    <n v="39.99"/>
    <n v="0.15"/>
    <n v="14.92"/>
    <n v="271.93200000000002"/>
    <n v="119.36"/>
    <n v="152.572"/>
    <n v="0.56106673727255341"/>
  </r>
  <r>
    <n v="1284"/>
    <d v="2026-04-19T00:00:00"/>
    <n v="2026"/>
    <x v="1"/>
    <n v="4"/>
    <x v="3"/>
    <x v="1"/>
    <x v="12"/>
    <x v="2"/>
    <s v="New"/>
    <x v="2"/>
    <s v="Carry-On Duffel"/>
    <n v="1"/>
    <n v="136.01"/>
    <n v="0"/>
    <n v="66.59"/>
    <n v="136.01"/>
    <n v="66.59"/>
    <n v="69.419999999999987"/>
    <n v="0.51040364679067707"/>
  </r>
  <r>
    <n v="1657"/>
    <d v="2026-04-19T00:00:00"/>
    <n v="2026"/>
    <x v="1"/>
    <n v="4"/>
    <x v="3"/>
    <x v="0"/>
    <x v="0"/>
    <x v="1"/>
    <s v="Business"/>
    <x v="3"/>
    <s v="Compact Sleeping Bag"/>
    <n v="15"/>
    <n v="122.1"/>
    <n v="0.15"/>
    <n v="62.33"/>
    <n v="1556.7749999999999"/>
    <n v="934.94999999999993"/>
    <n v="621.82499999999993"/>
    <n v="0.39943151707857588"/>
  </r>
  <r>
    <n v="2240"/>
    <d v="2026-04-19T00:00:00"/>
    <n v="2026"/>
    <x v="1"/>
    <n v="4"/>
    <x v="3"/>
    <x v="0"/>
    <x v="15"/>
    <x v="3"/>
    <s v="Returning"/>
    <x v="3"/>
    <s v="Alpine Tent 4P"/>
    <n v="4"/>
    <n v="341.75"/>
    <n v="0.1"/>
    <n v="191.91"/>
    <n v="1230.3"/>
    <n v="767.64"/>
    <n v="462.65999999999997"/>
    <n v="0.37605462082418922"/>
  </r>
  <r>
    <n v="3050"/>
    <d v="2026-04-19T00:00:00"/>
    <n v="2026"/>
    <x v="1"/>
    <n v="4"/>
    <x v="3"/>
    <x v="3"/>
    <x v="13"/>
    <x v="2"/>
    <s v="Returning"/>
    <x v="1"/>
    <s v="Summit Backpack 45L"/>
    <n v="3"/>
    <n v="156.16"/>
    <n v="0.05"/>
    <n v="77.81"/>
    <n v="445.05599999999998"/>
    <n v="233.43"/>
    <n v="211.62599999999998"/>
    <n v="0.47550420621225192"/>
  </r>
  <r>
    <n v="3213"/>
    <d v="2026-04-19T00:00:00"/>
    <n v="2026"/>
    <x v="1"/>
    <n v="4"/>
    <x v="3"/>
    <x v="0"/>
    <x v="15"/>
    <x v="0"/>
    <s v="Returning"/>
    <x v="2"/>
    <s v="Carry-On Duffel"/>
    <n v="2"/>
    <n v="132.53"/>
    <n v="0.05"/>
    <n v="66.39"/>
    <n v="251.80699999999999"/>
    <n v="132.78"/>
    <n v="119.02699999999999"/>
    <n v="0.47269138665724142"/>
  </r>
  <r>
    <n v="3367"/>
    <d v="2026-04-19T00:00:00"/>
    <n v="2026"/>
    <x v="1"/>
    <n v="4"/>
    <x v="3"/>
    <x v="2"/>
    <x v="3"/>
    <x v="0"/>
    <s v="Returning"/>
    <x v="2"/>
    <s v="Packing Cube Set"/>
    <n v="3"/>
    <n v="45.79"/>
    <n v="0"/>
    <n v="17.98"/>
    <n v="137.37"/>
    <n v="53.94"/>
    <n v="83.43"/>
    <n v="0.60733784669141733"/>
  </r>
  <r>
    <n v="3885"/>
    <d v="2026-04-19T00:00:00"/>
    <n v="2026"/>
    <x v="1"/>
    <n v="4"/>
    <x v="3"/>
    <x v="0"/>
    <x v="15"/>
    <x v="0"/>
    <s v="New"/>
    <x v="2"/>
    <s v="Carry-On Duffel"/>
    <n v="2"/>
    <n v="133.97"/>
    <n v="0.15"/>
    <n v="67.36"/>
    <n v="227.749"/>
    <n v="134.72"/>
    <n v="93.028999999999996"/>
    <n v="0.40847160690057915"/>
  </r>
  <r>
    <n v="4372"/>
    <d v="2026-04-19T00:00:00"/>
    <n v="2026"/>
    <x v="1"/>
    <n v="4"/>
    <x v="3"/>
    <x v="0"/>
    <x v="15"/>
    <x v="0"/>
    <s v="New"/>
    <x v="4"/>
    <s v="Recovery Roller"/>
    <n v="1"/>
    <n v="37.11"/>
    <n v="0.1"/>
    <n v="14.27"/>
    <n v="33.399000000000001"/>
    <n v="14.27"/>
    <n v="19.129000000000001"/>
    <n v="0.5727416988532591"/>
  </r>
  <r>
    <n v="4417"/>
    <d v="2026-04-19T00:00:00"/>
    <n v="2026"/>
    <x v="1"/>
    <n v="4"/>
    <x v="3"/>
    <x v="3"/>
    <x v="8"/>
    <x v="2"/>
    <s v="New"/>
    <x v="3"/>
    <s v="Alpine Tent 4P"/>
    <n v="3"/>
    <n v="334.01"/>
    <n v="0.15"/>
    <n v="192.17"/>
    <n v="851.72550000000001"/>
    <n v="576.51"/>
    <n v="275.21550000000002"/>
    <n v="0.32312699337990941"/>
  </r>
  <r>
    <n v="1147"/>
    <d v="2026-04-20T00:00:00"/>
    <n v="2026"/>
    <x v="1"/>
    <n v="4"/>
    <x v="3"/>
    <x v="3"/>
    <x v="7"/>
    <x v="0"/>
    <s v="New"/>
    <x v="2"/>
    <s v="Carry-On Duffel"/>
    <n v="1"/>
    <n v="131.46"/>
    <n v="0"/>
    <n v="67.77"/>
    <n v="131.46"/>
    <n v="67.77"/>
    <n v="63.690000000000012"/>
    <n v="0.48448197170241902"/>
  </r>
  <r>
    <n v="1514"/>
    <d v="2026-04-20T00:00:00"/>
    <n v="2026"/>
    <x v="1"/>
    <n v="4"/>
    <x v="3"/>
    <x v="2"/>
    <x v="3"/>
    <x v="2"/>
    <s v="Returning"/>
    <x v="1"/>
    <s v="Trekking Poles"/>
    <n v="3"/>
    <n v="72.48"/>
    <n v="0"/>
    <n v="32.36"/>
    <n v="217.44"/>
    <n v="97.08"/>
    <n v="120.36"/>
    <n v="0.55353200883002207"/>
  </r>
  <r>
    <n v="1538"/>
    <d v="2026-04-20T00:00:00"/>
    <n v="2026"/>
    <x v="1"/>
    <n v="4"/>
    <x v="3"/>
    <x v="2"/>
    <x v="2"/>
    <x v="3"/>
    <s v="New"/>
    <x v="0"/>
    <s v="Commuter Helmet"/>
    <n v="1"/>
    <n v="81.98"/>
    <n v="0"/>
    <n v="43.15"/>
    <n v="81.98"/>
    <n v="43.15"/>
    <n v="38.830000000000005"/>
    <n v="0.47365211027079779"/>
  </r>
  <r>
    <n v="1679"/>
    <d v="2026-04-20T00:00:00"/>
    <n v="2026"/>
    <x v="1"/>
    <n v="4"/>
    <x v="3"/>
    <x v="3"/>
    <x v="13"/>
    <x v="3"/>
    <s v="Returning"/>
    <x v="2"/>
    <s v="Packing Cube Set"/>
    <n v="1"/>
    <n v="46.71"/>
    <n v="0"/>
    <n v="18.18"/>
    <n v="46.71"/>
    <n v="18.18"/>
    <n v="28.53"/>
    <n v="0.61078998073217727"/>
  </r>
  <r>
    <n v="1708"/>
    <d v="2026-04-20T00:00:00"/>
    <n v="2026"/>
    <x v="1"/>
    <n v="4"/>
    <x v="3"/>
    <x v="2"/>
    <x v="5"/>
    <x v="3"/>
    <s v="New"/>
    <x v="4"/>
    <s v="Resistance Band Set"/>
    <n v="1"/>
    <n v="41.01"/>
    <n v="0"/>
    <n v="14.5"/>
    <n v="41.01"/>
    <n v="14.5"/>
    <n v="26.509999999999998"/>
    <n v="0.64642770056083876"/>
  </r>
  <r>
    <n v="2686"/>
    <d v="2026-04-20T00:00:00"/>
    <n v="2026"/>
    <x v="1"/>
    <n v="4"/>
    <x v="3"/>
    <x v="1"/>
    <x v="12"/>
    <x v="0"/>
    <s v="Returning"/>
    <x v="1"/>
    <s v="Trekking Poles"/>
    <n v="1"/>
    <n v="70.45"/>
    <n v="0.05"/>
    <n v="31.98"/>
    <n v="66.927499999999995"/>
    <n v="31.98"/>
    <n v="34.947499999999991"/>
    <n v="0.52216951178514059"/>
  </r>
  <r>
    <n v="3307"/>
    <d v="2026-04-20T00:00:00"/>
    <n v="2026"/>
    <x v="1"/>
    <n v="4"/>
    <x v="3"/>
    <x v="3"/>
    <x v="13"/>
    <x v="2"/>
    <s v="Business"/>
    <x v="0"/>
    <s v="Trail Bike Light"/>
    <n v="2"/>
    <n v="51.39"/>
    <n v="0.05"/>
    <n v="22.28"/>
    <n v="97.640999999999991"/>
    <n v="44.56"/>
    <n v="53.080999999999989"/>
    <n v="0.54363433393758764"/>
  </r>
  <r>
    <n v="3772"/>
    <d v="2026-04-20T00:00:00"/>
    <n v="2026"/>
    <x v="1"/>
    <n v="4"/>
    <x v="3"/>
    <x v="0"/>
    <x v="15"/>
    <x v="2"/>
    <s v="Returning"/>
    <x v="3"/>
    <s v="Compact Sleeping Bag"/>
    <n v="2"/>
    <n v="122.03"/>
    <n v="0"/>
    <n v="59.43"/>
    <n v="244.06"/>
    <n v="118.86"/>
    <n v="125.2"/>
    <n v="0.51298860935835455"/>
  </r>
  <r>
    <n v="3877"/>
    <d v="2026-04-20T00:00:00"/>
    <n v="2026"/>
    <x v="1"/>
    <n v="4"/>
    <x v="3"/>
    <x v="3"/>
    <x v="4"/>
    <x v="0"/>
    <s v="New"/>
    <x v="2"/>
    <s v="Carry-On Duffel"/>
    <n v="3"/>
    <n v="132.07"/>
    <n v="0.05"/>
    <n v="66.41"/>
    <n v="376.39949999999999"/>
    <n v="199.23"/>
    <n v="177.1695"/>
    <n v="0.47069536489819991"/>
  </r>
  <r>
    <n v="4117"/>
    <d v="2026-04-20T00:00:00"/>
    <n v="2026"/>
    <x v="1"/>
    <n v="4"/>
    <x v="3"/>
    <x v="3"/>
    <x v="7"/>
    <x v="3"/>
    <s v="Returning"/>
    <x v="0"/>
    <s v="Compact Repair Kit"/>
    <n v="1"/>
    <n v="41.04"/>
    <n v="0.1"/>
    <n v="17.02"/>
    <n v="36.936"/>
    <n v="17.02"/>
    <n v="19.916"/>
    <n v="0.53920294563569415"/>
  </r>
  <r>
    <n v="4562"/>
    <d v="2026-04-20T00:00:00"/>
    <n v="2026"/>
    <x v="1"/>
    <n v="4"/>
    <x v="3"/>
    <x v="1"/>
    <x v="1"/>
    <x v="2"/>
    <s v="New"/>
    <x v="4"/>
    <s v="Resistance Band Set"/>
    <n v="2"/>
    <n v="40.56"/>
    <n v="0"/>
    <n v="15.09"/>
    <n v="81.12"/>
    <n v="30.18"/>
    <n v="50.940000000000005"/>
    <n v="0.62795857988165682"/>
  </r>
  <r>
    <n v="4683"/>
    <d v="2026-04-20T00:00:00"/>
    <n v="2026"/>
    <x v="1"/>
    <n v="4"/>
    <x v="3"/>
    <x v="2"/>
    <x v="16"/>
    <x v="0"/>
    <s v="Business"/>
    <x v="4"/>
    <s v="Training Mat"/>
    <n v="3"/>
    <n v="51.36"/>
    <n v="0"/>
    <n v="22.05"/>
    <n v="154.07999999999998"/>
    <n v="66.150000000000006"/>
    <n v="87.929999999999978"/>
    <n v="0.57067757009345788"/>
  </r>
  <r>
    <n v="308"/>
    <d v="2026-04-21T00:00:00"/>
    <n v="2026"/>
    <x v="1"/>
    <n v="4"/>
    <x v="3"/>
    <x v="3"/>
    <x v="7"/>
    <x v="0"/>
    <s v="Returning"/>
    <x v="1"/>
    <s v="Hiking Daypack 20L"/>
    <n v="6"/>
    <n v="93.58"/>
    <n v="0"/>
    <n v="46.68"/>
    <n v="561.48"/>
    <n v="280.08"/>
    <n v="281.40000000000003"/>
    <n v="0.5011754648429152"/>
  </r>
  <r>
    <n v="773"/>
    <d v="2026-04-21T00:00:00"/>
    <n v="2026"/>
    <x v="1"/>
    <n v="4"/>
    <x v="3"/>
    <x v="3"/>
    <x v="7"/>
    <x v="0"/>
    <s v="Business"/>
    <x v="0"/>
    <s v="Commuter Helmet"/>
    <n v="5"/>
    <n v="80.16"/>
    <n v="0.1"/>
    <n v="42.5"/>
    <n v="360.71999999999997"/>
    <n v="212.5"/>
    <n v="148.21999999999997"/>
    <n v="0.41090042137946325"/>
  </r>
  <r>
    <n v="1303"/>
    <d v="2026-04-21T00:00:00"/>
    <n v="2026"/>
    <x v="1"/>
    <n v="4"/>
    <x v="3"/>
    <x v="1"/>
    <x v="12"/>
    <x v="0"/>
    <s v="New"/>
    <x v="1"/>
    <s v="Trail Boots"/>
    <n v="1"/>
    <n v="142.22999999999999"/>
    <n v="0.05"/>
    <n v="77.66"/>
    <n v="135.11849999999998"/>
    <n v="77.66"/>
    <n v="57.458499999999987"/>
    <n v="0.42524524768999061"/>
  </r>
  <r>
    <n v="1348"/>
    <d v="2026-04-21T00:00:00"/>
    <n v="2026"/>
    <x v="1"/>
    <n v="4"/>
    <x v="3"/>
    <x v="1"/>
    <x v="14"/>
    <x v="0"/>
    <s v="Returning"/>
    <x v="1"/>
    <s v="Trekking Poles"/>
    <n v="2"/>
    <n v="71.77"/>
    <n v="0"/>
    <n v="32.450000000000003"/>
    <n v="143.54"/>
    <n v="64.900000000000006"/>
    <n v="78.639999999999986"/>
    <n v="0.54786122335237553"/>
  </r>
  <r>
    <n v="1496"/>
    <d v="2026-04-21T00:00:00"/>
    <n v="2026"/>
    <x v="1"/>
    <n v="4"/>
    <x v="3"/>
    <x v="0"/>
    <x v="0"/>
    <x v="3"/>
    <s v="Returning"/>
    <x v="1"/>
    <s v="Trekking Poles"/>
    <n v="1"/>
    <n v="71.23"/>
    <n v="0.05"/>
    <n v="33.28"/>
    <n v="67.668499999999995"/>
    <n v="33.28"/>
    <n v="34.388499999999993"/>
    <n v="0.50819066478494423"/>
  </r>
  <r>
    <n v="1695"/>
    <d v="2026-04-21T00:00:00"/>
    <n v="2026"/>
    <x v="1"/>
    <n v="4"/>
    <x v="3"/>
    <x v="0"/>
    <x v="0"/>
    <x v="2"/>
    <s v="Returning"/>
    <x v="1"/>
    <s v="Trekking Poles"/>
    <n v="1"/>
    <n v="71.239999999999995"/>
    <n v="0.1"/>
    <n v="33.07"/>
    <n v="64.116"/>
    <n v="33.07"/>
    <n v="31.045999999999999"/>
    <n v="0.48421610830369954"/>
  </r>
  <r>
    <n v="2812"/>
    <d v="2026-04-21T00:00:00"/>
    <n v="2026"/>
    <x v="1"/>
    <n v="4"/>
    <x v="3"/>
    <x v="1"/>
    <x v="6"/>
    <x v="0"/>
    <s v="New"/>
    <x v="0"/>
    <s v="Trail Bike Light"/>
    <n v="1"/>
    <n v="51.39"/>
    <n v="0"/>
    <n v="22.08"/>
    <n v="51.39"/>
    <n v="22.08"/>
    <n v="29.310000000000002"/>
    <n v="0.57034442498540572"/>
  </r>
  <r>
    <n v="3017"/>
    <d v="2026-04-21T00:00:00"/>
    <n v="2026"/>
    <x v="1"/>
    <n v="4"/>
    <x v="3"/>
    <x v="1"/>
    <x v="12"/>
    <x v="0"/>
    <s v="Returning"/>
    <x v="0"/>
    <s v="Cycling Pack 12L"/>
    <n v="1"/>
    <n v="102.64"/>
    <n v="0"/>
    <n v="51.86"/>
    <n v="102.64"/>
    <n v="51.86"/>
    <n v="50.78"/>
    <n v="0.49473889321901793"/>
  </r>
  <r>
    <n v="3719"/>
    <d v="2026-04-21T00:00:00"/>
    <n v="2026"/>
    <x v="1"/>
    <n v="4"/>
    <x v="3"/>
    <x v="2"/>
    <x v="2"/>
    <x v="0"/>
    <s v="New"/>
    <x v="4"/>
    <s v="Recovery Roller"/>
    <n v="2"/>
    <n v="35.56"/>
    <n v="0.1"/>
    <n v="13.85"/>
    <n v="64.00800000000001"/>
    <n v="27.7"/>
    <n v="36.308000000000007"/>
    <n v="0.56724159480064995"/>
  </r>
  <r>
    <n v="3920"/>
    <d v="2026-04-21T00:00:00"/>
    <n v="2026"/>
    <x v="1"/>
    <n v="4"/>
    <x v="3"/>
    <x v="1"/>
    <x v="11"/>
    <x v="0"/>
    <s v="Returning"/>
    <x v="0"/>
    <s v="Cycling Pack 12L"/>
    <n v="2"/>
    <n v="100.39"/>
    <n v="0"/>
    <n v="49.05"/>
    <n v="200.78"/>
    <n v="98.1"/>
    <n v="102.68"/>
    <n v="0.51140551847793603"/>
  </r>
  <r>
    <n v="4654"/>
    <d v="2026-04-21T00:00:00"/>
    <n v="2026"/>
    <x v="1"/>
    <n v="4"/>
    <x v="3"/>
    <x v="0"/>
    <x v="15"/>
    <x v="2"/>
    <s v="Returning"/>
    <x v="3"/>
    <s v="Trail Tent 2P"/>
    <n v="2"/>
    <n v="191.51"/>
    <n v="0.1"/>
    <n v="101.25"/>
    <n v="344.71800000000002"/>
    <n v="202.5"/>
    <n v="142.21800000000002"/>
    <n v="0.41256331262075091"/>
  </r>
  <r>
    <n v="4920"/>
    <d v="2026-04-21T00:00:00"/>
    <n v="2026"/>
    <x v="1"/>
    <n v="4"/>
    <x v="3"/>
    <x v="1"/>
    <x v="12"/>
    <x v="2"/>
    <s v="New"/>
    <x v="1"/>
    <s v="Trail Boots"/>
    <n v="2"/>
    <n v="147.30000000000001"/>
    <n v="0"/>
    <n v="81.2"/>
    <n v="294.60000000000002"/>
    <n v="162.4"/>
    <n v="132.20000000000002"/>
    <n v="0.44874405974202308"/>
  </r>
  <r>
    <n v="5191"/>
    <d v="2026-04-21T00:00:00"/>
    <n v="2026"/>
    <x v="1"/>
    <n v="4"/>
    <x v="3"/>
    <x v="1"/>
    <x v="11"/>
    <x v="2"/>
    <s v="Returning"/>
    <x v="0"/>
    <s v="Commuter Helmet"/>
    <n v="1"/>
    <n v="79.92"/>
    <n v="0.1"/>
    <n v="43.13"/>
    <n v="71.927999999999997"/>
    <n v="43.13"/>
    <n v="28.797999999999995"/>
    <n v="0.40037259481703918"/>
  </r>
  <r>
    <n v="413"/>
    <d v="2026-04-22T00:00:00"/>
    <n v="2026"/>
    <x v="1"/>
    <n v="4"/>
    <x v="3"/>
    <x v="1"/>
    <x v="1"/>
    <x v="0"/>
    <s v="Returning"/>
    <x v="3"/>
    <s v="Alpine Tent 4P"/>
    <n v="2"/>
    <n v="344.29"/>
    <n v="0.1"/>
    <n v="192.66"/>
    <n v="619.72200000000009"/>
    <n v="385.32"/>
    <n v="234.4020000000001"/>
    <n v="0.37823733867766524"/>
  </r>
  <r>
    <n v="1658"/>
    <d v="2026-04-22T00:00:00"/>
    <n v="2026"/>
    <x v="1"/>
    <n v="4"/>
    <x v="3"/>
    <x v="2"/>
    <x v="5"/>
    <x v="0"/>
    <s v="Returning"/>
    <x v="1"/>
    <s v="Summit Backpack 45L"/>
    <n v="1"/>
    <n v="151.15"/>
    <n v="0"/>
    <n v="77.680000000000007"/>
    <n v="151.15"/>
    <n v="77.680000000000007"/>
    <n v="73.47"/>
    <n v="0.48607343698312933"/>
  </r>
  <r>
    <n v="2024"/>
    <d v="2026-04-22T00:00:00"/>
    <n v="2026"/>
    <x v="1"/>
    <n v="4"/>
    <x v="3"/>
    <x v="1"/>
    <x v="6"/>
    <x v="2"/>
    <s v="New"/>
    <x v="3"/>
    <s v="Portable Camp Stove"/>
    <n v="1"/>
    <n v="81.73"/>
    <n v="0.05"/>
    <n v="39.979999999999997"/>
    <n v="77.643500000000003"/>
    <n v="39.979999999999997"/>
    <n v="37.663500000000006"/>
    <n v="0.48508246021882068"/>
  </r>
  <r>
    <n v="3980"/>
    <d v="2026-04-22T00:00:00"/>
    <n v="2026"/>
    <x v="1"/>
    <n v="4"/>
    <x v="3"/>
    <x v="3"/>
    <x v="4"/>
    <x v="2"/>
    <s v="New"/>
    <x v="1"/>
    <s v="Trail Boots"/>
    <n v="1"/>
    <n v="142.53"/>
    <n v="0.05"/>
    <n v="77.77"/>
    <n v="135.40350000000001"/>
    <n v="77.77"/>
    <n v="57.633500000000012"/>
    <n v="0.4256426163282338"/>
  </r>
  <r>
    <n v="4239"/>
    <d v="2026-04-22T00:00:00"/>
    <n v="2026"/>
    <x v="1"/>
    <n v="4"/>
    <x v="3"/>
    <x v="1"/>
    <x v="1"/>
    <x v="0"/>
    <s v="New"/>
    <x v="3"/>
    <s v="Portable Camp Stove"/>
    <n v="2"/>
    <n v="83.24"/>
    <n v="0"/>
    <n v="40.03"/>
    <n v="166.48"/>
    <n v="80.06"/>
    <n v="86.419999999999987"/>
    <n v="0.51910139356078799"/>
  </r>
  <r>
    <n v="4761"/>
    <d v="2026-04-22T00:00:00"/>
    <n v="2026"/>
    <x v="1"/>
    <n v="4"/>
    <x v="3"/>
    <x v="0"/>
    <x v="0"/>
    <x v="3"/>
    <s v="New"/>
    <x v="1"/>
    <s v="Trail Boots"/>
    <n v="1"/>
    <n v="141.99"/>
    <n v="0.05"/>
    <n v="79.7"/>
    <n v="134.8905"/>
    <n v="79.7"/>
    <n v="55.1905"/>
    <n v="0.40915038494186023"/>
  </r>
  <r>
    <n v="5160"/>
    <d v="2026-04-22T00:00:00"/>
    <n v="2026"/>
    <x v="1"/>
    <n v="4"/>
    <x v="3"/>
    <x v="1"/>
    <x v="12"/>
    <x v="0"/>
    <s v="New"/>
    <x v="4"/>
    <s v="Recovery Roller"/>
    <n v="2"/>
    <n v="35.94"/>
    <n v="0.05"/>
    <n v="14.17"/>
    <n v="68.285999999999987"/>
    <n v="28.34"/>
    <n v="39.945999999999984"/>
    <n v="0.5849808159798493"/>
  </r>
  <r>
    <n v="2224"/>
    <d v="2026-04-23T00:00:00"/>
    <n v="2026"/>
    <x v="1"/>
    <n v="4"/>
    <x v="3"/>
    <x v="1"/>
    <x v="1"/>
    <x v="0"/>
    <s v="New"/>
    <x v="4"/>
    <s v="Training Mat"/>
    <n v="3"/>
    <n v="49.55"/>
    <n v="0"/>
    <n v="22.55"/>
    <n v="148.64999999999998"/>
    <n v="67.650000000000006"/>
    <n v="80.999999999999972"/>
    <n v="0.54490413723511588"/>
  </r>
  <r>
    <n v="2832"/>
    <d v="2026-04-23T00:00:00"/>
    <n v="2026"/>
    <x v="1"/>
    <n v="4"/>
    <x v="3"/>
    <x v="3"/>
    <x v="8"/>
    <x v="3"/>
    <s v="Returning"/>
    <x v="4"/>
    <s v="Resistance Band Set"/>
    <n v="1"/>
    <n v="39.89"/>
    <n v="0.05"/>
    <n v="15.06"/>
    <n v="37.895499999999998"/>
    <n v="15.06"/>
    <n v="22.835499999999996"/>
    <n v="0.60259133670224685"/>
  </r>
  <r>
    <n v="3000"/>
    <d v="2026-04-23T00:00:00"/>
    <n v="2026"/>
    <x v="1"/>
    <n v="4"/>
    <x v="3"/>
    <x v="3"/>
    <x v="7"/>
    <x v="3"/>
    <s v="New"/>
    <x v="4"/>
    <s v="Resistance Band Set"/>
    <n v="1"/>
    <n v="40.630000000000003"/>
    <n v="0.1"/>
    <n v="14.67"/>
    <n v="36.567"/>
    <n v="14.67"/>
    <n v="21.896999999999998"/>
    <n v="0.59881860694068423"/>
  </r>
  <r>
    <n v="3206"/>
    <d v="2026-04-23T00:00:00"/>
    <n v="2026"/>
    <x v="1"/>
    <n v="4"/>
    <x v="3"/>
    <x v="3"/>
    <x v="8"/>
    <x v="3"/>
    <s v="Returning"/>
    <x v="0"/>
    <s v="Compact Repair Kit"/>
    <n v="4"/>
    <n v="39.78"/>
    <n v="0.05"/>
    <n v="16.7"/>
    <n v="151.16399999999999"/>
    <n v="66.8"/>
    <n v="84.36399999999999"/>
    <n v="0.55809584292556425"/>
  </r>
  <r>
    <n v="3777"/>
    <d v="2026-04-23T00:00:00"/>
    <n v="2026"/>
    <x v="1"/>
    <n v="4"/>
    <x v="3"/>
    <x v="3"/>
    <x v="4"/>
    <x v="3"/>
    <s v="Business"/>
    <x v="1"/>
    <s v="Hiking Daypack 20L"/>
    <n v="1"/>
    <n v="92.74"/>
    <n v="0"/>
    <n v="46.1"/>
    <n v="92.74"/>
    <n v="46.1"/>
    <n v="46.639999999999993"/>
    <n v="0.50291136510675005"/>
  </r>
  <r>
    <n v="4980"/>
    <d v="2026-04-23T00:00:00"/>
    <n v="2026"/>
    <x v="1"/>
    <n v="4"/>
    <x v="3"/>
    <x v="1"/>
    <x v="6"/>
    <x v="2"/>
    <s v="Returning"/>
    <x v="3"/>
    <s v="Compact Sleeping Bag"/>
    <n v="2"/>
    <n v="120.49"/>
    <n v="0.1"/>
    <n v="62.23"/>
    <n v="216.88200000000001"/>
    <n v="124.46"/>
    <n v="92.422000000000011"/>
    <n v="0.42613955976060719"/>
  </r>
  <r>
    <n v="1102"/>
    <d v="2026-04-24T00:00:00"/>
    <n v="2026"/>
    <x v="1"/>
    <n v="4"/>
    <x v="3"/>
    <x v="1"/>
    <x v="6"/>
    <x v="0"/>
    <s v="Business"/>
    <x v="1"/>
    <s v="Trekking Poles"/>
    <n v="2"/>
    <n v="70.53"/>
    <n v="0"/>
    <n v="32.229999999999997"/>
    <n v="141.06"/>
    <n v="64.459999999999994"/>
    <n v="76.600000000000009"/>
    <n v="0.54303133418403526"/>
  </r>
  <r>
    <n v="1333"/>
    <d v="2026-04-24T00:00:00"/>
    <n v="2026"/>
    <x v="1"/>
    <n v="4"/>
    <x v="3"/>
    <x v="1"/>
    <x v="14"/>
    <x v="0"/>
    <s v="New"/>
    <x v="1"/>
    <s v="Hiking Daypack 20L"/>
    <n v="1"/>
    <n v="90.87"/>
    <n v="0.1"/>
    <n v="44.4"/>
    <n v="81.783000000000001"/>
    <n v="44.4"/>
    <n v="37.383000000000003"/>
    <n v="0.45709988628443565"/>
  </r>
  <r>
    <n v="1369"/>
    <d v="2026-04-24T00:00:00"/>
    <n v="2026"/>
    <x v="1"/>
    <n v="4"/>
    <x v="3"/>
    <x v="1"/>
    <x v="14"/>
    <x v="1"/>
    <s v="Returning"/>
    <x v="4"/>
    <s v="Weighted Vest"/>
    <n v="3"/>
    <n v="124.31"/>
    <n v="0.2"/>
    <n v="67.97"/>
    <n v="298.34399999999999"/>
    <n v="203.91"/>
    <n v="94.433999999999997"/>
    <n v="0.31652723031131846"/>
  </r>
  <r>
    <n v="1712"/>
    <d v="2026-04-24T00:00:00"/>
    <n v="2026"/>
    <x v="1"/>
    <n v="4"/>
    <x v="3"/>
    <x v="1"/>
    <x v="1"/>
    <x v="1"/>
    <s v="Returning"/>
    <x v="0"/>
    <s v="Compact Repair Kit"/>
    <n v="15"/>
    <n v="41.21"/>
    <n v="0.15"/>
    <n v="16.760000000000002"/>
    <n v="525.42750000000001"/>
    <n v="251.40000000000003"/>
    <n v="274.02749999999997"/>
    <n v="0.52153246642020068"/>
  </r>
  <r>
    <n v="2229"/>
    <d v="2026-04-24T00:00:00"/>
    <n v="2026"/>
    <x v="1"/>
    <n v="4"/>
    <x v="3"/>
    <x v="0"/>
    <x v="0"/>
    <x v="0"/>
    <s v="New"/>
    <x v="1"/>
    <s v="Trail Boots"/>
    <n v="2"/>
    <n v="145.75"/>
    <n v="0.1"/>
    <n v="78.900000000000006"/>
    <n v="262.35000000000002"/>
    <n v="157.80000000000001"/>
    <n v="104.55000000000001"/>
    <n v="0.39851343624928531"/>
  </r>
  <r>
    <n v="3458"/>
    <d v="2026-04-24T00:00:00"/>
    <n v="2026"/>
    <x v="1"/>
    <n v="4"/>
    <x v="3"/>
    <x v="2"/>
    <x v="3"/>
    <x v="0"/>
    <s v="New"/>
    <x v="2"/>
    <s v="Carry-On Duffel"/>
    <n v="1"/>
    <n v="134.86000000000001"/>
    <n v="0"/>
    <n v="66.040000000000006"/>
    <n v="134.86000000000001"/>
    <n v="66.040000000000006"/>
    <n v="68.820000000000007"/>
    <n v="0.51030698502150373"/>
  </r>
  <r>
    <n v="4637"/>
    <d v="2026-04-24T00:00:00"/>
    <n v="2026"/>
    <x v="1"/>
    <n v="4"/>
    <x v="3"/>
    <x v="3"/>
    <x v="13"/>
    <x v="2"/>
    <s v="New"/>
    <x v="2"/>
    <s v="Carry-On Duffel"/>
    <n v="1"/>
    <n v="136.07"/>
    <n v="0"/>
    <n v="65.17"/>
    <n v="136.07"/>
    <n v="65.17"/>
    <n v="70.899999999999991"/>
    <n v="0.52105533916366575"/>
  </r>
  <r>
    <n v="4726"/>
    <d v="2026-04-24T00:00:00"/>
    <n v="2026"/>
    <x v="1"/>
    <n v="4"/>
    <x v="3"/>
    <x v="0"/>
    <x v="15"/>
    <x v="2"/>
    <s v="Business"/>
    <x v="2"/>
    <s v="Packing Cube Set"/>
    <n v="1"/>
    <n v="47.25"/>
    <n v="0.1"/>
    <n v="18.25"/>
    <n v="42.524999999999999"/>
    <n v="18.25"/>
    <n v="24.274999999999999"/>
    <n v="0.57084068195179305"/>
  </r>
  <r>
    <n v="4838"/>
    <d v="2026-04-24T00:00:00"/>
    <n v="2026"/>
    <x v="1"/>
    <n v="4"/>
    <x v="3"/>
    <x v="0"/>
    <x v="0"/>
    <x v="0"/>
    <s v="Business"/>
    <x v="0"/>
    <s v="Compact Repair Kit"/>
    <n v="2"/>
    <n v="41.32"/>
    <n v="0.1"/>
    <n v="16.66"/>
    <n v="74.376000000000005"/>
    <n v="33.32"/>
    <n v="41.056000000000004"/>
    <n v="0.5520060234484242"/>
  </r>
  <r>
    <n v="5075"/>
    <d v="2026-04-24T00:00:00"/>
    <n v="2026"/>
    <x v="1"/>
    <n v="4"/>
    <x v="3"/>
    <x v="0"/>
    <x v="15"/>
    <x v="3"/>
    <s v="New"/>
    <x v="0"/>
    <s v="Commuter Helmet"/>
    <n v="2"/>
    <n v="81.75"/>
    <n v="0"/>
    <n v="41.92"/>
    <n v="163.5"/>
    <n v="83.84"/>
    <n v="79.66"/>
    <n v="0.48721712538226297"/>
  </r>
  <r>
    <n v="149"/>
    <d v="2026-04-25T00:00:00"/>
    <n v="2026"/>
    <x v="1"/>
    <n v="4"/>
    <x v="3"/>
    <x v="1"/>
    <x v="12"/>
    <x v="0"/>
    <s v="Returning"/>
    <x v="2"/>
    <s v="Insulated Bottle"/>
    <n v="1"/>
    <n v="36.020000000000003"/>
    <n v="0.05"/>
    <n v="13.72"/>
    <n v="34.219000000000001"/>
    <n v="13.72"/>
    <n v="20.499000000000002"/>
    <n v="0.59905315760250155"/>
  </r>
  <r>
    <n v="449"/>
    <d v="2026-04-25T00:00:00"/>
    <n v="2026"/>
    <x v="1"/>
    <n v="4"/>
    <x v="3"/>
    <x v="2"/>
    <x v="5"/>
    <x v="0"/>
    <s v="Business"/>
    <x v="2"/>
    <s v="Insulated Bottle"/>
    <n v="1"/>
    <n v="36.68"/>
    <n v="0"/>
    <n v="13.27"/>
    <n v="36.68"/>
    <n v="13.27"/>
    <n v="23.41"/>
    <n v="0.63822246455834242"/>
  </r>
  <r>
    <n v="1422"/>
    <d v="2026-04-25T00:00:00"/>
    <n v="2026"/>
    <x v="1"/>
    <n v="4"/>
    <x v="3"/>
    <x v="3"/>
    <x v="8"/>
    <x v="1"/>
    <s v="Business"/>
    <x v="3"/>
    <s v="Alpine Tent 4P"/>
    <n v="6"/>
    <n v="348.16"/>
    <n v="0.1"/>
    <n v="198.24"/>
    <n v="1880.0640000000001"/>
    <n v="1189.44"/>
    <n v="690.62400000000002"/>
    <n v="0.36734068627450978"/>
  </r>
  <r>
    <n v="3248"/>
    <d v="2026-04-25T00:00:00"/>
    <n v="2026"/>
    <x v="1"/>
    <n v="4"/>
    <x v="3"/>
    <x v="2"/>
    <x v="16"/>
    <x v="0"/>
    <s v="Returning"/>
    <x v="0"/>
    <s v="Compact Repair Kit"/>
    <n v="2"/>
    <n v="39.799999999999997"/>
    <n v="0.05"/>
    <n v="16.23"/>
    <n v="75.61999999999999"/>
    <n v="32.46"/>
    <n v="43.159999999999989"/>
    <n v="0.57074847923829664"/>
  </r>
  <r>
    <n v="3445"/>
    <d v="2026-04-25T00:00:00"/>
    <n v="2026"/>
    <x v="1"/>
    <n v="4"/>
    <x v="3"/>
    <x v="0"/>
    <x v="15"/>
    <x v="0"/>
    <s v="Returning"/>
    <x v="0"/>
    <s v="Compact Repair Kit"/>
    <n v="5"/>
    <n v="39.369999999999997"/>
    <n v="0.05"/>
    <n v="16.760000000000002"/>
    <n v="187.00749999999999"/>
    <n v="83.800000000000011"/>
    <n v="103.20749999999998"/>
    <n v="0.55188963009504954"/>
  </r>
  <r>
    <n v="3930"/>
    <d v="2026-04-25T00:00:00"/>
    <n v="2026"/>
    <x v="1"/>
    <n v="4"/>
    <x v="3"/>
    <x v="1"/>
    <x v="12"/>
    <x v="3"/>
    <s v="Returning"/>
    <x v="4"/>
    <s v="Resistance Band Set"/>
    <n v="2"/>
    <n v="40.85"/>
    <n v="0"/>
    <n v="14.99"/>
    <n v="81.7"/>
    <n v="29.98"/>
    <n v="51.72"/>
    <n v="0.633047735618115"/>
  </r>
  <r>
    <n v="3969"/>
    <d v="2026-04-25T00:00:00"/>
    <n v="2026"/>
    <x v="1"/>
    <n v="4"/>
    <x v="3"/>
    <x v="3"/>
    <x v="8"/>
    <x v="3"/>
    <s v="Returning"/>
    <x v="1"/>
    <s v="Hiking Daypack 20L"/>
    <n v="1"/>
    <n v="92.91"/>
    <n v="0.05"/>
    <n v="46"/>
    <n v="88.264499999999998"/>
    <n v="46"/>
    <n v="42.264499999999998"/>
    <n v="0.4788391709010984"/>
  </r>
  <r>
    <n v="4190"/>
    <d v="2026-04-25T00:00:00"/>
    <n v="2026"/>
    <x v="1"/>
    <n v="4"/>
    <x v="3"/>
    <x v="3"/>
    <x v="13"/>
    <x v="0"/>
    <s v="New"/>
    <x v="1"/>
    <s v="Summit Backpack 45L"/>
    <n v="1"/>
    <n v="152.01"/>
    <n v="0"/>
    <n v="80.33"/>
    <n v="152.01"/>
    <n v="80.33"/>
    <n v="71.679999999999993"/>
    <n v="0.47154792447865268"/>
  </r>
  <r>
    <n v="4442"/>
    <d v="2026-04-25T00:00:00"/>
    <n v="2026"/>
    <x v="1"/>
    <n v="4"/>
    <x v="3"/>
    <x v="1"/>
    <x v="6"/>
    <x v="3"/>
    <s v="New"/>
    <x v="2"/>
    <s v="Insulated Bottle"/>
    <n v="1"/>
    <n v="36.65"/>
    <n v="0"/>
    <n v="13.28"/>
    <n v="36.65"/>
    <n v="13.28"/>
    <n v="23.369999999999997"/>
    <n v="0.63765347885402446"/>
  </r>
  <r>
    <n v="228"/>
    <d v="2026-04-26T00:00:00"/>
    <n v="2026"/>
    <x v="1"/>
    <n v="4"/>
    <x v="3"/>
    <x v="3"/>
    <x v="8"/>
    <x v="0"/>
    <s v="Returning"/>
    <x v="3"/>
    <s v="Portable Camp Stove"/>
    <n v="5"/>
    <n v="80.819999999999993"/>
    <n v="0"/>
    <n v="40.47"/>
    <n v="404.09999999999997"/>
    <n v="202.35"/>
    <n v="201.74999999999997"/>
    <n v="0.49925760950259834"/>
  </r>
  <r>
    <n v="2101"/>
    <d v="2026-04-26T00:00:00"/>
    <n v="2026"/>
    <x v="1"/>
    <n v="4"/>
    <x v="3"/>
    <x v="3"/>
    <x v="4"/>
    <x v="0"/>
    <s v="New"/>
    <x v="1"/>
    <s v="Trail Boots"/>
    <n v="4"/>
    <n v="144.69999999999999"/>
    <n v="0"/>
    <n v="79.41"/>
    <n v="578.79999999999995"/>
    <n v="317.64"/>
    <n v="261.15999999999997"/>
    <n v="0.45120939875604699"/>
  </r>
  <r>
    <n v="2590"/>
    <d v="2026-04-26T00:00:00"/>
    <n v="2026"/>
    <x v="1"/>
    <n v="4"/>
    <x v="3"/>
    <x v="1"/>
    <x v="6"/>
    <x v="2"/>
    <s v="New"/>
    <x v="4"/>
    <s v="Recovery Roller"/>
    <n v="2"/>
    <n v="36.51"/>
    <n v="0.1"/>
    <n v="14.18"/>
    <n v="65.718000000000004"/>
    <n v="28.36"/>
    <n v="37.358000000000004"/>
    <n v="0.56845917404668433"/>
  </r>
  <r>
    <n v="2957"/>
    <d v="2026-04-26T00:00:00"/>
    <n v="2026"/>
    <x v="1"/>
    <n v="4"/>
    <x v="3"/>
    <x v="3"/>
    <x v="7"/>
    <x v="3"/>
    <s v="New"/>
    <x v="2"/>
    <s v="Insulated Bottle"/>
    <n v="3"/>
    <n v="36.58"/>
    <n v="0.05"/>
    <n v="13.71"/>
    <n v="104.25299999999999"/>
    <n v="41.13"/>
    <n v="63.122999999999983"/>
    <n v="0.60547897902218628"/>
  </r>
  <r>
    <n v="4270"/>
    <d v="2026-04-26T00:00:00"/>
    <n v="2026"/>
    <x v="1"/>
    <n v="4"/>
    <x v="3"/>
    <x v="3"/>
    <x v="7"/>
    <x v="2"/>
    <s v="Business"/>
    <x v="3"/>
    <s v="Trail Tent 2P"/>
    <n v="2"/>
    <n v="191.59"/>
    <n v="0"/>
    <n v="102.52"/>
    <n v="383.18"/>
    <n v="205.04"/>
    <n v="178.14000000000001"/>
    <n v="0.46489900307949272"/>
  </r>
  <r>
    <n v="4324"/>
    <d v="2026-04-26T00:00:00"/>
    <n v="2026"/>
    <x v="1"/>
    <n v="4"/>
    <x v="3"/>
    <x v="3"/>
    <x v="8"/>
    <x v="1"/>
    <s v="Business"/>
    <x v="3"/>
    <s v="Alpine Tent 4P"/>
    <n v="6"/>
    <n v="337.24"/>
    <n v="0.05"/>
    <n v="198.63"/>
    <n v="1922.268"/>
    <n v="1191.78"/>
    <n v="730.48800000000006"/>
    <n v="0.38001360892445801"/>
  </r>
  <r>
    <n v="5010"/>
    <d v="2026-04-26T00:00:00"/>
    <n v="2026"/>
    <x v="1"/>
    <n v="4"/>
    <x v="3"/>
    <x v="3"/>
    <x v="7"/>
    <x v="1"/>
    <s v="Business"/>
    <x v="2"/>
    <s v="Packing Cube Set"/>
    <n v="3"/>
    <n v="46.2"/>
    <n v="0.1"/>
    <n v="18.149999999999999"/>
    <n v="124.74000000000002"/>
    <n v="54.449999999999996"/>
    <n v="70.29000000000002"/>
    <n v="0.5634920634920636"/>
  </r>
  <r>
    <n v="5092"/>
    <d v="2026-04-26T00:00:00"/>
    <n v="2026"/>
    <x v="1"/>
    <n v="4"/>
    <x v="3"/>
    <x v="1"/>
    <x v="1"/>
    <x v="3"/>
    <s v="Business"/>
    <x v="4"/>
    <s v="Training Mat"/>
    <n v="4"/>
    <n v="50.84"/>
    <n v="0.05"/>
    <n v="22.63"/>
    <n v="193.19200000000001"/>
    <n v="90.52"/>
    <n v="102.67200000000001"/>
    <n v="0.53145057766367143"/>
  </r>
  <r>
    <n v="1061"/>
    <d v="2026-04-27T00:00:00"/>
    <n v="2026"/>
    <x v="1"/>
    <n v="4"/>
    <x v="3"/>
    <x v="3"/>
    <x v="13"/>
    <x v="0"/>
    <s v="Returning"/>
    <x v="2"/>
    <s v="Travel Backpack 35L"/>
    <n v="1"/>
    <n v="166.5"/>
    <n v="0"/>
    <n v="85.55"/>
    <n v="166.5"/>
    <n v="85.55"/>
    <n v="80.95"/>
    <n v="0.4861861861861862"/>
  </r>
  <r>
    <n v="1099"/>
    <d v="2026-04-27T00:00:00"/>
    <n v="2026"/>
    <x v="1"/>
    <n v="4"/>
    <x v="3"/>
    <x v="3"/>
    <x v="4"/>
    <x v="3"/>
    <s v="New"/>
    <x v="1"/>
    <s v="Trekking Poles"/>
    <n v="1"/>
    <n v="70.2"/>
    <n v="0"/>
    <n v="32.06"/>
    <n v="70.2"/>
    <n v="32.06"/>
    <n v="38.14"/>
    <n v="0.5433048433048433"/>
  </r>
  <r>
    <n v="3500"/>
    <d v="2026-04-27T00:00:00"/>
    <n v="2026"/>
    <x v="1"/>
    <n v="4"/>
    <x v="3"/>
    <x v="1"/>
    <x v="12"/>
    <x v="0"/>
    <s v="New"/>
    <x v="4"/>
    <s v="Training Mat"/>
    <n v="4"/>
    <n v="50.67"/>
    <n v="0"/>
    <n v="22.62"/>
    <n v="202.68"/>
    <n v="90.48"/>
    <n v="112.2"/>
    <n v="0.55358200118413259"/>
  </r>
  <r>
    <n v="3856"/>
    <d v="2026-04-27T00:00:00"/>
    <n v="2026"/>
    <x v="1"/>
    <n v="4"/>
    <x v="3"/>
    <x v="1"/>
    <x v="11"/>
    <x v="2"/>
    <s v="New"/>
    <x v="2"/>
    <s v="Travel Backpack 35L"/>
    <n v="3"/>
    <n v="161.05000000000001"/>
    <n v="0.05"/>
    <n v="87.43"/>
    <n v="458.99250000000001"/>
    <n v="262.29000000000002"/>
    <n v="196.70249999999999"/>
    <n v="0.4285527541299694"/>
  </r>
  <r>
    <n v="4044"/>
    <d v="2026-04-27T00:00:00"/>
    <n v="2026"/>
    <x v="1"/>
    <n v="4"/>
    <x v="3"/>
    <x v="1"/>
    <x v="6"/>
    <x v="1"/>
    <s v="New"/>
    <x v="4"/>
    <s v="Weighted Vest"/>
    <n v="10"/>
    <n v="124.59"/>
    <n v="0.15"/>
    <n v="67.14"/>
    <n v="1059.0150000000001"/>
    <n v="671.4"/>
    <n v="387.61500000000012"/>
    <n v="0.36601464568490538"/>
  </r>
  <r>
    <n v="4235"/>
    <d v="2026-04-27T00:00:00"/>
    <n v="2026"/>
    <x v="1"/>
    <n v="4"/>
    <x v="3"/>
    <x v="2"/>
    <x v="16"/>
    <x v="0"/>
    <s v="Business"/>
    <x v="4"/>
    <s v="Training Mat"/>
    <n v="1"/>
    <n v="50.18"/>
    <n v="0"/>
    <n v="22.05"/>
    <n v="50.18"/>
    <n v="22.05"/>
    <n v="28.13"/>
    <n v="0.56058190514149064"/>
  </r>
  <r>
    <n v="122"/>
    <d v="2026-04-28T00:00:00"/>
    <n v="2026"/>
    <x v="1"/>
    <n v="4"/>
    <x v="3"/>
    <x v="1"/>
    <x v="11"/>
    <x v="0"/>
    <s v="New"/>
    <x v="3"/>
    <s v="Portable Camp Stove"/>
    <n v="1"/>
    <n v="83.38"/>
    <n v="0"/>
    <n v="38.979999999999997"/>
    <n v="83.38"/>
    <n v="38.979999999999997"/>
    <n v="44.4"/>
    <n v="0.53250179899256422"/>
  </r>
  <r>
    <n v="239"/>
    <d v="2026-04-28T00:00:00"/>
    <n v="2026"/>
    <x v="1"/>
    <n v="4"/>
    <x v="3"/>
    <x v="3"/>
    <x v="7"/>
    <x v="0"/>
    <s v="Returning"/>
    <x v="2"/>
    <s v="Insulated Bottle"/>
    <n v="1"/>
    <n v="35.549999999999997"/>
    <n v="0.05"/>
    <n v="13.25"/>
    <n v="33.772499999999994"/>
    <n v="13.25"/>
    <n v="20.522499999999994"/>
    <n v="0.60766896143311855"/>
  </r>
  <r>
    <n v="356"/>
    <d v="2026-04-28T00:00:00"/>
    <n v="2026"/>
    <x v="1"/>
    <n v="4"/>
    <x v="3"/>
    <x v="3"/>
    <x v="8"/>
    <x v="2"/>
    <s v="New"/>
    <x v="1"/>
    <s v="Summit Backpack 45L"/>
    <n v="1"/>
    <n v="154.36000000000001"/>
    <n v="0"/>
    <n v="77.760000000000005"/>
    <n v="154.36000000000001"/>
    <n v="77.760000000000005"/>
    <n v="76.600000000000009"/>
    <n v="0.49624254988338951"/>
  </r>
  <r>
    <n v="785"/>
    <d v="2026-04-28T00:00:00"/>
    <n v="2026"/>
    <x v="1"/>
    <n v="4"/>
    <x v="3"/>
    <x v="0"/>
    <x v="9"/>
    <x v="3"/>
    <s v="New"/>
    <x v="1"/>
    <s v="Summit Backpack 45L"/>
    <n v="1"/>
    <n v="155.68"/>
    <n v="0"/>
    <n v="77.97"/>
    <n v="155.68"/>
    <n v="77.97"/>
    <n v="77.710000000000008"/>
    <n v="0.49916495375128472"/>
  </r>
  <r>
    <n v="2325"/>
    <d v="2026-04-28T00:00:00"/>
    <n v="2026"/>
    <x v="1"/>
    <n v="4"/>
    <x v="3"/>
    <x v="0"/>
    <x v="0"/>
    <x v="0"/>
    <s v="Returning"/>
    <x v="4"/>
    <s v="Resistance Band Set"/>
    <n v="1"/>
    <n v="40.950000000000003"/>
    <n v="0.15"/>
    <n v="14.89"/>
    <n v="34.807500000000005"/>
    <n v="14.89"/>
    <n v="19.917500000000004"/>
    <n v="0.57221863104216053"/>
  </r>
  <r>
    <n v="2566"/>
    <d v="2026-04-28T00:00:00"/>
    <n v="2026"/>
    <x v="1"/>
    <n v="4"/>
    <x v="3"/>
    <x v="3"/>
    <x v="13"/>
    <x v="3"/>
    <s v="Returning"/>
    <x v="2"/>
    <s v="Packing Cube Set"/>
    <n v="3"/>
    <n v="47.28"/>
    <n v="0.05"/>
    <n v="18.52"/>
    <n v="134.74799999999999"/>
    <n v="55.56"/>
    <n v="79.187999999999988"/>
    <n v="0.58767477068305274"/>
  </r>
  <r>
    <n v="3105"/>
    <d v="2026-04-28T00:00:00"/>
    <n v="2026"/>
    <x v="1"/>
    <n v="4"/>
    <x v="3"/>
    <x v="3"/>
    <x v="7"/>
    <x v="0"/>
    <s v="Returning"/>
    <x v="4"/>
    <s v="Training Mat"/>
    <n v="4"/>
    <n v="51.57"/>
    <n v="0.1"/>
    <n v="22.58"/>
    <n v="185.65200000000002"/>
    <n v="90.32"/>
    <n v="95.332000000000022"/>
    <n v="0.51349837330058401"/>
  </r>
  <r>
    <n v="3167"/>
    <d v="2026-04-28T00:00:00"/>
    <n v="2026"/>
    <x v="1"/>
    <n v="4"/>
    <x v="3"/>
    <x v="3"/>
    <x v="8"/>
    <x v="0"/>
    <s v="Business"/>
    <x v="0"/>
    <s v="Trail Bike Light"/>
    <n v="1"/>
    <n v="51.61"/>
    <n v="0"/>
    <n v="23"/>
    <n v="51.61"/>
    <n v="23"/>
    <n v="28.61"/>
    <n v="0.55434993218368533"/>
  </r>
  <r>
    <n v="4396"/>
    <d v="2026-04-28T00:00:00"/>
    <n v="2026"/>
    <x v="1"/>
    <n v="4"/>
    <x v="3"/>
    <x v="0"/>
    <x v="15"/>
    <x v="2"/>
    <s v="Returning"/>
    <x v="4"/>
    <s v="Training Mat"/>
    <n v="1"/>
    <n v="50.56"/>
    <n v="0.05"/>
    <n v="22.06"/>
    <n v="48.031999999999996"/>
    <n v="22.06"/>
    <n v="25.971999999999998"/>
    <n v="0.54072285143237842"/>
  </r>
  <r>
    <n v="4475"/>
    <d v="2026-04-28T00:00:00"/>
    <n v="2026"/>
    <x v="1"/>
    <n v="4"/>
    <x v="3"/>
    <x v="2"/>
    <x v="5"/>
    <x v="3"/>
    <s v="Business"/>
    <x v="2"/>
    <s v="Travel Backpack 35L"/>
    <n v="2"/>
    <n v="165.74"/>
    <n v="0"/>
    <n v="87.73"/>
    <n v="331.48"/>
    <n v="175.46"/>
    <n v="156.02000000000001"/>
    <n v="0.47067696391939184"/>
  </r>
  <r>
    <n v="4482"/>
    <d v="2026-04-28T00:00:00"/>
    <n v="2026"/>
    <x v="1"/>
    <n v="4"/>
    <x v="3"/>
    <x v="2"/>
    <x v="2"/>
    <x v="0"/>
    <s v="Business"/>
    <x v="4"/>
    <s v="Recovery Roller"/>
    <n v="3"/>
    <n v="36.770000000000003"/>
    <n v="0"/>
    <n v="13.63"/>
    <n v="110.31"/>
    <n v="40.89"/>
    <n v="69.42"/>
    <n v="0.62931737829752521"/>
  </r>
  <r>
    <n v="5022"/>
    <d v="2026-04-28T00:00:00"/>
    <n v="2026"/>
    <x v="1"/>
    <n v="4"/>
    <x v="3"/>
    <x v="3"/>
    <x v="7"/>
    <x v="0"/>
    <s v="Business"/>
    <x v="3"/>
    <s v="Trail Tent 2P"/>
    <n v="2"/>
    <n v="196.37"/>
    <n v="0"/>
    <n v="101.73"/>
    <n v="392.74"/>
    <n v="203.46"/>
    <n v="189.28"/>
    <n v="0.48194734429902736"/>
  </r>
  <r>
    <n v="1304"/>
    <d v="2026-04-29T00:00:00"/>
    <n v="2026"/>
    <x v="1"/>
    <n v="4"/>
    <x v="3"/>
    <x v="0"/>
    <x v="0"/>
    <x v="3"/>
    <s v="Returning"/>
    <x v="2"/>
    <s v="Insulated Bottle"/>
    <n v="2"/>
    <n v="35.33"/>
    <n v="0"/>
    <n v="13.69"/>
    <n v="70.66"/>
    <n v="27.38"/>
    <n v="43.28"/>
    <n v="0.61251061420888764"/>
  </r>
  <r>
    <n v="3008"/>
    <d v="2026-04-29T00:00:00"/>
    <n v="2026"/>
    <x v="1"/>
    <n v="4"/>
    <x v="3"/>
    <x v="2"/>
    <x v="2"/>
    <x v="1"/>
    <s v="Business"/>
    <x v="2"/>
    <s v="Packing Cube Set"/>
    <n v="4"/>
    <n v="46.43"/>
    <n v="0.1"/>
    <n v="18.04"/>
    <n v="167.148"/>
    <n v="72.16"/>
    <n v="94.988"/>
    <n v="0.56828678775695796"/>
  </r>
  <r>
    <n v="4140"/>
    <d v="2026-04-29T00:00:00"/>
    <n v="2026"/>
    <x v="1"/>
    <n v="4"/>
    <x v="3"/>
    <x v="3"/>
    <x v="7"/>
    <x v="3"/>
    <s v="New"/>
    <x v="4"/>
    <s v="Weighted Vest"/>
    <n v="1"/>
    <n v="125.25"/>
    <n v="0"/>
    <n v="70.88"/>
    <n v="125.25"/>
    <n v="70.88"/>
    <n v="54.370000000000005"/>
    <n v="0.43409181636726552"/>
  </r>
  <r>
    <n v="4151"/>
    <d v="2026-04-29T00:00:00"/>
    <n v="2026"/>
    <x v="1"/>
    <n v="4"/>
    <x v="3"/>
    <x v="1"/>
    <x v="14"/>
    <x v="0"/>
    <s v="Returning"/>
    <x v="3"/>
    <s v="Alpine Tent 4P"/>
    <n v="1"/>
    <n v="341.98"/>
    <n v="0"/>
    <n v="192.43"/>
    <n v="341.98"/>
    <n v="192.43"/>
    <n v="149.55000000000001"/>
    <n v="0.43730627522077314"/>
  </r>
  <r>
    <n v="4650"/>
    <d v="2026-04-29T00:00:00"/>
    <n v="2026"/>
    <x v="1"/>
    <n v="4"/>
    <x v="3"/>
    <x v="1"/>
    <x v="6"/>
    <x v="3"/>
    <s v="Business"/>
    <x v="4"/>
    <s v="Resistance Band Set"/>
    <n v="1"/>
    <n v="40.04"/>
    <n v="0"/>
    <n v="14.72"/>
    <n v="40.04"/>
    <n v="14.72"/>
    <n v="25.32"/>
    <n v="0.63236763236763238"/>
  </r>
  <r>
    <n v="4897"/>
    <d v="2026-04-29T00:00:00"/>
    <n v="2026"/>
    <x v="1"/>
    <n v="4"/>
    <x v="3"/>
    <x v="3"/>
    <x v="13"/>
    <x v="0"/>
    <s v="Returning"/>
    <x v="0"/>
    <s v="Compact Repair Kit"/>
    <n v="3"/>
    <n v="40.47"/>
    <n v="0.05"/>
    <n v="17.14"/>
    <n v="115.33949999999999"/>
    <n v="51.42"/>
    <n v="63.919499999999985"/>
    <n v="0.5541856866034619"/>
  </r>
  <r>
    <n v="792"/>
    <d v="2026-04-30T00:00:00"/>
    <n v="2026"/>
    <x v="1"/>
    <n v="4"/>
    <x v="3"/>
    <x v="3"/>
    <x v="8"/>
    <x v="1"/>
    <s v="Returning"/>
    <x v="3"/>
    <s v="Portable Camp Stove"/>
    <n v="6"/>
    <n v="83.7"/>
    <n v="0.2"/>
    <n v="38.58"/>
    <n v="401.76000000000005"/>
    <n v="231.48"/>
    <n v="170.28000000000006"/>
    <n v="0.42383512544802876"/>
  </r>
  <r>
    <n v="1796"/>
    <d v="2026-04-30T00:00:00"/>
    <n v="2026"/>
    <x v="1"/>
    <n v="4"/>
    <x v="3"/>
    <x v="0"/>
    <x v="15"/>
    <x v="0"/>
    <s v="Returning"/>
    <x v="3"/>
    <s v="Portable Camp Stove"/>
    <n v="4"/>
    <n v="83.27"/>
    <n v="0"/>
    <n v="39.979999999999997"/>
    <n v="333.08"/>
    <n v="159.91999999999999"/>
    <n v="173.16"/>
    <n v="0.51987510507986068"/>
  </r>
  <r>
    <n v="3222"/>
    <d v="2026-04-30T00:00:00"/>
    <n v="2026"/>
    <x v="1"/>
    <n v="4"/>
    <x v="3"/>
    <x v="2"/>
    <x v="16"/>
    <x v="1"/>
    <s v="Business"/>
    <x v="3"/>
    <s v="Compact Sleeping Bag"/>
    <n v="3"/>
    <n v="126.03"/>
    <n v="0.1"/>
    <n v="61.75"/>
    <n v="340.28100000000006"/>
    <n v="185.25"/>
    <n v="155.03100000000006"/>
    <n v="0.45559699189787273"/>
  </r>
  <r>
    <n v="3237"/>
    <d v="2026-04-30T00:00:00"/>
    <n v="2026"/>
    <x v="1"/>
    <n v="4"/>
    <x v="3"/>
    <x v="1"/>
    <x v="14"/>
    <x v="0"/>
    <s v="New"/>
    <x v="3"/>
    <s v="Compact Sleeping Bag"/>
    <n v="1"/>
    <n v="122.86"/>
    <n v="0.05"/>
    <n v="59.22"/>
    <n v="116.717"/>
    <n v="59.22"/>
    <n v="57.497"/>
    <n v="0.49261889870370212"/>
  </r>
  <r>
    <n v="3695"/>
    <d v="2026-04-30T00:00:00"/>
    <n v="2026"/>
    <x v="1"/>
    <n v="4"/>
    <x v="3"/>
    <x v="2"/>
    <x v="2"/>
    <x v="0"/>
    <s v="New"/>
    <x v="0"/>
    <s v="Compact Repair Kit"/>
    <n v="1"/>
    <n v="39.44"/>
    <n v="0.1"/>
    <n v="16.63"/>
    <n v="35.496000000000002"/>
    <n v="16.63"/>
    <n v="18.866000000000003"/>
    <n v="0.53149650664863657"/>
  </r>
  <r>
    <n v="5148"/>
    <d v="2026-04-30T00:00:00"/>
    <n v="2026"/>
    <x v="1"/>
    <n v="4"/>
    <x v="3"/>
    <x v="2"/>
    <x v="10"/>
    <x v="0"/>
    <s v="Returning"/>
    <x v="2"/>
    <s v="Carry-On Duffel"/>
    <n v="1"/>
    <n v="130.34"/>
    <n v="0.1"/>
    <n v="66.680000000000007"/>
    <n v="117.30600000000001"/>
    <n v="66.680000000000007"/>
    <n v="50.626000000000005"/>
    <n v="0.43157212759790631"/>
  </r>
  <r>
    <n v="534"/>
    <d v="2026-05-01T00:00:00"/>
    <n v="2026"/>
    <x v="1"/>
    <n v="5"/>
    <x v="4"/>
    <x v="1"/>
    <x v="12"/>
    <x v="0"/>
    <s v="Business"/>
    <x v="1"/>
    <s v="Summit Backpack 45L"/>
    <n v="1"/>
    <n v="154.86000000000001"/>
    <n v="0"/>
    <n v="78.37"/>
    <n v="154.86000000000001"/>
    <n v="78.37"/>
    <n v="76.490000000000009"/>
    <n v="0.49393000129148912"/>
  </r>
  <r>
    <n v="551"/>
    <d v="2026-05-01T00:00:00"/>
    <n v="2026"/>
    <x v="1"/>
    <n v="5"/>
    <x v="4"/>
    <x v="3"/>
    <x v="8"/>
    <x v="2"/>
    <s v="Returning"/>
    <x v="0"/>
    <s v="Cycling Pack 12L"/>
    <n v="4"/>
    <n v="103.64"/>
    <n v="0"/>
    <n v="50.59"/>
    <n v="414.56"/>
    <n v="202.36"/>
    <n v="212.2"/>
    <n v="0.51186800463141646"/>
  </r>
  <r>
    <n v="2110"/>
    <d v="2026-05-01T00:00:00"/>
    <n v="2026"/>
    <x v="1"/>
    <n v="5"/>
    <x v="4"/>
    <x v="0"/>
    <x v="15"/>
    <x v="0"/>
    <s v="Returning"/>
    <x v="2"/>
    <s v="Travel Backpack 35L"/>
    <n v="1"/>
    <n v="164.49"/>
    <n v="0.05"/>
    <n v="87.81"/>
    <n v="156.2655"/>
    <n v="87.81"/>
    <n v="68.455500000000001"/>
    <n v="0.43807174328306631"/>
  </r>
  <r>
    <n v="2217"/>
    <d v="2026-05-01T00:00:00"/>
    <n v="2026"/>
    <x v="1"/>
    <n v="5"/>
    <x v="4"/>
    <x v="3"/>
    <x v="8"/>
    <x v="1"/>
    <s v="Returning"/>
    <x v="2"/>
    <s v="Travel Backpack 35L"/>
    <n v="3"/>
    <n v="163.44999999999999"/>
    <n v="0.05"/>
    <n v="87.54"/>
    <n v="465.83249999999992"/>
    <n v="262.62"/>
    <n v="203.21249999999992"/>
    <n v="0.4362351274331438"/>
  </r>
  <r>
    <n v="2544"/>
    <d v="2026-05-01T00:00:00"/>
    <n v="2026"/>
    <x v="1"/>
    <n v="5"/>
    <x v="4"/>
    <x v="3"/>
    <x v="4"/>
    <x v="0"/>
    <s v="Returning"/>
    <x v="1"/>
    <s v="Trekking Poles"/>
    <n v="1"/>
    <n v="71.87"/>
    <n v="0.05"/>
    <n v="31.97"/>
    <n v="68.276499999999999"/>
    <n v="31.97"/>
    <n v="36.3065"/>
    <n v="0.53175690025118449"/>
  </r>
  <r>
    <n v="3678"/>
    <d v="2026-05-01T00:00:00"/>
    <n v="2026"/>
    <x v="1"/>
    <n v="5"/>
    <x v="4"/>
    <x v="1"/>
    <x v="14"/>
    <x v="3"/>
    <s v="Returning"/>
    <x v="3"/>
    <s v="Trail Tent 2P"/>
    <n v="2"/>
    <n v="194.97"/>
    <n v="0"/>
    <n v="101.14"/>
    <n v="389.94"/>
    <n v="202.28"/>
    <n v="187.66"/>
    <n v="0.48125352618351541"/>
  </r>
  <r>
    <n v="3726"/>
    <d v="2026-05-01T00:00:00"/>
    <n v="2026"/>
    <x v="1"/>
    <n v="5"/>
    <x v="4"/>
    <x v="3"/>
    <x v="8"/>
    <x v="3"/>
    <s v="Returning"/>
    <x v="0"/>
    <s v="Trail Bike Light"/>
    <n v="2"/>
    <n v="49.53"/>
    <n v="0"/>
    <n v="22.91"/>
    <n v="99.06"/>
    <n v="45.82"/>
    <n v="53.24"/>
    <n v="0.53745204926307288"/>
  </r>
  <r>
    <n v="3897"/>
    <d v="2026-05-01T00:00:00"/>
    <n v="2026"/>
    <x v="1"/>
    <n v="5"/>
    <x v="4"/>
    <x v="3"/>
    <x v="8"/>
    <x v="1"/>
    <s v="Business"/>
    <x v="4"/>
    <s v="Recovery Roller"/>
    <n v="4"/>
    <n v="35.619999999999997"/>
    <n v="0.15"/>
    <n v="13.76"/>
    <n v="121.10799999999999"/>
    <n v="55.04"/>
    <n v="66.067999999999984"/>
    <n v="0.54552960993493405"/>
  </r>
  <r>
    <n v="1262"/>
    <d v="2026-05-02T00:00:00"/>
    <n v="2026"/>
    <x v="1"/>
    <n v="5"/>
    <x v="4"/>
    <x v="3"/>
    <x v="7"/>
    <x v="2"/>
    <s v="Returning"/>
    <x v="2"/>
    <s v="Packing Cube Set"/>
    <n v="2"/>
    <n v="45.47"/>
    <n v="0"/>
    <n v="18.37"/>
    <n v="90.94"/>
    <n v="36.74"/>
    <n v="54.199999999999996"/>
    <n v="0.59599736089729494"/>
  </r>
  <r>
    <n v="2657"/>
    <d v="2026-05-02T00:00:00"/>
    <n v="2026"/>
    <x v="1"/>
    <n v="5"/>
    <x v="4"/>
    <x v="0"/>
    <x v="0"/>
    <x v="2"/>
    <s v="New"/>
    <x v="1"/>
    <s v="Trail Boots"/>
    <n v="1"/>
    <n v="145.68"/>
    <n v="0"/>
    <n v="77.8"/>
    <n v="145.68"/>
    <n v="77.8"/>
    <n v="67.88000000000001"/>
    <n v="0.46595277320153766"/>
  </r>
  <r>
    <n v="3238"/>
    <d v="2026-05-02T00:00:00"/>
    <n v="2026"/>
    <x v="1"/>
    <n v="5"/>
    <x v="4"/>
    <x v="3"/>
    <x v="8"/>
    <x v="3"/>
    <s v="Returning"/>
    <x v="3"/>
    <s v="Portable Camp Stove"/>
    <n v="2"/>
    <n v="82.65"/>
    <n v="0.05"/>
    <n v="40.46"/>
    <n v="157.035"/>
    <n v="80.92"/>
    <n v="76.114999999999995"/>
    <n v="0.48470086286496639"/>
  </r>
  <r>
    <n v="3607"/>
    <d v="2026-05-02T00:00:00"/>
    <n v="2026"/>
    <x v="1"/>
    <n v="5"/>
    <x v="4"/>
    <x v="1"/>
    <x v="6"/>
    <x v="0"/>
    <s v="Business"/>
    <x v="2"/>
    <s v="Insulated Bottle"/>
    <n v="1"/>
    <n v="36.270000000000003"/>
    <n v="0"/>
    <n v="13.8"/>
    <n v="36.270000000000003"/>
    <n v="13.8"/>
    <n v="22.470000000000002"/>
    <n v="0.61952026468155497"/>
  </r>
  <r>
    <n v="5070"/>
    <d v="2026-05-02T00:00:00"/>
    <n v="2026"/>
    <x v="1"/>
    <n v="5"/>
    <x v="4"/>
    <x v="2"/>
    <x v="16"/>
    <x v="2"/>
    <s v="New"/>
    <x v="3"/>
    <s v="Portable Camp Stove"/>
    <n v="1"/>
    <n v="80.819999999999993"/>
    <n v="0"/>
    <n v="39.950000000000003"/>
    <n v="80.819999999999993"/>
    <n v="39.950000000000003"/>
    <n v="40.86999999999999"/>
    <n v="0.50569166048007907"/>
  </r>
  <r>
    <n v="5171"/>
    <d v="2026-05-02T00:00:00"/>
    <n v="2026"/>
    <x v="1"/>
    <n v="5"/>
    <x v="4"/>
    <x v="1"/>
    <x v="1"/>
    <x v="2"/>
    <s v="New"/>
    <x v="1"/>
    <s v="Summit Backpack 45L"/>
    <n v="2"/>
    <n v="157.84"/>
    <n v="0.1"/>
    <n v="79.28"/>
    <n v="284.11200000000002"/>
    <n v="158.56"/>
    <n v="125.55200000000002"/>
    <n v="0.44191023258433298"/>
  </r>
  <r>
    <n v="617"/>
    <d v="2026-05-03T00:00:00"/>
    <n v="2026"/>
    <x v="1"/>
    <n v="5"/>
    <x v="4"/>
    <x v="1"/>
    <x v="14"/>
    <x v="3"/>
    <s v="Returning"/>
    <x v="4"/>
    <s v="Recovery Roller"/>
    <n v="4"/>
    <n v="36.909999999999997"/>
    <n v="0.1"/>
    <n v="13.85"/>
    <n v="132.876"/>
    <n v="55.4"/>
    <n v="77.475999999999999"/>
    <n v="0.58306992985941775"/>
  </r>
  <r>
    <n v="849"/>
    <d v="2026-05-03T00:00:00"/>
    <n v="2026"/>
    <x v="1"/>
    <n v="5"/>
    <x v="4"/>
    <x v="1"/>
    <x v="14"/>
    <x v="1"/>
    <s v="Business"/>
    <x v="3"/>
    <s v="Trail Tent 2P"/>
    <n v="3"/>
    <n v="193.18"/>
    <n v="0.1"/>
    <n v="102.31"/>
    <n v="521.58600000000001"/>
    <n v="306.93"/>
    <n v="214.65600000000001"/>
    <n v="0.41154478839539405"/>
  </r>
  <r>
    <n v="956"/>
    <d v="2026-05-03T00:00:00"/>
    <n v="2026"/>
    <x v="1"/>
    <n v="5"/>
    <x v="4"/>
    <x v="0"/>
    <x v="15"/>
    <x v="0"/>
    <s v="Business"/>
    <x v="1"/>
    <s v="Summit Backpack 45L"/>
    <n v="1"/>
    <n v="157.59"/>
    <n v="0.05"/>
    <n v="77.599999999999994"/>
    <n v="149.7105"/>
    <n v="77.599999999999994"/>
    <n v="72.110500000000002"/>
    <n v="0.48166628259206939"/>
  </r>
  <r>
    <n v="1896"/>
    <d v="2026-05-03T00:00:00"/>
    <n v="2026"/>
    <x v="1"/>
    <n v="5"/>
    <x v="4"/>
    <x v="1"/>
    <x v="12"/>
    <x v="3"/>
    <s v="New"/>
    <x v="4"/>
    <s v="Training Mat"/>
    <n v="2"/>
    <n v="49.97"/>
    <n v="0"/>
    <n v="22.63"/>
    <n v="99.94"/>
    <n v="45.26"/>
    <n v="54.68"/>
    <n v="0.54712827696617972"/>
  </r>
  <r>
    <n v="2317"/>
    <d v="2026-05-03T00:00:00"/>
    <n v="2026"/>
    <x v="1"/>
    <n v="5"/>
    <x v="4"/>
    <x v="0"/>
    <x v="15"/>
    <x v="1"/>
    <s v="Business"/>
    <x v="1"/>
    <s v="Summit Backpack 45L"/>
    <n v="5"/>
    <n v="155.54"/>
    <n v="0.1"/>
    <n v="78.02"/>
    <n v="699.93"/>
    <n v="390.09999999999997"/>
    <n v="309.83"/>
    <n v="0.44265855156944267"/>
  </r>
  <r>
    <n v="2542"/>
    <d v="2026-05-03T00:00:00"/>
    <n v="2026"/>
    <x v="1"/>
    <n v="5"/>
    <x v="4"/>
    <x v="3"/>
    <x v="8"/>
    <x v="2"/>
    <s v="New"/>
    <x v="2"/>
    <s v="Carry-On Duffel"/>
    <n v="1"/>
    <n v="131.13"/>
    <n v="0.05"/>
    <n v="67.010000000000005"/>
    <n v="124.5735"/>
    <n v="67.010000000000005"/>
    <n v="57.563499999999991"/>
    <n v="0.46208463276700096"/>
  </r>
  <r>
    <n v="4535"/>
    <d v="2026-05-03T00:00:00"/>
    <n v="2026"/>
    <x v="1"/>
    <n v="5"/>
    <x v="4"/>
    <x v="2"/>
    <x v="5"/>
    <x v="0"/>
    <s v="New"/>
    <x v="2"/>
    <s v="Insulated Bottle"/>
    <n v="1"/>
    <n v="36.82"/>
    <n v="0.1"/>
    <n v="13.4"/>
    <n v="33.137999999999998"/>
    <n v="13.4"/>
    <n v="19.738"/>
    <n v="0.5956303941094816"/>
  </r>
  <r>
    <n v="4988"/>
    <d v="2026-05-03T00:00:00"/>
    <n v="2026"/>
    <x v="1"/>
    <n v="5"/>
    <x v="4"/>
    <x v="2"/>
    <x v="10"/>
    <x v="2"/>
    <s v="New"/>
    <x v="4"/>
    <s v="Weighted Vest"/>
    <n v="1"/>
    <n v="122.28"/>
    <n v="0"/>
    <n v="67.28"/>
    <n v="122.28"/>
    <n v="67.28"/>
    <n v="55"/>
    <n v="0.44978737324174028"/>
  </r>
  <r>
    <n v="253"/>
    <d v="2026-05-04T00:00:00"/>
    <n v="2026"/>
    <x v="1"/>
    <n v="5"/>
    <x v="4"/>
    <x v="2"/>
    <x v="10"/>
    <x v="2"/>
    <s v="Business"/>
    <x v="1"/>
    <s v="Hiking Daypack 20L"/>
    <n v="1"/>
    <n v="90.92"/>
    <n v="0.15"/>
    <n v="44.93"/>
    <n v="77.281999999999996"/>
    <n v="44.93"/>
    <n v="32.351999999999997"/>
    <n v="0.41862270645169636"/>
  </r>
  <r>
    <n v="1743"/>
    <d v="2026-05-04T00:00:00"/>
    <n v="2026"/>
    <x v="1"/>
    <n v="5"/>
    <x v="4"/>
    <x v="1"/>
    <x v="12"/>
    <x v="0"/>
    <s v="New"/>
    <x v="4"/>
    <s v="Training Mat"/>
    <n v="1"/>
    <n v="51.02"/>
    <n v="0"/>
    <n v="21.83"/>
    <n v="51.02"/>
    <n v="21.83"/>
    <n v="29.190000000000005"/>
    <n v="0.5721285770286163"/>
  </r>
  <r>
    <n v="1801"/>
    <d v="2026-05-04T00:00:00"/>
    <n v="2026"/>
    <x v="1"/>
    <n v="5"/>
    <x v="4"/>
    <x v="2"/>
    <x v="2"/>
    <x v="0"/>
    <s v="Business"/>
    <x v="2"/>
    <s v="Insulated Bottle"/>
    <n v="2"/>
    <n v="36.299999999999997"/>
    <n v="0.05"/>
    <n v="13.9"/>
    <n v="68.969999999999985"/>
    <n v="27.8"/>
    <n v="41.169999999999987"/>
    <n v="0.59692619979701311"/>
  </r>
  <r>
    <n v="2511"/>
    <d v="2026-05-04T00:00:00"/>
    <n v="2026"/>
    <x v="1"/>
    <n v="5"/>
    <x v="4"/>
    <x v="2"/>
    <x v="10"/>
    <x v="1"/>
    <s v="Business"/>
    <x v="3"/>
    <s v="Trail Tent 2P"/>
    <n v="8"/>
    <n v="195.03"/>
    <n v="0.15"/>
    <n v="101.13"/>
    <n v="1326.204"/>
    <n v="809.04"/>
    <n v="517.16399999999999"/>
    <n v="0.38995810599274322"/>
  </r>
  <r>
    <n v="3186"/>
    <d v="2026-05-04T00:00:00"/>
    <n v="2026"/>
    <x v="1"/>
    <n v="5"/>
    <x v="4"/>
    <x v="1"/>
    <x v="6"/>
    <x v="0"/>
    <s v="New"/>
    <x v="1"/>
    <s v="Trail Boots"/>
    <n v="1"/>
    <n v="143.66"/>
    <n v="0.1"/>
    <n v="79.25"/>
    <n v="129.29400000000001"/>
    <n v="79.25"/>
    <n v="50.044000000000011"/>
    <n v="0.38705585719368268"/>
  </r>
  <r>
    <n v="3378"/>
    <d v="2026-05-04T00:00:00"/>
    <n v="2026"/>
    <x v="1"/>
    <n v="5"/>
    <x v="4"/>
    <x v="0"/>
    <x v="0"/>
    <x v="1"/>
    <s v="Business"/>
    <x v="4"/>
    <s v="Weighted Vest"/>
    <n v="3"/>
    <n v="120.28"/>
    <n v="0.2"/>
    <n v="69.23"/>
    <n v="288.67200000000003"/>
    <n v="207.69"/>
    <n v="80.982000000000028"/>
    <n v="0.28053292317924849"/>
  </r>
  <r>
    <n v="4255"/>
    <d v="2026-05-04T00:00:00"/>
    <n v="2026"/>
    <x v="1"/>
    <n v="5"/>
    <x v="4"/>
    <x v="3"/>
    <x v="7"/>
    <x v="3"/>
    <s v="Returning"/>
    <x v="2"/>
    <s v="Insulated Bottle"/>
    <n v="6"/>
    <n v="36.04"/>
    <n v="0"/>
    <n v="13.38"/>
    <n v="216.24"/>
    <n v="80.28"/>
    <n v="135.96"/>
    <n v="0.62874583795782468"/>
  </r>
  <r>
    <n v="4587"/>
    <d v="2026-05-04T00:00:00"/>
    <n v="2026"/>
    <x v="1"/>
    <n v="5"/>
    <x v="4"/>
    <x v="2"/>
    <x v="2"/>
    <x v="3"/>
    <s v="Returning"/>
    <x v="1"/>
    <s v="Hiking Daypack 20L"/>
    <n v="2"/>
    <n v="91.72"/>
    <n v="0"/>
    <n v="45.67"/>
    <n v="183.44"/>
    <n v="91.34"/>
    <n v="92.1"/>
    <n v="0.50207152202354988"/>
  </r>
  <r>
    <n v="830"/>
    <d v="2026-05-05T00:00:00"/>
    <n v="2026"/>
    <x v="1"/>
    <n v="5"/>
    <x v="4"/>
    <x v="3"/>
    <x v="8"/>
    <x v="0"/>
    <s v="Business"/>
    <x v="0"/>
    <s v="Trail Bike Light"/>
    <n v="2"/>
    <n v="50.4"/>
    <n v="0"/>
    <n v="22.21"/>
    <n v="100.8"/>
    <n v="44.42"/>
    <n v="56.379999999999995"/>
    <n v="0.55932539682539684"/>
  </r>
  <r>
    <n v="4320"/>
    <d v="2026-05-05T00:00:00"/>
    <n v="2026"/>
    <x v="1"/>
    <n v="5"/>
    <x v="4"/>
    <x v="1"/>
    <x v="6"/>
    <x v="0"/>
    <s v="Returning"/>
    <x v="2"/>
    <s v="Travel Backpack 35L"/>
    <n v="2"/>
    <n v="165.17"/>
    <n v="0"/>
    <n v="87.78"/>
    <n v="330.34"/>
    <n v="175.56"/>
    <n v="154.77999999999997"/>
    <n v="0.46854755706242052"/>
  </r>
  <r>
    <n v="4386"/>
    <d v="2026-05-05T00:00:00"/>
    <n v="2026"/>
    <x v="1"/>
    <n v="5"/>
    <x v="4"/>
    <x v="0"/>
    <x v="15"/>
    <x v="0"/>
    <s v="Returning"/>
    <x v="1"/>
    <s v="Trekking Poles"/>
    <n v="1"/>
    <n v="69.819999999999993"/>
    <n v="0.05"/>
    <n v="33.29"/>
    <n v="66.328999999999994"/>
    <n v="33.29"/>
    <n v="33.038999999999994"/>
    <n v="0.49810791659756665"/>
  </r>
  <r>
    <n v="4602"/>
    <d v="2026-05-05T00:00:00"/>
    <n v="2026"/>
    <x v="1"/>
    <n v="5"/>
    <x v="4"/>
    <x v="1"/>
    <x v="12"/>
    <x v="3"/>
    <s v="New"/>
    <x v="2"/>
    <s v="Carry-On Duffel"/>
    <n v="2"/>
    <n v="131.36000000000001"/>
    <n v="0.1"/>
    <n v="65.3"/>
    <n v="236.44800000000004"/>
    <n v="130.6"/>
    <n v="105.84800000000004"/>
    <n v="0.4476586818243336"/>
  </r>
  <r>
    <n v="5190"/>
    <d v="2026-05-05T00:00:00"/>
    <n v="2026"/>
    <x v="1"/>
    <n v="5"/>
    <x v="4"/>
    <x v="3"/>
    <x v="8"/>
    <x v="1"/>
    <s v="Returning"/>
    <x v="1"/>
    <s v="Hiking Daypack 20L"/>
    <n v="15"/>
    <n v="93.65"/>
    <n v="0.1"/>
    <n v="44.89"/>
    <n v="1264.2750000000001"/>
    <n v="673.35"/>
    <n v="590.92500000000007"/>
    <n v="0.46740226612089936"/>
  </r>
  <r>
    <n v="393"/>
    <d v="2026-05-06T00:00:00"/>
    <n v="2026"/>
    <x v="1"/>
    <n v="5"/>
    <x v="4"/>
    <x v="1"/>
    <x v="12"/>
    <x v="3"/>
    <s v="New"/>
    <x v="3"/>
    <s v="Trail Tent 2P"/>
    <n v="3"/>
    <n v="199.93"/>
    <n v="0"/>
    <n v="104.86"/>
    <n v="599.79"/>
    <n v="314.58"/>
    <n v="285.20999999999998"/>
    <n v="0.47551643075076278"/>
  </r>
  <r>
    <n v="812"/>
    <d v="2026-05-06T00:00:00"/>
    <n v="2026"/>
    <x v="1"/>
    <n v="5"/>
    <x v="4"/>
    <x v="0"/>
    <x v="0"/>
    <x v="0"/>
    <s v="New"/>
    <x v="1"/>
    <s v="Trekking Poles"/>
    <n v="5"/>
    <n v="70.150000000000006"/>
    <n v="0"/>
    <n v="32.700000000000003"/>
    <n v="350.75"/>
    <n v="163.5"/>
    <n v="187.25"/>
    <n v="0.53385602280826805"/>
  </r>
  <r>
    <n v="1297"/>
    <d v="2026-05-06T00:00:00"/>
    <n v="2026"/>
    <x v="1"/>
    <n v="5"/>
    <x v="4"/>
    <x v="2"/>
    <x v="2"/>
    <x v="2"/>
    <s v="New"/>
    <x v="4"/>
    <s v="Recovery Roller"/>
    <n v="2"/>
    <n v="35.86"/>
    <n v="0"/>
    <n v="13.9"/>
    <n v="71.72"/>
    <n v="27.8"/>
    <n v="43.92"/>
    <n v="0.61238148354712774"/>
  </r>
  <r>
    <n v="1574"/>
    <d v="2026-05-06T00:00:00"/>
    <n v="2026"/>
    <x v="1"/>
    <n v="5"/>
    <x v="4"/>
    <x v="1"/>
    <x v="6"/>
    <x v="0"/>
    <s v="Returning"/>
    <x v="1"/>
    <s v="Hiking Daypack 20L"/>
    <n v="1"/>
    <n v="92.27"/>
    <n v="0"/>
    <n v="46.5"/>
    <n v="92.27"/>
    <n v="46.5"/>
    <n v="45.769999999999996"/>
    <n v="0.49604421805570603"/>
  </r>
  <r>
    <n v="3060"/>
    <d v="2026-05-06T00:00:00"/>
    <n v="2026"/>
    <x v="1"/>
    <n v="5"/>
    <x v="4"/>
    <x v="1"/>
    <x v="6"/>
    <x v="1"/>
    <s v="Business"/>
    <x v="1"/>
    <s v="Summit Backpack 45L"/>
    <n v="6"/>
    <n v="157.31"/>
    <n v="0.15"/>
    <n v="80.34"/>
    <n v="802.28099999999995"/>
    <n v="482.04"/>
    <n v="320.24099999999993"/>
    <n v="0.3991631361081715"/>
  </r>
  <r>
    <n v="3490"/>
    <d v="2026-05-06T00:00:00"/>
    <n v="2026"/>
    <x v="1"/>
    <n v="5"/>
    <x v="4"/>
    <x v="1"/>
    <x v="11"/>
    <x v="0"/>
    <s v="New"/>
    <x v="2"/>
    <s v="Packing Cube Set"/>
    <n v="2"/>
    <n v="46.18"/>
    <n v="0.05"/>
    <n v="17.899999999999999"/>
    <n v="87.74199999999999"/>
    <n v="35.799999999999997"/>
    <n v="51.941999999999993"/>
    <n v="0.59198559412823959"/>
  </r>
  <r>
    <n v="3654"/>
    <d v="2026-05-06T00:00:00"/>
    <n v="2026"/>
    <x v="1"/>
    <n v="5"/>
    <x v="4"/>
    <x v="2"/>
    <x v="10"/>
    <x v="0"/>
    <s v="Business"/>
    <x v="0"/>
    <s v="Trail Bike Light"/>
    <n v="1"/>
    <n v="51.44"/>
    <n v="0.1"/>
    <n v="22.88"/>
    <n v="46.295999999999999"/>
    <n v="22.88"/>
    <n v="23.416"/>
    <n v="0.50578883704855715"/>
  </r>
  <r>
    <n v="4209"/>
    <d v="2026-05-06T00:00:00"/>
    <n v="2026"/>
    <x v="1"/>
    <n v="5"/>
    <x v="4"/>
    <x v="1"/>
    <x v="1"/>
    <x v="0"/>
    <s v="New"/>
    <x v="4"/>
    <s v="Training Mat"/>
    <n v="2"/>
    <n v="50.97"/>
    <n v="0.05"/>
    <n v="21.67"/>
    <n v="96.842999999999989"/>
    <n v="43.34"/>
    <n v="53.502999999999986"/>
    <n v="0.55247152607829153"/>
  </r>
  <r>
    <n v="4227"/>
    <d v="2026-05-06T00:00:00"/>
    <n v="2026"/>
    <x v="1"/>
    <n v="5"/>
    <x v="4"/>
    <x v="1"/>
    <x v="1"/>
    <x v="0"/>
    <s v="New"/>
    <x v="0"/>
    <s v="Compact Repair Kit"/>
    <n v="2"/>
    <n v="40.549999999999997"/>
    <n v="0"/>
    <n v="16.52"/>
    <n v="81.099999999999994"/>
    <n v="33.04"/>
    <n v="48.059999999999995"/>
    <n v="0.59260172626387175"/>
  </r>
  <r>
    <n v="4247"/>
    <d v="2026-05-06T00:00:00"/>
    <n v="2026"/>
    <x v="1"/>
    <n v="5"/>
    <x v="4"/>
    <x v="2"/>
    <x v="16"/>
    <x v="0"/>
    <s v="New"/>
    <x v="0"/>
    <s v="Trail Bike Light"/>
    <n v="2"/>
    <n v="51.3"/>
    <n v="0"/>
    <n v="23.12"/>
    <n v="102.6"/>
    <n v="46.24"/>
    <n v="56.359999999999992"/>
    <n v="0.54931773879142298"/>
  </r>
  <r>
    <n v="5196"/>
    <d v="2026-05-06T00:00:00"/>
    <n v="2026"/>
    <x v="1"/>
    <n v="5"/>
    <x v="4"/>
    <x v="3"/>
    <x v="8"/>
    <x v="0"/>
    <s v="New"/>
    <x v="3"/>
    <s v="Portable Camp Stove"/>
    <n v="3"/>
    <n v="82.56"/>
    <n v="0"/>
    <n v="39.99"/>
    <n v="247.68"/>
    <n v="119.97"/>
    <n v="127.71000000000001"/>
    <n v="0.515625"/>
  </r>
  <r>
    <n v="400"/>
    <d v="2026-05-07T00:00:00"/>
    <n v="2026"/>
    <x v="1"/>
    <n v="5"/>
    <x v="4"/>
    <x v="1"/>
    <x v="12"/>
    <x v="1"/>
    <s v="Business"/>
    <x v="1"/>
    <s v="Hiking Daypack 20L"/>
    <n v="6"/>
    <n v="92.66"/>
    <n v="0.15"/>
    <n v="44.71"/>
    <n v="472.56600000000003"/>
    <n v="268.26"/>
    <n v="204.30600000000004"/>
    <n v="0.43233326138571126"/>
  </r>
  <r>
    <n v="829"/>
    <d v="2026-05-07T00:00:00"/>
    <n v="2026"/>
    <x v="1"/>
    <n v="5"/>
    <x v="4"/>
    <x v="2"/>
    <x v="16"/>
    <x v="3"/>
    <s v="New"/>
    <x v="4"/>
    <s v="Resistance Band Set"/>
    <n v="1"/>
    <n v="39.42"/>
    <n v="0"/>
    <n v="14.86"/>
    <n v="39.42"/>
    <n v="14.86"/>
    <n v="24.560000000000002"/>
    <n v="0.62303399289700667"/>
  </r>
  <r>
    <n v="1236"/>
    <d v="2026-05-07T00:00:00"/>
    <n v="2026"/>
    <x v="1"/>
    <n v="5"/>
    <x v="4"/>
    <x v="0"/>
    <x v="9"/>
    <x v="2"/>
    <s v="Returning"/>
    <x v="4"/>
    <s v="Weighted Vest"/>
    <n v="2"/>
    <n v="124.25"/>
    <n v="0"/>
    <n v="69.510000000000005"/>
    <n v="248.5"/>
    <n v="139.02000000000001"/>
    <n v="109.47999999999999"/>
    <n v="0.44056338028169012"/>
  </r>
  <r>
    <n v="1364"/>
    <d v="2026-05-07T00:00:00"/>
    <n v="2026"/>
    <x v="1"/>
    <n v="5"/>
    <x v="4"/>
    <x v="1"/>
    <x v="14"/>
    <x v="0"/>
    <s v="New"/>
    <x v="1"/>
    <s v="Summit Backpack 45L"/>
    <n v="2"/>
    <n v="156.43"/>
    <n v="0"/>
    <n v="78.569999999999993"/>
    <n v="312.86"/>
    <n v="157.13999999999999"/>
    <n v="155.72000000000003"/>
    <n v="0.49773061433228927"/>
  </r>
  <r>
    <n v="2105"/>
    <d v="2026-05-07T00:00:00"/>
    <n v="2026"/>
    <x v="1"/>
    <n v="5"/>
    <x v="4"/>
    <x v="1"/>
    <x v="14"/>
    <x v="2"/>
    <s v="New"/>
    <x v="3"/>
    <s v="Portable Camp Stove"/>
    <n v="1"/>
    <n v="80.3"/>
    <n v="0"/>
    <n v="40.020000000000003"/>
    <n v="80.3"/>
    <n v="40.020000000000003"/>
    <n v="40.279999999999994"/>
    <n v="0.50161892901618921"/>
  </r>
  <r>
    <n v="4706"/>
    <d v="2026-05-07T00:00:00"/>
    <n v="2026"/>
    <x v="1"/>
    <n v="5"/>
    <x v="4"/>
    <x v="3"/>
    <x v="13"/>
    <x v="2"/>
    <s v="New"/>
    <x v="3"/>
    <s v="Portable Camp Stove"/>
    <n v="1"/>
    <n v="79.89"/>
    <n v="0"/>
    <n v="39.549999999999997"/>
    <n v="79.89"/>
    <n v="39.549999999999997"/>
    <n v="40.340000000000003"/>
    <n v="0.50494429841031419"/>
  </r>
  <r>
    <n v="68"/>
    <d v="2026-05-08T00:00:00"/>
    <n v="2026"/>
    <x v="1"/>
    <n v="5"/>
    <x v="4"/>
    <x v="3"/>
    <x v="7"/>
    <x v="2"/>
    <s v="New"/>
    <x v="4"/>
    <s v="Resistance Band Set"/>
    <n v="1"/>
    <n v="39.5"/>
    <n v="0"/>
    <n v="14.68"/>
    <n v="39.5"/>
    <n v="14.68"/>
    <n v="24.82"/>
    <n v="0.62835443037974681"/>
  </r>
  <r>
    <n v="1352"/>
    <d v="2026-05-08T00:00:00"/>
    <n v="2026"/>
    <x v="1"/>
    <n v="5"/>
    <x v="4"/>
    <x v="3"/>
    <x v="7"/>
    <x v="0"/>
    <s v="Returning"/>
    <x v="0"/>
    <s v="Commuter Helmet"/>
    <n v="1"/>
    <n v="80.7"/>
    <n v="0"/>
    <n v="41.88"/>
    <n v="80.7"/>
    <n v="41.88"/>
    <n v="38.82"/>
    <n v="0.48104089219330853"/>
  </r>
  <r>
    <n v="2526"/>
    <d v="2026-05-08T00:00:00"/>
    <n v="2026"/>
    <x v="1"/>
    <n v="5"/>
    <x v="4"/>
    <x v="1"/>
    <x v="14"/>
    <x v="0"/>
    <s v="New"/>
    <x v="3"/>
    <s v="Portable Camp Stove"/>
    <n v="1"/>
    <n v="80.86"/>
    <n v="0"/>
    <n v="38.44"/>
    <n v="80.86"/>
    <n v="38.44"/>
    <n v="42.42"/>
    <n v="0.52461043779371752"/>
  </r>
  <r>
    <n v="3298"/>
    <d v="2026-05-08T00:00:00"/>
    <n v="2026"/>
    <x v="1"/>
    <n v="5"/>
    <x v="4"/>
    <x v="1"/>
    <x v="14"/>
    <x v="3"/>
    <s v="New"/>
    <x v="3"/>
    <s v="Alpine Tent 4P"/>
    <n v="2"/>
    <n v="337.7"/>
    <n v="0.1"/>
    <n v="192.16"/>
    <n v="607.86"/>
    <n v="384.32"/>
    <n v="223.54000000000002"/>
    <n v="0.36774915276543946"/>
  </r>
  <r>
    <n v="3510"/>
    <d v="2026-05-08T00:00:00"/>
    <n v="2026"/>
    <x v="1"/>
    <n v="5"/>
    <x v="4"/>
    <x v="2"/>
    <x v="2"/>
    <x v="0"/>
    <s v="Returning"/>
    <x v="3"/>
    <s v="Compact Sleeping Bag"/>
    <n v="4"/>
    <n v="121.81"/>
    <n v="0"/>
    <n v="58.95"/>
    <n v="487.24"/>
    <n v="235.8"/>
    <n v="251.44"/>
    <n v="0.5160495854199163"/>
  </r>
  <r>
    <n v="3638"/>
    <d v="2026-05-08T00:00:00"/>
    <n v="2026"/>
    <x v="1"/>
    <n v="5"/>
    <x v="4"/>
    <x v="3"/>
    <x v="7"/>
    <x v="1"/>
    <s v="Business"/>
    <x v="2"/>
    <s v="Travel Backpack 35L"/>
    <n v="10"/>
    <n v="168.55"/>
    <n v="0.1"/>
    <n v="88.85"/>
    <n v="1516.95"/>
    <n v="888.5"/>
    <n v="628.45000000000005"/>
    <n v="0.41428524341606515"/>
  </r>
  <r>
    <n v="3754"/>
    <d v="2026-05-08T00:00:00"/>
    <n v="2026"/>
    <x v="1"/>
    <n v="5"/>
    <x v="4"/>
    <x v="1"/>
    <x v="12"/>
    <x v="0"/>
    <s v="Returning"/>
    <x v="0"/>
    <s v="Compact Repair Kit"/>
    <n v="1"/>
    <n v="39.42"/>
    <n v="0.05"/>
    <n v="16.77"/>
    <n v="37.448999999999998"/>
    <n v="16.77"/>
    <n v="20.678999999999998"/>
    <n v="0.55219097973243614"/>
  </r>
  <r>
    <n v="4029"/>
    <d v="2026-05-08T00:00:00"/>
    <n v="2026"/>
    <x v="1"/>
    <n v="5"/>
    <x v="4"/>
    <x v="3"/>
    <x v="13"/>
    <x v="2"/>
    <s v="New"/>
    <x v="2"/>
    <s v="Travel Backpack 35L"/>
    <n v="1"/>
    <n v="161.36000000000001"/>
    <n v="0"/>
    <n v="87"/>
    <n v="161.36000000000001"/>
    <n v="87"/>
    <n v="74.360000000000014"/>
    <n v="0.46083292017848293"/>
  </r>
  <r>
    <n v="4651"/>
    <d v="2026-05-08T00:00:00"/>
    <n v="2026"/>
    <x v="1"/>
    <n v="5"/>
    <x v="4"/>
    <x v="1"/>
    <x v="11"/>
    <x v="0"/>
    <s v="Business"/>
    <x v="3"/>
    <s v="Compact Sleeping Bag"/>
    <n v="1"/>
    <n v="123.68"/>
    <n v="0"/>
    <n v="59.26"/>
    <n v="123.68"/>
    <n v="59.26"/>
    <n v="64.420000000000016"/>
    <n v="0.52086028460543343"/>
  </r>
  <r>
    <n v="4886"/>
    <d v="2026-05-08T00:00:00"/>
    <n v="2026"/>
    <x v="1"/>
    <n v="5"/>
    <x v="4"/>
    <x v="3"/>
    <x v="8"/>
    <x v="3"/>
    <s v="Returning"/>
    <x v="1"/>
    <s v="Trail Boots"/>
    <n v="1"/>
    <n v="146.29"/>
    <n v="0"/>
    <n v="81.16"/>
    <n v="146.29"/>
    <n v="81.16"/>
    <n v="65.13"/>
    <n v="0.44521156606740037"/>
  </r>
  <r>
    <n v="162"/>
    <d v="2026-05-09T00:00:00"/>
    <n v="2026"/>
    <x v="1"/>
    <n v="5"/>
    <x v="4"/>
    <x v="0"/>
    <x v="0"/>
    <x v="0"/>
    <s v="New"/>
    <x v="2"/>
    <s v="Travel Backpack 35L"/>
    <n v="2"/>
    <n v="164.95"/>
    <n v="0.1"/>
    <n v="86.27"/>
    <n v="296.90999999999997"/>
    <n v="172.54"/>
    <n v="124.36999999999998"/>
    <n v="0.41888114243373409"/>
  </r>
  <r>
    <n v="184"/>
    <d v="2026-05-09T00:00:00"/>
    <n v="2026"/>
    <x v="1"/>
    <n v="5"/>
    <x v="4"/>
    <x v="0"/>
    <x v="15"/>
    <x v="2"/>
    <s v="Business"/>
    <x v="1"/>
    <s v="Hiking Daypack 20L"/>
    <n v="2"/>
    <n v="91.59"/>
    <n v="0"/>
    <n v="44.97"/>
    <n v="183.18"/>
    <n v="89.94"/>
    <n v="93.240000000000009"/>
    <n v="0.50900753357353423"/>
  </r>
  <r>
    <n v="328"/>
    <d v="2026-05-09T00:00:00"/>
    <n v="2026"/>
    <x v="1"/>
    <n v="5"/>
    <x v="4"/>
    <x v="3"/>
    <x v="13"/>
    <x v="0"/>
    <s v="Returning"/>
    <x v="4"/>
    <s v="Training Mat"/>
    <n v="1"/>
    <n v="51.78"/>
    <n v="0.1"/>
    <n v="21.63"/>
    <n v="46.602000000000004"/>
    <n v="21.63"/>
    <n v="24.972000000000005"/>
    <n v="0.53585683017896235"/>
  </r>
  <r>
    <n v="908"/>
    <d v="2026-05-09T00:00:00"/>
    <n v="2026"/>
    <x v="1"/>
    <n v="5"/>
    <x v="4"/>
    <x v="3"/>
    <x v="8"/>
    <x v="2"/>
    <s v="Returning"/>
    <x v="2"/>
    <s v="Packing Cube Set"/>
    <n v="2"/>
    <n v="46.25"/>
    <n v="0"/>
    <n v="18.12"/>
    <n v="92.5"/>
    <n v="36.24"/>
    <n v="56.26"/>
    <n v="0.60821621621621624"/>
  </r>
  <r>
    <n v="3159"/>
    <d v="2026-05-09T00:00:00"/>
    <n v="2026"/>
    <x v="1"/>
    <n v="5"/>
    <x v="4"/>
    <x v="0"/>
    <x v="0"/>
    <x v="0"/>
    <s v="Returning"/>
    <x v="3"/>
    <s v="Trail Tent 2P"/>
    <n v="3"/>
    <n v="198.5"/>
    <n v="0"/>
    <n v="102.23"/>
    <n v="595.5"/>
    <n v="306.69"/>
    <n v="288.81"/>
    <n v="0.48498740554156172"/>
  </r>
  <r>
    <n v="4509"/>
    <d v="2026-05-09T00:00:00"/>
    <n v="2026"/>
    <x v="1"/>
    <n v="5"/>
    <x v="4"/>
    <x v="3"/>
    <x v="8"/>
    <x v="0"/>
    <s v="New"/>
    <x v="1"/>
    <s v="Summit Backpack 45L"/>
    <n v="1"/>
    <n v="152.80000000000001"/>
    <n v="0.1"/>
    <n v="77.67"/>
    <n v="137.52000000000001"/>
    <n v="77.67"/>
    <n v="59.850000000000009"/>
    <n v="0.43520942408376967"/>
  </r>
  <r>
    <n v="4677"/>
    <d v="2026-05-09T00:00:00"/>
    <n v="2026"/>
    <x v="1"/>
    <n v="5"/>
    <x v="4"/>
    <x v="1"/>
    <x v="14"/>
    <x v="0"/>
    <s v="Business"/>
    <x v="2"/>
    <s v="Travel Backpack 35L"/>
    <n v="2"/>
    <n v="161.47999999999999"/>
    <n v="0"/>
    <n v="85.03"/>
    <n v="322.95999999999998"/>
    <n v="170.06"/>
    <n v="152.89999999999998"/>
    <n v="0.47343324250681196"/>
  </r>
  <r>
    <n v="4867"/>
    <d v="2026-05-09T00:00:00"/>
    <n v="2026"/>
    <x v="1"/>
    <n v="5"/>
    <x v="4"/>
    <x v="1"/>
    <x v="6"/>
    <x v="2"/>
    <s v="Returning"/>
    <x v="0"/>
    <s v="Commuter Helmet"/>
    <n v="1"/>
    <n v="82.86"/>
    <n v="0"/>
    <n v="42.67"/>
    <n v="82.86"/>
    <n v="42.67"/>
    <n v="40.19"/>
    <n v="0.48503499879314504"/>
  </r>
  <r>
    <n v="1615"/>
    <d v="2026-05-10T00:00:00"/>
    <n v="2026"/>
    <x v="1"/>
    <n v="5"/>
    <x v="4"/>
    <x v="3"/>
    <x v="4"/>
    <x v="0"/>
    <s v="New"/>
    <x v="4"/>
    <s v="Training Mat"/>
    <n v="1"/>
    <n v="51.15"/>
    <n v="0"/>
    <n v="21.39"/>
    <n v="51.15"/>
    <n v="21.39"/>
    <n v="29.759999999999998"/>
    <n v="0.58181818181818179"/>
  </r>
  <r>
    <n v="1812"/>
    <d v="2026-05-10T00:00:00"/>
    <n v="2026"/>
    <x v="1"/>
    <n v="5"/>
    <x v="4"/>
    <x v="2"/>
    <x v="2"/>
    <x v="1"/>
    <s v="Business"/>
    <x v="4"/>
    <s v="Training Mat"/>
    <n v="12"/>
    <n v="50.53"/>
    <n v="0.1"/>
    <n v="22.09"/>
    <n v="545.72400000000005"/>
    <n v="265.08"/>
    <n v="280.64400000000006"/>
    <n v="0.5142599555819426"/>
  </r>
  <r>
    <n v="3645"/>
    <d v="2026-05-10T00:00:00"/>
    <n v="2026"/>
    <x v="1"/>
    <n v="5"/>
    <x v="4"/>
    <x v="1"/>
    <x v="1"/>
    <x v="3"/>
    <s v="Returning"/>
    <x v="0"/>
    <s v="Trail Bike Light"/>
    <n v="2"/>
    <n v="50.93"/>
    <n v="0"/>
    <n v="22.91"/>
    <n v="101.86"/>
    <n v="45.82"/>
    <n v="56.04"/>
    <n v="0.55016689573924993"/>
  </r>
  <r>
    <n v="3804"/>
    <d v="2026-05-10T00:00:00"/>
    <n v="2026"/>
    <x v="1"/>
    <n v="5"/>
    <x v="4"/>
    <x v="2"/>
    <x v="5"/>
    <x v="0"/>
    <s v="Returning"/>
    <x v="4"/>
    <s v="Training Mat"/>
    <n v="2"/>
    <n v="50.79"/>
    <n v="0.05"/>
    <n v="21.83"/>
    <n v="96.500999999999991"/>
    <n v="43.66"/>
    <n v="52.840999999999994"/>
    <n v="0.54756945523880585"/>
  </r>
  <r>
    <n v="4367"/>
    <d v="2026-05-10T00:00:00"/>
    <n v="2026"/>
    <x v="1"/>
    <n v="5"/>
    <x v="4"/>
    <x v="3"/>
    <x v="8"/>
    <x v="0"/>
    <s v="Business"/>
    <x v="2"/>
    <s v="Travel Backpack 35L"/>
    <n v="5"/>
    <n v="160.94"/>
    <n v="0.1"/>
    <n v="88.89"/>
    <n v="724.23"/>
    <n v="444.45"/>
    <n v="279.78000000000003"/>
    <n v="0.38631374011018604"/>
  </r>
  <r>
    <n v="4746"/>
    <d v="2026-05-10T00:00:00"/>
    <n v="2026"/>
    <x v="1"/>
    <n v="5"/>
    <x v="4"/>
    <x v="1"/>
    <x v="1"/>
    <x v="0"/>
    <s v="Returning"/>
    <x v="4"/>
    <s v="Recovery Roller"/>
    <n v="2"/>
    <n v="36.409999999999997"/>
    <n v="0"/>
    <n v="13.92"/>
    <n v="72.819999999999993"/>
    <n v="27.84"/>
    <n v="44.97999999999999"/>
    <n v="0.61768744850315838"/>
  </r>
  <r>
    <n v="4795"/>
    <d v="2026-05-10T00:00:00"/>
    <n v="2026"/>
    <x v="1"/>
    <n v="5"/>
    <x v="4"/>
    <x v="3"/>
    <x v="4"/>
    <x v="3"/>
    <s v="Returning"/>
    <x v="1"/>
    <s v="Trekking Poles"/>
    <n v="2"/>
    <n v="72.25"/>
    <n v="0"/>
    <n v="32.25"/>
    <n v="144.5"/>
    <n v="64.5"/>
    <n v="80"/>
    <n v="0.55363321799307963"/>
  </r>
  <r>
    <n v="4800"/>
    <d v="2026-05-10T00:00:00"/>
    <n v="2026"/>
    <x v="1"/>
    <n v="5"/>
    <x v="4"/>
    <x v="3"/>
    <x v="8"/>
    <x v="2"/>
    <s v="New"/>
    <x v="0"/>
    <s v="Cycling Pack 12L"/>
    <n v="4"/>
    <n v="103.36"/>
    <n v="0"/>
    <n v="51.59"/>
    <n v="413.44"/>
    <n v="206.36"/>
    <n v="207.07999999999998"/>
    <n v="0.50087074303405565"/>
  </r>
  <r>
    <n v="5018"/>
    <d v="2026-05-10T00:00:00"/>
    <n v="2026"/>
    <x v="1"/>
    <n v="5"/>
    <x v="4"/>
    <x v="2"/>
    <x v="2"/>
    <x v="1"/>
    <s v="Business"/>
    <x v="1"/>
    <s v="Trail Boots"/>
    <n v="4"/>
    <n v="145.85"/>
    <n v="0.15"/>
    <n v="79.69"/>
    <n v="495.89"/>
    <n v="318.76"/>
    <n v="177.13"/>
    <n v="0.35719615237250196"/>
  </r>
  <r>
    <n v="474"/>
    <d v="2026-05-11T00:00:00"/>
    <n v="2026"/>
    <x v="1"/>
    <n v="5"/>
    <x v="4"/>
    <x v="1"/>
    <x v="12"/>
    <x v="0"/>
    <s v="Returning"/>
    <x v="0"/>
    <s v="Cycling Pack 12L"/>
    <n v="2"/>
    <n v="100.49"/>
    <n v="0.1"/>
    <n v="50.11"/>
    <n v="180.88200000000001"/>
    <n v="100.22"/>
    <n v="80.662000000000006"/>
    <n v="0.44593713028383147"/>
  </r>
  <r>
    <n v="1175"/>
    <d v="2026-05-11T00:00:00"/>
    <n v="2026"/>
    <x v="1"/>
    <n v="5"/>
    <x v="4"/>
    <x v="2"/>
    <x v="16"/>
    <x v="1"/>
    <s v="Returning"/>
    <x v="3"/>
    <s v="Alpine Tent 4P"/>
    <n v="4"/>
    <n v="332.89"/>
    <n v="0.1"/>
    <n v="198.06"/>
    <n v="1198.404"/>
    <n v="792.24"/>
    <n v="406.16399999999999"/>
    <n v="0.33892076461694054"/>
  </r>
  <r>
    <n v="2015"/>
    <d v="2026-05-11T00:00:00"/>
    <n v="2026"/>
    <x v="1"/>
    <n v="5"/>
    <x v="4"/>
    <x v="1"/>
    <x v="12"/>
    <x v="0"/>
    <s v="New"/>
    <x v="1"/>
    <s v="Summit Backpack 45L"/>
    <n v="1"/>
    <n v="154.6"/>
    <n v="0"/>
    <n v="80.05"/>
    <n v="154.6"/>
    <n v="80.05"/>
    <n v="74.55"/>
    <n v="0.48221216041397152"/>
  </r>
  <r>
    <n v="2196"/>
    <d v="2026-05-11T00:00:00"/>
    <n v="2026"/>
    <x v="1"/>
    <n v="5"/>
    <x v="4"/>
    <x v="3"/>
    <x v="4"/>
    <x v="3"/>
    <s v="Returning"/>
    <x v="0"/>
    <s v="Commuter Helmet"/>
    <n v="1"/>
    <n v="83.23"/>
    <n v="0.05"/>
    <n v="43.82"/>
    <n v="79.0685"/>
    <n v="43.82"/>
    <n v="35.2485"/>
    <n v="0.44579699880483376"/>
  </r>
  <r>
    <n v="3508"/>
    <d v="2026-05-11T00:00:00"/>
    <n v="2026"/>
    <x v="1"/>
    <n v="5"/>
    <x v="4"/>
    <x v="1"/>
    <x v="12"/>
    <x v="3"/>
    <s v="Returning"/>
    <x v="2"/>
    <s v="Packing Cube Set"/>
    <n v="3"/>
    <n v="46.23"/>
    <n v="0"/>
    <n v="18.47"/>
    <n v="138.69"/>
    <n v="55.41"/>
    <n v="83.28"/>
    <n v="0.60047588146225395"/>
  </r>
  <r>
    <n v="3516"/>
    <d v="2026-05-11T00:00:00"/>
    <n v="2026"/>
    <x v="1"/>
    <n v="5"/>
    <x v="4"/>
    <x v="3"/>
    <x v="7"/>
    <x v="3"/>
    <s v="Returning"/>
    <x v="3"/>
    <s v="Compact Sleeping Bag"/>
    <n v="1"/>
    <n v="125.3"/>
    <n v="0.05"/>
    <n v="59.62"/>
    <n v="119.035"/>
    <n v="59.62"/>
    <n v="59.414999999999999"/>
    <n v="0.49913890872432476"/>
  </r>
  <r>
    <n v="3570"/>
    <d v="2026-05-11T00:00:00"/>
    <n v="2026"/>
    <x v="1"/>
    <n v="5"/>
    <x v="4"/>
    <x v="1"/>
    <x v="12"/>
    <x v="0"/>
    <s v="Business"/>
    <x v="2"/>
    <s v="Insulated Bottle"/>
    <n v="1"/>
    <n v="36.159999999999997"/>
    <n v="0.1"/>
    <n v="13.38"/>
    <n v="32.543999999999997"/>
    <n v="13.38"/>
    <n v="19.163999999999994"/>
    <n v="0.58886430678466062"/>
  </r>
  <r>
    <n v="4799"/>
    <d v="2026-05-11T00:00:00"/>
    <n v="2026"/>
    <x v="1"/>
    <n v="5"/>
    <x v="4"/>
    <x v="3"/>
    <x v="13"/>
    <x v="0"/>
    <s v="Returning"/>
    <x v="3"/>
    <s v="Compact Sleeping Bag"/>
    <n v="1"/>
    <n v="121.41"/>
    <n v="0.05"/>
    <n v="60.75"/>
    <n v="115.33949999999999"/>
    <n v="60.75"/>
    <n v="54.589499999999987"/>
    <n v="0.47329405797666879"/>
  </r>
  <r>
    <n v="5156"/>
    <d v="2026-05-11T00:00:00"/>
    <n v="2026"/>
    <x v="1"/>
    <n v="5"/>
    <x v="4"/>
    <x v="0"/>
    <x v="0"/>
    <x v="2"/>
    <s v="New"/>
    <x v="2"/>
    <s v="Carry-On Duffel"/>
    <n v="3"/>
    <n v="132.58000000000001"/>
    <n v="0.1"/>
    <n v="67.88"/>
    <n v="357.96600000000001"/>
    <n v="203.64"/>
    <n v="154.32600000000002"/>
    <n v="0.43111915656794225"/>
  </r>
  <r>
    <n v="526"/>
    <d v="2026-05-12T00:00:00"/>
    <n v="2026"/>
    <x v="1"/>
    <n v="5"/>
    <x v="4"/>
    <x v="1"/>
    <x v="1"/>
    <x v="2"/>
    <s v="Returning"/>
    <x v="3"/>
    <s v="Portable Camp Stove"/>
    <n v="2"/>
    <n v="81.11"/>
    <n v="0.05"/>
    <n v="40.049999999999997"/>
    <n v="154.10899999999998"/>
    <n v="80.099999999999994"/>
    <n v="74.008999999999986"/>
    <n v="0.48023801335418437"/>
  </r>
  <r>
    <n v="712"/>
    <d v="2026-05-12T00:00:00"/>
    <n v="2026"/>
    <x v="1"/>
    <n v="5"/>
    <x v="4"/>
    <x v="1"/>
    <x v="14"/>
    <x v="3"/>
    <s v="Business"/>
    <x v="0"/>
    <s v="Cycling Pack 12L"/>
    <n v="3"/>
    <n v="104.54"/>
    <n v="0"/>
    <n v="51.45"/>
    <n v="313.62"/>
    <n v="154.35000000000002"/>
    <n v="159.26999999999998"/>
    <n v="0.50784388750717424"/>
  </r>
  <r>
    <n v="1533"/>
    <d v="2026-05-12T00:00:00"/>
    <n v="2026"/>
    <x v="1"/>
    <n v="5"/>
    <x v="4"/>
    <x v="2"/>
    <x v="16"/>
    <x v="2"/>
    <s v="New"/>
    <x v="1"/>
    <s v="Trail Boots"/>
    <n v="3"/>
    <n v="143.87"/>
    <n v="0"/>
    <n v="79.2"/>
    <n v="431.61"/>
    <n v="237.60000000000002"/>
    <n v="194.01"/>
    <n v="0.44950302356293875"/>
  </r>
  <r>
    <n v="1933"/>
    <d v="2026-05-12T00:00:00"/>
    <n v="2026"/>
    <x v="1"/>
    <n v="5"/>
    <x v="4"/>
    <x v="3"/>
    <x v="13"/>
    <x v="0"/>
    <s v="Returning"/>
    <x v="2"/>
    <s v="Insulated Bottle"/>
    <n v="1"/>
    <n v="36.950000000000003"/>
    <n v="0.1"/>
    <n v="13.26"/>
    <n v="33.255000000000003"/>
    <n v="13.26"/>
    <n v="19.995000000000005"/>
    <n v="0.60126296797474077"/>
  </r>
  <r>
    <n v="3128"/>
    <d v="2026-05-12T00:00:00"/>
    <n v="2026"/>
    <x v="1"/>
    <n v="5"/>
    <x v="4"/>
    <x v="2"/>
    <x v="5"/>
    <x v="0"/>
    <s v="New"/>
    <x v="3"/>
    <s v="Compact Sleeping Bag"/>
    <n v="1"/>
    <n v="121.38"/>
    <n v="0"/>
    <n v="59.68"/>
    <n v="121.38"/>
    <n v="59.68"/>
    <n v="61.699999999999996"/>
    <n v="0.50832097544900312"/>
  </r>
  <r>
    <n v="4922"/>
    <d v="2026-05-12T00:00:00"/>
    <n v="2026"/>
    <x v="1"/>
    <n v="5"/>
    <x v="4"/>
    <x v="3"/>
    <x v="8"/>
    <x v="0"/>
    <s v="Returning"/>
    <x v="4"/>
    <s v="Resistance Band Set"/>
    <n v="2"/>
    <n v="39.79"/>
    <n v="0.1"/>
    <n v="14.33"/>
    <n v="71.622"/>
    <n v="28.66"/>
    <n v="42.962000000000003"/>
    <n v="0.59984362346764963"/>
  </r>
  <r>
    <n v="5051"/>
    <d v="2026-05-12T00:00:00"/>
    <n v="2026"/>
    <x v="1"/>
    <n v="5"/>
    <x v="4"/>
    <x v="0"/>
    <x v="15"/>
    <x v="2"/>
    <s v="Returning"/>
    <x v="0"/>
    <s v="Trail Bike Light"/>
    <n v="4"/>
    <n v="51.31"/>
    <n v="0"/>
    <n v="22.19"/>
    <n v="205.24"/>
    <n v="88.76"/>
    <n v="116.48"/>
    <n v="0.56753069577080495"/>
  </r>
  <r>
    <n v="5182"/>
    <d v="2026-05-12T00:00:00"/>
    <n v="2026"/>
    <x v="1"/>
    <n v="5"/>
    <x v="4"/>
    <x v="3"/>
    <x v="7"/>
    <x v="0"/>
    <s v="Returning"/>
    <x v="4"/>
    <s v="Training Mat"/>
    <n v="2"/>
    <n v="51.15"/>
    <n v="0"/>
    <n v="22.53"/>
    <n v="102.3"/>
    <n v="45.06"/>
    <n v="57.239999999999995"/>
    <n v="0.55953079178885623"/>
  </r>
  <r>
    <n v="1071"/>
    <d v="2026-05-13T00:00:00"/>
    <n v="2026"/>
    <x v="1"/>
    <n v="5"/>
    <x v="4"/>
    <x v="1"/>
    <x v="12"/>
    <x v="2"/>
    <s v="Business"/>
    <x v="4"/>
    <s v="Training Mat"/>
    <n v="1"/>
    <n v="50.83"/>
    <n v="0.1"/>
    <n v="21.82"/>
    <n v="45.747"/>
    <n v="21.82"/>
    <n v="23.927"/>
    <n v="0.52302883249174803"/>
  </r>
  <r>
    <n v="1210"/>
    <d v="2026-05-13T00:00:00"/>
    <n v="2026"/>
    <x v="1"/>
    <n v="5"/>
    <x v="4"/>
    <x v="2"/>
    <x v="2"/>
    <x v="1"/>
    <s v="Business"/>
    <x v="1"/>
    <s v="Trail Boots"/>
    <n v="6"/>
    <n v="141.9"/>
    <n v="0.1"/>
    <n v="79.64"/>
    <n v="766.2600000000001"/>
    <n v="477.84000000000003"/>
    <n v="288.42000000000007"/>
    <n v="0.37639965546942294"/>
  </r>
  <r>
    <n v="1244"/>
    <d v="2026-05-13T00:00:00"/>
    <n v="2026"/>
    <x v="1"/>
    <n v="5"/>
    <x v="4"/>
    <x v="3"/>
    <x v="8"/>
    <x v="0"/>
    <s v="Returning"/>
    <x v="3"/>
    <s v="Compact Sleeping Bag"/>
    <n v="1"/>
    <n v="122.11"/>
    <n v="0"/>
    <n v="59.86"/>
    <n v="122.11"/>
    <n v="59.86"/>
    <n v="62.25"/>
    <n v="0.50978625829170421"/>
  </r>
  <r>
    <n v="1403"/>
    <d v="2026-05-13T00:00:00"/>
    <n v="2026"/>
    <x v="1"/>
    <n v="5"/>
    <x v="4"/>
    <x v="1"/>
    <x v="11"/>
    <x v="0"/>
    <s v="Returning"/>
    <x v="0"/>
    <s v="Cycling Pack 12L"/>
    <n v="1"/>
    <n v="102.38"/>
    <n v="0"/>
    <n v="50.82"/>
    <n v="102.38"/>
    <n v="50.82"/>
    <n v="51.559999999999995"/>
    <n v="0.50361398710685679"/>
  </r>
  <r>
    <n v="1592"/>
    <d v="2026-05-13T00:00:00"/>
    <n v="2026"/>
    <x v="1"/>
    <n v="5"/>
    <x v="4"/>
    <x v="2"/>
    <x v="16"/>
    <x v="2"/>
    <s v="Returning"/>
    <x v="4"/>
    <s v="Recovery Roller"/>
    <n v="5"/>
    <n v="37.119999999999997"/>
    <n v="0.1"/>
    <n v="13.96"/>
    <n v="167.04"/>
    <n v="69.800000000000011"/>
    <n v="97.239999999999981"/>
    <n v="0.58213601532567039"/>
  </r>
  <r>
    <n v="2581"/>
    <d v="2026-05-13T00:00:00"/>
    <n v="2026"/>
    <x v="1"/>
    <n v="5"/>
    <x v="4"/>
    <x v="1"/>
    <x v="12"/>
    <x v="0"/>
    <s v="New"/>
    <x v="1"/>
    <s v="Hiking Daypack 20L"/>
    <n v="2"/>
    <n v="91.76"/>
    <n v="0.05"/>
    <n v="46.31"/>
    <n v="174.34399999999999"/>
    <n v="92.62"/>
    <n v="81.72399999999999"/>
    <n v="0.46875143394668006"/>
  </r>
  <r>
    <n v="3428"/>
    <d v="2026-05-13T00:00:00"/>
    <n v="2026"/>
    <x v="1"/>
    <n v="5"/>
    <x v="4"/>
    <x v="3"/>
    <x v="4"/>
    <x v="0"/>
    <s v="Returning"/>
    <x v="1"/>
    <s v="Trail Boots"/>
    <n v="1"/>
    <n v="144.51"/>
    <n v="0"/>
    <n v="79.22"/>
    <n v="144.51"/>
    <n v="79.22"/>
    <n v="65.289999999999992"/>
    <n v="0.45180264341568055"/>
  </r>
  <r>
    <n v="765"/>
    <d v="2026-05-14T00:00:00"/>
    <n v="2026"/>
    <x v="1"/>
    <n v="5"/>
    <x v="4"/>
    <x v="1"/>
    <x v="6"/>
    <x v="1"/>
    <s v="Business"/>
    <x v="4"/>
    <s v="Training Mat"/>
    <n v="3"/>
    <n v="49.7"/>
    <n v="0.1"/>
    <n v="21.84"/>
    <n v="134.19000000000003"/>
    <n v="65.52"/>
    <n v="68.67000000000003"/>
    <n v="0.5117370892018781"/>
  </r>
  <r>
    <n v="854"/>
    <d v="2026-05-14T00:00:00"/>
    <n v="2026"/>
    <x v="1"/>
    <n v="5"/>
    <x v="4"/>
    <x v="0"/>
    <x v="0"/>
    <x v="0"/>
    <s v="Returning"/>
    <x v="3"/>
    <s v="Compact Sleeping Bag"/>
    <n v="1"/>
    <n v="120.9"/>
    <n v="0"/>
    <n v="59.31"/>
    <n v="120.9"/>
    <n v="59.31"/>
    <n v="61.59"/>
    <n v="0.50942928039702229"/>
  </r>
  <r>
    <n v="1087"/>
    <d v="2026-05-14T00:00:00"/>
    <n v="2026"/>
    <x v="1"/>
    <n v="5"/>
    <x v="4"/>
    <x v="2"/>
    <x v="10"/>
    <x v="0"/>
    <s v="Returning"/>
    <x v="3"/>
    <s v="Trail Tent 2P"/>
    <n v="1"/>
    <n v="195.72"/>
    <n v="0.05"/>
    <n v="105.73"/>
    <n v="185.934"/>
    <n v="105.73"/>
    <n v="80.203999999999994"/>
    <n v="0.43135736336549524"/>
  </r>
  <r>
    <n v="1150"/>
    <d v="2026-05-14T00:00:00"/>
    <n v="2026"/>
    <x v="1"/>
    <n v="5"/>
    <x v="4"/>
    <x v="0"/>
    <x v="0"/>
    <x v="1"/>
    <s v="Returning"/>
    <x v="0"/>
    <s v="Compact Repair Kit"/>
    <n v="8"/>
    <n v="40.15"/>
    <n v="0.15"/>
    <n v="16.91"/>
    <n v="273.02"/>
    <n v="135.28"/>
    <n v="137.73999999999998"/>
    <n v="0.50450516445681637"/>
  </r>
  <r>
    <n v="1902"/>
    <d v="2026-05-14T00:00:00"/>
    <n v="2026"/>
    <x v="1"/>
    <n v="5"/>
    <x v="4"/>
    <x v="1"/>
    <x v="14"/>
    <x v="2"/>
    <s v="Business"/>
    <x v="2"/>
    <s v="Carry-On Duffel"/>
    <n v="4"/>
    <n v="130.83000000000001"/>
    <n v="0"/>
    <n v="66.959999999999994"/>
    <n v="523.32000000000005"/>
    <n v="267.83999999999997"/>
    <n v="255.48000000000008"/>
    <n v="0.48819078193074994"/>
  </r>
  <r>
    <n v="3913"/>
    <d v="2026-05-14T00:00:00"/>
    <n v="2026"/>
    <x v="1"/>
    <n v="5"/>
    <x v="4"/>
    <x v="1"/>
    <x v="12"/>
    <x v="0"/>
    <s v="New"/>
    <x v="0"/>
    <s v="Trail Bike Light"/>
    <n v="1"/>
    <n v="50.34"/>
    <n v="0.05"/>
    <n v="22.23"/>
    <n v="47.823"/>
    <n v="22.23"/>
    <n v="25.593"/>
    <n v="0.53516090584028608"/>
  </r>
  <r>
    <n v="4378"/>
    <d v="2026-05-14T00:00:00"/>
    <n v="2026"/>
    <x v="1"/>
    <n v="5"/>
    <x v="4"/>
    <x v="2"/>
    <x v="10"/>
    <x v="0"/>
    <s v="Returning"/>
    <x v="0"/>
    <s v="Cycling Pack 12L"/>
    <n v="2"/>
    <n v="103.37"/>
    <n v="0"/>
    <n v="50.49"/>
    <n v="206.74"/>
    <n v="100.98"/>
    <n v="105.76"/>
    <n v="0.51156041404662866"/>
  </r>
  <r>
    <n v="4551"/>
    <d v="2026-05-14T00:00:00"/>
    <n v="2026"/>
    <x v="1"/>
    <n v="5"/>
    <x v="4"/>
    <x v="1"/>
    <x v="14"/>
    <x v="2"/>
    <s v="Business"/>
    <x v="4"/>
    <s v="Weighted Vest"/>
    <n v="3"/>
    <n v="122.31"/>
    <n v="0.05"/>
    <n v="71.11"/>
    <n v="348.58350000000002"/>
    <n v="213.32999999999998"/>
    <n v="135.25350000000003"/>
    <n v="0.38800889887214979"/>
  </r>
  <r>
    <n v="787"/>
    <d v="2026-05-15T00:00:00"/>
    <n v="2026"/>
    <x v="1"/>
    <n v="5"/>
    <x v="4"/>
    <x v="0"/>
    <x v="9"/>
    <x v="0"/>
    <s v="Business"/>
    <x v="2"/>
    <s v="Travel Backpack 35L"/>
    <n v="1"/>
    <n v="166.48"/>
    <n v="0"/>
    <n v="89.42"/>
    <n v="166.48"/>
    <n v="89.42"/>
    <n v="77.059999999999988"/>
    <n v="0.4628784238346948"/>
  </r>
  <r>
    <n v="1133"/>
    <d v="2026-05-15T00:00:00"/>
    <n v="2026"/>
    <x v="1"/>
    <n v="5"/>
    <x v="4"/>
    <x v="0"/>
    <x v="15"/>
    <x v="2"/>
    <s v="New"/>
    <x v="3"/>
    <s v="Trail Tent 2P"/>
    <n v="3"/>
    <n v="192.21"/>
    <n v="0"/>
    <n v="103.51"/>
    <n v="576.63"/>
    <n v="310.53000000000003"/>
    <n v="266.09999999999997"/>
    <n v="0.46147442900993701"/>
  </r>
  <r>
    <n v="2075"/>
    <d v="2026-05-15T00:00:00"/>
    <n v="2026"/>
    <x v="1"/>
    <n v="5"/>
    <x v="4"/>
    <x v="0"/>
    <x v="9"/>
    <x v="1"/>
    <s v="Business"/>
    <x v="3"/>
    <s v="Portable Camp Stove"/>
    <n v="6"/>
    <n v="81.13"/>
    <n v="0.05"/>
    <n v="39.409999999999997"/>
    <n v="462.44099999999997"/>
    <n v="236.45999999999998"/>
    <n v="225.98099999999999"/>
    <n v="0.48866990599881932"/>
  </r>
  <r>
    <n v="2172"/>
    <d v="2026-05-15T00:00:00"/>
    <n v="2026"/>
    <x v="1"/>
    <n v="5"/>
    <x v="4"/>
    <x v="2"/>
    <x v="10"/>
    <x v="1"/>
    <s v="Business"/>
    <x v="2"/>
    <s v="Insulated Bottle"/>
    <n v="6"/>
    <n v="37.1"/>
    <n v="0.1"/>
    <n v="13.63"/>
    <n v="200.34000000000003"/>
    <n v="81.78"/>
    <n v="118.56000000000003"/>
    <n v="0.59179395028451642"/>
  </r>
  <r>
    <n v="2977"/>
    <d v="2026-05-15T00:00:00"/>
    <n v="2026"/>
    <x v="1"/>
    <n v="5"/>
    <x v="4"/>
    <x v="1"/>
    <x v="14"/>
    <x v="1"/>
    <s v="Business"/>
    <x v="2"/>
    <s v="Insulated Bottle"/>
    <n v="6"/>
    <n v="35.92"/>
    <n v="0.15"/>
    <n v="13.3"/>
    <n v="183.19200000000001"/>
    <n v="79.800000000000011"/>
    <n v="103.392"/>
    <n v="0.56439145814227687"/>
  </r>
  <r>
    <n v="3531"/>
    <d v="2026-05-15T00:00:00"/>
    <n v="2026"/>
    <x v="1"/>
    <n v="5"/>
    <x v="4"/>
    <x v="3"/>
    <x v="13"/>
    <x v="2"/>
    <s v="Business"/>
    <x v="4"/>
    <s v="Recovery Roller"/>
    <n v="4"/>
    <n v="36.21"/>
    <n v="0"/>
    <n v="14.3"/>
    <n v="144.84"/>
    <n v="57.2"/>
    <n v="87.64"/>
    <n v="0.60508146920740125"/>
  </r>
  <r>
    <n v="3881"/>
    <d v="2026-05-15T00:00:00"/>
    <n v="2026"/>
    <x v="1"/>
    <n v="5"/>
    <x v="4"/>
    <x v="2"/>
    <x v="10"/>
    <x v="0"/>
    <s v="Business"/>
    <x v="1"/>
    <s v="Trekking Poles"/>
    <n v="3"/>
    <n v="73.03"/>
    <n v="0.05"/>
    <n v="33.200000000000003"/>
    <n v="208.13550000000001"/>
    <n v="99.600000000000009"/>
    <n v="108.5355"/>
    <n v="0.52146558371829888"/>
  </r>
  <r>
    <n v="4469"/>
    <d v="2026-05-15T00:00:00"/>
    <n v="2026"/>
    <x v="1"/>
    <n v="5"/>
    <x v="4"/>
    <x v="2"/>
    <x v="5"/>
    <x v="2"/>
    <s v="Returning"/>
    <x v="0"/>
    <s v="Commuter Helmet"/>
    <n v="2"/>
    <n v="80.81"/>
    <n v="0"/>
    <n v="42.53"/>
    <n v="161.62"/>
    <n v="85.06"/>
    <n v="76.56"/>
    <n v="0.47370374953594852"/>
  </r>
  <r>
    <n v="5037"/>
    <d v="2026-05-15T00:00:00"/>
    <n v="2026"/>
    <x v="1"/>
    <n v="5"/>
    <x v="4"/>
    <x v="1"/>
    <x v="11"/>
    <x v="0"/>
    <s v="New"/>
    <x v="0"/>
    <s v="Trail Bike Light"/>
    <n v="1"/>
    <n v="51.53"/>
    <n v="0.1"/>
    <n v="23.06"/>
    <n v="46.377000000000002"/>
    <n v="23.06"/>
    <n v="23.317000000000004"/>
    <n v="0.50277076999374692"/>
  </r>
  <r>
    <n v="35"/>
    <d v="2026-05-16T00:00:00"/>
    <n v="2026"/>
    <x v="1"/>
    <n v="5"/>
    <x v="4"/>
    <x v="3"/>
    <x v="13"/>
    <x v="1"/>
    <s v="Business"/>
    <x v="3"/>
    <s v="Portable Camp Stove"/>
    <n v="5"/>
    <n v="81.75"/>
    <n v="0.05"/>
    <n v="39.159999999999997"/>
    <n v="388.3125"/>
    <n v="195.79999999999998"/>
    <n v="192.51250000000002"/>
    <n v="0.49576694028649609"/>
  </r>
  <r>
    <n v="226"/>
    <d v="2026-05-16T00:00:00"/>
    <n v="2026"/>
    <x v="1"/>
    <n v="5"/>
    <x v="4"/>
    <x v="2"/>
    <x v="10"/>
    <x v="0"/>
    <s v="New"/>
    <x v="2"/>
    <s v="Travel Backpack 35L"/>
    <n v="1"/>
    <n v="165.99"/>
    <n v="0.1"/>
    <n v="89.9"/>
    <n v="149.39100000000002"/>
    <n v="89.9"/>
    <n v="59.491000000000014"/>
    <n v="0.3982234538894579"/>
  </r>
  <r>
    <n v="1713"/>
    <d v="2026-05-16T00:00:00"/>
    <n v="2026"/>
    <x v="1"/>
    <n v="5"/>
    <x v="4"/>
    <x v="0"/>
    <x v="15"/>
    <x v="2"/>
    <s v="New"/>
    <x v="3"/>
    <s v="Compact Sleeping Bag"/>
    <n v="2"/>
    <n v="121.22"/>
    <n v="0"/>
    <n v="60.38"/>
    <n v="242.44"/>
    <n v="120.76"/>
    <n v="121.67999999999999"/>
    <n v="0.50189737667051637"/>
  </r>
  <r>
    <n v="2320"/>
    <d v="2026-05-16T00:00:00"/>
    <n v="2026"/>
    <x v="1"/>
    <n v="5"/>
    <x v="4"/>
    <x v="1"/>
    <x v="12"/>
    <x v="2"/>
    <s v="Business"/>
    <x v="2"/>
    <s v="Carry-On Duffel"/>
    <n v="2"/>
    <n v="131.1"/>
    <n v="0"/>
    <n v="65.55"/>
    <n v="262.2"/>
    <n v="131.1"/>
    <n v="131.1"/>
    <n v="0.5"/>
  </r>
  <r>
    <n v="2496"/>
    <d v="2026-05-16T00:00:00"/>
    <n v="2026"/>
    <x v="1"/>
    <n v="5"/>
    <x v="4"/>
    <x v="1"/>
    <x v="6"/>
    <x v="0"/>
    <s v="Returning"/>
    <x v="2"/>
    <s v="Packing Cube Set"/>
    <n v="2"/>
    <n v="46.44"/>
    <n v="0"/>
    <n v="18.63"/>
    <n v="92.88"/>
    <n v="37.26"/>
    <n v="55.62"/>
    <n v="0.59883720930232553"/>
  </r>
  <r>
    <n v="2504"/>
    <d v="2026-05-16T00:00:00"/>
    <n v="2026"/>
    <x v="1"/>
    <n v="5"/>
    <x v="4"/>
    <x v="3"/>
    <x v="7"/>
    <x v="0"/>
    <s v="New"/>
    <x v="2"/>
    <s v="Insulated Bottle"/>
    <n v="1"/>
    <n v="36.659999999999997"/>
    <n v="0"/>
    <n v="13.61"/>
    <n v="36.659999999999997"/>
    <n v="13.61"/>
    <n v="23.049999999999997"/>
    <n v="0.62875068194217132"/>
  </r>
  <r>
    <n v="2598"/>
    <d v="2026-05-16T00:00:00"/>
    <n v="2026"/>
    <x v="1"/>
    <n v="5"/>
    <x v="4"/>
    <x v="3"/>
    <x v="8"/>
    <x v="0"/>
    <s v="New"/>
    <x v="1"/>
    <s v="Summit Backpack 45L"/>
    <n v="5"/>
    <n v="156.16999999999999"/>
    <n v="0.1"/>
    <n v="80.59"/>
    <n v="702.76499999999999"/>
    <n v="402.95000000000005"/>
    <n v="299.81499999999994"/>
    <n v="0.42662198601239382"/>
  </r>
  <r>
    <n v="2600"/>
    <d v="2026-05-16T00:00:00"/>
    <n v="2026"/>
    <x v="1"/>
    <n v="5"/>
    <x v="4"/>
    <x v="1"/>
    <x v="12"/>
    <x v="2"/>
    <s v="New"/>
    <x v="2"/>
    <s v="Insulated Bottle"/>
    <n v="1"/>
    <n v="35.97"/>
    <n v="0.1"/>
    <n v="13.54"/>
    <n v="32.372999999999998"/>
    <n v="13.54"/>
    <n v="18.832999999999998"/>
    <n v="0.58175022395205878"/>
  </r>
  <r>
    <n v="2856"/>
    <d v="2026-05-16T00:00:00"/>
    <n v="2026"/>
    <x v="1"/>
    <n v="5"/>
    <x v="4"/>
    <x v="1"/>
    <x v="11"/>
    <x v="1"/>
    <s v="Business"/>
    <x v="4"/>
    <s v="Weighted Vest"/>
    <n v="4"/>
    <n v="125.11"/>
    <n v="0.15"/>
    <n v="70.010000000000005"/>
    <n v="425.37399999999997"/>
    <n v="280.04000000000002"/>
    <n v="145.33399999999995"/>
    <n v="0.34166169065340135"/>
  </r>
  <r>
    <n v="3478"/>
    <d v="2026-05-16T00:00:00"/>
    <n v="2026"/>
    <x v="1"/>
    <n v="5"/>
    <x v="4"/>
    <x v="3"/>
    <x v="8"/>
    <x v="0"/>
    <s v="New"/>
    <x v="4"/>
    <s v="Recovery Roller"/>
    <n v="4"/>
    <n v="36.29"/>
    <n v="0.1"/>
    <n v="13.77"/>
    <n v="130.64400000000001"/>
    <n v="55.08"/>
    <n v="75.564000000000007"/>
    <n v="0.57839625241113257"/>
  </r>
  <r>
    <n v="3599"/>
    <d v="2026-05-16T00:00:00"/>
    <n v="2026"/>
    <x v="1"/>
    <n v="5"/>
    <x v="4"/>
    <x v="1"/>
    <x v="6"/>
    <x v="0"/>
    <s v="New"/>
    <x v="1"/>
    <s v="Trail Boots"/>
    <n v="4"/>
    <n v="143.34"/>
    <n v="0"/>
    <n v="80.55"/>
    <n v="573.36"/>
    <n v="322.2"/>
    <n v="251.16000000000003"/>
    <n v="0.43804939305148599"/>
  </r>
  <r>
    <n v="282"/>
    <d v="2026-05-17T00:00:00"/>
    <n v="2026"/>
    <x v="1"/>
    <n v="5"/>
    <x v="4"/>
    <x v="1"/>
    <x v="12"/>
    <x v="3"/>
    <s v="New"/>
    <x v="0"/>
    <s v="Trail Bike Light"/>
    <n v="3"/>
    <n v="51.68"/>
    <n v="0"/>
    <n v="22.4"/>
    <n v="155.04"/>
    <n v="67.199999999999989"/>
    <n v="87.84"/>
    <n v="0.56656346749226016"/>
  </r>
  <r>
    <n v="980"/>
    <d v="2026-05-17T00:00:00"/>
    <n v="2026"/>
    <x v="1"/>
    <n v="5"/>
    <x v="4"/>
    <x v="3"/>
    <x v="7"/>
    <x v="0"/>
    <s v="Returning"/>
    <x v="2"/>
    <s v="Packing Cube Set"/>
    <n v="1"/>
    <n v="46.84"/>
    <n v="0"/>
    <n v="17.93"/>
    <n v="46.84"/>
    <n v="17.93"/>
    <n v="28.910000000000004"/>
    <n v="0.61720751494449189"/>
  </r>
  <r>
    <n v="1155"/>
    <d v="2026-05-17T00:00:00"/>
    <n v="2026"/>
    <x v="1"/>
    <n v="5"/>
    <x v="4"/>
    <x v="2"/>
    <x v="2"/>
    <x v="3"/>
    <s v="New"/>
    <x v="1"/>
    <s v="Trekking Poles"/>
    <n v="5"/>
    <n v="72.900000000000006"/>
    <n v="0.05"/>
    <n v="31.57"/>
    <n v="346.27499999999998"/>
    <n v="157.85"/>
    <n v="188.42499999999998"/>
    <n v="0.54414843693596127"/>
  </r>
  <r>
    <n v="1816"/>
    <d v="2026-05-17T00:00:00"/>
    <n v="2026"/>
    <x v="1"/>
    <n v="5"/>
    <x v="4"/>
    <x v="3"/>
    <x v="7"/>
    <x v="0"/>
    <s v="New"/>
    <x v="1"/>
    <s v="Hiking Daypack 20L"/>
    <n v="1"/>
    <n v="91.07"/>
    <n v="0"/>
    <n v="45.3"/>
    <n v="91.07"/>
    <n v="45.3"/>
    <n v="45.769999999999996"/>
    <n v="0.50258043263423735"/>
  </r>
  <r>
    <n v="2128"/>
    <d v="2026-05-17T00:00:00"/>
    <n v="2026"/>
    <x v="1"/>
    <n v="5"/>
    <x v="4"/>
    <x v="2"/>
    <x v="10"/>
    <x v="2"/>
    <s v="New"/>
    <x v="0"/>
    <s v="Commuter Helmet"/>
    <n v="1"/>
    <n v="81.86"/>
    <n v="0"/>
    <n v="43.14"/>
    <n v="81.86"/>
    <n v="43.14"/>
    <n v="38.72"/>
    <n v="0.47300268751526997"/>
  </r>
  <r>
    <n v="2296"/>
    <d v="2026-05-17T00:00:00"/>
    <n v="2026"/>
    <x v="1"/>
    <n v="5"/>
    <x v="4"/>
    <x v="3"/>
    <x v="8"/>
    <x v="0"/>
    <s v="Returning"/>
    <x v="2"/>
    <s v="Packing Cube Set"/>
    <n v="1"/>
    <n v="45.45"/>
    <n v="0"/>
    <n v="17.93"/>
    <n v="45.45"/>
    <n v="17.93"/>
    <n v="27.520000000000003"/>
    <n v="0.60550055005500558"/>
  </r>
  <r>
    <n v="2322"/>
    <d v="2026-05-17T00:00:00"/>
    <n v="2026"/>
    <x v="1"/>
    <n v="5"/>
    <x v="4"/>
    <x v="2"/>
    <x v="10"/>
    <x v="2"/>
    <s v="Business"/>
    <x v="1"/>
    <s v="Trekking Poles"/>
    <n v="1"/>
    <n v="70.62"/>
    <n v="0"/>
    <n v="32.53"/>
    <n v="70.62"/>
    <n v="32.53"/>
    <n v="38.090000000000003"/>
    <n v="0.53936561880487111"/>
  </r>
  <r>
    <n v="3480"/>
    <d v="2026-05-17T00:00:00"/>
    <n v="2026"/>
    <x v="1"/>
    <n v="5"/>
    <x v="4"/>
    <x v="3"/>
    <x v="8"/>
    <x v="0"/>
    <s v="New"/>
    <x v="4"/>
    <s v="Training Mat"/>
    <n v="2"/>
    <n v="51.56"/>
    <n v="0"/>
    <n v="22.46"/>
    <n v="103.12"/>
    <n v="44.92"/>
    <n v="58.2"/>
    <n v="0.56439100077579518"/>
  </r>
  <r>
    <n v="4426"/>
    <d v="2026-05-17T00:00:00"/>
    <n v="2026"/>
    <x v="1"/>
    <n v="5"/>
    <x v="4"/>
    <x v="3"/>
    <x v="8"/>
    <x v="0"/>
    <s v="New"/>
    <x v="1"/>
    <s v="Trail Boots"/>
    <n v="2"/>
    <n v="146.22"/>
    <n v="0"/>
    <n v="81.069999999999993"/>
    <n v="292.44"/>
    <n v="162.13999999999999"/>
    <n v="130.30000000000001"/>
    <n v="0.4455614826973055"/>
  </r>
  <r>
    <n v="4938"/>
    <d v="2026-05-17T00:00:00"/>
    <n v="2026"/>
    <x v="1"/>
    <n v="5"/>
    <x v="4"/>
    <x v="3"/>
    <x v="13"/>
    <x v="2"/>
    <s v="Returning"/>
    <x v="4"/>
    <s v="Training Mat"/>
    <n v="2"/>
    <n v="51.34"/>
    <n v="0"/>
    <n v="22.17"/>
    <n v="102.68"/>
    <n v="44.34"/>
    <n v="58.34"/>
    <n v="0.56817296455005839"/>
  </r>
  <r>
    <n v="915"/>
    <d v="2026-05-18T00:00:00"/>
    <n v="2026"/>
    <x v="1"/>
    <n v="5"/>
    <x v="4"/>
    <x v="3"/>
    <x v="8"/>
    <x v="0"/>
    <s v="New"/>
    <x v="1"/>
    <s v="Summit Backpack 45L"/>
    <n v="1"/>
    <n v="153.61000000000001"/>
    <n v="0.05"/>
    <n v="79.94"/>
    <n v="145.92950000000002"/>
    <n v="79.94"/>
    <n v="65.989500000000021"/>
    <n v="0.45220123415758989"/>
  </r>
  <r>
    <n v="1188"/>
    <d v="2026-05-18T00:00:00"/>
    <n v="2026"/>
    <x v="1"/>
    <n v="5"/>
    <x v="4"/>
    <x v="1"/>
    <x v="6"/>
    <x v="0"/>
    <s v="Returning"/>
    <x v="3"/>
    <s v="Portable Camp Stove"/>
    <n v="1"/>
    <n v="82.44"/>
    <n v="0.15"/>
    <n v="39.380000000000003"/>
    <n v="70.073999999999998"/>
    <n v="39.380000000000003"/>
    <n v="30.693999999999996"/>
    <n v="0.43802266175757054"/>
  </r>
  <r>
    <n v="1594"/>
    <d v="2026-05-18T00:00:00"/>
    <n v="2026"/>
    <x v="1"/>
    <n v="5"/>
    <x v="4"/>
    <x v="0"/>
    <x v="0"/>
    <x v="1"/>
    <s v="Business"/>
    <x v="1"/>
    <s v="Hiking Daypack 20L"/>
    <n v="10"/>
    <n v="92.09"/>
    <n v="0.15"/>
    <n v="45.13"/>
    <n v="782.7650000000001"/>
    <n v="451.3"/>
    <n v="331.46500000000009"/>
    <n v="0.42345403792964686"/>
  </r>
  <r>
    <n v="3022"/>
    <d v="2026-05-18T00:00:00"/>
    <n v="2026"/>
    <x v="1"/>
    <n v="5"/>
    <x v="4"/>
    <x v="3"/>
    <x v="8"/>
    <x v="3"/>
    <s v="New"/>
    <x v="2"/>
    <s v="Insulated Bottle"/>
    <n v="1"/>
    <n v="36.72"/>
    <n v="0"/>
    <n v="13.67"/>
    <n v="36.72"/>
    <n v="13.67"/>
    <n v="23.049999999999997"/>
    <n v="0.62772331154684091"/>
  </r>
  <r>
    <n v="588"/>
    <d v="2026-05-19T00:00:00"/>
    <n v="2026"/>
    <x v="1"/>
    <n v="5"/>
    <x v="4"/>
    <x v="1"/>
    <x v="1"/>
    <x v="1"/>
    <s v="Business"/>
    <x v="2"/>
    <s v="Carry-On Duffel"/>
    <n v="3"/>
    <n v="132.41999999999999"/>
    <n v="0.05"/>
    <n v="67.09"/>
    <n v="377.39699999999999"/>
    <n v="201.27"/>
    <n v="176.12699999999998"/>
    <n v="0.46668892439526544"/>
  </r>
  <r>
    <n v="1016"/>
    <d v="2026-05-19T00:00:00"/>
    <n v="2026"/>
    <x v="1"/>
    <n v="5"/>
    <x v="4"/>
    <x v="3"/>
    <x v="13"/>
    <x v="2"/>
    <s v="Returning"/>
    <x v="3"/>
    <s v="Trail Tent 2P"/>
    <n v="2"/>
    <n v="192.1"/>
    <n v="0.05"/>
    <n v="106.07"/>
    <n v="364.98999999999995"/>
    <n v="212.14"/>
    <n v="152.84999999999997"/>
    <n v="0.41877859667388145"/>
  </r>
  <r>
    <n v="1930"/>
    <d v="2026-05-19T00:00:00"/>
    <n v="2026"/>
    <x v="1"/>
    <n v="5"/>
    <x v="4"/>
    <x v="2"/>
    <x v="16"/>
    <x v="2"/>
    <s v="New"/>
    <x v="2"/>
    <s v="Insulated Bottle"/>
    <n v="4"/>
    <n v="36.94"/>
    <n v="0"/>
    <n v="13.63"/>
    <n v="147.76"/>
    <n v="54.52"/>
    <n v="93.239999999999981"/>
    <n v="0.63102328099620997"/>
  </r>
  <r>
    <n v="2658"/>
    <d v="2026-05-19T00:00:00"/>
    <n v="2026"/>
    <x v="1"/>
    <n v="5"/>
    <x v="4"/>
    <x v="0"/>
    <x v="15"/>
    <x v="0"/>
    <s v="Business"/>
    <x v="1"/>
    <s v="Summit Backpack 45L"/>
    <n v="1"/>
    <n v="153.16999999999999"/>
    <n v="0"/>
    <n v="78.489999999999995"/>
    <n v="153.16999999999999"/>
    <n v="78.489999999999995"/>
    <n v="74.679999999999993"/>
    <n v="0.48756283867598094"/>
  </r>
  <r>
    <n v="2951"/>
    <d v="2026-05-19T00:00:00"/>
    <n v="2026"/>
    <x v="1"/>
    <n v="5"/>
    <x v="4"/>
    <x v="0"/>
    <x v="0"/>
    <x v="0"/>
    <s v="Business"/>
    <x v="0"/>
    <s v="Commuter Helmet"/>
    <n v="2"/>
    <n v="82.85"/>
    <n v="0"/>
    <n v="42.53"/>
    <n v="165.7"/>
    <n v="85.06"/>
    <n v="80.639999999999986"/>
    <n v="0.48666264333132164"/>
  </r>
  <r>
    <n v="4328"/>
    <d v="2026-05-19T00:00:00"/>
    <n v="2026"/>
    <x v="1"/>
    <n v="5"/>
    <x v="4"/>
    <x v="2"/>
    <x v="5"/>
    <x v="3"/>
    <s v="New"/>
    <x v="1"/>
    <s v="Trail Boots"/>
    <n v="1"/>
    <n v="143.52000000000001"/>
    <n v="0"/>
    <n v="81.040000000000006"/>
    <n v="143.52000000000001"/>
    <n v="81.040000000000006"/>
    <n v="62.480000000000004"/>
    <n v="0.435340022296544"/>
  </r>
  <r>
    <n v="4591"/>
    <d v="2026-05-19T00:00:00"/>
    <n v="2026"/>
    <x v="1"/>
    <n v="5"/>
    <x v="4"/>
    <x v="2"/>
    <x v="16"/>
    <x v="2"/>
    <s v="New"/>
    <x v="3"/>
    <s v="Trail Tent 2P"/>
    <n v="1"/>
    <n v="192.94"/>
    <n v="0"/>
    <n v="105.15"/>
    <n v="192.94"/>
    <n v="105.15"/>
    <n v="87.789999999999992"/>
    <n v="0.45501192080439512"/>
  </r>
  <r>
    <n v="280"/>
    <d v="2026-05-20T00:00:00"/>
    <n v="2026"/>
    <x v="1"/>
    <n v="5"/>
    <x v="4"/>
    <x v="3"/>
    <x v="8"/>
    <x v="2"/>
    <s v="Business"/>
    <x v="2"/>
    <s v="Travel Backpack 35L"/>
    <n v="1"/>
    <n v="168.56"/>
    <n v="0"/>
    <n v="85.46"/>
    <n v="168.56"/>
    <n v="85.46"/>
    <n v="83.100000000000009"/>
    <n v="0.49299952539155201"/>
  </r>
  <r>
    <n v="409"/>
    <d v="2026-05-20T00:00:00"/>
    <n v="2026"/>
    <x v="1"/>
    <n v="5"/>
    <x v="4"/>
    <x v="0"/>
    <x v="0"/>
    <x v="0"/>
    <s v="New"/>
    <x v="3"/>
    <s v="Compact Sleeping Bag"/>
    <n v="2"/>
    <n v="123.9"/>
    <n v="0"/>
    <n v="58.95"/>
    <n v="247.8"/>
    <n v="117.9"/>
    <n v="129.9"/>
    <n v="0.52421307506053272"/>
  </r>
  <r>
    <n v="1372"/>
    <d v="2026-05-20T00:00:00"/>
    <n v="2026"/>
    <x v="1"/>
    <n v="5"/>
    <x v="4"/>
    <x v="0"/>
    <x v="9"/>
    <x v="0"/>
    <s v="New"/>
    <x v="1"/>
    <s v="Trail Boots"/>
    <n v="2"/>
    <n v="140.93"/>
    <n v="0"/>
    <n v="81.040000000000006"/>
    <n v="281.86"/>
    <n v="162.08000000000001"/>
    <n v="119.78"/>
    <n v="0.42496274746327961"/>
  </r>
  <r>
    <n v="2327"/>
    <d v="2026-05-20T00:00:00"/>
    <n v="2026"/>
    <x v="1"/>
    <n v="5"/>
    <x v="4"/>
    <x v="2"/>
    <x v="5"/>
    <x v="2"/>
    <s v="Returning"/>
    <x v="1"/>
    <s v="Trekking Poles"/>
    <n v="1"/>
    <n v="73.150000000000006"/>
    <n v="0"/>
    <n v="32.950000000000003"/>
    <n v="73.150000000000006"/>
    <n v="32.950000000000003"/>
    <n v="40.200000000000003"/>
    <n v="0.54955570745044424"/>
  </r>
  <r>
    <n v="2703"/>
    <d v="2026-05-20T00:00:00"/>
    <n v="2026"/>
    <x v="1"/>
    <n v="5"/>
    <x v="4"/>
    <x v="3"/>
    <x v="8"/>
    <x v="2"/>
    <s v="Business"/>
    <x v="3"/>
    <s v="Trail Tent 2P"/>
    <n v="2"/>
    <n v="197.35"/>
    <n v="0.05"/>
    <n v="102.63"/>
    <n v="374.96499999999997"/>
    <n v="205.26"/>
    <n v="169.70499999999998"/>
    <n v="0.45258890829810783"/>
  </r>
  <r>
    <n v="2776"/>
    <d v="2026-05-20T00:00:00"/>
    <n v="2026"/>
    <x v="1"/>
    <n v="5"/>
    <x v="4"/>
    <x v="3"/>
    <x v="4"/>
    <x v="0"/>
    <s v="Business"/>
    <x v="2"/>
    <s v="Insulated Bottle"/>
    <n v="3"/>
    <n v="36.74"/>
    <n v="0.05"/>
    <n v="13.97"/>
    <n v="104.70899999999999"/>
    <n v="41.910000000000004"/>
    <n v="62.798999999999985"/>
    <n v="0.59974787267570118"/>
  </r>
  <r>
    <n v="3411"/>
    <d v="2026-05-20T00:00:00"/>
    <n v="2026"/>
    <x v="1"/>
    <n v="5"/>
    <x v="4"/>
    <x v="1"/>
    <x v="11"/>
    <x v="0"/>
    <s v="Returning"/>
    <x v="1"/>
    <s v="Summit Backpack 45L"/>
    <n v="2"/>
    <n v="151.35"/>
    <n v="0.05"/>
    <n v="77.150000000000006"/>
    <n v="287.565"/>
    <n v="154.30000000000001"/>
    <n v="133.26499999999999"/>
    <n v="0.46342566028550064"/>
  </r>
  <r>
    <n v="3841"/>
    <d v="2026-05-20T00:00:00"/>
    <n v="2026"/>
    <x v="1"/>
    <n v="5"/>
    <x v="4"/>
    <x v="0"/>
    <x v="15"/>
    <x v="2"/>
    <s v="New"/>
    <x v="0"/>
    <s v="Trail Bike Light"/>
    <n v="2"/>
    <n v="50.09"/>
    <n v="0.05"/>
    <n v="23.16"/>
    <n v="95.171000000000006"/>
    <n v="46.32"/>
    <n v="48.851000000000006"/>
    <n v="0.51329711781950382"/>
  </r>
  <r>
    <n v="5121"/>
    <d v="2026-05-20T00:00:00"/>
    <n v="2026"/>
    <x v="1"/>
    <n v="5"/>
    <x v="4"/>
    <x v="0"/>
    <x v="9"/>
    <x v="0"/>
    <s v="New"/>
    <x v="4"/>
    <s v="Weighted Vest"/>
    <n v="2"/>
    <n v="121.96"/>
    <n v="0.05"/>
    <n v="71.2"/>
    <n v="231.72399999999999"/>
    <n v="142.4"/>
    <n v="89.323999999999984"/>
    <n v="0.38547582468799085"/>
  </r>
  <r>
    <n v="53"/>
    <d v="2026-05-21T00:00:00"/>
    <n v="2026"/>
    <x v="1"/>
    <n v="5"/>
    <x v="4"/>
    <x v="3"/>
    <x v="13"/>
    <x v="0"/>
    <s v="Business"/>
    <x v="2"/>
    <s v="Carry-On Duffel"/>
    <n v="1"/>
    <n v="134.28"/>
    <n v="0.05"/>
    <n v="65.44"/>
    <n v="127.56599999999999"/>
    <n v="65.44"/>
    <n v="62.125999999999991"/>
    <n v="0.487010645469796"/>
  </r>
  <r>
    <n v="127"/>
    <d v="2026-05-21T00:00:00"/>
    <n v="2026"/>
    <x v="1"/>
    <n v="5"/>
    <x v="4"/>
    <x v="3"/>
    <x v="7"/>
    <x v="0"/>
    <s v="Business"/>
    <x v="0"/>
    <s v="Cycling Pack 12L"/>
    <n v="3"/>
    <n v="100.48"/>
    <n v="0.05"/>
    <n v="50.68"/>
    <n v="286.36799999999999"/>
    <n v="152.04"/>
    <n v="134.328"/>
    <n v="0.46907475695608447"/>
  </r>
  <r>
    <n v="1092"/>
    <d v="2026-05-21T00:00:00"/>
    <n v="2026"/>
    <x v="1"/>
    <n v="5"/>
    <x v="4"/>
    <x v="3"/>
    <x v="8"/>
    <x v="0"/>
    <s v="New"/>
    <x v="4"/>
    <s v="Recovery Roller"/>
    <n v="3"/>
    <n v="36.229999999999997"/>
    <n v="0"/>
    <n v="13.55"/>
    <n v="108.69"/>
    <n v="40.650000000000006"/>
    <n v="68.039999999999992"/>
    <n v="0.62600055202870541"/>
  </r>
  <r>
    <n v="1213"/>
    <d v="2026-05-21T00:00:00"/>
    <n v="2026"/>
    <x v="1"/>
    <n v="5"/>
    <x v="4"/>
    <x v="2"/>
    <x v="2"/>
    <x v="3"/>
    <s v="Returning"/>
    <x v="3"/>
    <s v="Compact Sleeping Bag"/>
    <n v="3"/>
    <n v="120.61"/>
    <n v="0"/>
    <n v="60.17"/>
    <n v="361.83"/>
    <n v="180.51"/>
    <n v="181.32"/>
    <n v="0.50111931017328581"/>
  </r>
  <r>
    <n v="1849"/>
    <d v="2026-05-21T00:00:00"/>
    <n v="2026"/>
    <x v="1"/>
    <n v="5"/>
    <x v="4"/>
    <x v="2"/>
    <x v="5"/>
    <x v="3"/>
    <s v="Returning"/>
    <x v="2"/>
    <s v="Packing Cube Set"/>
    <n v="3"/>
    <n v="46.46"/>
    <n v="0"/>
    <n v="18.71"/>
    <n v="139.38"/>
    <n v="56.13"/>
    <n v="83.25"/>
    <n v="0.59728798966853214"/>
  </r>
  <r>
    <n v="2395"/>
    <d v="2026-05-21T00:00:00"/>
    <n v="2026"/>
    <x v="1"/>
    <n v="5"/>
    <x v="4"/>
    <x v="1"/>
    <x v="12"/>
    <x v="0"/>
    <s v="Business"/>
    <x v="4"/>
    <s v="Recovery Roller"/>
    <n v="1"/>
    <n v="36.9"/>
    <n v="0.05"/>
    <n v="13.89"/>
    <n v="35.055"/>
    <n v="13.89"/>
    <n v="21.164999999999999"/>
    <n v="0.60376551133932388"/>
  </r>
  <r>
    <n v="4166"/>
    <d v="2026-05-21T00:00:00"/>
    <n v="2026"/>
    <x v="1"/>
    <n v="5"/>
    <x v="4"/>
    <x v="2"/>
    <x v="3"/>
    <x v="0"/>
    <s v="New"/>
    <x v="4"/>
    <s v="Resistance Band Set"/>
    <n v="6"/>
    <n v="40.61"/>
    <n v="0.05"/>
    <n v="15.14"/>
    <n v="231.47699999999998"/>
    <n v="90.84"/>
    <n v="140.63699999999997"/>
    <n v="0.607563602431343"/>
  </r>
  <r>
    <n v="1004"/>
    <d v="2026-05-22T00:00:00"/>
    <n v="2026"/>
    <x v="1"/>
    <n v="5"/>
    <x v="4"/>
    <x v="3"/>
    <x v="13"/>
    <x v="0"/>
    <s v="Business"/>
    <x v="2"/>
    <s v="Insulated Bottle"/>
    <n v="2"/>
    <n v="36.86"/>
    <n v="0.05"/>
    <n v="13.85"/>
    <n v="70.033999999999992"/>
    <n v="27.7"/>
    <n v="42.333999999999989"/>
    <n v="0.60447782505640113"/>
  </r>
  <r>
    <n v="1012"/>
    <d v="2026-05-22T00:00:00"/>
    <n v="2026"/>
    <x v="1"/>
    <n v="5"/>
    <x v="4"/>
    <x v="1"/>
    <x v="6"/>
    <x v="0"/>
    <s v="New"/>
    <x v="1"/>
    <s v="Summit Backpack 45L"/>
    <n v="3"/>
    <n v="156.74"/>
    <n v="0"/>
    <n v="79.819999999999993"/>
    <n v="470.22"/>
    <n v="239.45999999999998"/>
    <n v="230.76000000000005"/>
    <n v="0.49074901110118674"/>
  </r>
  <r>
    <n v="2180"/>
    <d v="2026-05-22T00:00:00"/>
    <n v="2026"/>
    <x v="1"/>
    <n v="5"/>
    <x v="4"/>
    <x v="0"/>
    <x v="9"/>
    <x v="1"/>
    <s v="Returning"/>
    <x v="0"/>
    <s v="Trail Bike Light"/>
    <n v="3"/>
    <n v="51.04"/>
    <n v="0.2"/>
    <n v="22.32"/>
    <n v="122.49600000000001"/>
    <n v="66.960000000000008"/>
    <n v="55.536000000000001"/>
    <n v="0.45336990595611282"/>
  </r>
  <r>
    <n v="3659"/>
    <d v="2026-05-22T00:00:00"/>
    <n v="2026"/>
    <x v="1"/>
    <n v="5"/>
    <x v="4"/>
    <x v="3"/>
    <x v="13"/>
    <x v="2"/>
    <s v="New"/>
    <x v="1"/>
    <s v="Hiking Daypack 20L"/>
    <n v="2"/>
    <n v="93.55"/>
    <n v="0"/>
    <n v="44.31"/>
    <n v="187.1"/>
    <n v="88.62"/>
    <n v="98.47999999999999"/>
    <n v="0.52634954569748793"/>
  </r>
  <r>
    <n v="3775"/>
    <d v="2026-05-22T00:00:00"/>
    <n v="2026"/>
    <x v="1"/>
    <n v="5"/>
    <x v="4"/>
    <x v="2"/>
    <x v="2"/>
    <x v="0"/>
    <s v="Business"/>
    <x v="2"/>
    <s v="Carry-On Duffel"/>
    <n v="1"/>
    <n v="131.74"/>
    <n v="0"/>
    <n v="66.650000000000006"/>
    <n v="131.74"/>
    <n v="66.650000000000006"/>
    <n v="65.09"/>
    <n v="0.49407924700166994"/>
  </r>
  <r>
    <n v="4071"/>
    <d v="2026-05-22T00:00:00"/>
    <n v="2026"/>
    <x v="1"/>
    <n v="5"/>
    <x v="4"/>
    <x v="3"/>
    <x v="8"/>
    <x v="0"/>
    <s v="New"/>
    <x v="1"/>
    <s v="Hiking Daypack 20L"/>
    <n v="5"/>
    <n v="91.79"/>
    <n v="0.05"/>
    <n v="44.48"/>
    <n v="436.0025"/>
    <n v="222.39999999999998"/>
    <n v="213.60250000000002"/>
    <n v="0.48991118170193981"/>
  </r>
  <r>
    <n v="5137"/>
    <d v="2026-05-22T00:00:00"/>
    <n v="2026"/>
    <x v="1"/>
    <n v="5"/>
    <x v="4"/>
    <x v="3"/>
    <x v="13"/>
    <x v="0"/>
    <s v="Business"/>
    <x v="1"/>
    <s v="Summit Backpack 45L"/>
    <n v="4"/>
    <n v="155.4"/>
    <n v="0.05"/>
    <n v="77.31"/>
    <n v="590.52"/>
    <n v="309.24"/>
    <n v="281.27999999999997"/>
    <n v="0.47632595001016048"/>
  </r>
  <r>
    <n v="133"/>
    <d v="2026-05-23T00:00:00"/>
    <n v="2026"/>
    <x v="1"/>
    <n v="5"/>
    <x v="4"/>
    <x v="1"/>
    <x v="1"/>
    <x v="0"/>
    <s v="New"/>
    <x v="2"/>
    <s v="Insulated Bottle"/>
    <n v="1"/>
    <n v="36.57"/>
    <n v="0.05"/>
    <n v="13.33"/>
    <n v="34.741500000000002"/>
    <n v="13.33"/>
    <n v="21.411500000000004"/>
    <n v="0.61630902522919284"/>
  </r>
  <r>
    <n v="1385"/>
    <d v="2026-05-23T00:00:00"/>
    <n v="2026"/>
    <x v="1"/>
    <n v="5"/>
    <x v="4"/>
    <x v="2"/>
    <x v="16"/>
    <x v="0"/>
    <s v="New"/>
    <x v="0"/>
    <s v="Compact Repair Kit"/>
    <n v="2"/>
    <n v="41.19"/>
    <n v="0"/>
    <n v="17.190000000000001"/>
    <n v="82.38"/>
    <n v="34.380000000000003"/>
    <n v="47.999999999999993"/>
    <n v="0.58266569555717407"/>
  </r>
  <r>
    <n v="1597"/>
    <d v="2026-05-23T00:00:00"/>
    <n v="2026"/>
    <x v="1"/>
    <n v="5"/>
    <x v="4"/>
    <x v="3"/>
    <x v="8"/>
    <x v="0"/>
    <s v="Returning"/>
    <x v="2"/>
    <s v="Carry-On Duffel"/>
    <n v="1"/>
    <n v="136.66999999999999"/>
    <n v="0.05"/>
    <n v="67.099999999999994"/>
    <n v="129.83649999999997"/>
    <n v="67.099999999999994"/>
    <n v="62.736499999999978"/>
    <n v="0.48319617364916639"/>
  </r>
  <r>
    <n v="2273"/>
    <d v="2026-05-23T00:00:00"/>
    <n v="2026"/>
    <x v="1"/>
    <n v="5"/>
    <x v="4"/>
    <x v="2"/>
    <x v="2"/>
    <x v="2"/>
    <s v="New"/>
    <x v="4"/>
    <s v="Recovery Roller"/>
    <n v="2"/>
    <n v="35.700000000000003"/>
    <n v="0"/>
    <n v="13.52"/>
    <n v="71.400000000000006"/>
    <n v="27.04"/>
    <n v="44.360000000000007"/>
    <n v="0.62128851540616248"/>
  </r>
  <r>
    <n v="2931"/>
    <d v="2026-05-23T00:00:00"/>
    <n v="2026"/>
    <x v="1"/>
    <n v="5"/>
    <x v="4"/>
    <x v="0"/>
    <x v="0"/>
    <x v="0"/>
    <s v="Returning"/>
    <x v="0"/>
    <s v="Cycling Pack 12L"/>
    <n v="1"/>
    <n v="100.87"/>
    <n v="0"/>
    <n v="50.4"/>
    <n v="100.87"/>
    <n v="50.4"/>
    <n v="50.470000000000006"/>
    <n v="0.5003469812630118"/>
  </r>
  <r>
    <n v="4143"/>
    <d v="2026-05-23T00:00:00"/>
    <n v="2026"/>
    <x v="1"/>
    <n v="5"/>
    <x v="4"/>
    <x v="2"/>
    <x v="16"/>
    <x v="2"/>
    <s v="Returning"/>
    <x v="2"/>
    <s v="Carry-On Duffel"/>
    <n v="1"/>
    <n v="130.80000000000001"/>
    <n v="0"/>
    <n v="68.7"/>
    <n v="130.80000000000001"/>
    <n v="68.7"/>
    <n v="62.100000000000009"/>
    <n v="0.4747706422018349"/>
  </r>
  <r>
    <n v="4504"/>
    <d v="2026-05-23T00:00:00"/>
    <n v="2026"/>
    <x v="1"/>
    <n v="5"/>
    <x v="4"/>
    <x v="0"/>
    <x v="9"/>
    <x v="3"/>
    <s v="Returning"/>
    <x v="1"/>
    <s v="Summit Backpack 45L"/>
    <n v="1"/>
    <n v="153.88999999999999"/>
    <n v="0"/>
    <n v="79.64"/>
    <n v="153.88999999999999"/>
    <n v="79.64"/>
    <n v="74.249999999999986"/>
    <n v="0.4824874910650464"/>
  </r>
  <r>
    <n v="656"/>
    <d v="2026-05-24T00:00:00"/>
    <n v="2026"/>
    <x v="1"/>
    <n v="5"/>
    <x v="4"/>
    <x v="3"/>
    <x v="7"/>
    <x v="0"/>
    <s v="New"/>
    <x v="3"/>
    <s v="Compact Sleeping Bag"/>
    <n v="1"/>
    <n v="122.51"/>
    <n v="0.15"/>
    <n v="62.2"/>
    <n v="104.1335"/>
    <n v="62.2"/>
    <n v="41.933499999999995"/>
    <n v="0.40268981643755369"/>
  </r>
  <r>
    <n v="979"/>
    <d v="2026-05-24T00:00:00"/>
    <n v="2026"/>
    <x v="1"/>
    <n v="5"/>
    <x v="4"/>
    <x v="3"/>
    <x v="4"/>
    <x v="1"/>
    <s v="Returning"/>
    <x v="0"/>
    <s v="Commuter Helmet"/>
    <n v="8"/>
    <n v="79.94"/>
    <n v="0.15"/>
    <n v="41.65"/>
    <n v="543.59199999999998"/>
    <n v="333.2"/>
    <n v="210.392"/>
    <n v="0.38704028021015763"/>
  </r>
  <r>
    <n v="1510"/>
    <d v="2026-05-24T00:00:00"/>
    <n v="2026"/>
    <x v="1"/>
    <n v="5"/>
    <x v="4"/>
    <x v="3"/>
    <x v="7"/>
    <x v="0"/>
    <s v="New"/>
    <x v="0"/>
    <s v="Trail Bike Light"/>
    <n v="2"/>
    <n v="50.78"/>
    <n v="0.05"/>
    <n v="23.03"/>
    <n v="96.481999999999999"/>
    <n v="46.06"/>
    <n v="50.421999999999997"/>
    <n v="0.52260525279326708"/>
  </r>
  <r>
    <n v="1959"/>
    <d v="2026-05-24T00:00:00"/>
    <n v="2026"/>
    <x v="1"/>
    <n v="5"/>
    <x v="4"/>
    <x v="0"/>
    <x v="15"/>
    <x v="3"/>
    <s v="Business"/>
    <x v="0"/>
    <s v="Commuter Helmet"/>
    <n v="2"/>
    <n v="80.59"/>
    <n v="0.05"/>
    <n v="41.44"/>
    <n v="153.12100000000001"/>
    <n v="82.88"/>
    <n v="70.241000000000014"/>
    <n v="0.45872871781140412"/>
  </r>
  <r>
    <n v="2089"/>
    <d v="2026-05-24T00:00:00"/>
    <n v="2026"/>
    <x v="1"/>
    <n v="5"/>
    <x v="4"/>
    <x v="0"/>
    <x v="15"/>
    <x v="3"/>
    <s v="New"/>
    <x v="4"/>
    <s v="Recovery Roller"/>
    <n v="3"/>
    <n v="35.75"/>
    <n v="0.15"/>
    <n v="13.54"/>
    <n v="91.162499999999994"/>
    <n v="40.619999999999997"/>
    <n v="50.542499999999997"/>
    <n v="0.55442204853969557"/>
  </r>
  <r>
    <n v="2446"/>
    <d v="2026-05-24T00:00:00"/>
    <n v="2026"/>
    <x v="1"/>
    <n v="5"/>
    <x v="4"/>
    <x v="1"/>
    <x v="12"/>
    <x v="0"/>
    <s v="New"/>
    <x v="3"/>
    <s v="Trail Tent 2P"/>
    <n v="5"/>
    <n v="195.78"/>
    <n v="0.1"/>
    <n v="101.98"/>
    <n v="881.01"/>
    <n v="509.90000000000003"/>
    <n v="371.10999999999996"/>
    <n v="0.4212324491208953"/>
  </r>
  <r>
    <n v="2847"/>
    <d v="2026-05-24T00:00:00"/>
    <n v="2026"/>
    <x v="1"/>
    <n v="5"/>
    <x v="4"/>
    <x v="3"/>
    <x v="13"/>
    <x v="0"/>
    <s v="Returning"/>
    <x v="3"/>
    <s v="Compact Sleeping Bag"/>
    <n v="2"/>
    <n v="125.95"/>
    <n v="0.05"/>
    <n v="61.74"/>
    <n v="239.30500000000001"/>
    <n v="123.48"/>
    <n v="115.825"/>
    <n v="0.48400576669940032"/>
  </r>
  <r>
    <n v="3454"/>
    <d v="2026-05-24T00:00:00"/>
    <n v="2026"/>
    <x v="1"/>
    <n v="5"/>
    <x v="4"/>
    <x v="3"/>
    <x v="7"/>
    <x v="0"/>
    <s v="New"/>
    <x v="4"/>
    <s v="Resistance Band Set"/>
    <n v="2"/>
    <n v="41.32"/>
    <n v="0"/>
    <n v="14.91"/>
    <n v="82.64"/>
    <n v="29.82"/>
    <n v="52.82"/>
    <n v="0.63915779283639884"/>
  </r>
  <r>
    <n v="4472"/>
    <d v="2026-05-24T00:00:00"/>
    <n v="2026"/>
    <x v="1"/>
    <n v="5"/>
    <x v="4"/>
    <x v="3"/>
    <x v="8"/>
    <x v="3"/>
    <s v="New"/>
    <x v="1"/>
    <s v="Trail Boots"/>
    <n v="2"/>
    <n v="144.01"/>
    <n v="0"/>
    <n v="79.37"/>
    <n v="288.02"/>
    <n v="158.74"/>
    <n v="129.27999999999997"/>
    <n v="0.44885771821401282"/>
  </r>
  <r>
    <n v="4852"/>
    <d v="2026-05-24T00:00:00"/>
    <n v="2026"/>
    <x v="1"/>
    <n v="5"/>
    <x v="4"/>
    <x v="0"/>
    <x v="15"/>
    <x v="0"/>
    <s v="Business"/>
    <x v="0"/>
    <s v="Trail Bike Light"/>
    <n v="2"/>
    <n v="51.17"/>
    <n v="0.05"/>
    <n v="21.97"/>
    <n v="97.222999999999999"/>
    <n v="43.94"/>
    <n v="53.283000000000001"/>
    <n v="0.54804932989107513"/>
  </r>
  <r>
    <n v="4959"/>
    <d v="2026-05-24T00:00:00"/>
    <n v="2026"/>
    <x v="1"/>
    <n v="5"/>
    <x v="4"/>
    <x v="0"/>
    <x v="0"/>
    <x v="1"/>
    <s v="Business"/>
    <x v="3"/>
    <s v="Portable Camp Stove"/>
    <n v="6"/>
    <n v="83.58"/>
    <n v="0.2"/>
    <n v="40.5"/>
    <n v="401.18400000000003"/>
    <n v="243"/>
    <n v="158.18400000000003"/>
    <n v="0.39429289303661169"/>
  </r>
  <r>
    <n v="5056"/>
    <d v="2026-05-24T00:00:00"/>
    <n v="2026"/>
    <x v="1"/>
    <n v="5"/>
    <x v="4"/>
    <x v="2"/>
    <x v="16"/>
    <x v="3"/>
    <s v="Returning"/>
    <x v="3"/>
    <s v="Portable Camp Stove"/>
    <n v="2"/>
    <n v="80.010000000000005"/>
    <n v="0"/>
    <n v="38.54"/>
    <n v="160.02000000000001"/>
    <n v="77.08"/>
    <n v="82.940000000000012"/>
    <n v="0.51831021122359711"/>
  </r>
  <r>
    <n v="1152"/>
    <d v="2026-05-25T00:00:00"/>
    <n v="2026"/>
    <x v="1"/>
    <n v="5"/>
    <x v="4"/>
    <x v="3"/>
    <x v="7"/>
    <x v="0"/>
    <s v="New"/>
    <x v="1"/>
    <s v="Hiking Daypack 20L"/>
    <n v="2"/>
    <n v="94.4"/>
    <n v="0"/>
    <n v="46.39"/>
    <n v="188.8"/>
    <n v="92.78"/>
    <n v="96.02000000000001"/>
    <n v="0.50858050847457625"/>
  </r>
  <r>
    <n v="3919"/>
    <d v="2026-05-25T00:00:00"/>
    <n v="2026"/>
    <x v="1"/>
    <n v="5"/>
    <x v="4"/>
    <x v="2"/>
    <x v="2"/>
    <x v="2"/>
    <s v="Business"/>
    <x v="1"/>
    <s v="Summit Backpack 45L"/>
    <n v="6"/>
    <n v="157.33000000000001"/>
    <n v="0"/>
    <n v="78.849999999999994"/>
    <n v="943.98"/>
    <n v="473.09999999999997"/>
    <n v="470.88000000000005"/>
    <n v="0.4988241276298227"/>
  </r>
  <r>
    <n v="4202"/>
    <d v="2026-05-25T00:00:00"/>
    <n v="2026"/>
    <x v="1"/>
    <n v="5"/>
    <x v="4"/>
    <x v="2"/>
    <x v="3"/>
    <x v="0"/>
    <s v="New"/>
    <x v="3"/>
    <s v="Compact Sleeping Bag"/>
    <n v="1"/>
    <n v="125.44"/>
    <n v="0"/>
    <n v="59.92"/>
    <n v="125.44"/>
    <n v="59.92"/>
    <n v="65.52"/>
    <n v="0.5223214285714286"/>
  </r>
  <r>
    <n v="4274"/>
    <d v="2026-05-25T00:00:00"/>
    <n v="2026"/>
    <x v="1"/>
    <n v="5"/>
    <x v="4"/>
    <x v="1"/>
    <x v="12"/>
    <x v="3"/>
    <s v="Returning"/>
    <x v="4"/>
    <s v="Recovery Roller"/>
    <n v="2"/>
    <n v="36.18"/>
    <n v="0"/>
    <n v="13.71"/>
    <n v="72.36"/>
    <n v="27.42"/>
    <n v="44.94"/>
    <n v="0.62106135986733002"/>
  </r>
  <r>
    <n v="4364"/>
    <d v="2026-05-25T00:00:00"/>
    <n v="2026"/>
    <x v="1"/>
    <n v="5"/>
    <x v="4"/>
    <x v="0"/>
    <x v="15"/>
    <x v="2"/>
    <s v="Returning"/>
    <x v="4"/>
    <s v="Resistance Band Set"/>
    <n v="1"/>
    <n v="41"/>
    <n v="0.05"/>
    <n v="14.51"/>
    <n v="38.949999999999996"/>
    <n v="14.51"/>
    <n v="24.439999999999998"/>
    <n v="0.62747111681643131"/>
  </r>
  <r>
    <n v="4896"/>
    <d v="2026-05-25T00:00:00"/>
    <n v="2026"/>
    <x v="1"/>
    <n v="5"/>
    <x v="4"/>
    <x v="2"/>
    <x v="5"/>
    <x v="0"/>
    <s v="Returning"/>
    <x v="1"/>
    <s v="Trekking Poles"/>
    <n v="1"/>
    <n v="72.33"/>
    <n v="0.1"/>
    <n v="32.61"/>
    <n v="65.096999999999994"/>
    <n v="32.61"/>
    <n v="32.486999999999995"/>
    <n v="0.49905525600258072"/>
  </r>
  <r>
    <n v="5109"/>
    <d v="2026-05-25T00:00:00"/>
    <n v="2026"/>
    <x v="1"/>
    <n v="5"/>
    <x v="4"/>
    <x v="3"/>
    <x v="4"/>
    <x v="0"/>
    <s v="Business"/>
    <x v="3"/>
    <s v="Compact Sleeping Bag"/>
    <n v="2"/>
    <n v="125.42"/>
    <n v="0"/>
    <n v="62.28"/>
    <n v="250.84"/>
    <n v="124.56"/>
    <n v="126.28"/>
    <n v="0.50342848030617127"/>
  </r>
  <r>
    <n v="289"/>
    <d v="2026-05-26T00:00:00"/>
    <n v="2026"/>
    <x v="1"/>
    <n v="5"/>
    <x v="4"/>
    <x v="0"/>
    <x v="15"/>
    <x v="0"/>
    <s v="Business"/>
    <x v="0"/>
    <s v="Compact Repair Kit"/>
    <n v="2"/>
    <n v="41.29"/>
    <n v="0.15"/>
    <n v="16.43"/>
    <n v="70.192999999999998"/>
    <n v="32.86"/>
    <n v="37.332999999999998"/>
    <n v="0.531862151496588"/>
  </r>
  <r>
    <n v="4092"/>
    <d v="2026-05-26T00:00:00"/>
    <n v="2026"/>
    <x v="1"/>
    <n v="5"/>
    <x v="4"/>
    <x v="3"/>
    <x v="8"/>
    <x v="1"/>
    <s v="Business"/>
    <x v="2"/>
    <s v="Carry-On Duffel"/>
    <n v="8"/>
    <n v="131.4"/>
    <n v="0.05"/>
    <n v="66.489999999999995"/>
    <n v="998.64"/>
    <n v="531.91999999999996"/>
    <n v="466.72"/>
    <n v="0.46735560362092449"/>
  </r>
  <r>
    <n v="4727"/>
    <d v="2026-05-26T00:00:00"/>
    <n v="2026"/>
    <x v="1"/>
    <n v="5"/>
    <x v="4"/>
    <x v="2"/>
    <x v="16"/>
    <x v="0"/>
    <s v="New"/>
    <x v="1"/>
    <s v="Trail Boots"/>
    <n v="4"/>
    <n v="140.66999999999999"/>
    <n v="0"/>
    <n v="80.72"/>
    <n v="562.67999999999995"/>
    <n v="322.88"/>
    <n v="239.79999999999995"/>
    <n v="0.42617473519584842"/>
  </r>
  <r>
    <n v="4753"/>
    <d v="2026-05-26T00:00:00"/>
    <n v="2026"/>
    <x v="1"/>
    <n v="5"/>
    <x v="4"/>
    <x v="3"/>
    <x v="8"/>
    <x v="0"/>
    <s v="Returning"/>
    <x v="4"/>
    <s v="Recovery Roller"/>
    <n v="1"/>
    <n v="36.659999999999997"/>
    <n v="0.05"/>
    <n v="13.51"/>
    <n v="34.826999999999998"/>
    <n v="13.51"/>
    <n v="21.317"/>
    <n v="0.61208257960777557"/>
  </r>
  <r>
    <n v="942"/>
    <d v="2026-05-27T00:00:00"/>
    <n v="2026"/>
    <x v="1"/>
    <n v="5"/>
    <x v="4"/>
    <x v="3"/>
    <x v="4"/>
    <x v="0"/>
    <s v="Returning"/>
    <x v="2"/>
    <s v="Packing Cube Set"/>
    <n v="1"/>
    <n v="46.28"/>
    <n v="0.05"/>
    <n v="17.95"/>
    <n v="43.966000000000001"/>
    <n v="17.95"/>
    <n v="26.016000000000002"/>
    <n v="0.591729973161079"/>
  </r>
  <r>
    <n v="1755"/>
    <d v="2026-05-27T00:00:00"/>
    <n v="2026"/>
    <x v="1"/>
    <n v="5"/>
    <x v="4"/>
    <x v="3"/>
    <x v="13"/>
    <x v="3"/>
    <s v="Returning"/>
    <x v="1"/>
    <s v="Hiking Daypack 20L"/>
    <n v="2"/>
    <n v="92.12"/>
    <n v="0"/>
    <n v="46.64"/>
    <n v="184.24"/>
    <n v="93.28"/>
    <n v="90.960000000000008"/>
    <n v="0.49370386452453324"/>
  </r>
  <r>
    <n v="3073"/>
    <d v="2026-05-27T00:00:00"/>
    <n v="2026"/>
    <x v="1"/>
    <n v="5"/>
    <x v="4"/>
    <x v="3"/>
    <x v="13"/>
    <x v="0"/>
    <s v="Returning"/>
    <x v="4"/>
    <s v="Resistance Band Set"/>
    <n v="3"/>
    <n v="39.549999999999997"/>
    <n v="0"/>
    <n v="14.87"/>
    <n v="118.64999999999999"/>
    <n v="44.61"/>
    <n v="74.039999999999992"/>
    <n v="0.6240202275600506"/>
  </r>
  <r>
    <n v="4230"/>
    <d v="2026-05-27T00:00:00"/>
    <n v="2026"/>
    <x v="1"/>
    <n v="5"/>
    <x v="4"/>
    <x v="0"/>
    <x v="0"/>
    <x v="2"/>
    <s v="New"/>
    <x v="0"/>
    <s v="Commuter Helmet"/>
    <n v="1"/>
    <n v="83.3"/>
    <n v="0"/>
    <n v="41.93"/>
    <n v="83.3"/>
    <n v="41.93"/>
    <n v="41.37"/>
    <n v="0.49663865546218489"/>
  </r>
  <r>
    <n v="644"/>
    <d v="2026-05-28T00:00:00"/>
    <n v="2026"/>
    <x v="1"/>
    <n v="5"/>
    <x v="4"/>
    <x v="3"/>
    <x v="13"/>
    <x v="2"/>
    <s v="New"/>
    <x v="1"/>
    <s v="Hiking Daypack 20L"/>
    <n v="2"/>
    <n v="93.84"/>
    <n v="0"/>
    <n v="44.72"/>
    <n v="187.68"/>
    <n v="89.44"/>
    <n v="98.240000000000009"/>
    <n v="0.52344416027280483"/>
  </r>
  <r>
    <n v="1122"/>
    <d v="2026-05-28T00:00:00"/>
    <n v="2026"/>
    <x v="1"/>
    <n v="5"/>
    <x v="4"/>
    <x v="2"/>
    <x v="16"/>
    <x v="0"/>
    <s v="Returning"/>
    <x v="0"/>
    <s v="Trail Bike Light"/>
    <n v="2"/>
    <n v="51.25"/>
    <n v="0"/>
    <n v="22.57"/>
    <n v="102.5"/>
    <n v="45.14"/>
    <n v="57.36"/>
    <n v="0.55960975609756092"/>
  </r>
  <r>
    <n v="2019"/>
    <d v="2026-05-28T00:00:00"/>
    <n v="2026"/>
    <x v="1"/>
    <n v="5"/>
    <x v="4"/>
    <x v="3"/>
    <x v="13"/>
    <x v="1"/>
    <s v="Business"/>
    <x v="0"/>
    <s v="Commuter Helmet"/>
    <n v="8"/>
    <n v="80.13"/>
    <n v="0.1"/>
    <n v="43.8"/>
    <n v="576.93600000000004"/>
    <n v="350.4"/>
    <n v="226.53600000000006"/>
    <n v="0.39265360455925796"/>
  </r>
  <r>
    <n v="2432"/>
    <d v="2026-05-28T00:00:00"/>
    <n v="2026"/>
    <x v="1"/>
    <n v="5"/>
    <x v="4"/>
    <x v="1"/>
    <x v="12"/>
    <x v="0"/>
    <s v="Returning"/>
    <x v="4"/>
    <s v="Resistance Band Set"/>
    <n v="1"/>
    <n v="41.13"/>
    <n v="0"/>
    <n v="14.8"/>
    <n v="41.13"/>
    <n v="14.8"/>
    <n v="26.330000000000002"/>
    <n v="0.64016532944322879"/>
  </r>
  <r>
    <n v="2989"/>
    <d v="2026-05-28T00:00:00"/>
    <n v="2026"/>
    <x v="1"/>
    <n v="5"/>
    <x v="4"/>
    <x v="3"/>
    <x v="13"/>
    <x v="0"/>
    <s v="Returning"/>
    <x v="3"/>
    <s v="Portable Camp Stove"/>
    <n v="1"/>
    <n v="81.28"/>
    <n v="0.15"/>
    <n v="39.020000000000003"/>
    <n v="69.087999999999994"/>
    <n v="39.020000000000003"/>
    <n v="30.067999999999991"/>
    <n v="0.43521306160259371"/>
  </r>
  <r>
    <n v="3019"/>
    <d v="2026-05-28T00:00:00"/>
    <n v="2026"/>
    <x v="1"/>
    <n v="5"/>
    <x v="4"/>
    <x v="2"/>
    <x v="3"/>
    <x v="0"/>
    <s v="Business"/>
    <x v="2"/>
    <s v="Packing Cube Set"/>
    <n v="1"/>
    <n v="46.19"/>
    <n v="0"/>
    <n v="18.329999999999998"/>
    <n v="46.19"/>
    <n v="18.329999999999998"/>
    <n v="27.86"/>
    <n v="0.60316085732842606"/>
  </r>
  <r>
    <n v="3798"/>
    <d v="2026-05-28T00:00:00"/>
    <n v="2026"/>
    <x v="1"/>
    <n v="5"/>
    <x v="4"/>
    <x v="3"/>
    <x v="8"/>
    <x v="0"/>
    <s v="Returning"/>
    <x v="1"/>
    <s v="Summit Backpack 45L"/>
    <n v="3"/>
    <n v="156.58000000000001"/>
    <n v="0"/>
    <n v="79.099999999999994"/>
    <n v="469.74"/>
    <n v="237.29999999999998"/>
    <n v="232.44000000000003"/>
    <n v="0.49482692553327379"/>
  </r>
  <r>
    <n v="3862"/>
    <d v="2026-05-28T00:00:00"/>
    <n v="2026"/>
    <x v="1"/>
    <n v="5"/>
    <x v="4"/>
    <x v="3"/>
    <x v="13"/>
    <x v="3"/>
    <s v="New"/>
    <x v="4"/>
    <s v="Weighted Vest"/>
    <n v="1"/>
    <n v="123.91"/>
    <n v="0"/>
    <n v="68.89"/>
    <n v="123.91"/>
    <n v="68.89"/>
    <n v="55.019999999999996"/>
    <n v="0.44403195867968687"/>
  </r>
  <r>
    <n v="4281"/>
    <d v="2026-05-28T00:00:00"/>
    <n v="2026"/>
    <x v="1"/>
    <n v="5"/>
    <x v="4"/>
    <x v="2"/>
    <x v="2"/>
    <x v="3"/>
    <s v="New"/>
    <x v="0"/>
    <s v="Trail Bike Light"/>
    <n v="1"/>
    <n v="50.64"/>
    <n v="0"/>
    <n v="22.97"/>
    <n v="50.64"/>
    <n v="22.97"/>
    <n v="27.67"/>
    <n v="0.54640600315955767"/>
  </r>
  <r>
    <n v="191"/>
    <d v="2026-05-29T00:00:00"/>
    <n v="2026"/>
    <x v="1"/>
    <n v="5"/>
    <x v="4"/>
    <x v="2"/>
    <x v="5"/>
    <x v="0"/>
    <s v="Returning"/>
    <x v="1"/>
    <s v="Trekking Poles"/>
    <n v="2"/>
    <n v="70.48"/>
    <n v="0.1"/>
    <n v="33.229999999999997"/>
    <n v="126.864"/>
    <n v="66.459999999999994"/>
    <n v="60.404000000000011"/>
    <n v="0.47613192079707412"/>
  </r>
  <r>
    <n v="1039"/>
    <d v="2026-05-29T00:00:00"/>
    <n v="2026"/>
    <x v="1"/>
    <n v="5"/>
    <x v="4"/>
    <x v="1"/>
    <x v="11"/>
    <x v="3"/>
    <s v="New"/>
    <x v="0"/>
    <s v="Compact Repair Kit"/>
    <n v="1"/>
    <n v="41.27"/>
    <n v="0.05"/>
    <n v="17.149999999999999"/>
    <n v="39.206499999999998"/>
    <n v="17.149999999999999"/>
    <n v="22.0565"/>
    <n v="0.56257253261576523"/>
  </r>
  <r>
    <n v="2641"/>
    <d v="2026-05-29T00:00:00"/>
    <n v="2026"/>
    <x v="1"/>
    <n v="5"/>
    <x v="4"/>
    <x v="0"/>
    <x v="15"/>
    <x v="3"/>
    <s v="Returning"/>
    <x v="4"/>
    <s v="Recovery Roller"/>
    <n v="2"/>
    <n v="36.9"/>
    <n v="0"/>
    <n v="14.07"/>
    <n v="73.8"/>
    <n v="28.14"/>
    <n v="45.66"/>
    <n v="0.61869918699186988"/>
  </r>
  <r>
    <n v="3058"/>
    <d v="2026-05-29T00:00:00"/>
    <n v="2026"/>
    <x v="1"/>
    <n v="5"/>
    <x v="4"/>
    <x v="1"/>
    <x v="11"/>
    <x v="0"/>
    <s v="Returning"/>
    <x v="3"/>
    <s v="Trail Tent 2P"/>
    <n v="1"/>
    <n v="196.91"/>
    <n v="0"/>
    <n v="106.31"/>
    <n v="196.91"/>
    <n v="106.31"/>
    <n v="90.6"/>
    <n v="0.46010867909197095"/>
  </r>
  <r>
    <n v="3110"/>
    <d v="2026-05-29T00:00:00"/>
    <n v="2026"/>
    <x v="1"/>
    <n v="5"/>
    <x v="4"/>
    <x v="1"/>
    <x v="6"/>
    <x v="2"/>
    <s v="Business"/>
    <x v="4"/>
    <s v="Recovery Roller"/>
    <n v="3"/>
    <n v="35.79"/>
    <n v="0"/>
    <n v="13.67"/>
    <n v="107.37"/>
    <n v="41.01"/>
    <n v="66.360000000000014"/>
    <n v="0.61804973456272716"/>
  </r>
  <r>
    <n v="3981"/>
    <d v="2026-05-29T00:00:00"/>
    <n v="2026"/>
    <x v="1"/>
    <n v="5"/>
    <x v="4"/>
    <x v="3"/>
    <x v="13"/>
    <x v="0"/>
    <s v="New"/>
    <x v="0"/>
    <s v="Commuter Helmet"/>
    <n v="2"/>
    <n v="82.22"/>
    <n v="0.05"/>
    <n v="42.35"/>
    <n v="156.21799999999999"/>
    <n v="84.7"/>
    <n v="71.517999999999986"/>
    <n v="0.45780895927485943"/>
  </r>
  <r>
    <n v="4663"/>
    <d v="2026-05-29T00:00:00"/>
    <n v="2026"/>
    <x v="1"/>
    <n v="5"/>
    <x v="4"/>
    <x v="2"/>
    <x v="5"/>
    <x v="0"/>
    <s v="New"/>
    <x v="0"/>
    <s v="Compact Repair Kit"/>
    <n v="1"/>
    <n v="40.57"/>
    <n v="0"/>
    <n v="16.809999999999999"/>
    <n v="40.57"/>
    <n v="16.809999999999999"/>
    <n v="23.76"/>
    <n v="0.58565442445156524"/>
  </r>
  <r>
    <n v="5021"/>
    <d v="2026-05-29T00:00:00"/>
    <n v="2026"/>
    <x v="1"/>
    <n v="5"/>
    <x v="4"/>
    <x v="2"/>
    <x v="10"/>
    <x v="2"/>
    <s v="Returning"/>
    <x v="3"/>
    <s v="Trail Tent 2P"/>
    <n v="1"/>
    <n v="191.62"/>
    <n v="0.05"/>
    <n v="106.15"/>
    <n v="182.03899999999999"/>
    <n v="106.15"/>
    <n v="75.888999999999982"/>
    <n v="0.41688319535923613"/>
  </r>
  <r>
    <n v="5107"/>
    <d v="2026-05-29T00:00:00"/>
    <n v="2026"/>
    <x v="1"/>
    <n v="5"/>
    <x v="4"/>
    <x v="1"/>
    <x v="6"/>
    <x v="3"/>
    <s v="Returning"/>
    <x v="1"/>
    <s v="Summit Backpack 45L"/>
    <n v="1"/>
    <n v="154.07"/>
    <n v="0.05"/>
    <n v="78.400000000000006"/>
    <n v="146.36649999999997"/>
    <n v="78.400000000000006"/>
    <n v="67.966499999999968"/>
    <n v="0.46435830603314271"/>
  </r>
  <r>
    <n v="454"/>
    <d v="2026-05-30T00:00:00"/>
    <n v="2026"/>
    <x v="1"/>
    <n v="5"/>
    <x v="4"/>
    <x v="2"/>
    <x v="10"/>
    <x v="3"/>
    <s v="Returning"/>
    <x v="3"/>
    <s v="Compact Sleeping Bag"/>
    <n v="1"/>
    <n v="120.8"/>
    <n v="0"/>
    <n v="61.4"/>
    <n v="120.8"/>
    <n v="61.4"/>
    <n v="59.4"/>
    <n v="0.49172185430463577"/>
  </r>
  <r>
    <n v="873"/>
    <d v="2026-05-30T00:00:00"/>
    <n v="2026"/>
    <x v="1"/>
    <n v="5"/>
    <x v="4"/>
    <x v="2"/>
    <x v="10"/>
    <x v="0"/>
    <s v="Business"/>
    <x v="0"/>
    <s v="Compact Repair Kit"/>
    <n v="1"/>
    <n v="40.15"/>
    <n v="0"/>
    <n v="16.82"/>
    <n v="40.15"/>
    <n v="16.82"/>
    <n v="23.33"/>
    <n v="0.58107098381070976"/>
  </r>
  <r>
    <n v="1116"/>
    <d v="2026-05-30T00:00:00"/>
    <n v="2026"/>
    <x v="1"/>
    <n v="5"/>
    <x v="4"/>
    <x v="1"/>
    <x v="12"/>
    <x v="1"/>
    <s v="Business"/>
    <x v="2"/>
    <s v="Carry-On Duffel"/>
    <n v="5"/>
    <n v="134.4"/>
    <n v="0.15"/>
    <n v="67.709999999999994"/>
    <n v="571.19999999999993"/>
    <n v="338.54999999999995"/>
    <n v="232.64999999999998"/>
    <n v="0.40730042016806722"/>
  </r>
  <r>
    <n v="1206"/>
    <d v="2026-05-30T00:00:00"/>
    <n v="2026"/>
    <x v="1"/>
    <n v="5"/>
    <x v="4"/>
    <x v="3"/>
    <x v="13"/>
    <x v="0"/>
    <s v="Returning"/>
    <x v="2"/>
    <s v="Insulated Bottle"/>
    <n v="2"/>
    <n v="37.130000000000003"/>
    <n v="0.05"/>
    <n v="13.44"/>
    <n v="70.546999999999997"/>
    <n v="26.88"/>
    <n v="43.667000000000002"/>
    <n v="0.6189774193091131"/>
  </r>
  <r>
    <n v="1576"/>
    <d v="2026-05-30T00:00:00"/>
    <n v="2026"/>
    <x v="1"/>
    <n v="5"/>
    <x v="4"/>
    <x v="1"/>
    <x v="1"/>
    <x v="0"/>
    <s v="Business"/>
    <x v="3"/>
    <s v="Compact Sleeping Bag"/>
    <n v="6"/>
    <n v="123.82"/>
    <n v="0"/>
    <n v="61.91"/>
    <n v="742.92"/>
    <n v="371.46"/>
    <n v="371.46"/>
    <n v="0.5"/>
  </r>
  <r>
    <n v="2634"/>
    <d v="2026-05-30T00:00:00"/>
    <n v="2026"/>
    <x v="1"/>
    <n v="5"/>
    <x v="4"/>
    <x v="2"/>
    <x v="16"/>
    <x v="3"/>
    <s v="Returning"/>
    <x v="2"/>
    <s v="Insulated Bottle"/>
    <n v="2"/>
    <n v="36.94"/>
    <n v="0.05"/>
    <n v="13.82"/>
    <n v="70.185999999999993"/>
    <n v="27.64"/>
    <n v="42.545999999999992"/>
    <n v="0.60618926851508848"/>
  </r>
  <r>
    <n v="2649"/>
    <d v="2026-05-30T00:00:00"/>
    <n v="2026"/>
    <x v="1"/>
    <n v="5"/>
    <x v="4"/>
    <x v="0"/>
    <x v="0"/>
    <x v="0"/>
    <s v="New"/>
    <x v="3"/>
    <s v="Trail Tent 2P"/>
    <n v="3"/>
    <n v="199.17"/>
    <n v="0.05"/>
    <n v="105.24"/>
    <n v="567.6345"/>
    <n v="315.71999999999997"/>
    <n v="251.91450000000003"/>
    <n v="0.4437970207941907"/>
  </r>
  <r>
    <n v="2774"/>
    <d v="2026-05-30T00:00:00"/>
    <n v="2026"/>
    <x v="1"/>
    <n v="5"/>
    <x v="4"/>
    <x v="0"/>
    <x v="9"/>
    <x v="0"/>
    <s v="Returning"/>
    <x v="3"/>
    <s v="Portable Camp Stove"/>
    <n v="3"/>
    <n v="83.17"/>
    <n v="0"/>
    <n v="40.520000000000003"/>
    <n v="249.51"/>
    <n v="121.56"/>
    <n v="127.94999999999999"/>
    <n v="0.51280509799206442"/>
  </r>
  <r>
    <n v="3037"/>
    <d v="2026-05-30T00:00:00"/>
    <n v="2026"/>
    <x v="1"/>
    <n v="5"/>
    <x v="4"/>
    <x v="1"/>
    <x v="6"/>
    <x v="0"/>
    <s v="Business"/>
    <x v="2"/>
    <s v="Packing Cube Set"/>
    <n v="1"/>
    <n v="45.8"/>
    <n v="0.05"/>
    <n v="17.88"/>
    <n v="43.51"/>
    <n v="17.88"/>
    <n v="25.63"/>
    <n v="0.58905998621006661"/>
  </r>
  <r>
    <n v="3138"/>
    <d v="2026-05-30T00:00:00"/>
    <n v="2026"/>
    <x v="1"/>
    <n v="5"/>
    <x v="4"/>
    <x v="2"/>
    <x v="2"/>
    <x v="3"/>
    <s v="Returning"/>
    <x v="1"/>
    <s v="Summit Backpack 45L"/>
    <n v="1"/>
    <n v="154.85"/>
    <n v="0"/>
    <n v="80.17"/>
    <n v="154.85"/>
    <n v="80.17"/>
    <n v="74.679999999999993"/>
    <n v="0.48227316758153049"/>
  </r>
  <r>
    <n v="3228"/>
    <d v="2026-05-30T00:00:00"/>
    <n v="2026"/>
    <x v="1"/>
    <n v="5"/>
    <x v="4"/>
    <x v="3"/>
    <x v="13"/>
    <x v="0"/>
    <s v="Business"/>
    <x v="3"/>
    <s v="Trail Tent 2P"/>
    <n v="1"/>
    <n v="194.99"/>
    <n v="0"/>
    <n v="101.21"/>
    <n v="194.99"/>
    <n v="101.21"/>
    <n v="93.780000000000015"/>
    <n v="0.48094774090979031"/>
  </r>
  <r>
    <n v="3401"/>
    <d v="2026-05-30T00:00:00"/>
    <n v="2026"/>
    <x v="1"/>
    <n v="5"/>
    <x v="4"/>
    <x v="2"/>
    <x v="10"/>
    <x v="0"/>
    <s v="Returning"/>
    <x v="4"/>
    <s v="Recovery Roller"/>
    <n v="1"/>
    <n v="36.31"/>
    <n v="0"/>
    <n v="13.93"/>
    <n v="36.31"/>
    <n v="13.93"/>
    <n v="22.380000000000003"/>
    <n v="0.61635912971633167"/>
  </r>
  <r>
    <n v="3511"/>
    <d v="2026-05-30T00:00:00"/>
    <n v="2026"/>
    <x v="1"/>
    <n v="5"/>
    <x v="4"/>
    <x v="0"/>
    <x v="0"/>
    <x v="0"/>
    <s v="Returning"/>
    <x v="2"/>
    <s v="Packing Cube Set"/>
    <n v="1"/>
    <n v="47.19"/>
    <n v="0"/>
    <n v="18.54"/>
    <n v="47.19"/>
    <n v="18.54"/>
    <n v="28.65"/>
    <n v="0.60712015257469798"/>
  </r>
  <r>
    <n v="4485"/>
    <d v="2026-05-30T00:00:00"/>
    <n v="2026"/>
    <x v="1"/>
    <n v="5"/>
    <x v="4"/>
    <x v="3"/>
    <x v="8"/>
    <x v="0"/>
    <s v="New"/>
    <x v="4"/>
    <s v="Weighted Vest"/>
    <n v="1"/>
    <n v="124.14"/>
    <n v="0"/>
    <n v="70.900000000000006"/>
    <n v="124.14"/>
    <n v="70.900000000000006"/>
    <n v="53.239999999999995"/>
    <n v="0.42887062993394548"/>
  </r>
  <r>
    <n v="447"/>
    <d v="2026-05-31T00:00:00"/>
    <n v="2026"/>
    <x v="1"/>
    <n v="5"/>
    <x v="4"/>
    <x v="3"/>
    <x v="8"/>
    <x v="0"/>
    <s v="Returning"/>
    <x v="2"/>
    <s v="Carry-On Duffel"/>
    <n v="1"/>
    <n v="131.94999999999999"/>
    <n v="0"/>
    <n v="65.17"/>
    <n v="131.94999999999999"/>
    <n v="65.17"/>
    <n v="66.779999999999987"/>
    <n v="0.50610079575596811"/>
  </r>
  <r>
    <n v="1208"/>
    <d v="2026-05-31T00:00:00"/>
    <n v="2026"/>
    <x v="1"/>
    <n v="5"/>
    <x v="4"/>
    <x v="3"/>
    <x v="8"/>
    <x v="3"/>
    <s v="New"/>
    <x v="0"/>
    <s v="Cycling Pack 12L"/>
    <n v="1"/>
    <n v="102.24"/>
    <n v="0"/>
    <n v="50.75"/>
    <n v="102.24"/>
    <n v="50.75"/>
    <n v="51.489999999999995"/>
    <n v="0.50361893583724571"/>
  </r>
  <r>
    <n v="1355"/>
    <d v="2026-05-31T00:00:00"/>
    <n v="2026"/>
    <x v="1"/>
    <n v="5"/>
    <x v="4"/>
    <x v="3"/>
    <x v="13"/>
    <x v="3"/>
    <s v="New"/>
    <x v="1"/>
    <s v="Summit Backpack 45L"/>
    <n v="2"/>
    <n v="152.07"/>
    <n v="0"/>
    <n v="76.849999999999994"/>
    <n v="304.14"/>
    <n v="153.69999999999999"/>
    <n v="150.44"/>
    <n v="0.49464062602748737"/>
  </r>
  <r>
    <n v="1474"/>
    <d v="2026-05-31T00:00:00"/>
    <n v="2026"/>
    <x v="1"/>
    <n v="5"/>
    <x v="4"/>
    <x v="2"/>
    <x v="3"/>
    <x v="0"/>
    <s v="New"/>
    <x v="3"/>
    <s v="Compact Sleeping Bag"/>
    <n v="2"/>
    <n v="123.34"/>
    <n v="0.05"/>
    <n v="58.96"/>
    <n v="234.346"/>
    <n v="117.92"/>
    <n v="116.426"/>
    <n v="0.49681240558831813"/>
  </r>
  <r>
    <n v="1625"/>
    <d v="2026-05-31T00:00:00"/>
    <n v="2026"/>
    <x v="1"/>
    <n v="5"/>
    <x v="4"/>
    <x v="2"/>
    <x v="2"/>
    <x v="2"/>
    <s v="Returning"/>
    <x v="1"/>
    <s v="Summit Backpack 45L"/>
    <n v="1"/>
    <n v="155.81"/>
    <n v="0"/>
    <n v="80.31"/>
    <n v="155.81"/>
    <n v="80.31"/>
    <n v="75.5"/>
    <n v="0.48456453372697517"/>
  </r>
  <r>
    <n v="1877"/>
    <d v="2026-05-31T00:00:00"/>
    <n v="2026"/>
    <x v="1"/>
    <n v="5"/>
    <x v="4"/>
    <x v="2"/>
    <x v="16"/>
    <x v="0"/>
    <s v="Returning"/>
    <x v="2"/>
    <s v="Travel Backpack 35L"/>
    <n v="1"/>
    <n v="163.19"/>
    <n v="0.05"/>
    <n v="87.95"/>
    <n v="155.03049999999999"/>
    <n v="87.95"/>
    <n v="67.080499999999986"/>
    <n v="0.4326922766810401"/>
  </r>
  <r>
    <n v="1978"/>
    <d v="2026-05-31T00:00:00"/>
    <n v="2026"/>
    <x v="1"/>
    <n v="5"/>
    <x v="4"/>
    <x v="1"/>
    <x v="12"/>
    <x v="0"/>
    <s v="Returning"/>
    <x v="1"/>
    <s v="Trail Boots"/>
    <n v="1"/>
    <n v="147.30000000000001"/>
    <n v="0.05"/>
    <n v="81.510000000000005"/>
    <n v="139.935"/>
    <n v="81.510000000000005"/>
    <n v="58.424999999999997"/>
    <n v="0.41751527494908347"/>
  </r>
  <r>
    <n v="3616"/>
    <d v="2026-05-31T00:00:00"/>
    <n v="2026"/>
    <x v="1"/>
    <n v="5"/>
    <x v="4"/>
    <x v="2"/>
    <x v="2"/>
    <x v="0"/>
    <s v="Returning"/>
    <x v="4"/>
    <s v="Weighted Vest"/>
    <n v="5"/>
    <n v="126.16"/>
    <n v="0"/>
    <n v="68.59"/>
    <n v="630.79999999999995"/>
    <n v="342.95000000000005"/>
    <n v="287.84999999999991"/>
    <n v="0.45632530120481918"/>
  </r>
  <r>
    <n v="3992"/>
    <d v="2026-05-31T00:00:00"/>
    <n v="2026"/>
    <x v="1"/>
    <n v="5"/>
    <x v="4"/>
    <x v="3"/>
    <x v="8"/>
    <x v="0"/>
    <s v="New"/>
    <x v="2"/>
    <s v="Travel Backpack 35L"/>
    <n v="2"/>
    <n v="163.57"/>
    <n v="0"/>
    <n v="85.72"/>
    <n v="327.14"/>
    <n v="171.44"/>
    <n v="155.69999999999999"/>
    <n v="0.47594302133643085"/>
  </r>
  <r>
    <n v="4091"/>
    <d v="2026-05-31T00:00:00"/>
    <n v="2026"/>
    <x v="1"/>
    <n v="5"/>
    <x v="4"/>
    <x v="2"/>
    <x v="16"/>
    <x v="0"/>
    <s v="New"/>
    <x v="1"/>
    <s v="Trail Boots"/>
    <n v="1"/>
    <n v="142.06"/>
    <n v="0"/>
    <n v="77.36"/>
    <n v="142.06"/>
    <n v="77.36"/>
    <n v="64.7"/>
    <n v="0.45544136280444886"/>
  </r>
  <r>
    <n v="4204"/>
    <d v="2026-05-31T00:00:00"/>
    <n v="2026"/>
    <x v="1"/>
    <n v="5"/>
    <x v="4"/>
    <x v="1"/>
    <x v="11"/>
    <x v="0"/>
    <s v="New"/>
    <x v="0"/>
    <s v="Commuter Helmet"/>
    <n v="1"/>
    <n v="81.37"/>
    <n v="0"/>
    <n v="42.01"/>
    <n v="81.37"/>
    <n v="42.01"/>
    <n v="39.360000000000007"/>
    <n v="0.48371635737986979"/>
  </r>
  <r>
    <n v="4234"/>
    <d v="2026-05-31T00:00:00"/>
    <n v="2026"/>
    <x v="1"/>
    <n v="5"/>
    <x v="4"/>
    <x v="3"/>
    <x v="8"/>
    <x v="2"/>
    <s v="New"/>
    <x v="3"/>
    <s v="Compact Sleeping Bag"/>
    <n v="1"/>
    <n v="120.75"/>
    <n v="0"/>
    <n v="61.21"/>
    <n v="120.75"/>
    <n v="61.21"/>
    <n v="59.54"/>
    <n v="0.49308488612836437"/>
  </r>
  <r>
    <n v="4696"/>
    <d v="2026-05-31T00:00:00"/>
    <n v="2026"/>
    <x v="1"/>
    <n v="5"/>
    <x v="4"/>
    <x v="1"/>
    <x v="14"/>
    <x v="0"/>
    <s v="New"/>
    <x v="0"/>
    <s v="Commuter Helmet"/>
    <n v="4"/>
    <n v="81.790000000000006"/>
    <n v="0"/>
    <n v="42.96"/>
    <n v="327.16000000000003"/>
    <n v="171.84"/>
    <n v="155.32000000000002"/>
    <n v="0.47475241472062601"/>
  </r>
  <r>
    <n v="4755"/>
    <d v="2026-05-31T00:00:00"/>
    <n v="2026"/>
    <x v="1"/>
    <n v="5"/>
    <x v="4"/>
    <x v="0"/>
    <x v="15"/>
    <x v="0"/>
    <s v="New"/>
    <x v="3"/>
    <s v="Portable Camp Stove"/>
    <n v="1"/>
    <n v="81.2"/>
    <n v="0.1"/>
    <n v="40.270000000000003"/>
    <n v="73.08"/>
    <n v="40.270000000000003"/>
    <n v="32.809999999999995"/>
    <n v="0.44896004378762994"/>
  </r>
  <r>
    <n v="5090"/>
    <d v="2026-05-31T00:00:00"/>
    <n v="2026"/>
    <x v="1"/>
    <n v="5"/>
    <x v="4"/>
    <x v="1"/>
    <x v="1"/>
    <x v="3"/>
    <s v="New"/>
    <x v="2"/>
    <s v="Packing Cube Set"/>
    <n v="2"/>
    <n v="46.52"/>
    <n v="0.05"/>
    <n v="18.739999999999998"/>
    <n v="88.388000000000005"/>
    <n v="37.479999999999997"/>
    <n v="50.908000000000008"/>
    <n v="0.57596053762954258"/>
  </r>
  <r>
    <n v="27"/>
    <d v="2026-06-01T00:00:00"/>
    <n v="2026"/>
    <x v="1"/>
    <n v="6"/>
    <x v="5"/>
    <x v="3"/>
    <x v="13"/>
    <x v="0"/>
    <s v="Returning"/>
    <x v="3"/>
    <s v="Trail Tent 2P"/>
    <n v="1"/>
    <n v="195.22"/>
    <n v="0"/>
    <n v="105.91"/>
    <n v="195.22"/>
    <n v="105.91"/>
    <n v="89.31"/>
    <n v="0.45748386435816002"/>
  </r>
  <r>
    <n v="463"/>
    <d v="2026-06-01T00:00:00"/>
    <n v="2026"/>
    <x v="1"/>
    <n v="6"/>
    <x v="5"/>
    <x v="3"/>
    <x v="4"/>
    <x v="0"/>
    <s v="New"/>
    <x v="0"/>
    <s v="Compact Repair Kit"/>
    <n v="1"/>
    <n v="40.71"/>
    <n v="0.05"/>
    <n v="16.559999999999999"/>
    <n v="38.674500000000002"/>
    <n v="16.559999999999999"/>
    <n v="22.114500000000003"/>
    <n v="0.57181088314005357"/>
  </r>
  <r>
    <n v="653"/>
    <d v="2026-06-01T00:00:00"/>
    <n v="2026"/>
    <x v="1"/>
    <n v="6"/>
    <x v="5"/>
    <x v="1"/>
    <x v="11"/>
    <x v="0"/>
    <s v="Returning"/>
    <x v="4"/>
    <s v="Resistance Band Set"/>
    <n v="1"/>
    <n v="41.26"/>
    <n v="0.05"/>
    <n v="14.32"/>
    <n v="39.196999999999996"/>
    <n v="14.32"/>
    <n v="24.876999999999995"/>
    <n v="0.63466591831007468"/>
  </r>
  <r>
    <n v="1485"/>
    <d v="2026-06-01T00:00:00"/>
    <n v="2026"/>
    <x v="1"/>
    <n v="6"/>
    <x v="5"/>
    <x v="1"/>
    <x v="11"/>
    <x v="2"/>
    <s v="New"/>
    <x v="4"/>
    <s v="Resistance Band Set"/>
    <n v="2"/>
    <n v="40.840000000000003"/>
    <n v="0"/>
    <n v="14.48"/>
    <n v="81.680000000000007"/>
    <n v="28.96"/>
    <n v="52.720000000000006"/>
    <n v="0.64544564152791384"/>
  </r>
  <r>
    <n v="1925"/>
    <d v="2026-06-01T00:00:00"/>
    <n v="2026"/>
    <x v="1"/>
    <n v="6"/>
    <x v="5"/>
    <x v="3"/>
    <x v="4"/>
    <x v="0"/>
    <s v="Returning"/>
    <x v="1"/>
    <s v="Trail Boots"/>
    <n v="1"/>
    <n v="143.32"/>
    <n v="0"/>
    <n v="80.36"/>
    <n v="143.32"/>
    <n v="80.36"/>
    <n v="62.959999999999994"/>
    <n v="0.43929667876081496"/>
  </r>
  <r>
    <n v="1952"/>
    <d v="2026-06-01T00:00:00"/>
    <n v="2026"/>
    <x v="1"/>
    <n v="6"/>
    <x v="5"/>
    <x v="0"/>
    <x v="15"/>
    <x v="0"/>
    <s v="New"/>
    <x v="1"/>
    <s v="Summit Backpack 45L"/>
    <n v="2"/>
    <n v="156.31"/>
    <n v="0"/>
    <n v="79.87"/>
    <n v="312.62"/>
    <n v="159.74"/>
    <n v="152.88"/>
    <n v="0.4890282131661442"/>
  </r>
  <r>
    <n v="2010"/>
    <d v="2026-06-01T00:00:00"/>
    <n v="2026"/>
    <x v="1"/>
    <n v="6"/>
    <x v="5"/>
    <x v="3"/>
    <x v="8"/>
    <x v="0"/>
    <s v="New"/>
    <x v="0"/>
    <s v="Cycling Pack 12L"/>
    <n v="3"/>
    <n v="100.69"/>
    <n v="0.1"/>
    <n v="51.31"/>
    <n v="271.863"/>
    <n v="153.93"/>
    <n v="117.93299999999999"/>
    <n v="0.43379569856876438"/>
  </r>
  <r>
    <n v="2114"/>
    <d v="2026-06-01T00:00:00"/>
    <n v="2026"/>
    <x v="1"/>
    <n v="6"/>
    <x v="5"/>
    <x v="3"/>
    <x v="13"/>
    <x v="2"/>
    <s v="Business"/>
    <x v="2"/>
    <s v="Packing Cube Set"/>
    <n v="2"/>
    <n v="45.54"/>
    <n v="0.1"/>
    <n v="18.309999999999999"/>
    <n v="81.971999999999994"/>
    <n v="36.619999999999997"/>
    <n v="45.351999999999997"/>
    <n v="0.5532620894939736"/>
  </r>
  <r>
    <n v="3104"/>
    <d v="2026-06-01T00:00:00"/>
    <n v="2026"/>
    <x v="1"/>
    <n v="6"/>
    <x v="5"/>
    <x v="2"/>
    <x v="3"/>
    <x v="1"/>
    <s v="Business"/>
    <x v="1"/>
    <s v="Summit Backpack 45L"/>
    <n v="5"/>
    <n v="153.97"/>
    <n v="0.15"/>
    <n v="79.81"/>
    <n v="654.37249999999995"/>
    <n v="399.05"/>
    <n v="255.32249999999993"/>
    <n v="0.39017914108554369"/>
  </r>
  <r>
    <n v="3230"/>
    <d v="2026-06-01T00:00:00"/>
    <n v="2026"/>
    <x v="1"/>
    <n v="6"/>
    <x v="5"/>
    <x v="2"/>
    <x v="16"/>
    <x v="2"/>
    <s v="Returning"/>
    <x v="4"/>
    <s v="Weighted Vest"/>
    <n v="1"/>
    <n v="124.17"/>
    <n v="0"/>
    <n v="71.040000000000006"/>
    <n v="124.17"/>
    <n v="71.040000000000006"/>
    <n v="53.129999999999995"/>
    <n v="0.4278811307079004"/>
  </r>
  <r>
    <n v="3415"/>
    <d v="2026-06-01T00:00:00"/>
    <n v="2026"/>
    <x v="1"/>
    <n v="6"/>
    <x v="5"/>
    <x v="2"/>
    <x v="5"/>
    <x v="2"/>
    <s v="Returning"/>
    <x v="1"/>
    <s v="Summit Backpack 45L"/>
    <n v="1"/>
    <n v="152.94999999999999"/>
    <n v="0.05"/>
    <n v="76.97"/>
    <n v="145.30249999999998"/>
    <n v="76.97"/>
    <n v="68.332499999999982"/>
    <n v="0.47027752447480248"/>
  </r>
  <r>
    <n v="4130"/>
    <d v="2026-06-01T00:00:00"/>
    <n v="2026"/>
    <x v="1"/>
    <n v="6"/>
    <x v="5"/>
    <x v="3"/>
    <x v="13"/>
    <x v="0"/>
    <s v="New"/>
    <x v="0"/>
    <s v="Commuter Helmet"/>
    <n v="3"/>
    <n v="80.099999999999994"/>
    <n v="0"/>
    <n v="43.51"/>
    <n v="240.29999999999998"/>
    <n v="130.53"/>
    <n v="109.76999999999998"/>
    <n v="0.45680399500624214"/>
  </r>
  <r>
    <n v="4314"/>
    <d v="2026-06-01T00:00:00"/>
    <n v="2026"/>
    <x v="1"/>
    <n v="6"/>
    <x v="5"/>
    <x v="3"/>
    <x v="4"/>
    <x v="2"/>
    <s v="New"/>
    <x v="4"/>
    <s v="Recovery Roller"/>
    <n v="2"/>
    <n v="36.61"/>
    <n v="0"/>
    <n v="14.15"/>
    <n v="73.22"/>
    <n v="28.3"/>
    <n v="44.92"/>
    <n v="0.61349358098880091"/>
  </r>
  <r>
    <n v="998"/>
    <d v="2026-06-02T00:00:00"/>
    <n v="2026"/>
    <x v="1"/>
    <n v="6"/>
    <x v="5"/>
    <x v="1"/>
    <x v="11"/>
    <x v="0"/>
    <s v="Returning"/>
    <x v="2"/>
    <s v="Carry-On Duffel"/>
    <n v="2"/>
    <n v="131.81"/>
    <n v="0.05"/>
    <n v="66.09"/>
    <n v="250.43899999999999"/>
    <n v="132.18"/>
    <n v="118.25899999999999"/>
    <n v="0.47220680485068217"/>
  </r>
  <r>
    <n v="1172"/>
    <d v="2026-06-02T00:00:00"/>
    <n v="2026"/>
    <x v="1"/>
    <n v="6"/>
    <x v="5"/>
    <x v="0"/>
    <x v="15"/>
    <x v="0"/>
    <s v="Returning"/>
    <x v="1"/>
    <s v="Summit Backpack 45L"/>
    <n v="1"/>
    <n v="153.43"/>
    <n v="0.05"/>
    <n v="78.16"/>
    <n v="145.7585"/>
    <n v="78.16"/>
    <n v="67.598500000000001"/>
    <n v="0.46377055197467043"/>
  </r>
  <r>
    <n v="1261"/>
    <d v="2026-06-02T00:00:00"/>
    <n v="2026"/>
    <x v="1"/>
    <n v="6"/>
    <x v="5"/>
    <x v="1"/>
    <x v="14"/>
    <x v="0"/>
    <s v="New"/>
    <x v="0"/>
    <s v="Commuter Helmet"/>
    <n v="2"/>
    <n v="80.06"/>
    <n v="0"/>
    <n v="42.87"/>
    <n v="160.12"/>
    <n v="85.74"/>
    <n v="74.38000000000001"/>
    <n v="0.4645266050462154"/>
  </r>
  <r>
    <n v="1762"/>
    <d v="2026-06-02T00:00:00"/>
    <n v="2026"/>
    <x v="1"/>
    <n v="6"/>
    <x v="5"/>
    <x v="3"/>
    <x v="13"/>
    <x v="2"/>
    <s v="Business"/>
    <x v="4"/>
    <s v="Resistance Band Set"/>
    <n v="1"/>
    <n v="40.549999999999997"/>
    <n v="0"/>
    <n v="15.16"/>
    <n v="40.549999999999997"/>
    <n v="15.16"/>
    <n v="25.389999999999997"/>
    <n v="0.62614056720098643"/>
  </r>
  <r>
    <n v="1851"/>
    <d v="2026-06-02T00:00:00"/>
    <n v="2026"/>
    <x v="1"/>
    <n v="6"/>
    <x v="5"/>
    <x v="1"/>
    <x v="6"/>
    <x v="0"/>
    <s v="New"/>
    <x v="2"/>
    <s v="Packing Cube Set"/>
    <n v="3"/>
    <n v="45.43"/>
    <n v="0.15"/>
    <n v="17.850000000000001"/>
    <n v="115.84649999999999"/>
    <n v="53.550000000000004"/>
    <n v="62.296499999999988"/>
    <n v="0.53775038520801222"/>
  </r>
  <r>
    <n v="3205"/>
    <d v="2026-06-02T00:00:00"/>
    <n v="2026"/>
    <x v="1"/>
    <n v="6"/>
    <x v="5"/>
    <x v="3"/>
    <x v="4"/>
    <x v="1"/>
    <s v="Business"/>
    <x v="1"/>
    <s v="Trail Boots"/>
    <n v="6"/>
    <n v="146.85"/>
    <n v="0.15"/>
    <n v="80.45"/>
    <n v="748.93499999999995"/>
    <n v="482.70000000000005"/>
    <n v="266.2349999999999"/>
    <n v="0.35548478839952724"/>
  </r>
  <r>
    <n v="1396"/>
    <d v="2026-06-03T00:00:00"/>
    <n v="2026"/>
    <x v="1"/>
    <n v="6"/>
    <x v="5"/>
    <x v="2"/>
    <x v="3"/>
    <x v="0"/>
    <s v="Business"/>
    <x v="3"/>
    <s v="Trail Tent 2P"/>
    <n v="1"/>
    <n v="192.33"/>
    <n v="0.1"/>
    <n v="105.15"/>
    <n v="173.09700000000001"/>
    <n v="105.15"/>
    <n v="67.947000000000003"/>
    <n v="0.39253713235931298"/>
  </r>
  <r>
    <n v="1441"/>
    <d v="2026-06-03T00:00:00"/>
    <n v="2026"/>
    <x v="1"/>
    <n v="6"/>
    <x v="5"/>
    <x v="2"/>
    <x v="10"/>
    <x v="3"/>
    <s v="New"/>
    <x v="2"/>
    <s v="Carry-On Duffel"/>
    <n v="3"/>
    <n v="135.4"/>
    <n v="0"/>
    <n v="65.16"/>
    <n v="406.20000000000005"/>
    <n v="195.48"/>
    <n v="210.72000000000006"/>
    <n v="0.51875923190546536"/>
  </r>
  <r>
    <n v="1511"/>
    <d v="2026-06-03T00:00:00"/>
    <n v="2026"/>
    <x v="1"/>
    <n v="6"/>
    <x v="5"/>
    <x v="2"/>
    <x v="5"/>
    <x v="0"/>
    <s v="New"/>
    <x v="4"/>
    <s v="Recovery Roller"/>
    <n v="2"/>
    <n v="36.08"/>
    <n v="0.05"/>
    <n v="13.73"/>
    <n v="68.551999999999992"/>
    <n v="27.46"/>
    <n v="41.091999999999992"/>
    <n v="0.59942817131520587"/>
  </r>
  <r>
    <n v="1701"/>
    <d v="2026-06-03T00:00:00"/>
    <n v="2026"/>
    <x v="1"/>
    <n v="6"/>
    <x v="5"/>
    <x v="0"/>
    <x v="9"/>
    <x v="0"/>
    <s v="New"/>
    <x v="2"/>
    <s v="Packing Cube Set"/>
    <n v="1"/>
    <n v="46.16"/>
    <n v="0"/>
    <n v="18.36"/>
    <n v="46.16"/>
    <n v="18.36"/>
    <n v="27.799999999999997"/>
    <n v="0.60225303292894283"/>
  </r>
  <r>
    <n v="1984"/>
    <d v="2026-06-03T00:00:00"/>
    <n v="2026"/>
    <x v="1"/>
    <n v="6"/>
    <x v="5"/>
    <x v="1"/>
    <x v="1"/>
    <x v="0"/>
    <s v="Returning"/>
    <x v="0"/>
    <s v="Trail Bike Light"/>
    <n v="2"/>
    <n v="50.77"/>
    <n v="0"/>
    <n v="22.93"/>
    <n v="101.54"/>
    <n v="45.86"/>
    <n v="55.680000000000007"/>
    <n v="0.54835532794957653"/>
  </r>
  <r>
    <n v="2572"/>
    <d v="2026-06-03T00:00:00"/>
    <n v="2026"/>
    <x v="1"/>
    <n v="6"/>
    <x v="5"/>
    <x v="3"/>
    <x v="8"/>
    <x v="3"/>
    <s v="Business"/>
    <x v="1"/>
    <s v="Trekking Poles"/>
    <n v="2"/>
    <n v="70.97"/>
    <n v="0.05"/>
    <n v="32.54"/>
    <n v="134.84299999999999"/>
    <n v="65.08"/>
    <n v="69.762999999999991"/>
    <n v="0.51736463887632278"/>
  </r>
  <r>
    <n v="2833"/>
    <d v="2026-06-03T00:00:00"/>
    <n v="2026"/>
    <x v="1"/>
    <n v="6"/>
    <x v="5"/>
    <x v="3"/>
    <x v="13"/>
    <x v="0"/>
    <s v="Returning"/>
    <x v="1"/>
    <s v="Trail Boots"/>
    <n v="3"/>
    <n v="141.6"/>
    <n v="0"/>
    <n v="78.02"/>
    <n v="424.79999999999995"/>
    <n v="234.06"/>
    <n v="190.73999999999995"/>
    <n v="0.44901129943502821"/>
  </r>
  <r>
    <n v="3522"/>
    <d v="2026-06-03T00:00:00"/>
    <n v="2026"/>
    <x v="1"/>
    <n v="6"/>
    <x v="5"/>
    <x v="3"/>
    <x v="13"/>
    <x v="0"/>
    <s v="New"/>
    <x v="0"/>
    <s v="Compact Repair Kit"/>
    <n v="1"/>
    <n v="40.57"/>
    <n v="0"/>
    <n v="16.329999999999998"/>
    <n v="40.57"/>
    <n v="16.329999999999998"/>
    <n v="24.240000000000002"/>
    <n v="0.59748582696573826"/>
  </r>
  <r>
    <n v="146"/>
    <d v="2026-06-04T00:00:00"/>
    <n v="2026"/>
    <x v="1"/>
    <n v="6"/>
    <x v="5"/>
    <x v="1"/>
    <x v="14"/>
    <x v="3"/>
    <s v="Returning"/>
    <x v="0"/>
    <s v="Commuter Helmet"/>
    <n v="2"/>
    <n v="81.81"/>
    <n v="0"/>
    <n v="42.54"/>
    <n v="163.62"/>
    <n v="85.08"/>
    <n v="78.540000000000006"/>
    <n v="0.48001466813348004"/>
  </r>
  <r>
    <n v="161"/>
    <d v="2026-06-04T00:00:00"/>
    <n v="2026"/>
    <x v="1"/>
    <n v="6"/>
    <x v="5"/>
    <x v="0"/>
    <x v="0"/>
    <x v="3"/>
    <s v="Returning"/>
    <x v="0"/>
    <s v="Trail Bike Light"/>
    <n v="2"/>
    <n v="50.09"/>
    <n v="0"/>
    <n v="22.91"/>
    <n v="100.18"/>
    <n v="45.82"/>
    <n v="54.360000000000007"/>
    <n v="0.54262327809942112"/>
  </r>
  <r>
    <n v="819"/>
    <d v="2026-06-04T00:00:00"/>
    <n v="2026"/>
    <x v="1"/>
    <n v="6"/>
    <x v="5"/>
    <x v="3"/>
    <x v="8"/>
    <x v="0"/>
    <s v="Returning"/>
    <x v="1"/>
    <s v="Trekking Poles"/>
    <n v="1"/>
    <n v="72.38"/>
    <n v="0"/>
    <n v="32.68"/>
    <n v="72.38"/>
    <n v="32.68"/>
    <n v="39.699999999999996"/>
    <n v="0.54849405913235694"/>
  </r>
  <r>
    <n v="2104"/>
    <d v="2026-06-04T00:00:00"/>
    <n v="2026"/>
    <x v="1"/>
    <n v="6"/>
    <x v="5"/>
    <x v="1"/>
    <x v="1"/>
    <x v="0"/>
    <s v="New"/>
    <x v="1"/>
    <s v="Hiking Daypack 20L"/>
    <n v="1"/>
    <n v="92.31"/>
    <n v="0"/>
    <n v="45.58"/>
    <n v="92.31"/>
    <n v="45.58"/>
    <n v="46.730000000000004"/>
    <n v="0.50622901094139316"/>
  </r>
  <r>
    <n v="2678"/>
    <d v="2026-06-04T00:00:00"/>
    <n v="2026"/>
    <x v="1"/>
    <n v="6"/>
    <x v="5"/>
    <x v="3"/>
    <x v="8"/>
    <x v="1"/>
    <s v="Returning"/>
    <x v="2"/>
    <s v="Packing Cube Set"/>
    <n v="12"/>
    <n v="47.6"/>
    <n v="0.15"/>
    <n v="18.670000000000002"/>
    <n v="485.52000000000004"/>
    <n v="224.04000000000002"/>
    <n v="261.48"/>
    <n v="0.53855659911023235"/>
  </r>
  <r>
    <n v="3015"/>
    <d v="2026-06-04T00:00:00"/>
    <n v="2026"/>
    <x v="1"/>
    <n v="6"/>
    <x v="5"/>
    <x v="1"/>
    <x v="14"/>
    <x v="0"/>
    <s v="Returning"/>
    <x v="2"/>
    <s v="Packing Cube Set"/>
    <n v="1"/>
    <n v="45.5"/>
    <n v="0.05"/>
    <n v="18.89"/>
    <n v="43.225000000000001"/>
    <n v="18.89"/>
    <n v="24.335000000000001"/>
    <n v="0.56298438403701567"/>
  </r>
  <r>
    <n v="3243"/>
    <d v="2026-06-04T00:00:00"/>
    <n v="2026"/>
    <x v="1"/>
    <n v="6"/>
    <x v="5"/>
    <x v="2"/>
    <x v="5"/>
    <x v="0"/>
    <s v="Returning"/>
    <x v="4"/>
    <s v="Recovery Roller"/>
    <n v="1"/>
    <n v="35.99"/>
    <n v="0"/>
    <n v="14.05"/>
    <n v="35.99"/>
    <n v="14.05"/>
    <n v="21.94"/>
    <n v="0.60961378160600166"/>
  </r>
  <r>
    <n v="3283"/>
    <d v="2026-06-04T00:00:00"/>
    <n v="2026"/>
    <x v="1"/>
    <n v="6"/>
    <x v="5"/>
    <x v="1"/>
    <x v="12"/>
    <x v="3"/>
    <s v="Returning"/>
    <x v="4"/>
    <s v="Weighted Vest"/>
    <n v="1"/>
    <n v="122.55"/>
    <n v="0"/>
    <n v="68.97"/>
    <n v="122.55"/>
    <n v="68.97"/>
    <n v="53.58"/>
    <n v="0.43720930232558142"/>
  </r>
  <r>
    <n v="3966"/>
    <d v="2026-06-04T00:00:00"/>
    <n v="2026"/>
    <x v="1"/>
    <n v="6"/>
    <x v="5"/>
    <x v="3"/>
    <x v="8"/>
    <x v="0"/>
    <s v="New"/>
    <x v="4"/>
    <s v="Weighted Vest"/>
    <n v="3"/>
    <n v="126.22"/>
    <n v="0"/>
    <n v="69.599999999999994"/>
    <n v="378.65999999999997"/>
    <n v="208.79999999999998"/>
    <n v="169.85999999999999"/>
    <n v="0.4485818412295991"/>
  </r>
  <r>
    <n v="1349"/>
    <d v="2026-06-05T00:00:00"/>
    <n v="2026"/>
    <x v="1"/>
    <n v="6"/>
    <x v="5"/>
    <x v="0"/>
    <x v="15"/>
    <x v="2"/>
    <s v="Returning"/>
    <x v="1"/>
    <s v="Hiking Daypack 20L"/>
    <n v="6"/>
    <n v="91.98"/>
    <n v="0.05"/>
    <n v="46.46"/>
    <n v="524.28599999999994"/>
    <n v="278.76"/>
    <n v="245.52599999999995"/>
    <n v="0.46830546686350577"/>
  </r>
  <r>
    <n v="2333"/>
    <d v="2026-06-05T00:00:00"/>
    <n v="2026"/>
    <x v="1"/>
    <n v="6"/>
    <x v="5"/>
    <x v="2"/>
    <x v="5"/>
    <x v="0"/>
    <s v="Business"/>
    <x v="3"/>
    <s v="Compact Sleeping Bag"/>
    <n v="1"/>
    <n v="125.32"/>
    <n v="0"/>
    <n v="59.03"/>
    <n v="125.32"/>
    <n v="59.03"/>
    <n v="66.289999999999992"/>
    <n v="0.52896584743057773"/>
  </r>
  <r>
    <n v="2628"/>
    <d v="2026-06-05T00:00:00"/>
    <n v="2026"/>
    <x v="1"/>
    <n v="6"/>
    <x v="5"/>
    <x v="3"/>
    <x v="8"/>
    <x v="3"/>
    <s v="Returning"/>
    <x v="2"/>
    <s v="Travel Backpack 35L"/>
    <n v="2"/>
    <n v="167.26"/>
    <n v="0"/>
    <n v="89.65"/>
    <n v="334.52"/>
    <n v="179.3"/>
    <n v="155.21999999999997"/>
    <n v="0.46400813105344968"/>
  </r>
  <r>
    <n v="2718"/>
    <d v="2026-06-05T00:00:00"/>
    <n v="2026"/>
    <x v="1"/>
    <n v="6"/>
    <x v="5"/>
    <x v="0"/>
    <x v="0"/>
    <x v="3"/>
    <s v="Returning"/>
    <x v="0"/>
    <s v="Commuter Helmet"/>
    <n v="1"/>
    <n v="80.19"/>
    <n v="0"/>
    <n v="42.18"/>
    <n v="80.19"/>
    <n v="42.18"/>
    <n v="38.01"/>
    <n v="0.47399925177702956"/>
  </r>
  <r>
    <n v="3185"/>
    <d v="2026-06-05T00:00:00"/>
    <n v="2026"/>
    <x v="1"/>
    <n v="6"/>
    <x v="5"/>
    <x v="0"/>
    <x v="15"/>
    <x v="0"/>
    <s v="New"/>
    <x v="0"/>
    <s v="Trail Bike Light"/>
    <n v="1"/>
    <n v="49.86"/>
    <n v="0"/>
    <n v="22.72"/>
    <n v="49.86"/>
    <n v="22.72"/>
    <n v="27.14"/>
    <n v="0.5443241075010028"/>
  </r>
  <r>
    <n v="4495"/>
    <d v="2026-06-05T00:00:00"/>
    <n v="2026"/>
    <x v="1"/>
    <n v="6"/>
    <x v="5"/>
    <x v="2"/>
    <x v="10"/>
    <x v="2"/>
    <s v="New"/>
    <x v="3"/>
    <s v="Trail Tent 2P"/>
    <n v="2"/>
    <n v="195.51"/>
    <n v="0"/>
    <n v="102.97"/>
    <n v="391.02"/>
    <n v="205.94"/>
    <n v="185.07999999999998"/>
    <n v="0.47332617257429288"/>
  </r>
  <r>
    <n v="815"/>
    <d v="2026-06-06T00:00:00"/>
    <n v="2026"/>
    <x v="1"/>
    <n v="6"/>
    <x v="5"/>
    <x v="0"/>
    <x v="0"/>
    <x v="2"/>
    <s v="New"/>
    <x v="4"/>
    <s v="Resistance Band Set"/>
    <n v="1"/>
    <n v="39.61"/>
    <n v="0"/>
    <n v="14.75"/>
    <n v="39.61"/>
    <n v="14.75"/>
    <n v="24.86"/>
    <n v="0.62761928805857103"/>
  </r>
  <r>
    <n v="1140"/>
    <d v="2026-06-06T00:00:00"/>
    <n v="2026"/>
    <x v="1"/>
    <n v="6"/>
    <x v="5"/>
    <x v="1"/>
    <x v="1"/>
    <x v="2"/>
    <s v="Returning"/>
    <x v="1"/>
    <s v="Trekking Poles"/>
    <n v="1"/>
    <n v="70.86"/>
    <n v="0"/>
    <n v="31.47"/>
    <n v="70.86"/>
    <n v="31.47"/>
    <n v="39.39"/>
    <n v="0.55588484335309063"/>
  </r>
  <r>
    <n v="1544"/>
    <d v="2026-06-06T00:00:00"/>
    <n v="2026"/>
    <x v="1"/>
    <n v="6"/>
    <x v="5"/>
    <x v="3"/>
    <x v="7"/>
    <x v="1"/>
    <s v="Returning"/>
    <x v="4"/>
    <s v="Resistance Band Set"/>
    <n v="8"/>
    <n v="40.46"/>
    <n v="0.2"/>
    <n v="14.7"/>
    <n v="258.94400000000002"/>
    <n v="117.6"/>
    <n v="141.34400000000002"/>
    <n v="0.54584775086505199"/>
  </r>
  <r>
    <n v="2420"/>
    <d v="2026-06-06T00:00:00"/>
    <n v="2026"/>
    <x v="1"/>
    <n v="6"/>
    <x v="5"/>
    <x v="2"/>
    <x v="5"/>
    <x v="0"/>
    <s v="New"/>
    <x v="2"/>
    <s v="Carry-On Duffel"/>
    <n v="1"/>
    <n v="131.79"/>
    <n v="0"/>
    <n v="68.22"/>
    <n v="131.79"/>
    <n v="68.22"/>
    <n v="63.569999999999993"/>
    <n v="0.48235829729114499"/>
  </r>
  <r>
    <n v="2805"/>
    <d v="2026-06-06T00:00:00"/>
    <n v="2026"/>
    <x v="1"/>
    <n v="6"/>
    <x v="5"/>
    <x v="2"/>
    <x v="10"/>
    <x v="1"/>
    <s v="Returning"/>
    <x v="3"/>
    <s v="Alpine Tent 4P"/>
    <n v="12"/>
    <n v="338.45"/>
    <n v="0.1"/>
    <n v="196.78"/>
    <n v="3655.2599999999998"/>
    <n v="2361.36"/>
    <n v="1293.8999999999996"/>
    <n v="0.35398302719915947"/>
  </r>
  <r>
    <n v="3160"/>
    <d v="2026-06-06T00:00:00"/>
    <n v="2026"/>
    <x v="1"/>
    <n v="6"/>
    <x v="5"/>
    <x v="2"/>
    <x v="3"/>
    <x v="2"/>
    <s v="Returning"/>
    <x v="4"/>
    <s v="Resistance Band Set"/>
    <n v="2"/>
    <n v="40.99"/>
    <n v="0"/>
    <n v="14.53"/>
    <n v="81.98"/>
    <n v="29.06"/>
    <n v="52.92"/>
    <n v="0.64552329836545497"/>
  </r>
  <r>
    <n v="3278"/>
    <d v="2026-06-06T00:00:00"/>
    <n v="2026"/>
    <x v="1"/>
    <n v="6"/>
    <x v="5"/>
    <x v="1"/>
    <x v="12"/>
    <x v="2"/>
    <s v="Returning"/>
    <x v="0"/>
    <s v="Cycling Pack 12L"/>
    <n v="1"/>
    <n v="101.85"/>
    <n v="0"/>
    <n v="51.59"/>
    <n v="101.85"/>
    <n v="51.59"/>
    <n v="50.259999999999991"/>
    <n v="0.49347079037800679"/>
  </r>
  <r>
    <n v="3555"/>
    <d v="2026-06-06T00:00:00"/>
    <n v="2026"/>
    <x v="1"/>
    <n v="6"/>
    <x v="5"/>
    <x v="2"/>
    <x v="2"/>
    <x v="1"/>
    <s v="Business"/>
    <x v="3"/>
    <s v="Alpine Tent 4P"/>
    <n v="4"/>
    <n v="346.14"/>
    <n v="0.05"/>
    <n v="198.97"/>
    <n v="1315.3319999999999"/>
    <n v="795.88"/>
    <n v="519.45199999999988"/>
    <n v="0.39492082607280893"/>
  </r>
  <r>
    <n v="3702"/>
    <d v="2026-06-06T00:00:00"/>
    <n v="2026"/>
    <x v="1"/>
    <n v="6"/>
    <x v="5"/>
    <x v="0"/>
    <x v="9"/>
    <x v="2"/>
    <s v="Business"/>
    <x v="0"/>
    <s v="Commuter Helmet"/>
    <n v="2"/>
    <n v="83.28"/>
    <n v="0"/>
    <n v="43.56"/>
    <n v="166.56"/>
    <n v="87.12"/>
    <n v="79.44"/>
    <n v="0.47694524495677232"/>
  </r>
  <r>
    <n v="4349"/>
    <d v="2026-06-06T00:00:00"/>
    <n v="2026"/>
    <x v="1"/>
    <n v="6"/>
    <x v="5"/>
    <x v="3"/>
    <x v="7"/>
    <x v="2"/>
    <s v="Business"/>
    <x v="0"/>
    <s v="Commuter Helmet"/>
    <n v="1"/>
    <n v="80.349999999999994"/>
    <n v="0.15"/>
    <n v="43.51"/>
    <n v="68.297499999999999"/>
    <n v="43.51"/>
    <n v="24.787500000000001"/>
    <n v="0.3629342216040119"/>
  </r>
  <r>
    <n v="4989"/>
    <d v="2026-06-06T00:00:00"/>
    <n v="2026"/>
    <x v="1"/>
    <n v="6"/>
    <x v="5"/>
    <x v="1"/>
    <x v="1"/>
    <x v="0"/>
    <s v="Returning"/>
    <x v="0"/>
    <s v="Compact Repair Kit"/>
    <n v="1"/>
    <n v="40.86"/>
    <n v="0.05"/>
    <n v="16.899999999999999"/>
    <n v="38.817"/>
    <n v="16.899999999999999"/>
    <n v="21.917000000000002"/>
    <n v="0.564623747327202"/>
  </r>
  <r>
    <n v="713"/>
    <d v="2026-06-07T00:00:00"/>
    <n v="2026"/>
    <x v="1"/>
    <n v="6"/>
    <x v="5"/>
    <x v="1"/>
    <x v="6"/>
    <x v="2"/>
    <s v="Returning"/>
    <x v="2"/>
    <s v="Insulated Bottle"/>
    <n v="4"/>
    <n v="36.299999999999997"/>
    <n v="0.05"/>
    <n v="13.16"/>
    <n v="137.93999999999997"/>
    <n v="52.64"/>
    <n v="85.299999999999969"/>
    <n v="0.61838480498767567"/>
  </r>
  <r>
    <n v="3355"/>
    <d v="2026-06-07T00:00:00"/>
    <n v="2026"/>
    <x v="1"/>
    <n v="6"/>
    <x v="5"/>
    <x v="0"/>
    <x v="15"/>
    <x v="1"/>
    <s v="New"/>
    <x v="3"/>
    <s v="Alpine Tent 4P"/>
    <n v="10"/>
    <n v="338.26"/>
    <n v="0.05"/>
    <n v="197.42"/>
    <n v="3213.47"/>
    <n v="1974.1999999999998"/>
    <n v="1239.27"/>
    <n v="0.38564853569505864"/>
  </r>
  <r>
    <n v="3879"/>
    <d v="2026-06-07T00:00:00"/>
    <n v="2026"/>
    <x v="1"/>
    <n v="6"/>
    <x v="5"/>
    <x v="0"/>
    <x v="9"/>
    <x v="3"/>
    <s v="Returning"/>
    <x v="0"/>
    <s v="Compact Repair Kit"/>
    <n v="2"/>
    <n v="41.25"/>
    <n v="0"/>
    <n v="17.13"/>
    <n v="82.5"/>
    <n v="34.26"/>
    <n v="48.24"/>
    <n v="0.58472727272727276"/>
  </r>
  <r>
    <n v="3989"/>
    <d v="2026-06-07T00:00:00"/>
    <n v="2026"/>
    <x v="1"/>
    <n v="6"/>
    <x v="5"/>
    <x v="1"/>
    <x v="12"/>
    <x v="0"/>
    <s v="Returning"/>
    <x v="1"/>
    <s v="Hiking Daypack 20L"/>
    <n v="2"/>
    <n v="92"/>
    <n v="0"/>
    <n v="44.27"/>
    <n v="184"/>
    <n v="88.54"/>
    <n v="95.46"/>
    <n v="0.51880434782608698"/>
  </r>
  <r>
    <n v="4193"/>
    <d v="2026-06-07T00:00:00"/>
    <n v="2026"/>
    <x v="1"/>
    <n v="6"/>
    <x v="5"/>
    <x v="1"/>
    <x v="6"/>
    <x v="0"/>
    <s v="New"/>
    <x v="3"/>
    <s v="Portable Camp Stove"/>
    <n v="1"/>
    <n v="80.89"/>
    <n v="0.1"/>
    <n v="40.32"/>
    <n v="72.801000000000002"/>
    <n v="40.32"/>
    <n v="32.481000000000002"/>
    <n v="0.44616145382618372"/>
  </r>
  <r>
    <n v="4413"/>
    <d v="2026-06-07T00:00:00"/>
    <n v="2026"/>
    <x v="1"/>
    <n v="6"/>
    <x v="5"/>
    <x v="0"/>
    <x v="0"/>
    <x v="2"/>
    <s v="New"/>
    <x v="3"/>
    <s v="Trail Tent 2P"/>
    <n v="1"/>
    <n v="194.73"/>
    <n v="0"/>
    <n v="101.91"/>
    <n v="194.73"/>
    <n v="101.91"/>
    <n v="92.82"/>
    <n v="0.47665999075643195"/>
  </r>
  <r>
    <n v="4598"/>
    <d v="2026-06-07T00:00:00"/>
    <n v="2026"/>
    <x v="1"/>
    <n v="6"/>
    <x v="5"/>
    <x v="3"/>
    <x v="4"/>
    <x v="1"/>
    <s v="Business"/>
    <x v="1"/>
    <s v="Hiking Daypack 20L"/>
    <n v="5"/>
    <n v="93.82"/>
    <n v="0.15"/>
    <n v="46.06"/>
    <n v="398.73499999999996"/>
    <n v="230.3"/>
    <n v="168.43499999999995"/>
    <n v="0.4224234140469233"/>
  </r>
  <r>
    <n v="72"/>
    <d v="2026-06-08T00:00:00"/>
    <n v="2026"/>
    <x v="1"/>
    <n v="6"/>
    <x v="5"/>
    <x v="2"/>
    <x v="10"/>
    <x v="2"/>
    <s v="New"/>
    <x v="1"/>
    <s v="Trail Boots"/>
    <n v="3"/>
    <n v="142.53"/>
    <n v="0"/>
    <n v="80.67"/>
    <n v="427.59000000000003"/>
    <n v="242.01"/>
    <n v="185.58000000000004"/>
    <n v="0.43401389181225014"/>
  </r>
  <r>
    <n v="176"/>
    <d v="2026-06-08T00:00:00"/>
    <n v="2026"/>
    <x v="1"/>
    <n v="6"/>
    <x v="5"/>
    <x v="1"/>
    <x v="14"/>
    <x v="0"/>
    <s v="Returning"/>
    <x v="3"/>
    <s v="Trail Tent 2P"/>
    <n v="1"/>
    <n v="196.33"/>
    <n v="0"/>
    <n v="103.27"/>
    <n v="196.33"/>
    <n v="103.27"/>
    <n v="93.060000000000016"/>
    <n v="0.47399786074466466"/>
  </r>
  <r>
    <n v="205"/>
    <d v="2026-06-08T00:00:00"/>
    <n v="2026"/>
    <x v="1"/>
    <n v="6"/>
    <x v="5"/>
    <x v="3"/>
    <x v="7"/>
    <x v="0"/>
    <s v="New"/>
    <x v="0"/>
    <s v="Compact Repair Kit"/>
    <n v="2"/>
    <n v="41.05"/>
    <n v="0"/>
    <n v="16.690000000000001"/>
    <n v="82.1"/>
    <n v="33.380000000000003"/>
    <n v="48.719999999999992"/>
    <n v="0.59342265529841653"/>
  </r>
  <r>
    <n v="896"/>
    <d v="2026-06-08T00:00:00"/>
    <n v="2026"/>
    <x v="1"/>
    <n v="6"/>
    <x v="5"/>
    <x v="3"/>
    <x v="8"/>
    <x v="0"/>
    <s v="New"/>
    <x v="4"/>
    <s v="Weighted Vest"/>
    <n v="1"/>
    <n v="123.09"/>
    <n v="0"/>
    <n v="68.03"/>
    <n v="123.09"/>
    <n v="68.03"/>
    <n v="55.06"/>
    <n v="0.44731497278414167"/>
  </r>
  <r>
    <n v="1697"/>
    <d v="2026-06-08T00:00:00"/>
    <n v="2026"/>
    <x v="1"/>
    <n v="6"/>
    <x v="5"/>
    <x v="1"/>
    <x v="12"/>
    <x v="0"/>
    <s v="Business"/>
    <x v="1"/>
    <s v="Trail Boots"/>
    <n v="2"/>
    <n v="141.09"/>
    <n v="0"/>
    <n v="81.69"/>
    <n v="282.18"/>
    <n v="163.38"/>
    <n v="118.80000000000001"/>
    <n v="0.42100786731873274"/>
  </r>
  <r>
    <n v="2159"/>
    <d v="2026-06-08T00:00:00"/>
    <n v="2026"/>
    <x v="1"/>
    <n v="6"/>
    <x v="5"/>
    <x v="2"/>
    <x v="10"/>
    <x v="2"/>
    <s v="New"/>
    <x v="1"/>
    <s v="Summit Backpack 45L"/>
    <n v="1"/>
    <n v="157.04"/>
    <n v="0"/>
    <n v="77.540000000000006"/>
    <n v="157.04"/>
    <n v="77.540000000000006"/>
    <n v="79.499999999999986"/>
    <n v="0.5062404482934284"/>
  </r>
  <r>
    <n v="2772"/>
    <d v="2026-06-08T00:00:00"/>
    <n v="2026"/>
    <x v="1"/>
    <n v="6"/>
    <x v="5"/>
    <x v="3"/>
    <x v="7"/>
    <x v="2"/>
    <s v="New"/>
    <x v="2"/>
    <s v="Carry-On Duffel"/>
    <n v="6"/>
    <n v="136.46"/>
    <n v="0"/>
    <n v="68.61"/>
    <n v="818.76"/>
    <n v="411.65999999999997"/>
    <n v="407.1"/>
    <n v="0.49721530118716112"/>
  </r>
  <r>
    <n v="3091"/>
    <d v="2026-06-08T00:00:00"/>
    <n v="2026"/>
    <x v="1"/>
    <n v="6"/>
    <x v="5"/>
    <x v="0"/>
    <x v="0"/>
    <x v="0"/>
    <s v="New"/>
    <x v="4"/>
    <s v="Recovery Roller"/>
    <n v="1"/>
    <n v="36.1"/>
    <n v="0"/>
    <n v="13.65"/>
    <n v="36.1"/>
    <n v="13.65"/>
    <n v="22.450000000000003"/>
    <n v="0.62188365650969535"/>
  </r>
  <r>
    <n v="4241"/>
    <d v="2026-06-08T00:00:00"/>
    <n v="2026"/>
    <x v="1"/>
    <n v="6"/>
    <x v="5"/>
    <x v="3"/>
    <x v="13"/>
    <x v="0"/>
    <s v="New"/>
    <x v="1"/>
    <s v="Hiking Daypack 20L"/>
    <n v="3"/>
    <n v="92.73"/>
    <n v="0"/>
    <n v="44.68"/>
    <n v="278.19"/>
    <n v="134.04"/>
    <n v="144.15"/>
    <n v="0.51817103418526911"/>
  </r>
  <r>
    <n v="5185"/>
    <d v="2026-06-08T00:00:00"/>
    <n v="2026"/>
    <x v="1"/>
    <n v="6"/>
    <x v="5"/>
    <x v="1"/>
    <x v="12"/>
    <x v="0"/>
    <s v="New"/>
    <x v="2"/>
    <s v="Travel Backpack 35L"/>
    <n v="3"/>
    <n v="164.31"/>
    <n v="0.05"/>
    <n v="86"/>
    <n v="468.2835"/>
    <n v="258"/>
    <n v="210.2835"/>
    <n v="0.44905169624810615"/>
  </r>
  <r>
    <n v="1437"/>
    <d v="2026-06-09T00:00:00"/>
    <n v="2026"/>
    <x v="1"/>
    <n v="6"/>
    <x v="5"/>
    <x v="3"/>
    <x v="8"/>
    <x v="3"/>
    <s v="New"/>
    <x v="2"/>
    <s v="Insulated Bottle"/>
    <n v="2"/>
    <n v="36.85"/>
    <n v="0.1"/>
    <n v="13.92"/>
    <n v="66.33"/>
    <n v="27.84"/>
    <n v="38.489999999999995"/>
    <n v="0.58028041610131154"/>
  </r>
  <r>
    <n v="2316"/>
    <d v="2026-06-09T00:00:00"/>
    <n v="2026"/>
    <x v="1"/>
    <n v="6"/>
    <x v="5"/>
    <x v="1"/>
    <x v="11"/>
    <x v="3"/>
    <s v="New"/>
    <x v="4"/>
    <s v="Recovery Roller"/>
    <n v="1"/>
    <n v="35.619999999999997"/>
    <n v="0"/>
    <n v="14.05"/>
    <n v="35.619999999999997"/>
    <n v="14.05"/>
    <n v="21.569999999999997"/>
    <n v="0.60555867490174053"/>
  </r>
  <r>
    <n v="2329"/>
    <d v="2026-06-09T00:00:00"/>
    <n v="2026"/>
    <x v="1"/>
    <n v="6"/>
    <x v="5"/>
    <x v="3"/>
    <x v="8"/>
    <x v="0"/>
    <s v="New"/>
    <x v="1"/>
    <s v="Summit Backpack 45L"/>
    <n v="3"/>
    <n v="157.43"/>
    <n v="0.15"/>
    <n v="77.56"/>
    <n v="401.44650000000001"/>
    <n v="232.68"/>
    <n v="168.76650000000001"/>
    <n v="0.42039599299034863"/>
  </r>
  <r>
    <n v="3036"/>
    <d v="2026-06-09T00:00:00"/>
    <n v="2026"/>
    <x v="1"/>
    <n v="6"/>
    <x v="5"/>
    <x v="1"/>
    <x v="12"/>
    <x v="2"/>
    <s v="New"/>
    <x v="0"/>
    <s v="Commuter Helmet"/>
    <n v="1"/>
    <n v="81.2"/>
    <n v="0.1"/>
    <n v="41.64"/>
    <n v="73.08"/>
    <n v="41.64"/>
    <n v="31.439999999999998"/>
    <n v="0.43021346469622329"/>
  </r>
  <r>
    <n v="3429"/>
    <d v="2026-06-09T00:00:00"/>
    <n v="2026"/>
    <x v="1"/>
    <n v="6"/>
    <x v="5"/>
    <x v="3"/>
    <x v="13"/>
    <x v="0"/>
    <s v="Returning"/>
    <x v="1"/>
    <s v="Hiking Daypack 20L"/>
    <n v="4"/>
    <n v="93.58"/>
    <n v="0.1"/>
    <n v="44.56"/>
    <n v="336.88799999999998"/>
    <n v="178.24"/>
    <n v="158.64799999999997"/>
    <n v="0.4709220868656645"/>
  </r>
  <r>
    <n v="3615"/>
    <d v="2026-06-09T00:00:00"/>
    <n v="2026"/>
    <x v="1"/>
    <n v="6"/>
    <x v="5"/>
    <x v="1"/>
    <x v="14"/>
    <x v="0"/>
    <s v="New"/>
    <x v="1"/>
    <s v="Summit Backpack 45L"/>
    <n v="4"/>
    <n v="155.22"/>
    <n v="0"/>
    <n v="77.209999999999994"/>
    <n v="620.88"/>
    <n v="308.83999999999997"/>
    <n v="312.04000000000002"/>
    <n v="0.50257698750161062"/>
  </r>
  <r>
    <n v="3661"/>
    <d v="2026-06-09T00:00:00"/>
    <n v="2026"/>
    <x v="1"/>
    <n v="6"/>
    <x v="5"/>
    <x v="3"/>
    <x v="8"/>
    <x v="0"/>
    <s v="New"/>
    <x v="0"/>
    <s v="Cycling Pack 12L"/>
    <n v="4"/>
    <n v="100.33"/>
    <n v="0"/>
    <n v="49.99"/>
    <n v="401.32"/>
    <n v="199.96"/>
    <n v="201.35999999999999"/>
    <n v="0.5017442439948171"/>
  </r>
  <r>
    <n v="3831"/>
    <d v="2026-06-09T00:00:00"/>
    <n v="2026"/>
    <x v="1"/>
    <n v="6"/>
    <x v="5"/>
    <x v="2"/>
    <x v="3"/>
    <x v="0"/>
    <s v="Business"/>
    <x v="2"/>
    <s v="Carry-On Duffel"/>
    <n v="2"/>
    <n v="134.28"/>
    <n v="0"/>
    <n v="69.12"/>
    <n v="268.56"/>
    <n v="138.24"/>
    <n v="130.32"/>
    <n v="0.48525469168900803"/>
  </r>
  <r>
    <n v="4394"/>
    <d v="2026-06-09T00:00:00"/>
    <n v="2026"/>
    <x v="1"/>
    <n v="6"/>
    <x v="5"/>
    <x v="2"/>
    <x v="2"/>
    <x v="0"/>
    <s v="New"/>
    <x v="4"/>
    <s v="Training Mat"/>
    <n v="2"/>
    <n v="51.16"/>
    <n v="0"/>
    <n v="21.57"/>
    <n v="102.32"/>
    <n v="43.14"/>
    <n v="59.179999999999993"/>
    <n v="0.57838154808444098"/>
  </r>
  <r>
    <n v="372"/>
    <d v="2026-06-10T00:00:00"/>
    <n v="2026"/>
    <x v="1"/>
    <n v="6"/>
    <x v="5"/>
    <x v="1"/>
    <x v="12"/>
    <x v="0"/>
    <s v="Returning"/>
    <x v="4"/>
    <s v="Recovery Roller"/>
    <n v="3"/>
    <n v="35.94"/>
    <n v="0.1"/>
    <n v="14.04"/>
    <n v="97.037999999999997"/>
    <n v="42.12"/>
    <n v="54.917999999999999"/>
    <n v="0.56594323873121866"/>
  </r>
  <r>
    <n v="532"/>
    <d v="2026-06-10T00:00:00"/>
    <n v="2026"/>
    <x v="1"/>
    <n v="6"/>
    <x v="5"/>
    <x v="2"/>
    <x v="10"/>
    <x v="2"/>
    <s v="Returning"/>
    <x v="1"/>
    <s v="Trail Boots"/>
    <n v="1"/>
    <n v="145.34"/>
    <n v="0.05"/>
    <n v="77.89"/>
    <n v="138.07300000000001"/>
    <n v="77.89"/>
    <n v="60.183000000000007"/>
    <n v="0.43587812244247609"/>
  </r>
  <r>
    <n v="910"/>
    <d v="2026-06-10T00:00:00"/>
    <n v="2026"/>
    <x v="1"/>
    <n v="6"/>
    <x v="5"/>
    <x v="2"/>
    <x v="16"/>
    <x v="0"/>
    <s v="Business"/>
    <x v="2"/>
    <s v="Insulated Bottle"/>
    <n v="1"/>
    <n v="35.950000000000003"/>
    <n v="0.1"/>
    <n v="13.63"/>
    <n v="32.355000000000004"/>
    <n v="13.63"/>
    <n v="18.725000000000001"/>
    <n v="0.57873589862463293"/>
  </r>
  <r>
    <n v="938"/>
    <d v="2026-06-10T00:00:00"/>
    <n v="2026"/>
    <x v="1"/>
    <n v="6"/>
    <x v="5"/>
    <x v="3"/>
    <x v="13"/>
    <x v="2"/>
    <s v="Business"/>
    <x v="4"/>
    <s v="Training Mat"/>
    <n v="1"/>
    <n v="51.09"/>
    <n v="0"/>
    <n v="22.4"/>
    <n v="51.09"/>
    <n v="22.4"/>
    <n v="28.690000000000005"/>
    <n v="0.56155803484047762"/>
  </r>
  <r>
    <n v="1079"/>
    <d v="2026-06-10T00:00:00"/>
    <n v="2026"/>
    <x v="1"/>
    <n v="6"/>
    <x v="5"/>
    <x v="1"/>
    <x v="14"/>
    <x v="2"/>
    <s v="Returning"/>
    <x v="3"/>
    <s v="Trail Tent 2P"/>
    <n v="2"/>
    <n v="198.69"/>
    <n v="0.15"/>
    <n v="104.25"/>
    <n v="337.77299999999997"/>
    <n v="208.5"/>
    <n v="129.27299999999997"/>
    <n v="0.38272153191640534"/>
  </r>
  <r>
    <n v="1662"/>
    <d v="2026-06-10T00:00:00"/>
    <n v="2026"/>
    <x v="1"/>
    <n v="6"/>
    <x v="5"/>
    <x v="1"/>
    <x v="6"/>
    <x v="2"/>
    <s v="New"/>
    <x v="0"/>
    <s v="Commuter Helmet"/>
    <n v="3"/>
    <n v="83.45"/>
    <n v="0"/>
    <n v="43.73"/>
    <n v="250.35000000000002"/>
    <n v="131.19"/>
    <n v="119.16000000000003"/>
    <n v="0.47597363690832839"/>
  </r>
  <r>
    <n v="2748"/>
    <d v="2026-06-10T00:00:00"/>
    <n v="2026"/>
    <x v="1"/>
    <n v="6"/>
    <x v="5"/>
    <x v="2"/>
    <x v="2"/>
    <x v="0"/>
    <s v="New"/>
    <x v="4"/>
    <s v="Resistance Band Set"/>
    <n v="2"/>
    <n v="40.86"/>
    <n v="0"/>
    <n v="14.59"/>
    <n v="81.72"/>
    <n v="29.18"/>
    <n v="52.54"/>
    <n v="0.64292706803720023"/>
  </r>
  <r>
    <n v="3354"/>
    <d v="2026-06-10T00:00:00"/>
    <n v="2026"/>
    <x v="1"/>
    <n v="6"/>
    <x v="5"/>
    <x v="1"/>
    <x v="6"/>
    <x v="2"/>
    <s v="New"/>
    <x v="3"/>
    <s v="Portable Camp Stove"/>
    <n v="1"/>
    <n v="82.21"/>
    <n v="0.05"/>
    <n v="39.04"/>
    <n v="78.099499999999992"/>
    <n v="39.04"/>
    <n v="39.059499999999993"/>
    <n v="0.50012484074802011"/>
  </r>
  <r>
    <n v="3532"/>
    <d v="2026-06-10T00:00:00"/>
    <n v="2026"/>
    <x v="1"/>
    <n v="6"/>
    <x v="5"/>
    <x v="2"/>
    <x v="10"/>
    <x v="3"/>
    <s v="Business"/>
    <x v="4"/>
    <s v="Recovery Roller"/>
    <n v="1"/>
    <n v="35.93"/>
    <n v="0.1"/>
    <n v="13.52"/>
    <n v="32.337000000000003"/>
    <n v="13.52"/>
    <n v="18.817000000000004"/>
    <n v="0.58190308315551853"/>
  </r>
  <r>
    <n v="3636"/>
    <d v="2026-06-10T00:00:00"/>
    <n v="2026"/>
    <x v="1"/>
    <n v="6"/>
    <x v="5"/>
    <x v="0"/>
    <x v="0"/>
    <x v="3"/>
    <s v="New"/>
    <x v="2"/>
    <s v="Travel Backpack 35L"/>
    <n v="2"/>
    <n v="164.77"/>
    <n v="0"/>
    <n v="89.07"/>
    <n v="329.54"/>
    <n v="178.14"/>
    <n v="151.40000000000003"/>
    <n v="0.45942829398555568"/>
  </r>
  <r>
    <n v="3810"/>
    <d v="2026-06-10T00:00:00"/>
    <n v="2026"/>
    <x v="1"/>
    <n v="6"/>
    <x v="5"/>
    <x v="2"/>
    <x v="2"/>
    <x v="1"/>
    <s v="Business"/>
    <x v="2"/>
    <s v="Packing Cube Set"/>
    <n v="4"/>
    <n v="47.36"/>
    <n v="0.1"/>
    <n v="18.87"/>
    <n v="170.49600000000001"/>
    <n v="75.48"/>
    <n v="95.016000000000005"/>
    <n v="0.55729166666666663"/>
  </r>
  <r>
    <n v="4137"/>
    <d v="2026-06-10T00:00:00"/>
    <n v="2026"/>
    <x v="1"/>
    <n v="6"/>
    <x v="5"/>
    <x v="3"/>
    <x v="8"/>
    <x v="0"/>
    <s v="Returning"/>
    <x v="1"/>
    <s v="Hiking Daypack 20L"/>
    <n v="1"/>
    <n v="90.7"/>
    <n v="0"/>
    <n v="44.18"/>
    <n v="90.7"/>
    <n v="44.18"/>
    <n v="46.52"/>
    <n v="0.51289966923925034"/>
  </r>
  <r>
    <n v="4303"/>
    <d v="2026-06-10T00:00:00"/>
    <n v="2026"/>
    <x v="1"/>
    <n v="6"/>
    <x v="5"/>
    <x v="2"/>
    <x v="10"/>
    <x v="3"/>
    <s v="Returning"/>
    <x v="2"/>
    <s v="Packing Cube Set"/>
    <n v="1"/>
    <n v="45.59"/>
    <n v="0"/>
    <n v="18.57"/>
    <n v="45.59"/>
    <n v="18.57"/>
    <n v="27.020000000000003"/>
    <n v="0.59267383198069756"/>
  </r>
  <r>
    <n v="4991"/>
    <d v="2026-06-10T00:00:00"/>
    <n v="2026"/>
    <x v="1"/>
    <n v="6"/>
    <x v="5"/>
    <x v="3"/>
    <x v="4"/>
    <x v="0"/>
    <s v="New"/>
    <x v="1"/>
    <s v="Trail Boots"/>
    <n v="3"/>
    <n v="146.55000000000001"/>
    <n v="0.1"/>
    <n v="79.59"/>
    <n v="395.68500000000006"/>
    <n v="238.77"/>
    <n v="156.91500000000005"/>
    <n v="0.39656544978960545"/>
  </r>
  <r>
    <n v="39"/>
    <d v="2026-06-11T00:00:00"/>
    <n v="2026"/>
    <x v="1"/>
    <n v="6"/>
    <x v="5"/>
    <x v="3"/>
    <x v="8"/>
    <x v="3"/>
    <s v="Business"/>
    <x v="0"/>
    <s v="Compact Repair Kit"/>
    <n v="4"/>
    <n v="40.33"/>
    <n v="0.1"/>
    <n v="17.170000000000002"/>
    <n v="145.18799999999999"/>
    <n v="68.680000000000007"/>
    <n v="76.507999999999981"/>
    <n v="0.52695815081136177"/>
  </r>
  <r>
    <n v="206"/>
    <d v="2026-06-11T00:00:00"/>
    <n v="2026"/>
    <x v="1"/>
    <n v="6"/>
    <x v="5"/>
    <x v="0"/>
    <x v="0"/>
    <x v="2"/>
    <s v="New"/>
    <x v="0"/>
    <s v="Trail Bike Light"/>
    <n v="2"/>
    <n v="51.83"/>
    <n v="0.1"/>
    <n v="23.1"/>
    <n v="93.293999999999997"/>
    <n v="46.2"/>
    <n v="47.093999999999994"/>
    <n v="0.50479130490706792"/>
  </r>
  <r>
    <n v="397"/>
    <d v="2026-06-11T00:00:00"/>
    <n v="2026"/>
    <x v="1"/>
    <n v="6"/>
    <x v="5"/>
    <x v="3"/>
    <x v="8"/>
    <x v="0"/>
    <s v="Business"/>
    <x v="3"/>
    <s v="Compact Sleeping Bag"/>
    <n v="2"/>
    <n v="121.19"/>
    <n v="0.05"/>
    <n v="58.91"/>
    <n v="230.261"/>
    <n v="117.82"/>
    <n v="112.441"/>
    <n v="0.48831977625390321"/>
  </r>
  <r>
    <n v="763"/>
    <d v="2026-06-11T00:00:00"/>
    <n v="2026"/>
    <x v="1"/>
    <n v="6"/>
    <x v="5"/>
    <x v="3"/>
    <x v="13"/>
    <x v="2"/>
    <s v="New"/>
    <x v="1"/>
    <s v="Summit Backpack 45L"/>
    <n v="1"/>
    <n v="154.09"/>
    <n v="0"/>
    <n v="77.37"/>
    <n v="154.09"/>
    <n v="77.37"/>
    <n v="76.72"/>
    <n v="0.49789084301382308"/>
  </r>
  <r>
    <n v="1059"/>
    <d v="2026-06-11T00:00:00"/>
    <n v="2026"/>
    <x v="1"/>
    <n v="6"/>
    <x v="5"/>
    <x v="0"/>
    <x v="0"/>
    <x v="0"/>
    <s v="New"/>
    <x v="0"/>
    <s v="Commuter Helmet"/>
    <n v="1"/>
    <n v="80.64"/>
    <n v="0.05"/>
    <n v="43.85"/>
    <n v="76.60799999999999"/>
    <n v="43.85"/>
    <n v="32.757999999999988"/>
    <n v="0.42760547201336668"/>
  </r>
  <r>
    <n v="1332"/>
    <d v="2026-06-11T00:00:00"/>
    <n v="2026"/>
    <x v="1"/>
    <n v="6"/>
    <x v="5"/>
    <x v="1"/>
    <x v="12"/>
    <x v="3"/>
    <s v="Returning"/>
    <x v="1"/>
    <s v="Hiking Daypack 20L"/>
    <n v="1"/>
    <n v="94.01"/>
    <n v="0.15"/>
    <n v="46.12"/>
    <n v="79.908500000000004"/>
    <n v="46.12"/>
    <n v="33.788500000000006"/>
    <n v="0.42283987310486376"/>
  </r>
  <r>
    <n v="1447"/>
    <d v="2026-06-11T00:00:00"/>
    <n v="2026"/>
    <x v="1"/>
    <n v="6"/>
    <x v="5"/>
    <x v="1"/>
    <x v="6"/>
    <x v="0"/>
    <s v="Returning"/>
    <x v="0"/>
    <s v="Trail Bike Light"/>
    <n v="1"/>
    <n v="51.09"/>
    <n v="0"/>
    <n v="22.78"/>
    <n v="51.09"/>
    <n v="22.78"/>
    <n v="28.310000000000002"/>
    <n v="0.55412018007437858"/>
  </r>
  <r>
    <n v="2990"/>
    <d v="2026-06-11T00:00:00"/>
    <n v="2026"/>
    <x v="1"/>
    <n v="6"/>
    <x v="5"/>
    <x v="1"/>
    <x v="6"/>
    <x v="3"/>
    <s v="Returning"/>
    <x v="1"/>
    <s v="Trail Boots"/>
    <n v="1"/>
    <n v="146.66"/>
    <n v="0"/>
    <n v="78.709999999999994"/>
    <n v="146.66"/>
    <n v="78.709999999999994"/>
    <n v="67.95"/>
    <n v="0.4633165143870176"/>
  </r>
  <r>
    <n v="3769"/>
    <d v="2026-06-11T00:00:00"/>
    <n v="2026"/>
    <x v="1"/>
    <n v="6"/>
    <x v="5"/>
    <x v="1"/>
    <x v="12"/>
    <x v="2"/>
    <s v="New"/>
    <x v="3"/>
    <s v="Trail Tent 2P"/>
    <n v="2"/>
    <n v="199.03"/>
    <n v="0"/>
    <n v="104.7"/>
    <n v="398.06"/>
    <n v="209.4"/>
    <n v="188.66"/>
    <n v="0.47394865095714211"/>
  </r>
  <r>
    <n v="4152"/>
    <d v="2026-06-11T00:00:00"/>
    <n v="2026"/>
    <x v="1"/>
    <n v="6"/>
    <x v="5"/>
    <x v="2"/>
    <x v="2"/>
    <x v="0"/>
    <s v="Returning"/>
    <x v="0"/>
    <s v="Compact Repair Kit"/>
    <n v="5"/>
    <n v="41.18"/>
    <n v="0.05"/>
    <n v="16.87"/>
    <n v="195.60499999999999"/>
    <n v="84.350000000000009"/>
    <n v="111.25499999999998"/>
    <n v="0.56877380435060443"/>
  </r>
  <r>
    <n v="4242"/>
    <d v="2026-06-11T00:00:00"/>
    <n v="2026"/>
    <x v="1"/>
    <n v="6"/>
    <x v="5"/>
    <x v="1"/>
    <x v="12"/>
    <x v="2"/>
    <s v="Business"/>
    <x v="1"/>
    <s v="Trail Boots"/>
    <n v="2"/>
    <n v="141.18"/>
    <n v="0"/>
    <n v="78.66"/>
    <n v="282.36"/>
    <n v="157.32"/>
    <n v="125.04000000000002"/>
    <n v="0.44283892902677441"/>
  </r>
  <r>
    <n v="4780"/>
    <d v="2026-06-11T00:00:00"/>
    <n v="2026"/>
    <x v="1"/>
    <n v="6"/>
    <x v="5"/>
    <x v="1"/>
    <x v="12"/>
    <x v="2"/>
    <s v="Returning"/>
    <x v="0"/>
    <s v="Commuter Helmet"/>
    <n v="1"/>
    <n v="82.47"/>
    <n v="0.1"/>
    <n v="42.73"/>
    <n v="74.222999999999999"/>
    <n v="42.73"/>
    <n v="31.493000000000002"/>
    <n v="0.42430243994449163"/>
  </r>
  <r>
    <n v="63"/>
    <d v="2026-06-12T00:00:00"/>
    <n v="2026"/>
    <x v="1"/>
    <n v="6"/>
    <x v="5"/>
    <x v="1"/>
    <x v="1"/>
    <x v="3"/>
    <s v="Returning"/>
    <x v="2"/>
    <s v="Travel Backpack 35L"/>
    <n v="1"/>
    <n v="166.91"/>
    <n v="0"/>
    <n v="85.58"/>
    <n v="166.91"/>
    <n v="85.58"/>
    <n v="81.33"/>
    <n v="0.48726858786172189"/>
  </r>
  <r>
    <n v="190"/>
    <d v="2026-06-12T00:00:00"/>
    <n v="2026"/>
    <x v="1"/>
    <n v="6"/>
    <x v="5"/>
    <x v="0"/>
    <x v="0"/>
    <x v="2"/>
    <s v="Business"/>
    <x v="2"/>
    <s v="Packing Cube Set"/>
    <n v="1"/>
    <n v="45.99"/>
    <n v="0"/>
    <n v="18.579999999999998"/>
    <n v="45.99"/>
    <n v="18.579999999999998"/>
    <n v="27.410000000000004"/>
    <n v="0.59599913024570561"/>
  </r>
  <r>
    <n v="268"/>
    <d v="2026-06-12T00:00:00"/>
    <n v="2026"/>
    <x v="1"/>
    <n v="6"/>
    <x v="5"/>
    <x v="3"/>
    <x v="13"/>
    <x v="2"/>
    <s v="Business"/>
    <x v="4"/>
    <s v="Recovery Roller"/>
    <n v="1"/>
    <n v="37.01"/>
    <n v="0.05"/>
    <n v="14.18"/>
    <n v="35.159499999999994"/>
    <n v="14.18"/>
    <n v="20.979499999999994"/>
    <n v="0.59669506107879799"/>
  </r>
  <r>
    <n v="691"/>
    <d v="2026-06-12T00:00:00"/>
    <n v="2026"/>
    <x v="1"/>
    <n v="6"/>
    <x v="5"/>
    <x v="3"/>
    <x v="8"/>
    <x v="3"/>
    <s v="Business"/>
    <x v="1"/>
    <s v="Trail Boots"/>
    <n v="5"/>
    <n v="140.9"/>
    <n v="0"/>
    <n v="80.16"/>
    <n v="704.5"/>
    <n v="400.79999999999995"/>
    <n v="303.70000000000005"/>
    <n v="0.43108587650816188"/>
  </r>
  <r>
    <n v="810"/>
    <d v="2026-06-12T00:00:00"/>
    <n v="2026"/>
    <x v="1"/>
    <n v="6"/>
    <x v="5"/>
    <x v="1"/>
    <x v="12"/>
    <x v="2"/>
    <s v="New"/>
    <x v="4"/>
    <s v="Recovery Roller"/>
    <n v="3"/>
    <n v="36.659999999999997"/>
    <n v="0"/>
    <n v="13.55"/>
    <n v="109.97999999999999"/>
    <n v="40.650000000000006"/>
    <n v="69.329999999999984"/>
    <n v="0.63038734315330047"/>
  </r>
  <r>
    <n v="855"/>
    <d v="2026-06-12T00:00:00"/>
    <n v="2026"/>
    <x v="1"/>
    <n v="6"/>
    <x v="5"/>
    <x v="1"/>
    <x v="6"/>
    <x v="0"/>
    <s v="Business"/>
    <x v="2"/>
    <s v="Insulated Bottle"/>
    <n v="1"/>
    <n v="36.299999999999997"/>
    <n v="0.1"/>
    <n v="13.69"/>
    <n v="32.67"/>
    <n v="13.69"/>
    <n v="18.980000000000004"/>
    <n v="0.58096112641567199"/>
  </r>
  <r>
    <n v="1612"/>
    <d v="2026-06-12T00:00:00"/>
    <n v="2026"/>
    <x v="1"/>
    <n v="6"/>
    <x v="5"/>
    <x v="2"/>
    <x v="16"/>
    <x v="0"/>
    <s v="New"/>
    <x v="3"/>
    <s v="Compact Sleeping Bag"/>
    <n v="2"/>
    <n v="120.64"/>
    <n v="0"/>
    <n v="61.66"/>
    <n v="241.28"/>
    <n v="123.32"/>
    <n v="117.96000000000001"/>
    <n v="0.48889257294429711"/>
  </r>
  <r>
    <n v="1704"/>
    <d v="2026-06-12T00:00:00"/>
    <n v="2026"/>
    <x v="1"/>
    <n v="6"/>
    <x v="5"/>
    <x v="2"/>
    <x v="16"/>
    <x v="0"/>
    <s v="Returning"/>
    <x v="2"/>
    <s v="Packing Cube Set"/>
    <n v="1"/>
    <n v="47.07"/>
    <n v="0"/>
    <n v="18.7"/>
    <n v="47.07"/>
    <n v="18.7"/>
    <n v="28.37"/>
    <n v="0.60271935415338862"/>
  </r>
  <r>
    <n v="1857"/>
    <d v="2026-06-12T00:00:00"/>
    <n v="2026"/>
    <x v="1"/>
    <n v="6"/>
    <x v="5"/>
    <x v="2"/>
    <x v="3"/>
    <x v="3"/>
    <s v="Business"/>
    <x v="1"/>
    <s v="Summit Backpack 45L"/>
    <n v="2"/>
    <n v="154.94"/>
    <n v="0.05"/>
    <n v="77.260000000000005"/>
    <n v="294.38599999999997"/>
    <n v="154.52000000000001"/>
    <n v="139.86599999999996"/>
    <n v="0.47511090880680457"/>
  </r>
  <r>
    <n v="1888"/>
    <d v="2026-06-12T00:00:00"/>
    <n v="2026"/>
    <x v="1"/>
    <n v="6"/>
    <x v="5"/>
    <x v="1"/>
    <x v="12"/>
    <x v="0"/>
    <s v="Returning"/>
    <x v="2"/>
    <s v="Packing Cube Set"/>
    <n v="1"/>
    <n v="45.97"/>
    <n v="0.05"/>
    <n v="18.41"/>
    <n v="43.671499999999995"/>
    <n v="18.41"/>
    <n v="25.261499999999995"/>
    <n v="0.57844360738696854"/>
  </r>
  <r>
    <n v="2683"/>
    <d v="2026-06-12T00:00:00"/>
    <n v="2026"/>
    <x v="1"/>
    <n v="6"/>
    <x v="5"/>
    <x v="3"/>
    <x v="8"/>
    <x v="0"/>
    <s v="Returning"/>
    <x v="3"/>
    <s v="Trail Tent 2P"/>
    <n v="1"/>
    <n v="198.64"/>
    <n v="0.05"/>
    <n v="101.89"/>
    <n v="188.70799999999997"/>
    <n v="101.89"/>
    <n v="86.817999999999969"/>
    <n v="0.46006528605040581"/>
  </r>
  <r>
    <n v="4211"/>
    <d v="2026-06-12T00:00:00"/>
    <n v="2026"/>
    <x v="1"/>
    <n v="6"/>
    <x v="5"/>
    <x v="2"/>
    <x v="3"/>
    <x v="0"/>
    <s v="New"/>
    <x v="2"/>
    <s v="Travel Backpack 35L"/>
    <n v="5"/>
    <n v="168.57"/>
    <n v="0"/>
    <n v="88.65"/>
    <n v="842.84999999999991"/>
    <n v="443.25"/>
    <n v="399.59999999999991"/>
    <n v="0.47410571276027758"/>
  </r>
  <r>
    <n v="4353"/>
    <d v="2026-06-12T00:00:00"/>
    <n v="2026"/>
    <x v="1"/>
    <n v="6"/>
    <x v="5"/>
    <x v="1"/>
    <x v="6"/>
    <x v="2"/>
    <s v="New"/>
    <x v="2"/>
    <s v="Insulated Bottle"/>
    <n v="1"/>
    <n v="36.65"/>
    <n v="0"/>
    <n v="13.97"/>
    <n v="36.65"/>
    <n v="13.97"/>
    <n v="22.68"/>
    <n v="0.61882673942701227"/>
  </r>
  <r>
    <n v="5020"/>
    <d v="2026-06-12T00:00:00"/>
    <n v="2026"/>
    <x v="1"/>
    <n v="6"/>
    <x v="5"/>
    <x v="2"/>
    <x v="5"/>
    <x v="2"/>
    <s v="Returning"/>
    <x v="2"/>
    <s v="Insulated Bottle"/>
    <n v="2"/>
    <n v="35.450000000000003"/>
    <n v="0.05"/>
    <n v="13.39"/>
    <n v="67.355000000000004"/>
    <n v="26.78"/>
    <n v="40.575000000000003"/>
    <n v="0.60240516665429444"/>
  </r>
  <r>
    <n v="564"/>
    <d v="2026-06-13T00:00:00"/>
    <n v="2026"/>
    <x v="1"/>
    <n v="6"/>
    <x v="5"/>
    <x v="2"/>
    <x v="5"/>
    <x v="2"/>
    <s v="New"/>
    <x v="2"/>
    <s v="Packing Cube Set"/>
    <n v="3"/>
    <n v="45.82"/>
    <n v="0.1"/>
    <n v="18.61"/>
    <n v="123.71400000000001"/>
    <n v="55.83"/>
    <n v="67.884000000000015"/>
    <n v="0.54871720258014456"/>
  </r>
  <r>
    <n v="736"/>
    <d v="2026-06-13T00:00:00"/>
    <n v="2026"/>
    <x v="1"/>
    <n v="6"/>
    <x v="5"/>
    <x v="3"/>
    <x v="13"/>
    <x v="2"/>
    <s v="Business"/>
    <x v="1"/>
    <s v="Summit Backpack 45L"/>
    <n v="1"/>
    <n v="152.78"/>
    <n v="0"/>
    <n v="78.540000000000006"/>
    <n v="152.78"/>
    <n v="78.540000000000006"/>
    <n v="74.239999999999995"/>
    <n v="0.48592747741851022"/>
  </r>
  <r>
    <n v="1300"/>
    <d v="2026-06-13T00:00:00"/>
    <n v="2026"/>
    <x v="1"/>
    <n v="6"/>
    <x v="5"/>
    <x v="1"/>
    <x v="6"/>
    <x v="0"/>
    <s v="New"/>
    <x v="0"/>
    <s v="Trail Bike Light"/>
    <n v="1"/>
    <n v="49.76"/>
    <n v="0.05"/>
    <n v="22.58"/>
    <n v="47.271999999999998"/>
    <n v="22.58"/>
    <n v="24.692"/>
    <n v="0.52233880521238796"/>
  </r>
  <r>
    <n v="1948"/>
    <d v="2026-06-13T00:00:00"/>
    <n v="2026"/>
    <x v="1"/>
    <n v="6"/>
    <x v="5"/>
    <x v="3"/>
    <x v="8"/>
    <x v="2"/>
    <s v="New"/>
    <x v="1"/>
    <s v="Summit Backpack 45L"/>
    <n v="1"/>
    <n v="157.6"/>
    <n v="0.05"/>
    <n v="79.34"/>
    <n v="149.72"/>
    <n v="79.34"/>
    <n v="70.38"/>
    <n v="0.47007747795885652"/>
  </r>
  <r>
    <n v="2272"/>
    <d v="2026-06-13T00:00:00"/>
    <n v="2026"/>
    <x v="1"/>
    <n v="6"/>
    <x v="5"/>
    <x v="3"/>
    <x v="8"/>
    <x v="0"/>
    <s v="Returning"/>
    <x v="4"/>
    <s v="Weighted Vest"/>
    <n v="1"/>
    <n v="125.01"/>
    <n v="0.15"/>
    <n v="70.39"/>
    <n v="106.2585"/>
    <n v="70.39"/>
    <n v="35.868499999999997"/>
    <n v="0.33755887764272974"/>
  </r>
  <r>
    <n v="2680"/>
    <d v="2026-06-13T00:00:00"/>
    <n v="2026"/>
    <x v="1"/>
    <n v="6"/>
    <x v="5"/>
    <x v="1"/>
    <x v="14"/>
    <x v="0"/>
    <s v="Returning"/>
    <x v="1"/>
    <s v="Hiking Daypack 20L"/>
    <n v="1"/>
    <n v="93.59"/>
    <n v="0.15"/>
    <n v="46.48"/>
    <n v="79.551500000000004"/>
    <n v="46.48"/>
    <n v="33.071500000000007"/>
    <n v="0.41572440494522422"/>
  </r>
  <r>
    <n v="4178"/>
    <d v="2026-06-13T00:00:00"/>
    <n v="2026"/>
    <x v="1"/>
    <n v="6"/>
    <x v="5"/>
    <x v="2"/>
    <x v="2"/>
    <x v="2"/>
    <s v="Returning"/>
    <x v="1"/>
    <s v="Trail Boots"/>
    <n v="4"/>
    <n v="143.9"/>
    <n v="0.05"/>
    <n v="79.709999999999994"/>
    <n v="546.82000000000005"/>
    <n v="318.83999999999997"/>
    <n v="227.98000000000008"/>
    <n v="0.41691964448996022"/>
  </r>
  <r>
    <n v="4272"/>
    <d v="2026-06-13T00:00:00"/>
    <n v="2026"/>
    <x v="1"/>
    <n v="6"/>
    <x v="5"/>
    <x v="3"/>
    <x v="7"/>
    <x v="3"/>
    <s v="Returning"/>
    <x v="3"/>
    <s v="Trail Tent 2P"/>
    <n v="4"/>
    <n v="190.97"/>
    <n v="0"/>
    <n v="103.36"/>
    <n v="763.88"/>
    <n v="413.44"/>
    <n v="350.44"/>
    <n v="0.45876315651673039"/>
  </r>
  <r>
    <n v="4713"/>
    <d v="2026-06-13T00:00:00"/>
    <n v="2026"/>
    <x v="1"/>
    <n v="6"/>
    <x v="5"/>
    <x v="3"/>
    <x v="13"/>
    <x v="2"/>
    <s v="Business"/>
    <x v="4"/>
    <s v="Recovery Roller"/>
    <n v="1"/>
    <n v="35.78"/>
    <n v="0"/>
    <n v="14"/>
    <n v="35.78"/>
    <n v="14"/>
    <n v="21.78"/>
    <n v="0.60871995528228062"/>
  </r>
  <r>
    <n v="5166"/>
    <d v="2026-06-13T00:00:00"/>
    <n v="2026"/>
    <x v="1"/>
    <n v="6"/>
    <x v="5"/>
    <x v="3"/>
    <x v="7"/>
    <x v="3"/>
    <s v="New"/>
    <x v="3"/>
    <s v="Compact Sleeping Bag"/>
    <n v="3"/>
    <n v="125.25"/>
    <n v="0.05"/>
    <n v="58.95"/>
    <n v="356.96249999999998"/>
    <n v="176.85000000000002"/>
    <n v="180.11249999999995"/>
    <n v="0.50456980775291516"/>
  </r>
  <r>
    <n v="486"/>
    <d v="2026-06-14T00:00:00"/>
    <n v="2026"/>
    <x v="1"/>
    <n v="6"/>
    <x v="5"/>
    <x v="0"/>
    <x v="9"/>
    <x v="1"/>
    <s v="Business"/>
    <x v="1"/>
    <s v="Trekking Poles"/>
    <n v="8"/>
    <n v="72.36"/>
    <n v="0.1"/>
    <n v="32.229999999999997"/>
    <n v="520.99199999999996"/>
    <n v="257.83999999999997"/>
    <n v="263.15199999999999"/>
    <n v="0.5050979669553467"/>
  </r>
  <r>
    <n v="1507"/>
    <d v="2026-06-14T00:00:00"/>
    <n v="2026"/>
    <x v="1"/>
    <n v="6"/>
    <x v="5"/>
    <x v="0"/>
    <x v="15"/>
    <x v="2"/>
    <s v="Returning"/>
    <x v="2"/>
    <s v="Travel Backpack 35L"/>
    <n v="1"/>
    <n v="162.51"/>
    <n v="0"/>
    <n v="88.29"/>
    <n v="162.51"/>
    <n v="88.29"/>
    <n v="74.219999999999985"/>
    <n v="0.45671035628576695"/>
  </r>
  <r>
    <n v="1821"/>
    <d v="2026-06-14T00:00:00"/>
    <n v="2026"/>
    <x v="1"/>
    <n v="6"/>
    <x v="5"/>
    <x v="0"/>
    <x v="15"/>
    <x v="2"/>
    <s v="Business"/>
    <x v="1"/>
    <s v="Trekking Poles"/>
    <n v="3"/>
    <n v="70.52"/>
    <n v="0"/>
    <n v="33.119999999999997"/>
    <n v="211.56"/>
    <n v="99.359999999999985"/>
    <n v="112.20000000000002"/>
    <n v="0.53034600113442998"/>
  </r>
  <r>
    <n v="2588"/>
    <d v="2026-06-14T00:00:00"/>
    <n v="2026"/>
    <x v="1"/>
    <n v="6"/>
    <x v="5"/>
    <x v="3"/>
    <x v="8"/>
    <x v="3"/>
    <s v="Returning"/>
    <x v="1"/>
    <s v="Hiking Daypack 20L"/>
    <n v="1"/>
    <n v="90.28"/>
    <n v="0"/>
    <n v="46.04"/>
    <n v="90.28"/>
    <n v="46.04"/>
    <n v="44.24"/>
    <n v="0.4900310146211786"/>
  </r>
  <r>
    <n v="2815"/>
    <d v="2026-06-14T00:00:00"/>
    <n v="2026"/>
    <x v="1"/>
    <n v="6"/>
    <x v="5"/>
    <x v="3"/>
    <x v="13"/>
    <x v="3"/>
    <s v="New"/>
    <x v="3"/>
    <s v="Alpine Tent 4P"/>
    <n v="2"/>
    <n v="342.25"/>
    <n v="0"/>
    <n v="196.86"/>
    <n v="684.5"/>
    <n v="393.72"/>
    <n v="290.77999999999997"/>
    <n v="0.42480642804967128"/>
  </r>
  <r>
    <n v="3258"/>
    <d v="2026-06-14T00:00:00"/>
    <n v="2026"/>
    <x v="1"/>
    <n v="6"/>
    <x v="5"/>
    <x v="1"/>
    <x v="1"/>
    <x v="0"/>
    <s v="Business"/>
    <x v="0"/>
    <s v="Trail Bike Light"/>
    <n v="6"/>
    <n v="50.92"/>
    <n v="0.05"/>
    <n v="22.87"/>
    <n v="290.24399999999997"/>
    <n v="137.22"/>
    <n v="153.02399999999997"/>
    <n v="0.52722536899987593"/>
  </r>
  <r>
    <n v="3361"/>
    <d v="2026-06-14T00:00:00"/>
    <n v="2026"/>
    <x v="1"/>
    <n v="6"/>
    <x v="5"/>
    <x v="0"/>
    <x v="0"/>
    <x v="2"/>
    <s v="Returning"/>
    <x v="2"/>
    <s v="Insulated Bottle"/>
    <n v="5"/>
    <n v="36.72"/>
    <n v="0.15"/>
    <n v="13.2"/>
    <n v="156.06"/>
    <n v="66"/>
    <n v="90.06"/>
    <n v="0.57708573625528647"/>
  </r>
  <r>
    <n v="3629"/>
    <d v="2026-06-14T00:00:00"/>
    <n v="2026"/>
    <x v="1"/>
    <n v="6"/>
    <x v="5"/>
    <x v="0"/>
    <x v="15"/>
    <x v="0"/>
    <s v="New"/>
    <x v="3"/>
    <s v="Alpine Tent 4P"/>
    <n v="4"/>
    <n v="348.96"/>
    <n v="0.15"/>
    <n v="197.02"/>
    <n v="1186.4639999999999"/>
    <n v="788.08"/>
    <n v="398.3839999999999"/>
    <n v="0.3357741996385899"/>
  </r>
  <r>
    <n v="3750"/>
    <d v="2026-06-14T00:00:00"/>
    <n v="2026"/>
    <x v="1"/>
    <n v="6"/>
    <x v="5"/>
    <x v="0"/>
    <x v="0"/>
    <x v="0"/>
    <s v="Returning"/>
    <x v="1"/>
    <s v="Trekking Poles"/>
    <n v="1"/>
    <n v="71.28"/>
    <n v="0"/>
    <n v="31.92"/>
    <n v="71.28"/>
    <n v="31.92"/>
    <n v="39.36"/>
    <n v="0.55218855218855212"/>
  </r>
  <r>
    <n v="5088"/>
    <d v="2026-06-14T00:00:00"/>
    <n v="2026"/>
    <x v="1"/>
    <n v="6"/>
    <x v="5"/>
    <x v="1"/>
    <x v="12"/>
    <x v="0"/>
    <s v="New"/>
    <x v="2"/>
    <s v="Travel Backpack 35L"/>
    <n v="1"/>
    <n v="160.99"/>
    <n v="0.05"/>
    <n v="89.15"/>
    <n v="152.94050000000001"/>
    <n v="89.15"/>
    <n v="63.790500000000009"/>
    <n v="0.41709357560619981"/>
  </r>
  <r>
    <n v="1450"/>
    <d v="2026-06-15T00:00:00"/>
    <n v="2026"/>
    <x v="1"/>
    <n v="6"/>
    <x v="5"/>
    <x v="1"/>
    <x v="14"/>
    <x v="0"/>
    <s v="Returning"/>
    <x v="4"/>
    <s v="Weighted Vest"/>
    <n v="1"/>
    <n v="124.19"/>
    <n v="0.05"/>
    <n v="67.209999999999994"/>
    <n v="117.98049999999999"/>
    <n v="67.209999999999994"/>
    <n v="50.770499999999998"/>
    <n v="0.43032958836417884"/>
  </r>
  <r>
    <n v="2330"/>
    <d v="2026-06-15T00:00:00"/>
    <n v="2026"/>
    <x v="1"/>
    <n v="6"/>
    <x v="5"/>
    <x v="1"/>
    <x v="1"/>
    <x v="0"/>
    <s v="New"/>
    <x v="2"/>
    <s v="Insulated Bottle"/>
    <n v="2"/>
    <n v="36.11"/>
    <n v="0.05"/>
    <n v="13.29"/>
    <n v="68.608999999999995"/>
    <n v="26.58"/>
    <n v="42.028999999999996"/>
    <n v="0.6125872698917052"/>
  </r>
  <r>
    <n v="4655"/>
    <d v="2026-06-15T00:00:00"/>
    <n v="2026"/>
    <x v="1"/>
    <n v="6"/>
    <x v="5"/>
    <x v="0"/>
    <x v="0"/>
    <x v="1"/>
    <s v="Business"/>
    <x v="4"/>
    <s v="Resistance Band Set"/>
    <n v="4"/>
    <n v="40.909999999999997"/>
    <n v="0.05"/>
    <n v="14.42"/>
    <n v="155.45799999999997"/>
    <n v="57.68"/>
    <n v="97.777999999999963"/>
    <n v="0.62896730949838531"/>
  </r>
  <r>
    <n v="137"/>
    <d v="2026-06-16T00:00:00"/>
    <n v="2026"/>
    <x v="1"/>
    <n v="6"/>
    <x v="5"/>
    <x v="1"/>
    <x v="6"/>
    <x v="0"/>
    <s v="Returning"/>
    <x v="1"/>
    <s v="Trail Boots"/>
    <n v="5"/>
    <n v="141.66999999999999"/>
    <n v="0.1"/>
    <n v="80.59"/>
    <n v="637.51499999999999"/>
    <n v="402.95000000000005"/>
    <n v="234.56499999999994"/>
    <n v="0.36793644071119885"/>
  </r>
  <r>
    <n v="141"/>
    <d v="2026-06-16T00:00:00"/>
    <n v="2026"/>
    <x v="1"/>
    <n v="6"/>
    <x v="5"/>
    <x v="3"/>
    <x v="7"/>
    <x v="0"/>
    <s v="Returning"/>
    <x v="2"/>
    <s v="Packing Cube Set"/>
    <n v="1"/>
    <n v="47.53"/>
    <n v="0.05"/>
    <n v="18.5"/>
    <n v="45.153500000000001"/>
    <n v="18.5"/>
    <n v="26.653500000000001"/>
    <n v="0.59028646727274736"/>
  </r>
  <r>
    <n v="335"/>
    <d v="2026-06-16T00:00:00"/>
    <n v="2026"/>
    <x v="1"/>
    <n v="6"/>
    <x v="5"/>
    <x v="3"/>
    <x v="8"/>
    <x v="0"/>
    <s v="Returning"/>
    <x v="2"/>
    <s v="Travel Backpack 35L"/>
    <n v="3"/>
    <n v="163.65"/>
    <n v="0.15"/>
    <n v="85.8"/>
    <n v="417.3075"/>
    <n v="257.39999999999998"/>
    <n v="159.90750000000003"/>
    <n v="0.38318865584730688"/>
  </r>
  <r>
    <n v="498"/>
    <d v="2026-06-16T00:00:00"/>
    <n v="2026"/>
    <x v="1"/>
    <n v="6"/>
    <x v="5"/>
    <x v="0"/>
    <x v="15"/>
    <x v="1"/>
    <s v="Business"/>
    <x v="2"/>
    <s v="Carry-On Duffel"/>
    <n v="5"/>
    <n v="130.94999999999999"/>
    <n v="0.15"/>
    <n v="68.47"/>
    <n v="556.53750000000002"/>
    <n v="342.35"/>
    <n v="214.1875"/>
    <n v="0.38485726478449339"/>
  </r>
  <r>
    <n v="2611"/>
    <d v="2026-06-16T00:00:00"/>
    <n v="2026"/>
    <x v="1"/>
    <n v="6"/>
    <x v="5"/>
    <x v="3"/>
    <x v="13"/>
    <x v="0"/>
    <s v="Returning"/>
    <x v="2"/>
    <s v="Travel Backpack 35L"/>
    <n v="5"/>
    <n v="160.82"/>
    <n v="0"/>
    <n v="90.14"/>
    <n v="804.09999999999991"/>
    <n v="450.7"/>
    <n v="353.39999999999992"/>
    <n v="0.43949757492849145"/>
  </r>
  <r>
    <n v="3197"/>
    <d v="2026-06-16T00:00:00"/>
    <n v="2026"/>
    <x v="1"/>
    <n v="6"/>
    <x v="5"/>
    <x v="1"/>
    <x v="12"/>
    <x v="2"/>
    <s v="New"/>
    <x v="0"/>
    <s v="Compact Repair Kit"/>
    <n v="3"/>
    <n v="40.51"/>
    <n v="0"/>
    <n v="16.940000000000001"/>
    <n v="121.53"/>
    <n v="50.820000000000007"/>
    <n v="70.709999999999994"/>
    <n v="0.58183164650703523"/>
  </r>
  <r>
    <n v="4668"/>
    <d v="2026-06-16T00:00:00"/>
    <n v="2026"/>
    <x v="1"/>
    <n v="6"/>
    <x v="5"/>
    <x v="1"/>
    <x v="11"/>
    <x v="0"/>
    <s v="Business"/>
    <x v="0"/>
    <s v="Commuter Helmet"/>
    <n v="1"/>
    <n v="81.08"/>
    <n v="0"/>
    <n v="41.52"/>
    <n v="81.08"/>
    <n v="41.52"/>
    <n v="39.559999999999995"/>
    <n v="0.48791317217562896"/>
  </r>
  <r>
    <n v="4994"/>
    <d v="2026-06-16T00:00:00"/>
    <n v="2026"/>
    <x v="1"/>
    <n v="6"/>
    <x v="5"/>
    <x v="2"/>
    <x v="10"/>
    <x v="1"/>
    <s v="Business"/>
    <x v="1"/>
    <s v="Summit Backpack 45L"/>
    <n v="4"/>
    <n v="150.43"/>
    <n v="0.1"/>
    <n v="77.650000000000006"/>
    <n v="541.548"/>
    <n v="310.60000000000002"/>
    <n v="230.94799999999998"/>
    <n v="0.42645896577957998"/>
  </r>
  <r>
    <n v="512"/>
    <d v="2026-06-17T00:00:00"/>
    <n v="2026"/>
    <x v="1"/>
    <n v="6"/>
    <x v="5"/>
    <x v="1"/>
    <x v="12"/>
    <x v="3"/>
    <s v="Returning"/>
    <x v="3"/>
    <s v="Trail Tent 2P"/>
    <n v="1"/>
    <n v="192.42"/>
    <n v="0"/>
    <n v="103.31"/>
    <n v="192.42"/>
    <n v="103.31"/>
    <n v="89.109999999999985"/>
    <n v="0.46310154869556175"/>
  </r>
  <r>
    <n v="717"/>
    <d v="2026-06-17T00:00:00"/>
    <n v="2026"/>
    <x v="1"/>
    <n v="6"/>
    <x v="5"/>
    <x v="3"/>
    <x v="7"/>
    <x v="1"/>
    <s v="Business"/>
    <x v="3"/>
    <s v="Alpine Tent 4P"/>
    <n v="10"/>
    <n v="333.14"/>
    <n v="0.15"/>
    <n v="194.52"/>
    <n v="2831.6899999999996"/>
    <n v="1945.2"/>
    <n v="886.48999999999955"/>
    <n v="0.31306039856057677"/>
  </r>
  <r>
    <n v="952"/>
    <d v="2026-06-17T00:00:00"/>
    <n v="2026"/>
    <x v="1"/>
    <n v="6"/>
    <x v="5"/>
    <x v="0"/>
    <x v="0"/>
    <x v="0"/>
    <s v="Business"/>
    <x v="3"/>
    <s v="Portable Camp Stove"/>
    <n v="1"/>
    <n v="79.900000000000006"/>
    <n v="0.05"/>
    <n v="40.19"/>
    <n v="75.905000000000001"/>
    <n v="40.19"/>
    <n v="35.715000000000003"/>
    <n v="0.47052236348066667"/>
  </r>
  <r>
    <n v="1081"/>
    <d v="2026-06-17T00:00:00"/>
    <n v="2026"/>
    <x v="1"/>
    <n v="6"/>
    <x v="5"/>
    <x v="3"/>
    <x v="13"/>
    <x v="0"/>
    <s v="Returning"/>
    <x v="0"/>
    <s v="Trail Bike Light"/>
    <n v="1"/>
    <n v="51.12"/>
    <n v="0"/>
    <n v="22.43"/>
    <n v="51.12"/>
    <n v="22.43"/>
    <n v="28.689999999999998"/>
    <n v="0.56122848200312991"/>
  </r>
  <r>
    <n v="2043"/>
    <d v="2026-06-17T00:00:00"/>
    <n v="2026"/>
    <x v="1"/>
    <n v="6"/>
    <x v="5"/>
    <x v="1"/>
    <x v="6"/>
    <x v="0"/>
    <s v="New"/>
    <x v="1"/>
    <s v="Hiking Daypack 20L"/>
    <n v="2"/>
    <n v="90.33"/>
    <n v="0"/>
    <n v="46.3"/>
    <n v="180.66"/>
    <n v="92.6"/>
    <n v="88.06"/>
    <n v="0.48743496069965686"/>
  </r>
  <r>
    <n v="4040"/>
    <d v="2026-06-17T00:00:00"/>
    <n v="2026"/>
    <x v="1"/>
    <n v="6"/>
    <x v="5"/>
    <x v="3"/>
    <x v="7"/>
    <x v="0"/>
    <s v="Business"/>
    <x v="2"/>
    <s v="Insulated Bottle"/>
    <n v="2"/>
    <n v="36.799999999999997"/>
    <n v="0.05"/>
    <n v="13.94"/>
    <n v="69.919999999999987"/>
    <n v="27.88"/>
    <n v="42.039999999999992"/>
    <n v="0.60125858123569798"/>
  </r>
  <r>
    <n v="2295"/>
    <d v="2026-06-18T00:00:00"/>
    <n v="2026"/>
    <x v="1"/>
    <n v="6"/>
    <x v="5"/>
    <x v="1"/>
    <x v="11"/>
    <x v="3"/>
    <s v="New"/>
    <x v="2"/>
    <s v="Packing Cube Set"/>
    <n v="1"/>
    <n v="45.7"/>
    <n v="0.1"/>
    <n v="18.600000000000001"/>
    <n v="41.13"/>
    <n v="18.600000000000001"/>
    <n v="22.53"/>
    <n v="0.5477753464624362"/>
  </r>
  <r>
    <n v="2670"/>
    <d v="2026-06-18T00:00:00"/>
    <n v="2026"/>
    <x v="1"/>
    <n v="6"/>
    <x v="5"/>
    <x v="2"/>
    <x v="5"/>
    <x v="3"/>
    <s v="Returning"/>
    <x v="2"/>
    <s v="Travel Backpack 35L"/>
    <n v="3"/>
    <n v="162.30000000000001"/>
    <n v="0.1"/>
    <n v="86.43"/>
    <n v="438.21000000000004"/>
    <n v="259.29000000000002"/>
    <n v="178.92000000000002"/>
    <n v="0.40829739166153217"/>
  </r>
  <r>
    <n v="2777"/>
    <d v="2026-06-18T00:00:00"/>
    <n v="2026"/>
    <x v="1"/>
    <n v="6"/>
    <x v="5"/>
    <x v="1"/>
    <x v="14"/>
    <x v="1"/>
    <s v="Business"/>
    <x v="1"/>
    <s v="Trekking Poles"/>
    <n v="5"/>
    <n v="72.37"/>
    <n v="0.2"/>
    <n v="32.840000000000003"/>
    <n v="289.48"/>
    <n v="164.20000000000002"/>
    <n v="125.28"/>
    <n v="0.43277601215973466"/>
  </r>
  <r>
    <n v="2780"/>
    <d v="2026-06-18T00:00:00"/>
    <n v="2026"/>
    <x v="1"/>
    <n v="6"/>
    <x v="5"/>
    <x v="2"/>
    <x v="3"/>
    <x v="0"/>
    <s v="New"/>
    <x v="4"/>
    <s v="Recovery Roller"/>
    <n v="2"/>
    <n v="35.61"/>
    <n v="0.15"/>
    <n v="13.96"/>
    <n v="60.536999999999999"/>
    <n v="27.92"/>
    <n v="32.616999999999997"/>
    <n v="0.53879445628293432"/>
  </r>
  <r>
    <n v="3209"/>
    <d v="2026-06-18T00:00:00"/>
    <n v="2026"/>
    <x v="1"/>
    <n v="6"/>
    <x v="5"/>
    <x v="3"/>
    <x v="13"/>
    <x v="0"/>
    <s v="Returning"/>
    <x v="2"/>
    <s v="Carry-On Duffel"/>
    <n v="2"/>
    <n v="133.12"/>
    <n v="0"/>
    <n v="67.02"/>
    <n v="266.24"/>
    <n v="134.04"/>
    <n v="132.20000000000002"/>
    <n v="0.4965444711538462"/>
  </r>
  <r>
    <n v="3414"/>
    <d v="2026-06-18T00:00:00"/>
    <n v="2026"/>
    <x v="1"/>
    <n v="6"/>
    <x v="5"/>
    <x v="0"/>
    <x v="15"/>
    <x v="3"/>
    <s v="Returning"/>
    <x v="0"/>
    <s v="Trail Bike Light"/>
    <n v="1"/>
    <n v="51.23"/>
    <n v="0.05"/>
    <n v="23.12"/>
    <n v="48.668499999999995"/>
    <n v="23.12"/>
    <n v="25.548499999999994"/>
    <n v="0.5249494025909982"/>
  </r>
  <r>
    <n v="3846"/>
    <d v="2026-06-18T00:00:00"/>
    <n v="2026"/>
    <x v="1"/>
    <n v="6"/>
    <x v="5"/>
    <x v="1"/>
    <x v="12"/>
    <x v="0"/>
    <s v="Business"/>
    <x v="1"/>
    <s v="Hiking Daypack 20L"/>
    <n v="1"/>
    <n v="93.5"/>
    <n v="0"/>
    <n v="46.63"/>
    <n v="93.5"/>
    <n v="46.63"/>
    <n v="46.87"/>
    <n v="0.50128342245989299"/>
  </r>
  <r>
    <n v="4120"/>
    <d v="2026-06-18T00:00:00"/>
    <n v="2026"/>
    <x v="1"/>
    <n v="6"/>
    <x v="5"/>
    <x v="3"/>
    <x v="4"/>
    <x v="2"/>
    <s v="Returning"/>
    <x v="4"/>
    <s v="Resistance Band Set"/>
    <n v="3"/>
    <n v="41.16"/>
    <n v="0"/>
    <n v="14.79"/>
    <n v="123.47999999999999"/>
    <n v="44.37"/>
    <n v="79.109999999999985"/>
    <n v="0.64067055393586003"/>
  </r>
  <r>
    <n v="4217"/>
    <d v="2026-06-18T00:00:00"/>
    <n v="2026"/>
    <x v="1"/>
    <n v="6"/>
    <x v="5"/>
    <x v="1"/>
    <x v="12"/>
    <x v="3"/>
    <s v="New"/>
    <x v="4"/>
    <s v="Resistance Band Set"/>
    <n v="1"/>
    <n v="39.74"/>
    <n v="0.05"/>
    <n v="14.39"/>
    <n v="37.753"/>
    <n v="14.39"/>
    <n v="23.363"/>
    <n v="0.6188382380208195"/>
  </r>
  <r>
    <n v="4786"/>
    <d v="2026-06-18T00:00:00"/>
    <n v="2026"/>
    <x v="1"/>
    <n v="6"/>
    <x v="5"/>
    <x v="3"/>
    <x v="7"/>
    <x v="0"/>
    <s v="Returning"/>
    <x v="2"/>
    <s v="Packing Cube Set"/>
    <n v="3"/>
    <n v="46.79"/>
    <n v="0.1"/>
    <n v="18.25"/>
    <n v="126.33300000000001"/>
    <n v="54.75"/>
    <n v="71.583000000000013"/>
    <n v="0.56662154781411034"/>
  </r>
  <r>
    <n v="23"/>
    <d v="2026-06-19T00:00:00"/>
    <n v="2026"/>
    <x v="1"/>
    <n v="6"/>
    <x v="5"/>
    <x v="3"/>
    <x v="13"/>
    <x v="1"/>
    <s v="Business"/>
    <x v="1"/>
    <s v="Hiking Daypack 20L"/>
    <n v="4"/>
    <n v="91.74"/>
    <n v="0.2"/>
    <n v="44.74"/>
    <n v="293.56799999999998"/>
    <n v="178.96"/>
    <n v="114.60799999999998"/>
    <n v="0.39039677349029861"/>
  </r>
  <r>
    <n v="99"/>
    <d v="2026-06-19T00:00:00"/>
    <n v="2026"/>
    <x v="1"/>
    <n v="6"/>
    <x v="5"/>
    <x v="3"/>
    <x v="13"/>
    <x v="0"/>
    <s v="New"/>
    <x v="4"/>
    <s v="Recovery Roller"/>
    <n v="1"/>
    <n v="36.28"/>
    <n v="0.1"/>
    <n v="13.8"/>
    <n v="32.652000000000001"/>
    <n v="13.8"/>
    <n v="18.852"/>
    <n v="0.5773612642410878"/>
  </r>
  <r>
    <n v="269"/>
    <d v="2026-06-19T00:00:00"/>
    <n v="2026"/>
    <x v="1"/>
    <n v="6"/>
    <x v="5"/>
    <x v="3"/>
    <x v="13"/>
    <x v="1"/>
    <s v="Returning"/>
    <x v="1"/>
    <s v="Trekking Poles"/>
    <n v="3"/>
    <n v="73.02"/>
    <n v="0.1"/>
    <n v="32.69"/>
    <n v="197.154"/>
    <n v="98.07"/>
    <n v="99.084000000000003"/>
    <n v="0.50257159377948202"/>
  </r>
  <r>
    <n v="1772"/>
    <d v="2026-06-19T00:00:00"/>
    <n v="2026"/>
    <x v="1"/>
    <n v="6"/>
    <x v="5"/>
    <x v="3"/>
    <x v="4"/>
    <x v="0"/>
    <s v="New"/>
    <x v="1"/>
    <s v="Summit Backpack 45L"/>
    <n v="4"/>
    <n v="153.38"/>
    <n v="0"/>
    <n v="76.92"/>
    <n v="613.52"/>
    <n v="307.68"/>
    <n v="305.83999999999997"/>
    <n v="0.49850045638283996"/>
  </r>
  <r>
    <n v="1906"/>
    <d v="2026-06-19T00:00:00"/>
    <n v="2026"/>
    <x v="1"/>
    <n v="6"/>
    <x v="5"/>
    <x v="3"/>
    <x v="8"/>
    <x v="3"/>
    <s v="Returning"/>
    <x v="3"/>
    <s v="Compact Sleeping Bag"/>
    <n v="2"/>
    <n v="125.5"/>
    <n v="0"/>
    <n v="61.67"/>
    <n v="251"/>
    <n v="123.34"/>
    <n v="127.66"/>
    <n v="0.50860557768924297"/>
  </r>
  <r>
    <n v="2473"/>
    <d v="2026-06-19T00:00:00"/>
    <n v="2026"/>
    <x v="1"/>
    <n v="6"/>
    <x v="5"/>
    <x v="0"/>
    <x v="0"/>
    <x v="1"/>
    <s v="Returning"/>
    <x v="0"/>
    <s v="Commuter Helmet"/>
    <n v="3"/>
    <n v="80.75"/>
    <n v="0.15"/>
    <n v="42.81"/>
    <n v="205.91249999999999"/>
    <n v="128.43"/>
    <n v="77.482499999999987"/>
    <n v="0.37628847204516475"/>
  </r>
  <r>
    <n v="2549"/>
    <d v="2026-06-19T00:00:00"/>
    <n v="2026"/>
    <x v="1"/>
    <n v="6"/>
    <x v="5"/>
    <x v="3"/>
    <x v="13"/>
    <x v="1"/>
    <s v="Returning"/>
    <x v="4"/>
    <s v="Recovery Roller"/>
    <n v="8"/>
    <n v="36.15"/>
    <n v="0.05"/>
    <n v="13.55"/>
    <n v="274.73999999999995"/>
    <n v="108.4"/>
    <n v="166.33999999999995"/>
    <n v="0.60544514814005956"/>
  </r>
  <r>
    <n v="3341"/>
    <d v="2026-06-19T00:00:00"/>
    <n v="2026"/>
    <x v="1"/>
    <n v="6"/>
    <x v="5"/>
    <x v="0"/>
    <x v="15"/>
    <x v="0"/>
    <s v="New"/>
    <x v="1"/>
    <s v="Trail Boots"/>
    <n v="2"/>
    <n v="143.1"/>
    <n v="0"/>
    <n v="78.11"/>
    <n v="286.2"/>
    <n v="156.22"/>
    <n v="129.97999999999999"/>
    <n v="0.45415793151642209"/>
  </r>
  <r>
    <n v="3351"/>
    <d v="2026-06-19T00:00:00"/>
    <n v="2026"/>
    <x v="1"/>
    <n v="6"/>
    <x v="5"/>
    <x v="1"/>
    <x v="1"/>
    <x v="3"/>
    <s v="New"/>
    <x v="3"/>
    <s v="Compact Sleeping Bag"/>
    <n v="4"/>
    <n v="123.89"/>
    <n v="0"/>
    <n v="59.42"/>
    <n v="495.56"/>
    <n v="237.68"/>
    <n v="257.88"/>
    <n v="0.5203809831301961"/>
  </r>
  <r>
    <n v="3366"/>
    <d v="2026-06-19T00:00:00"/>
    <n v="2026"/>
    <x v="1"/>
    <n v="6"/>
    <x v="5"/>
    <x v="1"/>
    <x v="11"/>
    <x v="0"/>
    <s v="Business"/>
    <x v="2"/>
    <s v="Carry-On Duffel"/>
    <n v="1"/>
    <n v="135.41999999999999"/>
    <n v="0.05"/>
    <n v="68.180000000000007"/>
    <n v="128.64899999999997"/>
    <n v="68.180000000000007"/>
    <n v="60.468999999999966"/>
    <n v="0.47003085915941811"/>
  </r>
  <r>
    <n v="3691"/>
    <d v="2026-06-19T00:00:00"/>
    <n v="2026"/>
    <x v="1"/>
    <n v="6"/>
    <x v="5"/>
    <x v="1"/>
    <x v="6"/>
    <x v="2"/>
    <s v="Returning"/>
    <x v="1"/>
    <s v="Hiking Daypack 20L"/>
    <n v="1"/>
    <n v="93.48"/>
    <n v="0.05"/>
    <n v="44.31"/>
    <n v="88.805999999999997"/>
    <n v="44.31"/>
    <n v="44.495999999999995"/>
    <n v="0.50104722653874734"/>
  </r>
  <r>
    <n v="3909"/>
    <d v="2026-06-19T00:00:00"/>
    <n v="2026"/>
    <x v="1"/>
    <n v="6"/>
    <x v="5"/>
    <x v="1"/>
    <x v="1"/>
    <x v="3"/>
    <s v="Returning"/>
    <x v="1"/>
    <s v="Summit Backpack 45L"/>
    <n v="1"/>
    <n v="156.05000000000001"/>
    <n v="0.05"/>
    <n v="81.28"/>
    <n v="148.2475"/>
    <n v="81.28"/>
    <n v="66.967500000000001"/>
    <n v="0.45172768512116562"/>
  </r>
  <r>
    <n v="4862"/>
    <d v="2026-06-19T00:00:00"/>
    <n v="2026"/>
    <x v="1"/>
    <n v="6"/>
    <x v="5"/>
    <x v="1"/>
    <x v="6"/>
    <x v="0"/>
    <s v="Returning"/>
    <x v="4"/>
    <s v="Recovery Roller"/>
    <n v="1"/>
    <n v="36.74"/>
    <n v="0"/>
    <n v="14.15"/>
    <n v="36.74"/>
    <n v="14.15"/>
    <n v="22.590000000000003"/>
    <n v="0.61486118671747425"/>
  </r>
  <r>
    <n v="5096"/>
    <d v="2026-06-19T00:00:00"/>
    <n v="2026"/>
    <x v="1"/>
    <n v="6"/>
    <x v="5"/>
    <x v="0"/>
    <x v="15"/>
    <x v="0"/>
    <s v="Returning"/>
    <x v="3"/>
    <s v="Trail Tent 2P"/>
    <n v="2"/>
    <n v="199.28"/>
    <n v="0"/>
    <n v="102.85"/>
    <n v="398.56"/>
    <n v="205.7"/>
    <n v="192.86"/>
    <n v="0.48389201124046571"/>
  </r>
  <r>
    <n v="5112"/>
    <d v="2026-06-19T00:00:00"/>
    <n v="2026"/>
    <x v="1"/>
    <n v="6"/>
    <x v="5"/>
    <x v="0"/>
    <x v="0"/>
    <x v="3"/>
    <s v="Returning"/>
    <x v="4"/>
    <s v="Recovery Roller"/>
    <n v="2"/>
    <n v="37.04"/>
    <n v="0.05"/>
    <n v="13.76"/>
    <n v="70.375999999999991"/>
    <n v="27.52"/>
    <n v="42.855999999999995"/>
    <n v="0.60895759918153913"/>
  </r>
  <r>
    <n v="501"/>
    <d v="2026-06-20T00:00:00"/>
    <n v="2026"/>
    <x v="1"/>
    <n v="6"/>
    <x v="5"/>
    <x v="3"/>
    <x v="4"/>
    <x v="0"/>
    <s v="New"/>
    <x v="3"/>
    <s v="Portable Camp Stove"/>
    <n v="2"/>
    <n v="80.95"/>
    <n v="0.1"/>
    <n v="39.44"/>
    <n v="145.71"/>
    <n v="78.88"/>
    <n v="66.830000000000013"/>
    <n v="0.45865074462974409"/>
  </r>
  <r>
    <n v="540"/>
    <d v="2026-06-20T00:00:00"/>
    <n v="2026"/>
    <x v="1"/>
    <n v="6"/>
    <x v="5"/>
    <x v="0"/>
    <x v="9"/>
    <x v="3"/>
    <s v="Returning"/>
    <x v="1"/>
    <s v="Summit Backpack 45L"/>
    <n v="1"/>
    <n v="151.46"/>
    <n v="0.05"/>
    <n v="77.98"/>
    <n v="143.887"/>
    <n v="77.98"/>
    <n v="65.906999999999996"/>
    <n v="0.45804693961233467"/>
  </r>
  <r>
    <n v="2255"/>
    <d v="2026-06-20T00:00:00"/>
    <n v="2026"/>
    <x v="1"/>
    <n v="6"/>
    <x v="5"/>
    <x v="0"/>
    <x v="9"/>
    <x v="0"/>
    <s v="Business"/>
    <x v="1"/>
    <s v="Hiking Daypack 20L"/>
    <n v="5"/>
    <n v="90.1"/>
    <n v="0"/>
    <n v="44.32"/>
    <n v="450.5"/>
    <n v="221.6"/>
    <n v="228.9"/>
    <n v="0.50810210876803552"/>
  </r>
  <r>
    <n v="3126"/>
    <d v="2026-06-20T00:00:00"/>
    <n v="2026"/>
    <x v="1"/>
    <n v="6"/>
    <x v="5"/>
    <x v="0"/>
    <x v="0"/>
    <x v="3"/>
    <s v="Business"/>
    <x v="1"/>
    <s v="Summit Backpack 45L"/>
    <n v="1"/>
    <n v="155.69"/>
    <n v="0.1"/>
    <n v="79.42"/>
    <n v="140.12100000000001"/>
    <n v="79.42"/>
    <n v="60.701000000000008"/>
    <n v="0.43320415926235184"/>
  </r>
  <r>
    <n v="3223"/>
    <d v="2026-06-20T00:00:00"/>
    <n v="2026"/>
    <x v="1"/>
    <n v="6"/>
    <x v="5"/>
    <x v="1"/>
    <x v="14"/>
    <x v="2"/>
    <s v="Returning"/>
    <x v="4"/>
    <s v="Training Mat"/>
    <n v="1"/>
    <n v="50.11"/>
    <n v="0.05"/>
    <n v="21.38"/>
    <n v="47.604499999999994"/>
    <n v="21.38"/>
    <n v="26.224499999999995"/>
    <n v="0.55088279469377888"/>
  </r>
  <r>
    <n v="3260"/>
    <d v="2026-06-20T00:00:00"/>
    <n v="2026"/>
    <x v="1"/>
    <n v="6"/>
    <x v="5"/>
    <x v="2"/>
    <x v="2"/>
    <x v="2"/>
    <s v="Returning"/>
    <x v="1"/>
    <s v="Trail Boots"/>
    <n v="1"/>
    <n v="142.55000000000001"/>
    <n v="0.1"/>
    <n v="79.709999999999994"/>
    <n v="128.29500000000002"/>
    <n v="79.709999999999994"/>
    <n v="48.585000000000022"/>
    <n v="0.37869753302934656"/>
  </r>
  <r>
    <n v="3404"/>
    <d v="2026-06-20T00:00:00"/>
    <n v="2026"/>
    <x v="1"/>
    <n v="6"/>
    <x v="5"/>
    <x v="3"/>
    <x v="8"/>
    <x v="0"/>
    <s v="New"/>
    <x v="3"/>
    <s v="Trail Tent 2P"/>
    <n v="3"/>
    <n v="191.11"/>
    <n v="0.05"/>
    <n v="102.82"/>
    <n v="544.6635"/>
    <n v="308.45999999999998"/>
    <n v="236.20350000000002"/>
    <n v="0.43366867800026992"/>
  </r>
  <r>
    <n v="4267"/>
    <d v="2026-06-20T00:00:00"/>
    <n v="2026"/>
    <x v="1"/>
    <n v="6"/>
    <x v="5"/>
    <x v="3"/>
    <x v="13"/>
    <x v="1"/>
    <s v="Business"/>
    <x v="0"/>
    <s v="Compact Repair Kit"/>
    <n v="6"/>
    <n v="40.229999999999997"/>
    <n v="0.15"/>
    <n v="17.079999999999998"/>
    <n v="205.173"/>
    <n v="102.47999999999999"/>
    <n v="102.69300000000001"/>
    <n v="0.50051907414718322"/>
  </r>
  <r>
    <n v="5082"/>
    <d v="2026-06-20T00:00:00"/>
    <n v="2026"/>
    <x v="1"/>
    <n v="6"/>
    <x v="5"/>
    <x v="1"/>
    <x v="11"/>
    <x v="0"/>
    <s v="Business"/>
    <x v="0"/>
    <s v="Commuter Helmet"/>
    <n v="2"/>
    <n v="81.489999999999995"/>
    <n v="0"/>
    <n v="42.15"/>
    <n v="162.97999999999999"/>
    <n v="84.3"/>
    <n v="78.679999999999993"/>
    <n v="0.48275862068965514"/>
  </r>
  <r>
    <n v="5108"/>
    <d v="2026-06-20T00:00:00"/>
    <n v="2026"/>
    <x v="1"/>
    <n v="6"/>
    <x v="5"/>
    <x v="1"/>
    <x v="6"/>
    <x v="1"/>
    <s v="Business"/>
    <x v="2"/>
    <s v="Travel Backpack 35L"/>
    <n v="8"/>
    <n v="162.71"/>
    <n v="0.2"/>
    <n v="85.27"/>
    <n v="1041.3440000000001"/>
    <n v="682.16"/>
    <n v="359.18400000000008"/>
    <n v="0.34492348349824847"/>
  </r>
  <r>
    <n v="1105"/>
    <d v="2026-06-21T00:00:00"/>
    <n v="2026"/>
    <x v="1"/>
    <n v="6"/>
    <x v="5"/>
    <x v="2"/>
    <x v="5"/>
    <x v="3"/>
    <s v="Returning"/>
    <x v="2"/>
    <s v="Insulated Bottle"/>
    <n v="1"/>
    <n v="36.479999999999997"/>
    <n v="0.1"/>
    <n v="13.9"/>
    <n v="32.832000000000001"/>
    <n v="13.9"/>
    <n v="18.932000000000002"/>
    <n v="0.57663255360623789"/>
  </r>
  <r>
    <n v="2757"/>
    <d v="2026-06-21T00:00:00"/>
    <n v="2026"/>
    <x v="1"/>
    <n v="6"/>
    <x v="5"/>
    <x v="1"/>
    <x v="6"/>
    <x v="1"/>
    <s v="Business"/>
    <x v="2"/>
    <s v="Carry-On Duffel"/>
    <n v="6"/>
    <n v="136.65"/>
    <n v="0.15"/>
    <n v="68.56"/>
    <n v="696.91500000000008"/>
    <n v="411.36"/>
    <n v="285.55500000000006"/>
    <n v="0.4097415036266977"/>
  </r>
  <r>
    <n v="3325"/>
    <d v="2026-06-21T00:00:00"/>
    <n v="2026"/>
    <x v="1"/>
    <n v="6"/>
    <x v="5"/>
    <x v="2"/>
    <x v="2"/>
    <x v="0"/>
    <s v="New"/>
    <x v="0"/>
    <s v="Trail Bike Light"/>
    <n v="4"/>
    <n v="50.57"/>
    <n v="0"/>
    <n v="21.85"/>
    <n v="202.28"/>
    <n v="87.4"/>
    <n v="114.88"/>
    <n v="0.56792564761716435"/>
  </r>
  <r>
    <n v="4070"/>
    <d v="2026-06-21T00:00:00"/>
    <n v="2026"/>
    <x v="1"/>
    <n v="6"/>
    <x v="5"/>
    <x v="3"/>
    <x v="8"/>
    <x v="0"/>
    <s v="New"/>
    <x v="0"/>
    <s v="Cycling Pack 12L"/>
    <n v="3"/>
    <n v="103.72"/>
    <n v="0"/>
    <n v="50.34"/>
    <n v="311.15999999999997"/>
    <n v="151.02000000000001"/>
    <n v="160.13999999999996"/>
    <n v="0.51465483995372152"/>
  </r>
  <r>
    <n v="4339"/>
    <d v="2026-06-21T00:00:00"/>
    <n v="2026"/>
    <x v="1"/>
    <n v="6"/>
    <x v="5"/>
    <x v="2"/>
    <x v="16"/>
    <x v="3"/>
    <s v="Returning"/>
    <x v="2"/>
    <s v="Carry-On Duffel"/>
    <n v="1"/>
    <n v="132.49"/>
    <n v="0"/>
    <n v="67.09"/>
    <n v="132.49"/>
    <n v="67.09"/>
    <n v="65.400000000000006"/>
    <n v="0.49362216016303118"/>
  </r>
  <r>
    <n v="731"/>
    <d v="2026-06-22T00:00:00"/>
    <n v="2026"/>
    <x v="1"/>
    <n v="6"/>
    <x v="5"/>
    <x v="2"/>
    <x v="3"/>
    <x v="0"/>
    <s v="New"/>
    <x v="3"/>
    <s v="Portable Camp Stove"/>
    <n v="2"/>
    <n v="80.650000000000006"/>
    <n v="0"/>
    <n v="39.18"/>
    <n v="161.30000000000001"/>
    <n v="78.36"/>
    <n v="82.940000000000012"/>
    <n v="0.51419714817110973"/>
  </r>
  <r>
    <n v="1362"/>
    <d v="2026-06-22T00:00:00"/>
    <n v="2026"/>
    <x v="1"/>
    <n v="6"/>
    <x v="5"/>
    <x v="1"/>
    <x v="1"/>
    <x v="2"/>
    <s v="New"/>
    <x v="4"/>
    <s v="Recovery Roller"/>
    <n v="1"/>
    <n v="35.409999999999997"/>
    <n v="0.05"/>
    <n v="13.9"/>
    <n v="33.639499999999998"/>
    <n v="13.9"/>
    <n v="19.7395"/>
    <n v="0.58679528530447833"/>
  </r>
  <r>
    <n v="1512"/>
    <d v="2026-06-22T00:00:00"/>
    <n v="2026"/>
    <x v="1"/>
    <n v="6"/>
    <x v="5"/>
    <x v="0"/>
    <x v="0"/>
    <x v="3"/>
    <s v="Returning"/>
    <x v="4"/>
    <s v="Resistance Band Set"/>
    <n v="3"/>
    <n v="41.01"/>
    <n v="0"/>
    <n v="14.33"/>
    <n v="123.03"/>
    <n v="42.99"/>
    <n v="80.039999999999992"/>
    <n v="0.65057303096805652"/>
  </r>
  <r>
    <n v="1647"/>
    <d v="2026-06-22T00:00:00"/>
    <n v="2026"/>
    <x v="1"/>
    <n v="6"/>
    <x v="5"/>
    <x v="3"/>
    <x v="8"/>
    <x v="0"/>
    <s v="Business"/>
    <x v="2"/>
    <s v="Insulated Bottle"/>
    <n v="1"/>
    <n v="36.01"/>
    <n v="0"/>
    <n v="13.23"/>
    <n v="36.01"/>
    <n v="13.23"/>
    <n v="22.779999999999998"/>
    <n v="0.63260205498472644"/>
  </r>
  <r>
    <n v="2358"/>
    <d v="2026-06-22T00:00:00"/>
    <n v="2026"/>
    <x v="1"/>
    <n v="6"/>
    <x v="5"/>
    <x v="0"/>
    <x v="0"/>
    <x v="3"/>
    <s v="Returning"/>
    <x v="4"/>
    <s v="Training Mat"/>
    <n v="2"/>
    <n v="50.21"/>
    <n v="0.05"/>
    <n v="21.74"/>
    <n v="95.399000000000001"/>
    <n v="43.48"/>
    <n v="51.919000000000004"/>
    <n v="0.54423002337550708"/>
  </r>
  <r>
    <n v="2366"/>
    <d v="2026-06-22T00:00:00"/>
    <n v="2026"/>
    <x v="1"/>
    <n v="6"/>
    <x v="5"/>
    <x v="2"/>
    <x v="10"/>
    <x v="3"/>
    <s v="Returning"/>
    <x v="0"/>
    <s v="Cycling Pack 12L"/>
    <n v="3"/>
    <n v="100.3"/>
    <n v="0"/>
    <n v="49.26"/>
    <n v="300.89999999999998"/>
    <n v="147.78"/>
    <n v="153.11999999999998"/>
    <n v="0.5088733798604187"/>
  </r>
  <r>
    <n v="3481"/>
    <d v="2026-06-22T00:00:00"/>
    <n v="2026"/>
    <x v="1"/>
    <n v="6"/>
    <x v="5"/>
    <x v="3"/>
    <x v="8"/>
    <x v="2"/>
    <s v="New"/>
    <x v="2"/>
    <s v="Packing Cube Set"/>
    <n v="1"/>
    <n v="47.7"/>
    <n v="0.1"/>
    <n v="18.760000000000002"/>
    <n v="42.930000000000007"/>
    <n v="18.760000000000002"/>
    <n v="24.170000000000005"/>
    <n v="0.56300955043093415"/>
  </r>
  <r>
    <n v="3595"/>
    <d v="2026-06-22T00:00:00"/>
    <n v="2026"/>
    <x v="1"/>
    <n v="6"/>
    <x v="5"/>
    <x v="1"/>
    <x v="14"/>
    <x v="0"/>
    <s v="New"/>
    <x v="0"/>
    <s v="Compact Repair Kit"/>
    <n v="2"/>
    <n v="40.94"/>
    <n v="0.1"/>
    <n v="16.88"/>
    <n v="73.691999999999993"/>
    <n v="33.76"/>
    <n v="39.931999999999995"/>
    <n v="0.54187700157411933"/>
  </r>
  <r>
    <n v="3766"/>
    <d v="2026-06-22T00:00:00"/>
    <n v="2026"/>
    <x v="1"/>
    <n v="6"/>
    <x v="5"/>
    <x v="3"/>
    <x v="8"/>
    <x v="2"/>
    <s v="Returning"/>
    <x v="1"/>
    <s v="Hiking Daypack 20L"/>
    <n v="1"/>
    <n v="93.78"/>
    <n v="0"/>
    <n v="46.62"/>
    <n v="93.78"/>
    <n v="46.62"/>
    <n v="47.160000000000004"/>
    <n v="0.50287907869481774"/>
  </r>
  <r>
    <n v="3933"/>
    <d v="2026-06-22T00:00:00"/>
    <n v="2026"/>
    <x v="1"/>
    <n v="6"/>
    <x v="5"/>
    <x v="3"/>
    <x v="4"/>
    <x v="2"/>
    <s v="New"/>
    <x v="4"/>
    <s v="Training Mat"/>
    <n v="2"/>
    <n v="51.42"/>
    <n v="0"/>
    <n v="22.19"/>
    <n v="102.84"/>
    <n v="44.38"/>
    <n v="58.46"/>
    <n v="0.56845585375340335"/>
  </r>
  <r>
    <n v="3951"/>
    <d v="2026-06-22T00:00:00"/>
    <n v="2026"/>
    <x v="1"/>
    <n v="6"/>
    <x v="5"/>
    <x v="2"/>
    <x v="2"/>
    <x v="2"/>
    <s v="New"/>
    <x v="2"/>
    <s v="Travel Backpack 35L"/>
    <n v="1"/>
    <n v="164.99"/>
    <n v="0.1"/>
    <n v="86.6"/>
    <n v="148.49100000000001"/>
    <n v="86.6"/>
    <n v="61.89100000000002"/>
    <n v="0.41679967136055396"/>
  </r>
  <r>
    <n v="4078"/>
    <d v="2026-06-22T00:00:00"/>
    <n v="2026"/>
    <x v="1"/>
    <n v="6"/>
    <x v="5"/>
    <x v="2"/>
    <x v="5"/>
    <x v="3"/>
    <s v="Returning"/>
    <x v="1"/>
    <s v="Trail Boots"/>
    <n v="1"/>
    <n v="145.65"/>
    <n v="0"/>
    <n v="79.87"/>
    <n v="145.65"/>
    <n v="79.87"/>
    <n v="65.78"/>
    <n v="0.45163062135255749"/>
  </r>
  <r>
    <n v="4182"/>
    <d v="2026-06-22T00:00:00"/>
    <n v="2026"/>
    <x v="1"/>
    <n v="6"/>
    <x v="5"/>
    <x v="1"/>
    <x v="11"/>
    <x v="0"/>
    <s v="New"/>
    <x v="4"/>
    <s v="Weighted Vest"/>
    <n v="4"/>
    <n v="120.94"/>
    <n v="0.05"/>
    <n v="70.84"/>
    <n v="459.57199999999995"/>
    <n v="283.36"/>
    <n v="176.21199999999993"/>
    <n v="0.38342631840059871"/>
  </r>
  <r>
    <n v="323"/>
    <d v="2026-06-23T00:00:00"/>
    <n v="2026"/>
    <x v="1"/>
    <n v="6"/>
    <x v="5"/>
    <x v="3"/>
    <x v="13"/>
    <x v="0"/>
    <s v="Returning"/>
    <x v="2"/>
    <s v="Insulated Bottle"/>
    <n v="1"/>
    <n v="36.94"/>
    <n v="0"/>
    <n v="13.25"/>
    <n v="36.94"/>
    <n v="13.25"/>
    <n v="23.689999999999998"/>
    <n v="0.64131023280996213"/>
  </r>
  <r>
    <n v="544"/>
    <d v="2026-06-23T00:00:00"/>
    <n v="2026"/>
    <x v="1"/>
    <n v="6"/>
    <x v="5"/>
    <x v="0"/>
    <x v="15"/>
    <x v="0"/>
    <s v="Business"/>
    <x v="1"/>
    <s v="Hiking Daypack 20L"/>
    <n v="1"/>
    <n v="90.3"/>
    <n v="0.05"/>
    <n v="45.07"/>
    <n v="85.784999999999997"/>
    <n v="45.07"/>
    <n v="40.714999999999996"/>
    <n v="0.47461677449437545"/>
  </r>
  <r>
    <n v="1570"/>
    <d v="2026-06-23T00:00:00"/>
    <n v="2026"/>
    <x v="1"/>
    <n v="6"/>
    <x v="5"/>
    <x v="3"/>
    <x v="13"/>
    <x v="3"/>
    <s v="Returning"/>
    <x v="3"/>
    <s v="Alpine Tent 4P"/>
    <n v="1"/>
    <n v="335.05"/>
    <n v="0"/>
    <n v="191.67"/>
    <n v="335.05"/>
    <n v="191.67"/>
    <n v="143.38000000000002"/>
    <n v="0.42793612893597976"/>
  </r>
  <r>
    <n v="1932"/>
    <d v="2026-06-23T00:00:00"/>
    <n v="2026"/>
    <x v="1"/>
    <n v="6"/>
    <x v="5"/>
    <x v="3"/>
    <x v="8"/>
    <x v="0"/>
    <s v="New"/>
    <x v="2"/>
    <s v="Insulated Bottle"/>
    <n v="1"/>
    <n v="35.9"/>
    <n v="0.05"/>
    <n v="13.81"/>
    <n v="34.104999999999997"/>
    <n v="13.81"/>
    <n v="20.294999999999995"/>
    <n v="0.59507403606509301"/>
  </r>
  <r>
    <n v="4352"/>
    <d v="2026-06-23T00:00:00"/>
    <n v="2026"/>
    <x v="1"/>
    <n v="6"/>
    <x v="5"/>
    <x v="3"/>
    <x v="13"/>
    <x v="0"/>
    <s v="Returning"/>
    <x v="0"/>
    <s v="Trail Bike Light"/>
    <n v="6"/>
    <n v="51.34"/>
    <n v="0.1"/>
    <n v="22.47"/>
    <n v="277.23600000000005"/>
    <n v="134.82"/>
    <n v="142.41600000000005"/>
    <n v="0.51369951954291659"/>
  </r>
  <r>
    <n v="4561"/>
    <d v="2026-06-23T00:00:00"/>
    <n v="2026"/>
    <x v="1"/>
    <n v="6"/>
    <x v="5"/>
    <x v="0"/>
    <x v="0"/>
    <x v="2"/>
    <s v="Returning"/>
    <x v="1"/>
    <s v="Summit Backpack 45L"/>
    <n v="1"/>
    <n v="157.91"/>
    <n v="0"/>
    <n v="77.12"/>
    <n v="157.91"/>
    <n v="77.12"/>
    <n v="80.789999999999992"/>
    <n v="0.51162054334747642"/>
  </r>
  <r>
    <n v="4741"/>
    <d v="2026-06-23T00:00:00"/>
    <n v="2026"/>
    <x v="1"/>
    <n v="6"/>
    <x v="5"/>
    <x v="3"/>
    <x v="13"/>
    <x v="0"/>
    <s v="New"/>
    <x v="0"/>
    <s v="Compact Repair Kit"/>
    <n v="3"/>
    <n v="41.09"/>
    <n v="0.05"/>
    <n v="16.809999999999999"/>
    <n v="117.10650000000001"/>
    <n v="50.429999999999993"/>
    <n v="66.676500000000019"/>
    <n v="0.569366346018368"/>
  </r>
  <r>
    <n v="4882"/>
    <d v="2026-06-23T00:00:00"/>
    <n v="2026"/>
    <x v="1"/>
    <n v="6"/>
    <x v="5"/>
    <x v="1"/>
    <x v="12"/>
    <x v="0"/>
    <s v="Returning"/>
    <x v="3"/>
    <s v="Compact Sleeping Bag"/>
    <n v="2"/>
    <n v="120.18"/>
    <n v="0.05"/>
    <n v="59.4"/>
    <n v="228.34200000000001"/>
    <n v="118.8"/>
    <n v="109.54200000000002"/>
    <n v="0.47972777675591882"/>
  </r>
  <r>
    <n v="4885"/>
    <d v="2026-06-23T00:00:00"/>
    <n v="2026"/>
    <x v="1"/>
    <n v="6"/>
    <x v="5"/>
    <x v="3"/>
    <x v="13"/>
    <x v="3"/>
    <s v="New"/>
    <x v="3"/>
    <s v="Trail Tent 2P"/>
    <n v="1"/>
    <n v="198.1"/>
    <n v="0.1"/>
    <n v="103.46"/>
    <n v="178.29"/>
    <n v="103.46"/>
    <n v="74.83"/>
    <n v="0.41970946211228899"/>
  </r>
  <r>
    <n v="4982"/>
    <d v="2026-06-23T00:00:00"/>
    <n v="2026"/>
    <x v="1"/>
    <n v="6"/>
    <x v="5"/>
    <x v="2"/>
    <x v="10"/>
    <x v="0"/>
    <s v="Returning"/>
    <x v="2"/>
    <s v="Insulated Bottle"/>
    <n v="1"/>
    <n v="36.700000000000003"/>
    <n v="0.15"/>
    <n v="13.59"/>
    <n v="31.195"/>
    <n v="13.59"/>
    <n v="17.605"/>
    <n v="0.56435326174066358"/>
  </r>
  <r>
    <n v="40"/>
    <d v="2026-06-24T00:00:00"/>
    <n v="2026"/>
    <x v="1"/>
    <n v="6"/>
    <x v="5"/>
    <x v="3"/>
    <x v="7"/>
    <x v="2"/>
    <s v="New"/>
    <x v="2"/>
    <s v="Travel Backpack 35L"/>
    <n v="1"/>
    <n v="167.23"/>
    <n v="0.05"/>
    <n v="85.14"/>
    <n v="158.86849999999998"/>
    <n v="85.14"/>
    <n v="73.728499999999983"/>
    <n v="0.46408507665144438"/>
  </r>
  <r>
    <n v="110"/>
    <d v="2026-06-24T00:00:00"/>
    <n v="2026"/>
    <x v="1"/>
    <n v="6"/>
    <x v="5"/>
    <x v="1"/>
    <x v="12"/>
    <x v="2"/>
    <s v="Business"/>
    <x v="1"/>
    <s v="Trekking Poles"/>
    <n v="2"/>
    <n v="72.97"/>
    <n v="0"/>
    <n v="31.57"/>
    <n v="145.94"/>
    <n v="63.14"/>
    <n v="82.8"/>
    <n v="0.56735644785528294"/>
  </r>
  <r>
    <n v="1169"/>
    <d v="2026-06-24T00:00:00"/>
    <n v="2026"/>
    <x v="1"/>
    <n v="6"/>
    <x v="5"/>
    <x v="1"/>
    <x v="11"/>
    <x v="2"/>
    <s v="New"/>
    <x v="0"/>
    <s v="Commuter Helmet"/>
    <n v="3"/>
    <n v="82.91"/>
    <n v="0"/>
    <n v="42.29"/>
    <n v="248.73"/>
    <n v="126.87"/>
    <n v="121.85999999999999"/>
    <n v="0.4899288384995778"/>
  </r>
  <r>
    <n v="2211"/>
    <d v="2026-06-24T00:00:00"/>
    <n v="2026"/>
    <x v="1"/>
    <n v="6"/>
    <x v="5"/>
    <x v="2"/>
    <x v="10"/>
    <x v="3"/>
    <s v="New"/>
    <x v="4"/>
    <s v="Resistance Band Set"/>
    <n v="2"/>
    <n v="41.25"/>
    <n v="0"/>
    <n v="14.72"/>
    <n v="82.5"/>
    <n v="29.44"/>
    <n v="53.06"/>
    <n v="0.64315151515151514"/>
  </r>
  <r>
    <n v="3494"/>
    <d v="2026-06-24T00:00:00"/>
    <n v="2026"/>
    <x v="1"/>
    <n v="6"/>
    <x v="5"/>
    <x v="3"/>
    <x v="8"/>
    <x v="1"/>
    <s v="Business"/>
    <x v="3"/>
    <s v="Trail Tent 2P"/>
    <n v="6"/>
    <n v="194.79"/>
    <n v="0.15"/>
    <n v="106.78"/>
    <n v="993.42899999999997"/>
    <n v="640.68000000000006"/>
    <n v="352.74899999999991"/>
    <n v="0.3550822454347517"/>
  </r>
  <r>
    <n v="3586"/>
    <d v="2026-06-24T00:00:00"/>
    <n v="2026"/>
    <x v="1"/>
    <n v="6"/>
    <x v="5"/>
    <x v="0"/>
    <x v="15"/>
    <x v="1"/>
    <s v="Business"/>
    <x v="3"/>
    <s v="Trail Tent 2P"/>
    <n v="6"/>
    <n v="193.13"/>
    <n v="0.15"/>
    <n v="106.49"/>
    <n v="984.96299999999997"/>
    <n v="638.93999999999994"/>
    <n v="346.02300000000002"/>
    <n v="0.35130558203709178"/>
  </r>
  <r>
    <n v="3660"/>
    <d v="2026-06-24T00:00:00"/>
    <n v="2026"/>
    <x v="1"/>
    <n v="6"/>
    <x v="5"/>
    <x v="2"/>
    <x v="3"/>
    <x v="0"/>
    <s v="New"/>
    <x v="0"/>
    <s v="Commuter Helmet"/>
    <n v="1"/>
    <n v="82.7"/>
    <n v="0.05"/>
    <n v="42.16"/>
    <n v="78.564999999999998"/>
    <n v="42.16"/>
    <n v="36.405000000000001"/>
    <n v="0.46337427607713361"/>
  </r>
  <r>
    <n v="4307"/>
    <d v="2026-06-24T00:00:00"/>
    <n v="2026"/>
    <x v="1"/>
    <n v="6"/>
    <x v="5"/>
    <x v="3"/>
    <x v="8"/>
    <x v="0"/>
    <s v="Business"/>
    <x v="0"/>
    <s v="Compact Repair Kit"/>
    <n v="1"/>
    <n v="40.33"/>
    <n v="0"/>
    <n v="16.48"/>
    <n v="40.33"/>
    <n v="16.48"/>
    <n v="23.849999999999998"/>
    <n v="0.59137118770146291"/>
  </r>
  <r>
    <n v="5133"/>
    <d v="2026-06-24T00:00:00"/>
    <n v="2026"/>
    <x v="1"/>
    <n v="6"/>
    <x v="5"/>
    <x v="0"/>
    <x v="0"/>
    <x v="0"/>
    <s v="Business"/>
    <x v="3"/>
    <s v="Portable Camp Stove"/>
    <n v="1"/>
    <n v="81.99"/>
    <n v="0.15"/>
    <n v="40.29"/>
    <n v="69.691499999999991"/>
    <n v="40.29"/>
    <n v="29.401499999999992"/>
    <n v="0.4218807171606293"/>
  </r>
  <r>
    <n v="472"/>
    <d v="2026-06-25T00:00:00"/>
    <n v="2026"/>
    <x v="1"/>
    <n v="6"/>
    <x v="5"/>
    <x v="1"/>
    <x v="6"/>
    <x v="2"/>
    <s v="Business"/>
    <x v="2"/>
    <s v="Packing Cube Set"/>
    <n v="3"/>
    <n v="46.29"/>
    <n v="0"/>
    <n v="18.309999999999999"/>
    <n v="138.87"/>
    <n v="54.929999999999993"/>
    <n v="83.940000000000012"/>
    <n v="0.60445020522791104"/>
  </r>
  <r>
    <n v="689"/>
    <d v="2026-06-25T00:00:00"/>
    <n v="2026"/>
    <x v="1"/>
    <n v="6"/>
    <x v="5"/>
    <x v="3"/>
    <x v="7"/>
    <x v="0"/>
    <s v="New"/>
    <x v="0"/>
    <s v="Compact Repair Kit"/>
    <n v="1"/>
    <n v="39.729999999999997"/>
    <n v="0"/>
    <n v="16.55"/>
    <n v="39.729999999999997"/>
    <n v="16.55"/>
    <n v="23.179999999999996"/>
    <n v="0.58343820790334755"/>
  </r>
  <r>
    <n v="864"/>
    <d v="2026-06-25T00:00:00"/>
    <n v="2026"/>
    <x v="1"/>
    <n v="6"/>
    <x v="5"/>
    <x v="3"/>
    <x v="8"/>
    <x v="0"/>
    <s v="New"/>
    <x v="2"/>
    <s v="Carry-On Duffel"/>
    <n v="4"/>
    <n v="131.02000000000001"/>
    <n v="0.05"/>
    <n v="67.42"/>
    <n v="497.87600000000003"/>
    <n v="269.68"/>
    <n v="228.19600000000003"/>
    <n v="0.45833902417469413"/>
  </r>
  <r>
    <n v="1163"/>
    <d v="2026-06-25T00:00:00"/>
    <n v="2026"/>
    <x v="1"/>
    <n v="6"/>
    <x v="5"/>
    <x v="1"/>
    <x v="12"/>
    <x v="0"/>
    <s v="New"/>
    <x v="2"/>
    <s v="Packing Cube Set"/>
    <n v="2"/>
    <n v="46.69"/>
    <n v="0.05"/>
    <n v="18.23"/>
    <n v="88.710999999999999"/>
    <n v="36.46"/>
    <n v="52.250999999999998"/>
    <n v="0.58900249123558523"/>
  </r>
  <r>
    <n v="1323"/>
    <d v="2026-06-25T00:00:00"/>
    <n v="2026"/>
    <x v="1"/>
    <n v="6"/>
    <x v="5"/>
    <x v="1"/>
    <x v="12"/>
    <x v="0"/>
    <s v="Returning"/>
    <x v="4"/>
    <s v="Resistance Band Set"/>
    <n v="2"/>
    <n v="39.57"/>
    <n v="0.1"/>
    <n v="14.64"/>
    <n v="71.225999999999999"/>
    <n v="29.28"/>
    <n v="41.945999999999998"/>
    <n v="0.58891416055934631"/>
  </r>
  <r>
    <n v="2098"/>
    <d v="2026-06-25T00:00:00"/>
    <n v="2026"/>
    <x v="1"/>
    <n v="6"/>
    <x v="5"/>
    <x v="2"/>
    <x v="2"/>
    <x v="0"/>
    <s v="Returning"/>
    <x v="1"/>
    <s v="Trail Boots"/>
    <n v="1"/>
    <n v="146.46"/>
    <n v="0.15"/>
    <n v="80.760000000000005"/>
    <n v="124.491"/>
    <n v="80.760000000000005"/>
    <n v="43.730999999999995"/>
    <n v="0.35127840566787955"/>
  </r>
  <r>
    <n v="2190"/>
    <d v="2026-06-25T00:00:00"/>
    <n v="2026"/>
    <x v="1"/>
    <n v="6"/>
    <x v="5"/>
    <x v="1"/>
    <x v="6"/>
    <x v="2"/>
    <s v="Business"/>
    <x v="0"/>
    <s v="Trail Bike Light"/>
    <n v="5"/>
    <n v="50.78"/>
    <n v="0"/>
    <n v="22.68"/>
    <n v="253.9"/>
    <n v="113.4"/>
    <n v="140.5"/>
    <n v="0.55336746750689247"/>
  </r>
  <r>
    <n v="2664"/>
    <d v="2026-06-25T00:00:00"/>
    <n v="2026"/>
    <x v="1"/>
    <n v="6"/>
    <x v="5"/>
    <x v="2"/>
    <x v="10"/>
    <x v="3"/>
    <s v="Returning"/>
    <x v="2"/>
    <s v="Packing Cube Set"/>
    <n v="3"/>
    <n v="47.61"/>
    <n v="0"/>
    <n v="18.21"/>
    <n v="142.82999999999998"/>
    <n v="54.63"/>
    <n v="88.199999999999989"/>
    <n v="0.61751732829237549"/>
  </r>
  <r>
    <n v="2992"/>
    <d v="2026-06-25T00:00:00"/>
    <n v="2026"/>
    <x v="1"/>
    <n v="6"/>
    <x v="5"/>
    <x v="2"/>
    <x v="16"/>
    <x v="0"/>
    <s v="New"/>
    <x v="0"/>
    <s v="Trail Bike Light"/>
    <n v="1"/>
    <n v="50.75"/>
    <n v="0.1"/>
    <n v="22.94"/>
    <n v="45.675000000000004"/>
    <n v="22.94"/>
    <n v="22.735000000000003"/>
    <n v="0.49775588396278053"/>
  </r>
  <r>
    <n v="3120"/>
    <d v="2026-06-25T00:00:00"/>
    <n v="2026"/>
    <x v="1"/>
    <n v="6"/>
    <x v="5"/>
    <x v="2"/>
    <x v="5"/>
    <x v="3"/>
    <s v="Returning"/>
    <x v="4"/>
    <s v="Training Mat"/>
    <n v="1"/>
    <n v="50.33"/>
    <n v="0"/>
    <n v="21.66"/>
    <n v="50.33"/>
    <n v="21.66"/>
    <n v="28.669999999999998"/>
    <n v="0.56964037353467112"/>
  </r>
  <r>
    <n v="189"/>
    <d v="2026-06-26T00:00:00"/>
    <n v="2026"/>
    <x v="1"/>
    <n v="6"/>
    <x v="5"/>
    <x v="2"/>
    <x v="10"/>
    <x v="0"/>
    <s v="Business"/>
    <x v="2"/>
    <s v="Packing Cube Set"/>
    <n v="1"/>
    <n v="47.5"/>
    <n v="0.1"/>
    <n v="18.8"/>
    <n v="42.75"/>
    <n v="18.8"/>
    <n v="23.95"/>
    <n v="0.56023391812865497"/>
  </r>
  <r>
    <n v="927"/>
    <d v="2026-06-26T00:00:00"/>
    <n v="2026"/>
    <x v="1"/>
    <n v="6"/>
    <x v="5"/>
    <x v="2"/>
    <x v="10"/>
    <x v="3"/>
    <s v="Returning"/>
    <x v="2"/>
    <s v="Carry-On Duffel"/>
    <n v="2"/>
    <n v="130.33000000000001"/>
    <n v="0.1"/>
    <n v="67.319999999999993"/>
    <n v="234.59400000000002"/>
    <n v="134.63999999999999"/>
    <n v="99.954000000000036"/>
    <n v="0.42607227806337772"/>
  </r>
  <r>
    <n v="1388"/>
    <d v="2026-06-26T00:00:00"/>
    <n v="2026"/>
    <x v="1"/>
    <n v="6"/>
    <x v="5"/>
    <x v="1"/>
    <x v="14"/>
    <x v="0"/>
    <s v="Returning"/>
    <x v="1"/>
    <s v="Summit Backpack 45L"/>
    <n v="3"/>
    <n v="156.76"/>
    <n v="0.05"/>
    <n v="78.63"/>
    <n v="446.76599999999996"/>
    <n v="235.89"/>
    <n v="210.87599999999998"/>
    <n v="0.47200547937846654"/>
  </r>
  <r>
    <n v="3932"/>
    <d v="2026-06-26T00:00:00"/>
    <n v="2026"/>
    <x v="1"/>
    <n v="6"/>
    <x v="5"/>
    <x v="2"/>
    <x v="10"/>
    <x v="0"/>
    <s v="New"/>
    <x v="4"/>
    <s v="Recovery Roller"/>
    <n v="4"/>
    <n v="35.770000000000003"/>
    <n v="0"/>
    <n v="13.75"/>
    <n v="143.08000000000001"/>
    <n v="55"/>
    <n v="88.080000000000013"/>
    <n v="0.61559966452334358"/>
  </r>
  <r>
    <n v="4008"/>
    <d v="2026-06-26T00:00:00"/>
    <n v="2026"/>
    <x v="1"/>
    <n v="6"/>
    <x v="5"/>
    <x v="1"/>
    <x v="14"/>
    <x v="0"/>
    <s v="Returning"/>
    <x v="0"/>
    <s v="Cycling Pack 12L"/>
    <n v="2"/>
    <n v="102.49"/>
    <n v="0"/>
    <n v="50.07"/>
    <n v="204.98"/>
    <n v="100.14"/>
    <n v="104.83999999999999"/>
    <n v="0.51146453312518292"/>
  </r>
  <r>
    <n v="4701"/>
    <d v="2026-06-26T00:00:00"/>
    <n v="2026"/>
    <x v="1"/>
    <n v="6"/>
    <x v="5"/>
    <x v="0"/>
    <x v="0"/>
    <x v="1"/>
    <s v="Business"/>
    <x v="0"/>
    <s v="Commuter Helmet"/>
    <n v="8"/>
    <n v="82.47"/>
    <n v="0.15"/>
    <n v="42.58"/>
    <n v="560.79599999999994"/>
    <n v="340.64"/>
    <n v="220.15599999999995"/>
    <n v="0.39257769313618496"/>
  </r>
  <r>
    <n v="4805"/>
    <d v="2026-06-26T00:00:00"/>
    <n v="2026"/>
    <x v="1"/>
    <n v="6"/>
    <x v="5"/>
    <x v="2"/>
    <x v="10"/>
    <x v="0"/>
    <s v="Returning"/>
    <x v="3"/>
    <s v="Compact Sleeping Bag"/>
    <n v="1"/>
    <n v="121.44"/>
    <n v="0"/>
    <n v="62.34"/>
    <n v="121.44"/>
    <n v="62.34"/>
    <n v="59.099999999999994"/>
    <n v="0.48666007905138337"/>
  </r>
  <r>
    <n v="912"/>
    <d v="2026-06-27T00:00:00"/>
    <n v="2026"/>
    <x v="1"/>
    <n v="6"/>
    <x v="5"/>
    <x v="0"/>
    <x v="0"/>
    <x v="3"/>
    <s v="New"/>
    <x v="2"/>
    <s v="Packing Cube Set"/>
    <n v="4"/>
    <n v="46.44"/>
    <n v="0.05"/>
    <n v="18.2"/>
    <n v="176.47199999999998"/>
    <n v="72.8"/>
    <n v="103.67199999999998"/>
    <n v="0.58746996690693143"/>
  </r>
  <r>
    <n v="1837"/>
    <d v="2026-06-27T00:00:00"/>
    <n v="2026"/>
    <x v="1"/>
    <n v="6"/>
    <x v="5"/>
    <x v="0"/>
    <x v="0"/>
    <x v="3"/>
    <s v="Business"/>
    <x v="3"/>
    <s v="Trail Tent 2P"/>
    <n v="2"/>
    <n v="194.13"/>
    <n v="0.1"/>
    <n v="106.51"/>
    <n v="349.43400000000003"/>
    <n v="213.02"/>
    <n v="136.41400000000002"/>
    <n v="0.39038559499075648"/>
  </r>
  <r>
    <n v="2216"/>
    <d v="2026-06-27T00:00:00"/>
    <n v="2026"/>
    <x v="1"/>
    <n v="6"/>
    <x v="5"/>
    <x v="0"/>
    <x v="9"/>
    <x v="0"/>
    <s v="Business"/>
    <x v="0"/>
    <s v="Commuter Helmet"/>
    <n v="4"/>
    <n v="81.86"/>
    <n v="0.05"/>
    <n v="42.22"/>
    <n v="311.06799999999998"/>
    <n v="168.88"/>
    <n v="142.18799999999999"/>
    <n v="0.45709619761595532"/>
  </r>
  <r>
    <n v="2451"/>
    <d v="2026-06-27T00:00:00"/>
    <n v="2026"/>
    <x v="1"/>
    <n v="6"/>
    <x v="5"/>
    <x v="0"/>
    <x v="9"/>
    <x v="1"/>
    <s v="Business"/>
    <x v="2"/>
    <s v="Travel Backpack 35L"/>
    <n v="4"/>
    <n v="162.61000000000001"/>
    <n v="0.05"/>
    <n v="88.64"/>
    <n v="617.91800000000001"/>
    <n v="354.56"/>
    <n v="263.358"/>
    <n v="0.4262021821665658"/>
  </r>
  <r>
    <n v="2874"/>
    <d v="2026-06-27T00:00:00"/>
    <n v="2026"/>
    <x v="1"/>
    <n v="6"/>
    <x v="5"/>
    <x v="1"/>
    <x v="12"/>
    <x v="2"/>
    <s v="New"/>
    <x v="0"/>
    <s v="Compact Repair Kit"/>
    <n v="1"/>
    <n v="40.26"/>
    <n v="0"/>
    <n v="16.62"/>
    <n v="40.26"/>
    <n v="16.62"/>
    <n v="23.639999999999997"/>
    <n v="0.58718330849478384"/>
  </r>
  <r>
    <n v="2885"/>
    <d v="2026-06-27T00:00:00"/>
    <n v="2026"/>
    <x v="1"/>
    <n v="6"/>
    <x v="5"/>
    <x v="0"/>
    <x v="0"/>
    <x v="0"/>
    <s v="Business"/>
    <x v="2"/>
    <s v="Packing Cube Set"/>
    <n v="1"/>
    <n v="47.23"/>
    <n v="0.1"/>
    <n v="17.829999999999998"/>
    <n v="42.506999999999998"/>
    <n v="17.829999999999998"/>
    <n v="24.677"/>
    <n v="0.58053967581810062"/>
  </r>
  <r>
    <n v="3014"/>
    <d v="2026-06-27T00:00:00"/>
    <n v="2026"/>
    <x v="1"/>
    <n v="6"/>
    <x v="5"/>
    <x v="2"/>
    <x v="10"/>
    <x v="0"/>
    <s v="New"/>
    <x v="4"/>
    <s v="Training Mat"/>
    <n v="1"/>
    <n v="50.13"/>
    <n v="0.15"/>
    <n v="22.22"/>
    <n v="42.610500000000002"/>
    <n v="22.22"/>
    <n v="20.390500000000003"/>
    <n v="0.47853228664296366"/>
  </r>
  <r>
    <n v="3273"/>
    <d v="2026-06-27T00:00:00"/>
    <n v="2026"/>
    <x v="1"/>
    <n v="6"/>
    <x v="5"/>
    <x v="2"/>
    <x v="3"/>
    <x v="0"/>
    <s v="Business"/>
    <x v="3"/>
    <s v="Alpine Tent 4P"/>
    <n v="2"/>
    <n v="345.82"/>
    <n v="0.05"/>
    <n v="196.24"/>
    <n v="657.05799999999999"/>
    <n v="392.48"/>
    <n v="264.57799999999997"/>
    <n v="0.40267069269379563"/>
  </r>
  <r>
    <n v="5041"/>
    <d v="2026-06-27T00:00:00"/>
    <n v="2026"/>
    <x v="1"/>
    <n v="6"/>
    <x v="5"/>
    <x v="0"/>
    <x v="15"/>
    <x v="2"/>
    <s v="New"/>
    <x v="3"/>
    <s v="Compact Sleeping Bag"/>
    <n v="1"/>
    <n v="126.12"/>
    <n v="0"/>
    <n v="62.18"/>
    <n v="126.12"/>
    <n v="62.18"/>
    <n v="63.940000000000005"/>
    <n v="0.50697748176339996"/>
  </r>
  <r>
    <n v="312"/>
    <d v="2026-06-28T00:00:00"/>
    <n v="2026"/>
    <x v="1"/>
    <n v="6"/>
    <x v="5"/>
    <x v="3"/>
    <x v="7"/>
    <x v="3"/>
    <s v="Returning"/>
    <x v="4"/>
    <s v="Recovery Roller"/>
    <n v="1"/>
    <n v="36"/>
    <n v="0"/>
    <n v="13.95"/>
    <n v="36"/>
    <n v="13.95"/>
    <n v="22.05"/>
    <n v="0.61250000000000004"/>
  </r>
  <r>
    <n v="647"/>
    <d v="2026-06-28T00:00:00"/>
    <n v="2026"/>
    <x v="1"/>
    <n v="6"/>
    <x v="5"/>
    <x v="0"/>
    <x v="0"/>
    <x v="0"/>
    <s v="Returning"/>
    <x v="2"/>
    <s v="Travel Backpack 35L"/>
    <n v="1"/>
    <n v="162.25"/>
    <n v="0.05"/>
    <n v="89.28"/>
    <n v="154.13749999999999"/>
    <n v="89.28"/>
    <n v="64.857499999999987"/>
    <n v="0.42077690373854509"/>
  </r>
  <r>
    <n v="708"/>
    <d v="2026-06-28T00:00:00"/>
    <n v="2026"/>
    <x v="1"/>
    <n v="6"/>
    <x v="5"/>
    <x v="1"/>
    <x v="11"/>
    <x v="0"/>
    <s v="Returning"/>
    <x v="1"/>
    <s v="Summit Backpack 45L"/>
    <n v="1"/>
    <n v="150.44"/>
    <n v="0"/>
    <n v="80.5"/>
    <n v="150.44"/>
    <n v="80.5"/>
    <n v="69.94"/>
    <n v="0.46490295134272797"/>
  </r>
  <r>
    <n v="886"/>
    <d v="2026-06-28T00:00:00"/>
    <n v="2026"/>
    <x v="1"/>
    <n v="6"/>
    <x v="5"/>
    <x v="0"/>
    <x v="0"/>
    <x v="2"/>
    <s v="Business"/>
    <x v="3"/>
    <s v="Compact Sleeping Bag"/>
    <n v="2"/>
    <n v="126.17"/>
    <n v="0.05"/>
    <n v="61.13"/>
    <n v="239.72299999999998"/>
    <n v="122.26"/>
    <n v="117.46299999999998"/>
    <n v="0.48999470221881081"/>
  </r>
  <r>
    <n v="944"/>
    <d v="2026-06-28T00:00:00"/>
    <n v="2026"/>
    <x v="1"/>
    <n v="6"/>
    <x v="5"/>
    <x v="3"/>
    <x v="7"/>
    <x v="3"/>
    <s v="Returning"/>
    <x v="3"/>
    <s v="Portable Camp Stove"/>
    <n v="2"/>
    <n v="83.72"/>
    <n v="0"/>
    <n v="38.96"/>
    <n v="167.44"/>
    <n v="77.92"/>
    <n v="89.52"/>
    <n v="0.53463927376970855"/>
  </r>
  <r>
    <n v="1050"/>
    <d v="2026-06-28T00:00:00"/>
    <n v="2026"/>
    <x v="1"/>
    <n v="6"/>
    <x v="5"/>
    <x v="3"/>
    <x v="8"/>
    <x v="3"/>
    <s v="New"/>
    <x v="1"/>
    <s v="Trekking Poles"/>
    <n v="1"/>
    <n v="70.58"/>
    <n v="0"/>
    <n v="32.78"/>
    <n v="70.58"/>
    <n v="32.78"/>
    <n v="37.799999999999997"/>
    <n v="0.53556248228960046"/>
  </r>
  <r>
    <n v="1677"/>
    <d v="2026-06-28T00:00:00"/>
    <n v="2026"/>
    <x v="1"/>
    <n v="6"/>
    <x v="5"/>
    <x v="3"/>
    <x v="13"/>
    <x v="1"/>
    <s v="Business"/>
    <x v="3"/>
    <s v="Portable Camp Stove"/>
    <n v="5"/>
    <n v="81.96"/>
    <n v="0.05"/>
    <n v="39.130000000000003"/>
    <n v="389.30999999999995"/>
    <n v="195.65"/>
    <n v="193.65999999999994"/>
    <n v="0.497444196141892"/>
  </r>
  <r>
    <n v="2109"/>
    <d v="2026-06-28T00:00:00"/>
    <n v="2026"/>
    <x v="1"/>
    <n v="6"/>
    <x v="5"/>
    <x v="1"/>
    <x v="14"/>
    <x v="0"/>
    <s v="New"/>
    <x v="0"/>
    <s v="Compact Repair Kit"/>
    <n v="1"/>
    <n v="40.67"/>
    <n v="0"/>
    <n v="16.5"/>
    <n v="40.67"/>
    <n v="16.5"/>
    <n v="24.17"/>
    <n v="0.59429554954511932"/>
  </r>
  <r>
    <n v="3688"/>
    <d v="2026-06-28T00:00:00"/>
    <n v="2026"/>
    <x v="1"/>
    <n v="6"/>
    <x v="5"/>
    <x v="2"/>
    <x v="16"/>
    <x v="2"/>
    <s v="New"/>
    <x v="4"/>
    <s v="Resistance Band Set"/>
    <n v="1"/>
    <n v="40.94"/>
    <n v="0"/>
    <n v="14.47"/>
    <n v="40.94"/>
    <n v="14.47"/>
    <n v="26.47"/>
    <n v="0.64655593551538837"/>
  </r>
  <r>
    <n v="521"/>
    <d v="2026-06-29T00:00:00"/>
    <n v="2026"/>
    <x v="1"/>
    <n v="6"/>
    <x v="5"/>
    <x v="3"/>
    <x v="8"/>
    <x v="1"/>
    <s v="Business"/>
    <x v="0"/>
    <s v="Cycling Pack 12L"/>
    <n v="3"/>
    <n v="100.89"/>
    <n v="0.05"/>
    <n v="49.08"/>
    <n v="287.53649999999999"/>
    <n v="147.24"/>
    <n v="140.29649999999998"/>
    <n v="0.48792588071427451"/>
  </r>
  <r>
    <n v="557"/>
    <d v="2026-06-29T00:00:00"/>
    <n v="2026"/>
    <x v="1"/>
    <n v="6"/>
    <x v="5"/>
    <x v="1"/>
    <x v="12"/>
    <x v="1"/>
    <s v="Business"/>
    <x v="0"/>
    <s v="Compact Repair Kit"/>
    <n v="3"/>
    <n v="39.78"/>
    <n v="0.15"/>
    <n v="16.850000000000001"/>
    <n v="101.43900000000001"/>
    <n v="50.550000000000004"/>
    <n v="50.889000000000003"/>
    <n v="0.50167095495815217"/>
  </r>
  <r>
    <n v="929"/>
    <d v="2026-06-29T00:00:00"/>
    <n v="2026"/>
    <x v="1"/>
    <n v="6"/>
    <x v="5"/>
    <x v="0"/>
    <x v="0"/>
    <x v="0"/>
    <s v="Returning"/>
    <x v="4"/>
    <s v="Resistance Band Set"/>
    <n v="1"/>
    <n v="40.299999999999997"/>
    <n v="0.05"/>
    <n v="14.79"/>
    <n v="38.284999999999997"/>
    <n v="14.79"/>
    <n v="23.494999999999997"/>
    <n v="0.61368682251534545"/>
  </r>
  <r>
    <n v="1089"/>
    <d v="2026-06-29T00:00:00"/>
    <n v="2026"/>
    <x v="1"/>
    <n v="6"/>
    <x v="5"/>
    <x v="1"/>
    <x v="11"/>
    <x v="2"/>
    <s v="Returning"/>
    <x v="1"/>
    <s v="Hiking Daypack 20L"/>
    <n v="1"/>
    <n v="90.91"/>
    <n v="0.05"/>
    <n v="45.9"/>
    <n v="86.364499999999992"/>
    <n v="45.9"/>
    <n v="40.464499999999994"/>
    <n v="0.46853163047316893"/>
  </r>
  <r>
    <n v="1655"/>
    <d v="2026-06-29T00:00:00"/>
    <n v="2026"/>
    <x v="1"/>
    <n v="6"/>
    <x v="5"/>
    <x v="0"/>
    <x v="0"/>
    <x v="1"/>
    <s v="Business"/>
    <x v="2"/>
    <s v="Travel Backpack 35L"/>
    <n v="5"/>
    <n v="162.29"/>
    <n v="0.15"/>
    <n v="86.66"/>
    <n v="689.73249999999996"/>
    <n v="433.29999999999995"/>
    <n v="256.4325"/>
    <n v="0.37178543855770174"/>
  </r>
  <r>
    <n v="1897"/>
    <d v="2026-06-29T00:00:00"/>
    <n v="2026"/>
    <x v="1"/>
    <n v="6"/>
    <x v="5"/>
    <x v="1"/>
    <x v="11"/>
    <x v="0"/>
    <s v="Business"/>
    <x v="0"/>
    <s v="Trail Bike Light"/>
    <n v="2"/>
    <n v="51.03"/>
    <n v="0"/>
    <n v="22.59"/>
    <n v="102.06"/>
    <n v="45.18"/>
    <n v="56.88"/>
    <n v="0.55731922398589062"/>
  </r>
  <r>
    <n v="2417"/>
    <d v="2026-06-29T00:00:00"/>
    <n v="2026"/>
    <x v="1"/>
    <n v="6"/>
    <x v="5"/>
    <x v="1"/>
    <x v="12"/>
    <x v="0"/>
    <s v="Business"/>
    <x v="4"/>
    <s v="Training Mat"/>
    <n v="1"/>
    <n v="50.67"/>
    <n v="0"/>
    <n v="22.18"/>
    <n v="50.67"/>
    <n v="22.18"/>
    <n v="28.490000000000002"/>
    <n v="0.56226564041839355"/>
  </r>
  <r>
    <n v="3474"/>
    <d v="2026-06-29T00:00:00"/>
    <n v="2026"/>
    <x v="1"/>
    <n v="6"/>
    <x v="5"/>
    <x v="3"/>
    <x v="8"/>
    <x v="1"/>
    <s v="Returning"/>
    <x v="2"/>
    <s v="Carry-On Duffel"/>
    <n v="10"/>
    <n v="130.62"/>
    <n v="0.05"/>
    <n v="67.05"/>
    <n v="1240.8899999999999"/>
    <n v="670.5"/>
    <n v="570.38999999999987"/>
    <n v="0.45966201677828006"/>
  </r>
  <r>
    <n v="4079"/>
    <d v="2026-06-29T00:00:00"/>
    <n v="2026"/>
    <x v="1"/>
    <n v="6"/>
    <x v="5"/>
    <x v="2"/>
    <x v="5"/>
    <x v="0"/>
    <s v="New"/>
    <x v="3"/>
    <s v="Trail Tent 2P"/>
    <n v="4"/>
    <n v="194.6"/>
    <n v="0"/>
    <n v="104.64"/>
    <n v="778.4"/>
    <n v="418.56"/>
    <n v="359.84"/>
    <n v="0.46228160328879753"/>
  </r>
  <r>
    <n v="45"/>
    <d v="2026-06-30T00:00:00"/>
    <n v="2026"/>
    <x v="1"/>
    <n v="6"/>
    <x v="5"/>
    <x v="2"/>
    <x v="2"/>
    <x v="2"/>
    <s v="New"/>
    <x v="1"/>
    <s v="Hiking Daypack 20L"/>
    <n v="1"/>
    <n v="94"/>
    <n v="0"/>
    <n v="45.62"/>
    <n v="94"/>
    <n v="45.62"/>
    <n v="48.38"/>
    <n v="0.51468085106382977"/>
  </r>
  <r>
    <n v="2895"/>
    <d v="2026-06-30T00:00:00"/>
    <n v="2026"/>
    <x v="1"/>
    <n v="6"/>
    <x v="5"/>
    <x v="3"/>
    <x v="8"/>
    <x v="0"/>
    <s v="Returning"/>
    <x v="4"/>
    <s v="Resistance Band Set"/>
    <n v="2"/>
    <n v="40.46"/>
    <n v="0"/>
    <n v="15.15"/>
    <n v="80.92"/>
    <n v="30.3"/>
    <n v="50.620000000000005"/>
    <n v="0.62555610479485912"/>
  </r>
  <r>
    <n v="5158"/>
    <d v="2026-06-30T00:00:00"/>
    <n v="2026"/>
    <x v="1"/>
    <n v="6"/>
    <x v="5"/>
    <x v="1"/>
    <x v="6"/>
    <x v="2"/>
    <s v="New"/>
    <x v="1"/>
    <s v="Summit Backpack 45L"/>
    <n v="1"/>
    <n v="156.11000000000001"/>
    <n v="0"/>
    <n v="79.52"/>
    <n v="156.11000000000001"/>
    <n v="79.52"/>
    <n v="76.590000000000018"/>
    <n v="0.49061559157004681"/>
  </r>
  <r>
    <n v="1217"/>
    <d v="2026-07-01T00:00:00"/>
    <n v="2026"/>
    <x v="2"/>
    <n v="7"/>
    <x v="6"/>
    <x v="2"/>
    <x v="3"/>
    <x v="0"/>
    <s v="Returning"/>
    <x v="3"/>
    <s v="Compact Sleeping Bag"/>
    <n v="2"/>
    <n v="121.78"/>
    <n v="0.1"/>
    <n v="59.62"/>
    <n v="219.20400000000001"/>
    <n v="119.24"/>
    <n v="99.964000000000013"/>
    <n v="0.45603182423678407"/>
  </r>
  <r>
    <n v="2249"/>
    <d v="2026-07-01T00:00:00"/>
    <n v="2026"/>
    <x v="2"/>
    <n v="7"/>
    <x v="6"/>
    <x v="0"/>
    <x v="15"/>
    <x v="3"/>
    <s v="New"/>
    <x v="4"/>
    <s v="Recovery Roller"/>
    <n v="3"/>
    <n v="36.22"/>
    <n v="0.1"/>
    <n v="13.83"/>
    <n v="97.793999999999997"/>
    <n v="41.49"/>
    <n v="56.303999999999995"/>
    <n v="0.57574084299650286"/>
  </r>
  <r>
    <n v="2650"/>
    <d v="2026-07-01T00:00:00"/>
    <n v="2026"/>
    <x v="2"/>
    <n v="7"/>
    <x v="6"/>
    <x v="3"/>
    <x v="7"/>
    <x v="1"/>
    <s v="Business"/>
    <x v="2"/>
    <s v="Travel Backpack 35L"/>
    <n v="10"/>
    <n v="161.78"/>
    <n v="0.1"/>
    <n v="85.11"/>
    <n v="1456.02"/>
    <n v="851.1"/>
    <n v="604.91999999999996"/>
    <n v="0.4154613260806857"/>
  </r>
  <r>
    <n v="3937"/>
    <d v="2026-07-01T00:00:00"/>
    <n v="2026"/>
    <x v="2"/>
    <n v="7"/>
    <x v="6"/>
    <x v="3"/>
    <x v="7"/>
    <x v="0"/>
    <s v="Business"/>
    <x v="3"/>
    <s v="Compact Sleeping Bag"/>
    <n v="3"/>
    <n v="126.23"/>
    <n v="0.05"/>
    <n v="61.81"/>
    <n v="359.75549999999998"/>
    <n v="185.43"/>
    <n v="174.32549999999998"/>
    <n v="0.4845666014835075"/>
  </r>
  <r>
    <n v="4122"/>
    <d v="2026-07-01T00:00:00"/>
    <n v="2026"/>
    <x v="2"/>
    <n v="7"/>
    <x v="6"/>
    <x v="3"/>
    <x v="8"/>
    <x v="0"/>
    <s v="Returning"/>
    <x v="0"/>
    <s v="Commuter Helmet"/>
    <n v="4"/>
    <n v="79.97"/>
    <n v="0.1"/>
    <n v="43.36"/>
    <n v="287.892"/>
    <n v="173.44"/>
    <n v="114.452"/>
    <n v="0.39755185972517471"/>
  </r>
  <r>
    <n v="4589"/>
    <d v="2026-07-01T00:00:00"/>
    <n v="2026"/>
    <x v="2"/>
    <n v="7"/>
    <x v="6"/>
    <x v="3"/>
    <x v="8"/>
    <x v="2"/>
    <s v="New"/>
    <x v="0"/>
    <s v="Cycling Pack 12L"/>
    <n v="2"/>
    <n v="102.37"/>
    <n v="0"/>
    <n v="50.25"/>
    <n v="204.74"/>
    <n v="100.5"/>
    <n v="104.24000000000001"/>
    <n v="0.50913353521539517"/>
  </r>
  <r>
    <n v="4873"/>
    <d v="2026-07-01T00:00:00"/>
    <n v="2026"/>
    <x v="2"/>
    <n v="7"/>
    <x v="6"/>
    <x v="3"/>
    <x v="13"/>
    <x v="0"/>
    <s v="New"/>
    <x v="0"/>
    <s v="Cycling Pack 12L"/>
    <n v="1"/>
    <n v="102.13"/>
    <n v="0"/>
    <n v="49.17"/>
    <n v="102.13"/>
    <n v="49.17"/>
    <n v="52.959999999999994"/>
    <n v="0.5185547831195535"/>
  </r>
  <r>
    <n v="729"/>
    <d v="2026-07-02T00:00:00"/>
    <n v="2026"/>
    <x v="2"/>
    <n v="7"/>
    <x v="6"/>
    <x v="2"/>
    <x v="2"/>
    <x v="0"/>
    <s v="Returning"/>
    <x v="2"/>
    <s v="Travel Backpack 35L"/>
    <n v="1"/>
    <n v="161.82"/>
    <n v="0"/>
    <n v="87.15"/>
    <n v="161.82"/>
    <n v="87.15"/>
    <n v="74.669999999999987"/>
    <n v="0.46143863552094916"/>
  </r>
  <r>
    <n v="906"/>
    <d v="2026-07-02T00:00:00"/>
    <n v="2026"/>
    <x v="2"/>
    <n v="7"/>
    <x v="6"/>
    <x v="3"/>
    <x v="8"/>
    <x v="0"/>
    <s v="New"/>
    <x v="0"/>
    <s v="Commuter Helmet"/>
    <n v="2"/>
    <n v="83.29"/>
    <n v="0"/>
    <n v="42.45"/>
    <n v="166.58"/>
    <n v="84.9"/>
    <n v="81.680000000000007"/>
    <n v="0.49033497418657701"/>
  </r>
  <r>
    <n v="1531"/>
    <d v="2026-07-02T00:00:00"/>
    <n v="2026"/>
    <x v="2"/>
    <n v="7"/>
    <x v="6"/>
    <x v="2"/>
    <x v="16"/>
    <x v="0"/>
    <s v="New"/>
    <x v="2"/>
    <s v="Carry-On Duffel"/>
    <n v="2"/>
    <n v="136.72999999999999"/>
    <n v="0"/>
    <n v="66.03"/>
    <n v="273.45999999999998"/>
    <n v="132.06"/>
    <n v="141.39999999999998"/>
    <n v="0.5170774519125283"/>
  </r>
  <r>
    <n v="1683"/>
    <d v="2026-07-02T00:00:00"/>
    <n v="2026"/>
    <x v="2"/>
    <n v="7"/>
    <x v="6"/>
    <x v="2"/>
    <x v="2"/>
    <x v="3"/>
    <s v="Returning"/>
    <x v="1"/>
    <s v="Summit Backpack 45L"/>
    <n v="2"/>
    <n v="152.44"/>
    <n v="0"/>
    <n v="81.23"/>
    <n v="304.88"/>
    <n v="162.46"/>
    <n v="142.41999999999999"/>
    <n v="0.46713461033849379"/>
  </r>
  <r>
    <n v="2363"/>
    <d v="2026-07-02T00:00:00"/>
    <n v="2026"/>
    <x v="2"/>
    <n v="7"/>
    <x v="6"/>
    <x v="3"/>
    <x v="7"/>
    <x v="0"/>
    <s v="New"/>
    <x v="1"/>
    <s v="Trekking Poles"/>
    <n v="2"/>
    <n v="71.28"/>
    <n v="0.1"/>
    <n v="32.67"/>
    <n v="128.304"/>
    <n v="65.34"/>
    <n v="62.963999999999999"/>
    <n v="0.4907407407407407"/>
  </r>
  <r>
    <n v="3858"/>
    <d v="2026-07-02T00:00:00"/>
    <n v="2026"/>
    <x v="2"/>
    <n v="7"/>
    <x v="6"/>
    <x v="2"/>
    <x v="3"/>
    <x v="3"/>
    <s v="Returning"/>
    <x v="0"/>
    <s v="Commuter Helmet"/>
    <n v="1"/>
    <n v="80.290000000000006"/>
    <n v="0.1"/>
    <n v="43.47"/>
    <n v="72.26100000000001"/>
    <n v="43.47"/>
    <n v="28.791000000000011"/>
    <n v="0.39843068875326948"/>
  </r>
  <r>
    <n v="4233"/>
    <d v="2026-07-02T00:00:00"/>
    <n v="2026"/>
    <x v="2"/>
    <n v="7"/>
    <x v="6"/>
    <x v="1"/>
    <x v="6"/>
    <x v="3"/>
    <s v="New"/>
    <x v="1"/>
    <s v="Trail Boots"/>
    <n v="1"/>
    <n v="142.38"/>
    <n v="0.05"/>
    <n v="77.17"/>
    <n v="135.261"/>
    <n v="77.17"/>
    <n v="58.090999999999994"/>
    <n v="0.42947338848596417"/>
  </r>
  <r>
    <n v="5071"/>
    <d v="2026-07-02T00:00:00"/>
    <n v="2026"/>
    <x v="2"/>
    <n v="7"/>
    <x v="6"/>
    <x v="3"/>
    <x v="7"/>
    <x v="0"/>
    <s v="New"/>
    <x v="1"/>
    <s v="Hiking Daypack 20L"/>
    <n v="3"/>
    <n v="91.47"/>
    <n v="0.05"/>
    <n v="45.6"/>
    <n v="260.68949999999995"/>
    <n v="136.80000000000001"/>
    <n v="123.88949999999994"/>
    <n v="0.47523778287963253"/>
  </r>
  <r>
    <n v="5174"/>
    <d v="2026-07-02T00:00:00"/>
    <n v="2026"/>
    <x v="2"/>
    <n v="7"/>
    <x v="6"/>
    <x v="1"/>
    <x v="11"/>
    <x v="2"/>
    <s v="New"/>
    <x v="2"/>
    <s v="Packing Cube Set"/>
    <n v="1"/>
    <n v="45.92"/>
    <n v="0.05"/>
    <n v="17.91"/>
    <n v="43.624000000000002"/>
    <n v="17.91"/>
    <n v="25.714000000000002"/>
    <n v="0.58944617641665142"/>
  </r>
  <r>
    <n v="727"/>
    <d v="2026-07-03T00:00:00"/>
    <n v="2026"/>
    <x v="2"/>
    <n v="7"/>
    <x v="6"/>
    <x v="3"/>
    <x v="4"/>
    <x v="2"/>
    <s v="New"/>
    <x v="4"/>
    <s v="Recovery Roller"/>
    <n v="1"/>
    <n v="36.01"/>
    <n v="0"/>
    <n v="14.11"/>
    <n v="36.01"/>
    <n v="14.11"/>
    <n v="21.9"/>
    <n v="0.60816439877811723"/>
  </r>
  <r>
    <n v="1546"/>
    <d v="2026-07-03T00:00:00"/>
    <n v="2026"/>
    <x v="2"/>
    <n v="7"/>
    <x v="6"/>
    <x v="3"/>
    <x v="13"/>
    <x v="0"/>
    <s v="Business"/>
    <x v="2"/>
    <s v="Travel Backpack 35L"/>
    <n v="1"/>
    <n v="165.8"/>
    <n v="0.1"/>
    <n v="88.32"/>
    <n v="149.22000000000003"/>
    <n v="88.32"/>
    <n v="60.900000000000034"/>
    <n v="0.40812223562525146"/>
  </r>
  <r>
    <n v="3610"/>
    <d v="2026-07-03T00:00:00"/>
    <n v="2026"/>
    <x v="2"/>
    <n v="7"/>
    <x v="6"/>
    <x v="2"/>
    <x v="2"/>
    <x v="1"/>
    <s v="Business"/>
    <x v="4"/>
    <s v="Resistance Band Set"/>
    <n v="5"/>
    <n v="40.36"/>
    <n v="0.15"/>
    <n v="14.57"/>
    <n v="171.53"/>
    <n v="72.849999999999994"/>
    <n v="98.68"/>
    <n v="0.57529295167026184"/>
  </r>
  <r>
    <n v="3931"/>
    <d v="2026-07-03T00:00:00"/>
    <n v="2026"/>
    <x v="2"/>
    <n v="7"/>
    <x v="6"/>
    <x v="2"/>
    <x v="16"/>
    <x v="1"/>
    <s v="Business"/>
    <x v="1"/>
    <s v="Trail Boots"/>
    <n v="12"/>
    <n v="143.77000000000001"/>
    <n v="0.1"/>
    <n v="81.680000000000007"/>
    <n v="1552.7160000000003"/>
    <n v="980.16000000000008"/>
    <n v="572.55600000000027"/>
    <n v="0.3687448316369511"/>
  </r>
  <r>
    <n v="3942"/>
    <d v="2026-07-03T00:00:00"/>
    <n v="2026"/>
    <x v="2"/>
    <n v="7"/>
    <x v="6"/>
    <x v="1"/>
    <x v="12"/>
    <x v="0"/>
    <s v="New"/>
    <x v="1"/>
    <s v="Trekking Poles"/>
    <n v="2"/>
    <n v="70.5"/>
    <n v="0"/>
    <n v="32.51"/>
    <n v="141"/>
    <n v="65.02"/>
    <n v="75.98"/>
    <n v="0.53886524822695037"/>
  </r>
  <r>
    <n v="4165"/>
    <d v="2026-07-03T00:00:00"/>
    <n v="2026"/>
    <x v="2"/>
    <n v="7"/>
    <x v="6"/>
    <x v="1"/>
    <x v="14"/>
    <x v="0"/>
    <s v="New"/>
    <x v="1"/>
    <s v="Summit Backpack 45L"/>
    <n v="2"/>
    <n v="152.88999999999999"/>
    <n v="0"/>
    <n v="81.34"/>
    <n v="305.77999999999997"/>
    <n v="162.68"/>
    <n v="143.09999999999997"/>
    <n v="0.46798351756164558"/>
  </r>
  <r>
    <n v="1149"/>
    <d v="2026-07-04T00:00:00"/>
    <n v="2026"/>
    <x v="2"/>
    <n v="7"/>
    <x v="6"/>
    <x v="0"/>
    <x v="15"/>
    <x v="0"/>
    <s v="New"/>
    <x v="0"/>
    <s v="Commuter Helmet"/>
    <n v="2"/>
    <n v="81.900000000000006"/>
    <n v="0"/>
    <n v="42.61"/>
    <n v="163.80000000000001"/>
    <n v="85.22"/>
    <n v="78.580000000000013"/>
    <n v="0.47973137973137975"/>
  </r>
  <r>
    <n v="1310"/>
    <d v="2026-07-04T00:00:00"/>
    <n v="2026"/>
    <x v="2"/>
    <n v="7"/>
    <x v="6"/>
    <x v="2"/>
    <x v="10"/>
    <x v="2"/>
    <s v="New"/>
    <x v="0"/>
    <s v="Cycling Pack 12L"/>
    <n v="1"/>
    <n v="103.58"/>
    <n v="0"/>
    <n v="51.94"/>
    <n v="103.58"/>
    <n v="51.94"/>
    <n v="51.64"/>
    <n v="0.49855184398532537"/>
  </r>
  <r>
    <n v="2352"/>
    <d v="2026-07-04T00:00:00"/>
    <n v="2026"/>
    <x v="2"/>
    <n v="7"/>
    <x v="6"/>
    <x v="2"/>
    <x v="3"/>
    <x v="1"/>
    <s v="Returning"/>
    <x v="1"/>
    <s v="Trekking Poles"/>
    <n v="4"/>
    <n v="69.7"/>
    <n v="0.1"/>
    <n v="32.799999999999997"/>
    <n v="250.92000000000002"/>
    <n v="131.19999999999999"/>
    <n v="119.72000000000003"/>
    <n v="0.47712418300653603"/>
  </r>
  <r>
    <n v="2547"/>
    <d v="2026-07-04T00:00:00"/>
    <n v="2026"/>
    <x v="2"/>
    <n v="7"/>
    <x v="6"/>
    <x v="1"/>
    <x v="12"/>
    <x v="0"/>
    <s v="Business"/>
    <x v="4"/>
    <s v="Resistance Band Set"/>
    <n v="1"/>
    <n v="40.549999999999997"/>
    <n v="0.05"/>
    <n v="14.44"/>
    <n v="38.522499999999994"/>
    <n v="14.44"/>
    <n v="24.082499999999996"/>
    <n v="0.62515413070283599"/>
  </r>
  <r>
    <n v="2720"/>
    <d v="2026-07-04T00:00:00"/>
    <n v="2026"/>
    <x v="2"/>
    <n v="7"/>
    <x v="6"/>
    <x v="3"/>
    <x v="8"/>
    <x v="0"/>
    <s v="New"/>
    <x v="1"/>
    <s v="Trail Boots"/>
    <n v="2"/>
    <n v="145.88999999999999"/>
    <n v="0"/>
    <n v="80.709999999999994"/>
    <n v="291.77999999999997"/>
    <n v="161.41999999999999"/>
    <n v="130.35999999999999"/>
    <n v="0.4467749674412228"/>
  </r>
  <r>
    <n v="3591"/>
    <d v="2026-07-04T00:00:00"/>
    <n v="2026"/>
    <x v="2"/>
    <n v="7"/>
    <x v="6"/>
    <x v="3"/>
    <x v="13"/>
    <x v="0"/>
    <s v="Returning"/>
    <x v="2"/>
    <s v="Travel Backpack 35L"/>
    <n v="1"/>
    <n v="163.25"/>
    <n v="0"/>
    <n v="89.71"/>
    <n v="163.25"/>
    <n v="89.71"/>
    <n v="73.540000000000006"/>
    <n v="0.45047473200612559"/>
  </r>
  <r>
    <n v="3819"/>
    <d v="2026-07-04T00:00:00"/>
    <n v="2026"/>
    <x v="2"/>
    <n v="7"/>
    <x v="6"/>
    <x v="1"/>
    <x v="1"/>
    <x v="0"/>
    <s v="Returning"/>
    <x v="4"/>
    <s v="Resistance Band Set"/>
    <n v="1"/>
    <n v="40.39"/>
    <n v="0.1"/>
    <n v="14.38"/>
    <n v="36.350999999999999"/>
    <n v="14.38"/>
    <n v="21.970999999999997"/>
    <n v="0.60441253335534095"/>
  </r>
  <r>
    <n v="4869"/>
    <d v="2026-07-04T00:00:00"/>
    <n v="2026"/>
    <x v="2"/>
    <n v="7"/>
    <x v="6"/>
    <x v="0"/>
    <x v="15"/>
    <x v="2"/>
    <s v="Returning"/>
    <x v="3"/>
    <s v="Trail Tent 2P"/>
    <n v="1"/>
    <n v="200.22"/>
    <n v="0"/>
    <n v="104.38"/>
    <n v="200.22"/>
    <n v="104.38"/>
    <n v="95.84"/>
    <n v="0.47867345919488563"/>
  </r>
  <r>
    <n v="4940"/>
    <d v="2026-07-04T00:00:00"/>
    <n v="2026"/>
    <x v="2"/>
    <n v="7"/>
    <x v="6"/>
    <x v="1"/>
    <x v="6"/>
    <x v="0"/>
    <s v="Returning"/>
    <x v="2"/>
    <s v="Travel Backpack 35L"/>
    <n v="1"/>
    <n v="164.78"/>
    <n v="0.1"/>
    <n v="88.72"/>
    <n v="148.30199999999999"/>
    <n v="88.72"/>
    <n v="59.581999999999994"/>
    <n v="0.4017612709201494"/>
  </r>
  <r>
    <n v="5164"/>
    <d v="2026-07-04T00:00:00"/>
    <n v="2026"/>
    <x v="2"/>
    <n v="7"/>
    <x v="6"/>
    <x v="1"/>
    <x v="14"/>
    <x v="0"/>
    <s v="Returning"/>
    <x v="1"/>
    <s v="Trail Boots"/>
    <n v="4"/>
    <n v="142.86000000000001"/>
    <n v="0"/>
    <n v="81.62"/>
    <n v="571.44000000000005"/>
    <n v="326.48"/>
    <n v="244.96000000000004"/>
    <n v="0.42867142657146862"/>
  </r>
  <r>
    <n v="659"/>
    <d v="2026-07-05T00:00:00"/>
    <n v="2026"/>
    <x v="2"/>
    <n v="7"/>
    <x v="6"/>
    <x v="3"/>
    <x v="13"/>
    <x v="3"/>
    <s v="Business"/>
    <x v="0"/>
    <s v="Compact Repair Kit"/>
    <n v="1"/>
    <n v="41.18"/>
    <n v="0"/>
    <n v="16.25"/>
    <n v="41.18"/>
    <n v="16.25"/>
    <n v="24.93"/>
    <n v="0.6053909664885867"/>
  </r>
  <r>
    <n v="969"/>
    <d v="2026-07-05T00:00:00"/>
    <n v="2026"/>
    <x v="2"/>
    <n v="7"/>
    <x v="6"/>
    <x v="1"/>
    <x v="11"/>
    <x v="1"/>
    <s v="Business"/>
    <x v="4"/>
    <s v="Recovery Roller"/>
    <n v="12"/>
    <n v="35.81"/>
    <n v="0.15"/>
    <n v="14.29"/>
    <n v="365.262"/>
    <n v="171.48"/>
    <n v="193.78200000000001"/>
    <n v="0.53052877112866936"/>
  </r>
  <r>
    <n v="1096"/>
    <d v="2026-07-05T00:00:00"/>
    <n v="2026"/>
    <x v="2"/>
    <n v="7"/>
    <x v="6"/>
    <x v="1"/>
    <x v="14"/>
    <x v="2"/>
    <s v="New"/>
    <x v="3"/>
    <s v="Alpine Tent 4P"/>
    <n v="3"/>
    <n v="345.42"/>
    <n v="0"/>
    <n v="198.69"/>
    <n v="1036.26"/>
    <n v="596.06999999999994"/>
    <n v="440.19000000000005"/>
    <n v="0.42478721556366167"/>
  </r>
  <r>
    <n v="1440"/>
    <d v="2026-07-05T00:00:00"/>
    <n v="2026"/>
    <x v="2"/>
    <n v="7"/>
    <x v="6"/>
    <x v="3"/>
    <x v="8"/>
    <x v="0"/>
    <s v="Returning"/>
    <x v="0"/>
    <s v="Cycling Pack 12L"/>
    <n v="4"/>
    <n v="101.66"/>
    <n v="0.1"/>
    <n v="51.55"/>
    <n v="365.976"/>
    <n v="206.2"/>
    <n v="159.77600000000001"/>
    <n v="0.43657507596126527"/>
  </r>
  <r>
    <n v="2052"/>
    <d v="2026-07-05T00:00:00"/>
    <n v="2026"/>
    <x v="2"/>
    <n v="7"/>
    <x v="6"/>
    <x v="3"/>
    <x v="13"/>
    <x v="0"/>
    <s v="Business"/>
    <x v="1"/>
    <s v="Trail Boots"/>
    <n v="3"/>
    <n v="146.88999999999999"/>
    <n v="0"/>
    <n v="77.650000000000006"/>
    <n v="440.66999999999996"/>
    <n v="232.95000000000002"/>
    <n v="207.71999999999994"/>
    <n v="0.47137313636054179"/>
  </r>
  <r>
    <n v="2096"/>
    <d v="2026-07-05T00:00:00"/>
    <n v="2026"/>
    <x v="2"/>
    <n v="7"/>
    <x v="6"/>
    <x v="3"/>
    <x v="13"/>
    <x v="3"/>
    <s v="Returning"/>
    <x v="2"/>
    <s v="Travel Backpack 35L"/>
    <n v="2"/>
    <n v="161.21"/>
    <n v="0"/>
    <n v="85.2"/>
    <n v="322.42"/>
    <n v="170.4"/>
    <n v="152.02000000000001"/>
    <n v="0.47149680540909372"/>
  </r>
  <r>
    <n v="2488"/>
    <d v="2026-07-05T00:00:00"/>
    <n v="2026"/>
    <x v="2"/>
    <n v="7"/>
    <x v="6"/>
    <x v="3"/>
    <x v="8"/>
    <x v="2"/>
    <s v="New"/>
    <x v="1"/>
    <s v="Trekking Poles"/>
    <n v="2"/>
    <n v="71.27"/>
    <n v="0.05"/>
    <n v="32.85"/>
    <n v="135.41299999999998"/>
    <n v="65.7"/>
    <n v="69.71299999999998"/>
    <n v="0.5148176319851121"/>
  </r>
  <r>
    <n v="3220"/>
    <d v="2026-07-05T00:00:00"/>
    <n v="2026"/>
    <x v="2"/>
    <n v="7"/>
    <x v="6"/>
    <x v="0"/>
    <x v="9"/>
    <x v="2"/>
    <s v="Returning"/>
    <x v="4"/>
    <s v="Training Mat"/>
    <n v="3"/>
    <n v="50.16"/>
    <n v="0.05"/>
    <n v="22.24"/>
    <n v="142.95599999999999"/>
    <n v="66.72"/>
    <n v="76.23599999999999"/>
    <n v="0.53328296818601528"/>
  </r>
  <r>
    <n v="3711"/>
    <d v="2026-07-05T00:00:00"/>
    <n v="2026"/>
    <x v="2"/>
    <n v="7"/>
    <x v="6"/>
    <x v="3"/>
    <x v="4"/>
    <x v="3"/>
    <s v="New"/>
    <x v="1"/>
    <s v="Trail Boots"/>
    <n v="1"/>
    <n v="145.37"/>
    <n v="0.05"/>
    <n v="81.02"/>
    <n v="138.10149999999999"/>
    <n v="81.02"/>
    <n v="57.081499999999991"/>
    <n v="0.41333005072356199"/>
  </r>
  <r>
    <n v="3823"/>
    <d v="2026-07-05T00:00:00"/>
    <n v="2026"/>
    <x v="2"/>
    <n v="7"/>
    <x v="6"/>
    <x v="3"/>
    <x v="7"/>
    <x v="2"/>
    <s v="New"/>
    <x v="2"/>
    <s v="Packing Cube Set"/>
    <n v="2"/>
    <n v="47.1"/>
    <n v="0"/>
    <n v="17.920000000000002"/>
    <n v="94.2"/>
    <n v="35.840000000000003"/>
    <n v="58.36"/>
    <n v="0.6195329087048832"/>
  </r>
  <r>
    <n v="4058"/>
    <d v="2026-07-05T00:00:00"/>
    <n v="2026"/>
    <x v="2"/>
    <n v="7"/>
    <x v="6"/>
    <x v="3"/>
    <x v="13"/>
    <x v="1"/>
    <s v="Business"/>
    <x v="1"/>
    <s v="Summit Backpack 45L"/>
    <n v="5"/>
    <n v="155.09"/>
    <n v="0.1"/>
    <n v="78.52"/>
    <n v="697.90500000000009"/>
    <n v="392.59999999999997"/>
    <n v="305.30500000000012"/>
    <n v="0.43745925305020034"/>
  </r>
  <r>
    <n v="4126"/>
    <d v="2026-07-05T00:00:00"/>
    <n v="2026"/>
    <x v="2"/>
    <n v="7"/>
    <x v="6"/>
    <x v="3"/>
    <x v="13"/>
    <x v="0"/>
    <s v="New"/>
    <x v="0"/>
    <s v="Commuter Helmet"/>
    <n v="3"/>
    <n v="82.89"/>
    <n v="0"/>
    <n v="42.31"/>
    <n v="248.67000000000002"/>
    <n v="126.93"/>
    <n v="121.74000000000001"/>
    <n v="0.48956448304982508"/>
  </r>
  <r>
    <n v="5080"/>
    <d v="2026-07-05T00:00:00"/>
    <n v="2026"/>
    <x v="2"/>
    <n v="7"/>
    <x v="6"/>
    <x v="2"/>
    <x v="3"/>
    <x v="2"/>
    <s v="New"/>
    <x v="0"/>
    <s v="Commuter Helmet"/>
    <n v="2"/>
    <n v="80.8"/>
    <n v="0"/>
    <n v="42.21"/>
    <n v="161.6"/>
    <n v="84.42"/>
    <n v="77.179999999999993"/>
    <n v="0.47759900990099008"/>
  </r>
  <r>
    <n v="923"/>
    <d v="2026-07-06T00:00:00"/>
    <n v="2026"/>
    <x v="2"/>
    <n v="7"/>
    <x v="6"/>
    <x v="2"/>
    <x v="5"/>
    <x v="0"/>
    <s v="New"/>
    <x v="4"/>
    <s v="Resistance Band Set"/>
    <n v="2"/>
    <n v="39.54"/>
    <n v="0.05"/>
    <n v="14.68"/>
    <n v="75.125999999999991"/>
    <n v="29.36"/>
    <n v="45.765999999999991"/>
    <n v="0.60918989431089099"/>
  </r>
  <r>
    <n v="1549"/>
    <d v="2026-07-06T00:00:00"/>
    <n v="2026"/>
    <x v="2"/>
    <n v="7"/>
    <x v="6"/>
    <x v="2"/>
    <x v="2"/>
    <x v="0"/>
    <s v="New"/>
    <x v="4"/>
    <s v="Weighted Vest"/>
    <n v="2"/>
    <n v="121.35"/>
    <n v="0"/>
    <n v="71.06"/>
    <n v="242.7"/>
    <n v="142.12"/>
    <n v="100.57999999999998"/>
    <n v="0.41442109600329619"/>
  </r>
  <r>
    <n v="1839"/>
    <d v="2026-07-06T00:00:00"/>
    <n v="2026"/>
    <x v="2"/>
    <n v="7"/>
    <x v="6"/>
    <x v="3"/>
    <x v="8"/>
    <x v="2"/>
    <s v="Returning"/>
    <x v="4"/>
    <s v="Resistance Band Set"/>
    <n v="1"/>
    <n v="41.37"/>
    <n v="0"/>
    <n v="15.12"/>
    <n v="41.37"/>
    <n v="15.12"/>
    <n v="26.25"/>
    <n v="0.63451776649746194"/>
  </r>
  <r>
    <n v="2053"/>
    <d v="2026-07-06T00:00:00"/>
    <n v="2026"/>
    <x v="2"/>
    <n v="7"/>
    <x v="6"/>
    <x v="1"/>
    <x v="12"/>
    <x v="0"/>
    <s v="New"/>
    <x v="0"/>
    <s v="Commuter Helmet"/>
    <n v="5"/>
    <n v="81.63"/>
    <n v="0.05"/>
    <n v="42.36"/>
    <n v="387.74249999999995"/>
    <n v="211.8"/>
    <n v="175.94249999999994"/>
    <n v="0.45376119460724568"/>
  </r>
  <r>
    <n v="2342"/>
    <d v="2026-07-06T00:00:00"/>
    <n v="2026"/>
    <x v="2"/>
    <n v="7"/>
    <x v="6"/>
    <x v="1"/>
    <x v="1"/>
    <x v="0"/>
    <s v="Returning"/>
    <x v="4"/>
    <s v="Recovery Roller"/>
    <n v="1"/>
    <n v="36.19"/>
    <n v="0"/>
    <n v="13.91"/>
    <n v="36.19"/>
    <n v="13.91"/>
    <n v="22.279999999999998"/>
    <n v="0.61563967946946663"/>
  </r>
  <r>
    <n v="2465"/>
    <d v="2026-07-06T00:00:00"/>
    <n v="2026"/>
    <x v="2"/>
    <n v="7"/>
    <x v="6"/>
    <x v="1"/>
    <x v="1"/>
    <x v="3"/>
    <s v="New"/>
    <x v="1"/>
    <s v="Trail Boots"/>
    <n v="1"/>
    <n v="142.04"/>
    <n v="0"/>
    <n v="81.67"/>
    <n v="142.04"/>
    <n v="81.67"/>
    <n v="60.36999999999999"/>
    <n v="0.4250211208110391"/>
  </r>
  <r>
    <n v="3990"/>
    <d v="2026-07-06T00:00:00"/>
    <n v="2026"/>
    <x v="2"/>
    <n v="7"/>
    <x v="6"/>
    <x v="2"/>
    <x v="5"/>
    <x v="0"/>
    <s v="Business"/>
    <x v="2"/>
    <s v="Carry-On Duffel"/>
    <n v="1"/>
    <n v="133.66999999999999"/>
    <n v="0"/>
    <n v="68.25"/>
    <n v="133.66999999999999"/>
    <n v="68.25"/>
    <n v="65.419999999999987"/>
    <n v="0.48941422907159415"/>
  </r>
  <r>
    <n v="4370"/>
    <d v="2026-07-06T00:00:00"/>
    <n v="2026"/>
    <x v="2"/>
    <n v="7"/>
    <x v="6"/>
    <x v="2"/>
    <x v="10"/>
    <x v="0"/>
    <s v="New"/>
    <x v="2"/>
    <s v="Travel Backpack 35L"/>
    <n v="6"/>
    <n v="166.6"/>
    <n v="0"/>
    <n v="88.14"/>
    <n v="999.59999999999991"/>
    <n v="528.84"/>
    <n v="470.75999999999988"/>
    <n v="0.47094837935174061"/>
  </r>
  <r>
    <n v="4856"/>
    <d v="2026-07-06T00:00:00"/>
    <n v="2026"/>
    <x v="2"/>
    <n v="7"/>
    <x v="6"/>
    <x v="1"/>
    <x v="12"/>
    <x v="0"/>
    <s v="Returning"/>
    <x v="0"/>
    <s v="Cycling Pack 12L"/>
    <n v="2"/>
    <n v="99.93"/>
    <n v="0.1"/>
    <n v="51.96"/>
    <n v="179.87400000000002"/>
    <n v="103.92"/>
    <n v="75.954000000000022"/>
    <n v="0.422262250241836"/>
  </r>
  <r>
    <n v="337"/>
    <d v="2026-07-07T00:00:00"/>
    <n v="2026"/>
    <x v="2"/>
    <n v="7"/>
    <x v="6"/>
    <x v="0"/>
    <x v="15"/>
    <x v="2"/>
    <s v="Returning"/>
    <x v="0"/>
    <s v="Cycling Pack 12L"/>
    <n v="6"/>
    <n v="100.56"/>
    <n v="0"/>
    <n v="49.47"/>
    <n v="603.36"/>
    <n v="296.82"/>
    <n v="306.54000000000002"/>
    <n v="0.508054892601432"/>
  </r>
  <r>
    <n v="1001"/>
    <d v="2026-07-07T00:00:00"/>
    <n v="2026"/>
    <x v="2"/>
    <n v="7"/>
    <x v="6"/>
    <x v="0"/>
    <x v="9"/>
    <x v="0"/>
    <s v="Returning"/>
    <x v="3"/>
    <s v="Trail Tent 2P"/>
    <n v="1"/>
    <n v="200.48"/>
    <n v="0.05"/>
    <n v="104.11"/>
    <n v="190.45599999999999"/>
    <n v="104.11"/>
    <n v="86.345999999999989"/>
    <n v="0.45336455664300412"/>
  </r>
  <r>
    <n v="2424"/>
    <d v="2026-07-07T00:00:00"/>
    <n v="2026"/>
    <x v="2"/>
    <n v="7"/>
    <x v="6"/>
    <x v="3"/>
    <x v="8"/>
    <x v="0"/>
    <s v="New"/>
    <x v="0"/>
    <s v="Trail Bike Light"/>
    <n v="1"/>
    <n v="51.06"/>
    <n v="0.15"/>
    <n v="22.56"/>
    <n v="43.401000000000003"/>
    <n v="22.56"/>
    <n v="20.841000000000005"/>
    <n v="0.48019630884081022"/>
  </r>
  <r>
    <n v="2751"/>
    <d v="2026-07-07T00:00:00"/>
    <n v="2026"/>
    <x v="2"/>
    <n v="7"/>
    <x v="6"/>
    <x v="0"/>
    <x v="15"/>
    <x v="2"/>
    <s v="New"/>
    <x v="4"/>
    <s v="Weighted Vest"/>
    <n v="2"/>
    <n v="125.9"/>
    <n v="0.15"/>
    <n v="70.27"/>
    <n v="214.03"/>
    <n v="140.54"/>
    <n v="73.490000000000009"/>
    <n v="0.34336307994206422"/>
  </r>
  <r>
    <n v="375"/>
    <d v="2026-07-08T00:00:00"/>
    <n v="2026"/>
    <x v="2"/>
    <n v="7"/>
    <x v="6"/>
    <x v="1"/>
    <x v="12"/>
    <x v="2"/>
    <s v="Returning"/>
    <x v="3"/>
    <s v="Trail Tent 2P"/>
    <n v="2"/>
    <n v="192.24"/>
    <n v="0.05"/>
    <n v="103.65"/>
    <n v="365.25599999999997"/>
    <n v="207.3"/>
    <n v="157.95599999999996"/>
    <n v="0.43245285498390162"/>
  </r>
  <r>
    <n v="650"/>
    <d v="2026-07-08T00:00:00"/>
    <n v="2026"/>
    <x v="2"/>
    <n v="7"/>
    <x v="6"/>
    <x v="0"/>
    <x v="0"/>
    <x v="0"/>
    <s v="Business"/>
    <x v="4"/>
    <s v="Resistance Band Set"/>
    <n v="2"/>
    <n v="40.79"/>
    <n v="0"/>
    <n v="14.61"/>
    <n v="81.58"/>
    <n v="29.22"/>
    <n v="52.36"/>
    <n v="0.64182397646481981"/>
  </r>
  <r>
    <n v="941"/>
    <d v="2026-07-08T00:00:00"/>
    <n v="2026"/>
    <x v="2"/>
    <n v="7"/>
    <x v="6"/>
    <x v="0"/>
    <x v="9"/>
    <x v="2"/>
    <s v="New"/>
    <x v="3"/>
    <s v="Compact Sleeping Bag"/>
    <n v="2"/>
    <n v="125.73"/>
    <n v="0.15"/>
    <n v="61.75"/>
    <n v="213.74100000000001"/>
    <n v="123.5"/>
    <n v="90.241000000000014"/>
    <n v="0.42219789371248384"/>
  </r>
  <r>
    <n v="2719"/>
    <d v="2026-07-08T00:00:00"/>
    <n v="2026"/>
    <x v="2"/>
    <n v="7"/>
    <x v="6"/>
    <x v="0"/>
    <x v="15"/>
    <x v="0"/>
    <s v="Business"/>
    <x v="2"/>
    <s v="Travel Backpack 35L"/>
    <n v="1"/>
    <n v="164.92"/>
    <n v="0"/>
    <n v="89.47"/>
    <n v="164.92"/>
    <n v="89.47"/>
    <n v="75.449999999999989"/>
    <n v="0.45749454280863444"/>
  </r>
  <r>
    <n v="3833"/>
    <d v="2026-07-08T00:00:00"/>
    <n v="2026"/>
    <x v="2"/>
    <n v="7"/>
    <x v="6"/>
    <x v="1"/>
    <x v="6"/>
    <x v="2"/>
    <s v="New"/>
    <x v="0"/>
    <s v="Cycling Pack 12L"/>
    <n v="5"/>
    <n v="103.91"/>
    <n v="0"/>
    <n v="51.19"/>
    <n v="519.54999999999995"/>
    <n v="255.95"/>
    <n v="263.59999999999997"/>
    <n v="0.50736214031373306"/>
  </r>
  <r>
    <n v="211"/>
    <d v="2026-07-09T00:00:00"/>
    <n v="2026"/>
    <x v="2"/>
    <n v="7"/>
    <x v="6"/>
    <x v="2"/>
    <x v="16"/>
    <x v="1"/>
    <s v="Business"/>
    <x v="0"/>
    <s v="Trail Bike Light"/>
    <n v="10"/>
    <n v="49.69"/>
    <n v="0.1"/>
    <n v="21.82"/>
    <n v="447.21"/>
    <n v="218.2"/>
    <n v="229.01"/>
    <n v="0.51208604458755391"/>
  </r>
  <r>
    <n v="392"/>
    <d v="2026-07-09T00:00:00"/>
    <n v="2026"/>
    <x v="2"/>
    <n v="7"/>
    <x v="6"/>
    <x v="3"/>
    <x v="7"/>
    <x v="2"/>
    <s v="Returning"/>
    <x v="1"/>
    <s v="Hiking Daypack 20L"/>
    <n v="3"/>
    <n v="94.19"/>
    <n v="0"/>
    <n v="44.1"/>
    <n v="282.57"/>
    <n v="132.30000000000001"/>
    <n v="150.26999999999998"/>
    <n v="0.53179743072512997"/>
  </r>
  <r>
    <n v="1302"/>
    <d v="2026-07-09T00:00:00"/>
    <n v="2026"/>
    <x v="2"/>
    <n v="7"/>
    <x v="6"/>
    <x v="1"/>
    <x v="14"/>
    <x v="2"/>
    <s v="Returning"/>
    <x v="2"/>
    <s v="Packing Cube Set"/>
    <n v="1"/>
    <n v="46.87"/>
    <n v="0"/>
    <n v="18.649999999999999"/>
    <n v="46.87"/>
    <n v="18.649999999999999"/>
    <n v="28.22"/>
    <n v="0.60209088969490077"/>
  </r>
  <r>
    <n v="1366"/>
    <d v="2026-07-09T00:00:00"/>
    <n v="2026"/>
    <x v="2"/>
    <n v="7"/>
    <x v="6"/>
    <x v="2"/>
    <x v="16"/>
    <x v="0"/>
    <s v="Returning"/>
    <x v="2"/>
    <s v="Insulated Bottle"/>
    <n v="1"/>
    <n v="36.99"/>
    <n v="0.1"/>
    <n v="13.2"/>
    <n v="33.291000000000004"/>
    <n v="13.2"/>
    <n v="20.091000000000005"/>
    <n v="0.60349644047940887"/>
  </r>
  <r>
    <n v="1974"/>
    <d v="2026-07-09T00:00:00"/>
    <n v="2026"/>
    <x v="2"/>
    <n v="7"/>
    <x v="6"/>
    <x v="0"/>
    <x v="15"/>
    <x v="0"/>
    <s v="Returning"/>
    <x v="2"/>
    <s v="Carry-On Duffel"/>
    <n v="1"/>
    <n v="135.44"/>
    <n v="0"/>
    <n v="65.48"/>
    <n v="135.44"/>
    <n v="65.48"/>
    <n v="69.959999999999994"/>
    <n v="0.51653868871825159"/>
  </r>
  <r>
    <n v="2716"/>
    <d v="2026-07-09T00:00:00"/>
    <n v="2026"/>
    <x v="2"/>
    <n v="7"/>
    <x v="6"/>
    <x v="1"/>
    <x v="1"/>
    <x v="0"/>
    <s v="New"/>
    <x v="1"/>
    <s v="Hiking Daypack 20L"/>
    <n v="3"/>
    <n v="92.25"/>
    <n v="0"/>
    <n v="46.27"/>
    <n v="276.75"/>
    <n v="138.81"/>
    <n v="137.94"/>
    <n v="0.49842818428184282"/>
  </r>
  <r>
    <n v="3161"/>
    <d v="2026-07-09T00:00:00"/>
    <n v="2026"/>
    <x v="2"/>
    <n v="7"/>
    <x v="6"/>
    <x v="2"/>
    <x v="5"/>
    <x v="0"/>
    <s v="New"/>
    <x v="3"/>
    <s v="Trail Tent 2P"/>
    <n v="2"/>
    <n v="192.6"/>
    <n v="0"/>
    <n v="104.89"/>
    <n v="385.2"/>
    <n v="209.78"/>
    <n v="175.42"/>
    <n v="0.45539979231568017"/>
  </r>
  <r>
    <n v="3240"/>
    <d v="2026-07-09T00:00:00"/>
    <n v="2026"/>
    <x v="2"/>
    <n v="7"/>
    <x v="6"/>
    <x v="3"/>
    <x v="8"/>
    <x v="0"/>
    <s v="Returning"/>
    <x v="0"/>
    <s v="Compact Repair Kit"/>
    <n v="1"/>
    <n v="39.94"/>
    <n v="0"/>
    <n v="16.89"/>
    <n v="39.94"/>
    <n v="16.89"/>
    <n v="23.049999999999997"/>
    <n v="0.57711567351026538"/>
  </r>
  <r>
    <n v="3682"/>
    <d v="2026-07-09T00:00:00"/>
    <n v="2026"/>
    <x v="2"/>
    <n v="7"/>
    <x v="6"/>
    <x v="2"/>
    <x v="2"/>
    <x v="0"/>
    <s v="Returning"/>
    <x v="1"/>
    <s v="Summit Backpack 45L"/>
    <n v="3"/>
    <n v="150.61000000000001"/>
    <n v="0"/>
    <n v="79.900000000000006"/>
    <n v="451.83000000000004"/>
    <n v="239.70000000000002"/>
    <n v="212.13000000000002"/>
    <n v="0.46949073766682159"/>
  </r>
  <r>
    <n v="4725"/>
    <d v="2026-07-09T00:00:00"/>
    <n v="2026"/>
    <x v="2"/>
    <n v="7"/>
    <x v="6"/>
    <x v="3"/>
    <x v="13"/>
    <x v="0"/>
    <s v="Returning"/>
    <x v="1"/>
    <s v="Trekking Poles"/>
    <n v="2"/>
    <n v="71.069999999999993"/>
    <n v="0"/>
    <n v="31.57"/>
    <n v="142.13999999999999"/>
    <n v="63.14"/>
    <n v="78.999999999999986"/>
    <n v="0.55579006613198245"/>
  </r>
  <r>
    <n v="758"/>
    <d v="2026-07-10T00:00:00"/>
    <n v="2026"/>
    <x v="2"/>
    <n v="7"/>
    <x v="6"/>
    <x v="0"/>
    <x v="0"/>
    <x v="2"/>
    <s v="New"/>
    <x v="0"/>
    <s v="Trail Bike Light"/>
    <n v="1"/>
    <n v="50.78"/>
    <n v="0"/>
    <n v="22.29"/>
    <n v="50.78"/>
    <n v="22.29"/>
    <n v="28.490000000000002"/>
    <n v="0.56104765655769995"/>
  </r>
  <r>
    <n v="1910"/>
    <d v="2026-07-10T00:00:00"/>
    <n v="2026"/>
    <x v="2"/>
    <n v="7"/>
    <x v="6"/>
    <x v="0"/>
    <x v="15"/>
    <x v="0"/>
    <s v="Returning"/>
    <x v="1"/>
    <s v="Trail Boots"/>
    <n v="2"/>
    <n v="141.51"/>
    <n v="0.05"/>
    <n v="77.040000000000006"/>
    <n v="268.86899999999997"/>
    <n v="154.08000000000001"/>
    <n v="114.78899999999996"/>
    <n v="0.42693281858451504"/>
  </r>
  <r>
    <n v="1941"/>
    <d v="2026-07-10T00:00:00"/>
    <n v="2026"/>
    <x v="2"/>
    <n v="7"/>
    <x v="6"/>
    <x v="1"/>
    <x v="12"/>
    <x v="3"/>
    <s v="Returning"/>
    <x v="1"/>
    <s v="Summit Backpack 45L"/>
    <n v="1"/>
    <n v="156.44"/>
    <n v="0.1"/>
    <n v="80.72"/>
    <n v="140.79599999999999"/>
    <n v="80.72"/>
    <n v="60.075999999999993"/>
    <n v="0.42668825818915307"/>
  </r>
  <r>
    <n v="2324"/>
    <d v="2026-07-10T00:00:00"/>
    <n v="2026"/>
    <x v="2"/>
    <n v="7"/>
    <x v="6"/>
    <x v="1"/>
    <x v="12"/>
    <x v="0"/>
    <s v="New"/>
    <x v="4"/>
    <s v="Training Mat"/>
    <n v="2"/>
    <n v="51.75"/>
    <n v="0"/>
    <n v="21.4"/>
    <n v="103.5"/>
    <n v="42.8"/>
    <n v="60.7"/>
    <n v="0.58647342995169083"/>
  </r>
  <r>
    <n v="2869"/>
    <d v="2026-07-10T00:00:00"/>
    <n v="2026"/>
    <x v="2"/>
    <n v="7"/>
    <x v="6"/>
    <x v="2"/>
    <x v="5"/>
    <x v="3"/>
    <s v="New"/>
    <x v="3"/>
    <s v="Portable Camp Stove"/>
    <n v="1"/>
    <n v="82.23"/>
    <n v="0.1"/>
    <n v="38.340000000000003"/>
    <n v="74.007000000000005"/>
    <n v="38.340000000000003"/>
    <n v="35.667000000000002"/>
    <n v="0.48194089748267055"/>
  </r>
  <r>
    <n v="3236"/>
    <d v="2026-07-10T00:00:00"/>
    <n v="2026"/>
    <x v="2"/>
    <n v="7"/>
    <x v="6"/>
    <x v="1"/>
    <x v="6"/>
    <x v="0"/>
    <s v="New"/>
    <x v="1"/>
    <s v="Trail Boots"/>
    <n v="1"/>
    <n v="144.16999999999999"/>
    <n v="0.1"/>
    <n v="78.13"/>
    <n v="129.75299999999999"/>
    <n v="78.13"/>
    <n v="51.62299999999999"/>
    <n v="0.39785592625989374"/>
  </r>
  <r>
    <n v="3582"/>
    <d v="2026-07-10T00:00:00"/>
    <n v="2026"/>
    <x v="2"/>
    <n v="7"/>
    <x v="6"/>
    <x v="1"/>
    <x v="12"/>
    <x v="0"/>
    <s v="Returning"/>
    <x v="3"/>
    <s v="Portable Camp Stove"/>
    <n v="4"/>
    <n v="82.47"/>
    <n v="0"/>
    <n v="40.22"/>
    <n v="329.88"/>
    <n v="160.88"/>
    <n v="169"/>
    <n v="0.51230750575967021"/>
  </r>
  <r>
    <n v="3715"/>
    <d v="2026-07-10T00:00:00"/>
    <n v="2026"/>
    <x v="2"/>
    <n v="7"/>
    <x v="6"/>
    <x v="3"/>
    <x v="8"/>
    <x v="0"/>
    <s v="New"/>
    <x v="3"/>
    <s v="Compact Sleeping Bag"/>
    <n v="1"/>
    <n v="122.14"/>
    <n v="0.15"/>
    <n v="59.87"/>
    <n v="103.819"/>
    <n v="59.87"/>
    <n v="43.949000000000005"/>
    <n v="0.42332328379198414"/>
  </r>
  <r>
    <n v="3940"/>
    <d v="2026-07-10T00:00:00"/>
    <n v="2026"/>
    <x v="2"/>
    <n v="7"/>
    <x v="6"/>
    <x v="2"/>
    <x v="16"/>
    <x v="2"/>
    <s v="Returning"/>
    <x v="1"/>
    <s v="Trail Boots"/>
    <n v="3"/>
    <n v="143.59"/>
    <n v="0"/>
    <n v="78.91"/>
    <n v="430.77"/>
    <n v="236.73"/>
    <n v="194.04"/>
    <n v="0.45044919562643637"/>
  </r>
  <r>
    <n v="4760"/>
    <d v="2026-07-10T00:00:00"/>
    <n v="2026"/>
    <x v="2"/>
    <n v="7"/>
    <x v="6"/>
    <x v="3"/>
    <x v="13"/>
    <x v="0"/>
    <s v="Business"/>
    <x v="1"/>
    <s v="Summit Backpack 45L"/>
    <n v="2"/>
    <n v="157.66"/>
    <n v="0"/>
    <n v="78.760000000000005"/>
    <n v="315.32"/>
    <n v="157.52000000000001"/>
    <n v="157.79999999999998"/>
    <n v="0.50044399340352652"/>
  </r>
  <r>
    <n v="4768"/>
    <d v="2026-07-10T00:00:00"/>
    <n v="2026"/>
    <x v="2"/>
    <n v="7"/>
    <x v="6"/>
    <x v="1"/>
    <x v="1"/>
    <x v="0"/>
    <s v="Business"/>
    <x v="0"/>
    <s v="Cycling Pack 12L"/>
    <n v="1"/>
    <n v="101.58"/>
    <n v="0"/>
    <n v="49.83"/>
    <n v="101.58"/>
    <n v="49.83"/>
    <n v="51.75"/>
    <n v="0.50945067926757237"/>
  </r>
  <r>
    <n v="5025"/>
    <d v="2026-07-10T00:00:00"/>
    <n v="2026"/>
    <x v="2"/>
    <n v="7"/>
    <x v="6"/>
    <x v="2"/>
    <x v="3"/>
    <x v="0"/>
    <s v="Returning"/>
    <x v="2"/>
    <s v="Travel Backpack 35L"/>
    <n v="4"/>
    <n v="166.71"/>
    <n v="0"/>
    <n v="86.55"/>
    <n v="666.84"/>
    <n v="346.2"/>
    <n v="320.64000000000004"/>
    <n v="0.48083498290444487"/>
  </r>
  <r>
    <n v="165"/>
    <d v="2026-07-11T00:00:00"/>
    <n v="2026"/>
    <x v="2"/>
    <n v="7"/>
    <x v="6"/>
    <x v="1"/>
    <x v="12"/>
    <x v="2"/>
    <s v="New"/>
    <x v="0"/>
    <s v="Commuter Helmet"/>
    <n v="2"/>
    <n v="83.33"/>
    <n v="0"/>
    <n v="42.11"/>
    <n v="166.66"/>
    <n v="84.22"/>
    <n v="82.44"/>
    <n v="0.49465978639145564"/>
  </r>
  <r>
    <n v="198"/>
    <d v="2026-07-11T00:00:00"/>
    <n v="2026"/>
    <x v="2"/>
    <n v="7"/>
    <x v="6"/>
    <x v="0"/>
    <x v="15"/>
    <x v="0"/>
    <s v="New"/>
    <x v="1"/>
    <s v="Trekking Poles"/>
    <n v="2"/>
    <n v="71.77"/>
    <n v="0.05"/>
    <n v="32.9"/>
    <n v="136.363"/>
    <n v="65.8"/>
    <n v="70.563000000000002"/>
    <n v="0.5174644148339359"/>
  </r>
  <r>
    <n v="1480"/>
    <d v="2026-07-11T00:00:00"/>
    <n v="2026"/>
    <x v="2"/>
    <n v="7"/>
    <x v="6"/>
    <x v="0"/>
    <x v="15"/>
    <x v="0"/>
    <s v="New"/>
    <x v="2"/>
    <s v="Travel Backpack 35L"/>
    <n v="3"/>
    <n v="164.5"/>
    <n v="0"/>
    <n v="87.06"/>
    <n v="493.5"/>
    <n v="261.18"/>
    <n v="232.32"/>
    <n v="0.47075987841945288"/>
  </r>
  <r>
    <n v="1990"/>
    <d v="2026-07-11T00:00:00"/>
    <n v="2026"/>
    <x v="2"/>
    <n v="7"/>
    <x v="6"/>
    <x v="0"/>
    <x v="15"/>
    <x v="0"/>
    <s v="Returning"/>
    <x v="3"/>
    <s v="Portable Camp Stove"/>
    <n v="3"/>
    <n v="82.28"/>
    <n v="0.1"/>
    <n v="39.51"/>
    <n v="222.15600000000001"/>
    <n v="118.53"/>
    <n v="103.626"/>
    <n v="0.46645600388915898"/>
  </r>
  <r>
    <n v="2298"/>
    <d v="2026-07-11T00:00:00"/>
    <n v="2026"/>
    <x v="2"/>
    <n v="7"/>
    <x v="6"/>
    <x v="2"/>
    <x v="2"/>
    <x v="2"/>
    <s v="New"/>
    <x v="0"/>
    <s v="Cycling Pack 12L"/>
    <n v="2"/>
    <n v="103.17"/>
    <n v="0"/>
    <n v="50.49"/>
    <n v="206.34"/>
    <n v="100.98"/>
    <n v="105.36"/>
    <n v="0.51061355045071244"/>
  </r>
  <r>
    <n v="2886"/>
    <d v="2026-07-11T00:00:00"/>
    <n v="2026"/>
    <x v="2"/>
    <n v="7"/>
    <x v="6"/>
    <x v="0"/>
    <x v="15"/>
    <x v="0"/>
    <s v="New"/>
    <x v="0"/>
    <s v="Trail Bike Light"/>
    <n v="1"/>
    <n v="50.33"/>
    <n v="0.05"/>
    <n v="22.06"/>
    <n v="47.813499999999998"/>
    <n v="22.06"/>
    <n v="25.753499999999999"/>
    <n v="0.53862402877848303"/>
  </r>
  <r>
    <n v="2893"/>
    <d v="2026-07-11T00:00:00"/>
    <n v="2026"/>
    <x v="2"/>
    <n v="7"/>
    <x v="6"/>
    <x v="1"/>
    <x v="11"/>
    <x v="1"/>
    <s v="Business"/>
    <x v="1"/>
    <s v="Trail Boots"/>
    <n v="6"/>
    <n v="142.78"/>
    <n v="0.15"/>
    <n v="80.38"/>
    <n v="728.178"/>
    <n v="482.28"/>
    <n v="245.89800000000002"/>
    <n v="0.33768941110552642"/>
  </r>
  <r>
    <n v="2939"/>
    <d v="2026-07-11T00:00:00"/>
    <n v="2026"/>
    <x v="2"/>
    <n v="7"/>
    <x v="6"/>
    <x v="1"/>
    <x v="6"/>
    <x v="0"/>
    <s v="New"/>
    <x v="3"/>
    <s v="Trail Tent 2P"/>
    <n v="1"/>
    <n v="195.38"/>
    <n v="0.05"/>
    <n v="101.67"/>
    <n v="185.61099999999999"/>
    <n v="101.67"/>
    <n v="83.940999999999988"/>
    <n v="0.45224151585843508"/>
  </r>
  <r>
    <n v="3249"/>
    <d v="2026-07-11T00:00:00"/>
    <n v="2026"/>
    <x v="2"/>
    <n v="7"/>
    <x v="6"/>
    <x v="3"/>
    <x v="4"/>
    <x v="2"/>
    <s v="Returning"/>
    <x v="0"/>
    <s v="Cycling Pack 12L"/>
    <n v="5"/>
    <n v="104.8"/>
    <n v="0"/>
    <n v="50.94"/>
    <n v="524"/>
    <n v="254.7"/>
    <n v="269.3"/>
    <n v="0.51393129770992374"/>
  </r>
  <r>
    <n v="3832"/>
    <d v="2026-07-11T00:00:00"/>
    <n v="2026"/>
    <x v="2"/>
    <n v="7"/>
    <x v="6"/>
    <x v="3"/>
    <x v="7"/>
    <x v="0"/>
    <s v="Returning"/>
    <x v="3"/>
    <s v="Portable Camp Stove"/>
    <n v="3"/>
    <n v="82.26"/>
    <n v="0"/>
    <n v="40.020000000000003"/>
    <n v="246.78000000000003"/>
    <n v="120.06"/>
    <n v="126.72000000000003"/>
    <n v="0.51349380014587898"/>
  </r>
  <r>
    <n v="3868"/>
    <d v="2026-07-11T00:00:00"/>
    <n v="2026"/>
    <x v="2"/>
    <n v="7"/>
    <x v="6"/>
    <x v="2"/>
    <x v="10"/>
    <x v="0"/>
    <s v="Business"/>
    <x v="1"/>
    <s v="Hiking Daypack 20L"/>
    <n v="1"/>
    <n v="90.79"/>
    <n v="0"/>
    <n v="46.39"/>
    <n v="90.79"/>
    <n v="46.39"/>
    <n v="44.400000000000006"/>
    <n v="0.4890406432426479"/>
  </r>
  <r>
    <n v="4365"/>
    <d v="2026-07-11T00:00:00"/>
    <n v="2026"/>
    <x v="2"/>
    <n v="7"/>
    <x v="6"/>
    <x v="1"/>
    <x v="11"/>
    <x v="0"/>
    <s v="Returning"/>
    <x v="0"/>
    <s v="Compact Repair Kit"/>
    <n v="1"/>
    <n v="41.33"/>
    <n v="0"/>
    <n v="17.2"/>
    <n v="41.33"/>
    <n v="17.2"/>
    <n v="24.13"/>
    <n v="0.58383740624243896"/>
  </r>
  <r>
    <n v="314"/>
    <d v="2026-07-12T00:00:00"/>
    <n v="2026"/>
    <x v="2"/>
    <n v="7"/>
    <x v="6"/>
    <x v="2"/>
    <x v="2"/>
    <x v="0"/>
    <s v="Returning"/>
    <x v="4"/>
    <s v="Resistance Band Set"/>
    <n v="2"/>
    <n v="41.09"/>
    <n v="0.05"/>
    <n v="14.54"/>
    <n v="78.070999999999998"/>
    <n v="29.08"/>
    <n v="48.991"/>
    <n v="0.62751854081541159"/>
  </r>
  <r>
    <n v="552"/>
    <d v="2026-07-12T00:00:00"/>
    <n v="2026"/>
    <x v="2"/>
    <n v="7"/>
    <x v="6"/>
    <x v="1"/>
    <x v="12"/>
    <x v="1"/>
    <s v="Business"/>
    <x v="3"/>
    <s v="Portable Camp Stove"/>
    <n v="5"/>
    <n v="82.39"/>
    <n v="0.05"/>
    <n v="39.479999999999997"/>
    <n v="391.35249999999996"/>
    <n v="197.39999999999998"/>
    <n v="193.95249999999999"/>
    <n v="0.49559540312122702"/>
  </r>
  <r>
    <n v="1317"/>
    <d v="2026-07-12T00:00:00"/>
    <n v="2026"/>
    <x v="2"/>
    <n v="7"/>
    <x v="6"/>
    <x v="1"/>
    <x v="14"/>
    <x v="0"/>
    <s v="Business"/>
    <x v="4"/>
    <s v="Recovery Roller"/>
    <n v="3"/>
    <n v="37"/>
    <n v="0"/>
    <n v="13.69"/>
    <n v="111"/>
    <n v="41.07"/>
    <n v="69.930000000000007"/>
    <n v="0.63000000000000012"/>
  </r>
  <r>
    <n v="1515"/>
    <d v="2026-07-12T00:00:00"/>
    <n v="2026"/>
    <x v="2"/>
    <n v="7"/>
    <x v="6"/>
    <x v="3"/>
    <x v="8"/>
    <x v="2"/>
    <s v="New"/>
    <x v="4"/>
    <s v="Resistance Band Set"/>
    <n v="2"/>
    <n v="40.9"/>
    <n v="0"/>
    <n v="14.81"/>
    <n v="81.8"/>
    <n v="29.62"/>
    <n v="52.179999999999993"/>
    <n v="0.63789731051344734"/>
  </r>
  <r>
    <n v="1674"/>
    <d v="2026-07-12T00:00:00"/>
    <n v="2026"/>
    <x v="2"/>
    <n v="7"/>
    <x v="6"/>
    <x v="0"/>
    <x v="0"/>
    <x v="0"/>
    <s v="New"/>
    <x v="4"/>
    <s v="Weighted Vest"/>
    <n v="1"/>
    <n v="123.33"/>
    <n v="0.1"/>
    <n v="70.900000000000006"/>
    <n v="110.997"/>
    <n v="70.900000000000006"/>
    <n v="40.096999999999994"/>
    <n v="0.36124399758552028"/>
  </r>
  <r>
    <n v="2407"/>
    <d v="2026-07-12T00:00:00"/>
    <n v="2026"/>
    <x v="2"/>
    <n v="7"/>
    <x v="6"/>
    <x v="1"/>
    <x v="12"/>
    <x v="3"/>
    <s v="Business"/>
    <x v="1"/>
    <s v="Summit Backpack 45L"/>
    <n v="1"/>
    <n v="153.25"/>
    <n v="0.15"/>
    <n v="78.28"/>
    <n v="130.26249999999999"/>
    <n v="78.28"/>
    <n v="51.982499999999987"/>
    <n v="0.39905959121005657"/>
  </r>
  <r>
    <n v="2817"/>
    <d v="2026-07-12T00:00:00"/>
    <n v="2026"/>
    <x v="2"/>
    <n v="7"/>
    <x v="6"/>
    <x v="3"/>
    <x v="7"/>
    <x v="3"/>
    <s v="New"/>
    <x v="2"/>
    <s v="Carry-On Duffel"/>
    <n v="3"/>
    <n v="134.43"/>
    <n v="0.1"/>
    <n v="65.78"/>
    <n v="362.96100000000001"/>
    <n v="197.34"/>
    <n v="165.62100000000001"/>
    <n v="0.45630522287518493"/>
  </r>
  <r>
    <n v="3059"/>
    <d v="2026-07-12T00:00:00"/>
    <n v="2026"/>
    <x v="2"/>
    <n v="7"/>
    <x v="6"/>
    <x v="0"/>
    <x v="0"/>
    <x v="0"/>
    <s v="Returning"/>
    <x v="1"/>
    <s v="Hiking Daypack 20L"/>
    <n v="1"/>
    <n v="93.73"/>
    <n v="0.05"/>
    <n v="44.51"/>
    <n v="89.043499999999995"/>
    <n v="44.51"/>
    <n v="44.533499999999997"/>
    <n v="0.50013195797559618"/>
  </r>
  <r>
    <n v="3210"/>
    <d v="2026-07-12T00:00:00"/>
    <n v="2026"/>
    <x v="2"/>
    <n v="7"/>
    <x v="6"/>
    <x v="0"/>
    <x v="0"/>
    <x v="0"/>
    <s v="Returning"/>
    <x v="2"/>
    <s v="Insulated Bottle"/>
    <n v="1"/>
    <n v="37.090000000000003"/>
    <n v="0"/>
    <n v="13.43"/>
    <n v="37.090000000000003"/>
    <n v="13.43"/>
    <n v="23.660000000000004"/>
    <n v="0.63790779185764357"/>
  </r>
  <r>
    <n v="3670"/>
    <d v="2026-07-12T00:00:00"/>
    <n v="2026"/>
    <x v="2"/>
    <n v="7"/>
    <x v="6"/>
    <x v="0"/>
    <x v="0"/>
    <x v="2"/>
    <s v="New"/>
    <x v="2"/>
    <s v="Packing Cube Set"/>
    <n v="1"/>
    <n v="45.43"/>
    <n v="0"/>
    <n v="18.66"/>
    <n v="45.43"/>
    <n v="18.66"/>
    <n v="26.77"/>
    <n v="0.58925819942769098"/>
  </r>
  <r>
    <n v="4017"/>
    <d v="2026-07-12T00:00:00"/>
    <n v="2026"/>
    <x v="2"/>
    <n v="7"/>
    <x v="6"/>
    <x v="3"/>
    <x v="8"/>
    <x v="3"/>
    <s v="New"/>
    <x v="4"/>
    <s v="Resistance Band Set"/>
    <n v="1"/>
    <n v="39.5"/>
    <n v="0.1"/>
    <n v="14.86"/>
    <n v="35.550000000000004"/>
    <n v="14.86"/>
    <n v="20.690000000000005"/>
    <n v="0.58199718706047832"/>
  </r>
  <r>
    <n v="5012"/>
    <d v="2026-07-12T00:00:00"/>
    <n v="2026"/>
    <x v="2"/>
    <n v="7"/>
    <x v="6"/>
    <x v="2"/>
    <x v="16"/>
    <x v="2"/>
    <s v="Returning"/>
    <x v="4"/>
    <s v="Weighted Vest"/>
    <n v="2"/>
    <n v="123.58"/>
    <n v="0.1"/>
    <n v="68.739999999999995"/>
    <n v="222.44399999999999"/>
    <n v="137.47999999999999"/>
    <n v="84.963999999999999"/>
    <n v="0.3819568071065077"/>
  </r>
  <r>
    <n v="884"/>
    <d v="2026-07-13T00:00:00"/>
    <n v="2026"/>
    <x v="2"/>
    <n v="7"/>
    <x v="6"/>
    <x v="3"/>
    <x v="13"/>
    <x v="2"/>
    <s v="Returning"/>
    <x v="0"/>
    <s v="Cycling Pack 12L"/>
    <n v="1"/>
    <n v="103.61"/>
    <n v="0"/>
    <n v="51.84"/>
    <n v="103.61"/>
    <n v="51.84"/>
    <n v="51.769999999999996"/>
    <n v="0.49966219476884466"/>
  </r>
  <r>
    <n v="1025"/>
    <d v="2026-07-13T00:00:00"/>
    <n v="2026"/>
    <x v="2"/>
    <n v="7"/>
    <x v="6"/>
    <x v="2"/>
    <x v="2"/>
    <x v="2"/>
    <s v="Returning"/>
    <x v="1"/>
    <s v="Trail Boots"/>
    <n v="2"/>
    <n v="145.75"/>
    <n v="0.05"/>
    <n v="79.319999999999993"/>
    <n v="276.92500000000001"/>
    <n v="158.63999999999999"/>
    <n v="118.28500000000003"/>
    <n v="0.42713731154644768"/>
  </r>
  <r>
    <n v="1279"/>
    <d v="2026-07-13T00:00:00"/>
    <n v="2026"/>
    <x v="2"/>
    <n v="7"/>
    <x v="6"/>
    <x v="3"/>
    <x v="8"/>
    <x v="3"/>
    <s v="New"/>
    <x v="3"/>
    <s v="Trail Tent 2P"/>
    <n v="2"/>
    <n v="193.76"/>
    <n v="0.1"/>
    <n v="104.66"/>
    <n v="348.76799999999997"/>
    <n v="209.32"/>
    <n v="139.44799999999998"/>
    <n v="0.39983025965684921"/>
  </r>
  <r>
    <n v="1534"/>
    <d v="2026-07-13T00:00:00"/>
    <n v="2026"/>
    <x v="2"/>
    <n v="7"/>
    <x v="6"/>
    <x v="2"/>
    <x v="16"/>
    <x v="0"/>
    <s v="Returning"/>
    <x v="1"/>
    <s v="Trail Boots"/>
    <n v="2"/>
    <n v="146.09"/>
    <n v="0.1"/>
    <n v="79.36"/>
    <n v="262.96199999999999"/>
    <n v="158.72"/>
    <n v="104.24199999999999"/>
    <n v="0.39641469109605187"/>
  </r>
  <r>
    <n v="2147"/>
    <d v="2026-07-13T00:00:00"/>
    <n v="2026"/>
    <x v="2"/>
    <n v="7"/>
    <x v="6"/>
    <x v="1"/>
    <x v="14"/>
    <x v="2"/>
    <s v="New"/>
    <x v="2"/>
    <s v="Carry-On Duffel"/>
    <n v="1"/>
    <n v="131.91999999999999"/>
    <n v="0"/>
    <n v="66.19"/>
    <n v="131.91999999999999"/>
    <n v="66.19"/>
    <n v="65.72999999999999"/>
    <n v="0.49825651910248631"/>
  </r>
  <r>
    <n v="2385"/>
    <d v="2026-07-13T00:00:00"/>
    <n v="2026"/>
    <x v="2"/>
    <n v="7"/>
    <x v="6"/>
    <x v="1"/>
    <x v="11"/>
    <x v="1"/>
    <s v="Business"/>
    <x v="3"/>
    <s v="Portable Camp Stove"/>
    <n v="6"/>
    <n v="83.28"/>
    <n v="0.15"/>
    <n v="38.76"/>
    <n v="424.72800000000001"/>
    <n v="232.56"/>
    <n v="192.16800000000001"/>
    <n v="0.45244956772334294"/>
  </r>
  <r>
    <n v="2517"/>
    <d v="2026-07-13T00:00:00"/>
    <n v="2026"/>
    <x v="2"/>
    <n v="7"/>
    <x v="6"/>
    <x v="1"/>
    <x v="6"/>
    <x v="0"/>
    <s v="New"/>
    <x v="2"/>
    <s v="Insulated Bottle"/>
    <n v="1"/>
    <n v="36.479999999999997"/>
    <n v="0.05"/>
    <n v="13.22"/>
    <n v="34.655999999999999"/>
    <n v="13.22"/>
    <n v="21.436"/>
    <n v="0.61853647276084955"/>
  </r>
  <r>
    <n v="2746"/>
    <d v="2026-07-13T00:00:00"/>
    <n v="2026"/>
    <x v="2"/>
    <n v="7"/>
    <x v="6"/>
    <x v="0"/>
    <x v="0"/>
    <x v="2"/>
    <s v="New"/>
    <x v="1"/>
    <s v="Summit Backpack 45L"/>
    <n v="3"/>
    <n v="155.44"/>
    <n v="0.05"/>
    <n v="79.95"/>
    <n v="443.00399999999996"/>
    <n v="239.85000000000002"/>
    <n v="203.15399999999994"/>
    <n v="0.45858276674702703"/>
  </r>
  <r>
    <n v="3297"/>
    <d v="2026-07-13T00:00:00"/>
    <n v="2026"/>
    <x v="2"/>
    <n v="7"/>
    <x v="6"/>
    <x v="0"/>
    <x v="15"/>
    <x v="1"/>
    <s v="Returning"/>
    <x v="4"/>
    <s v="Resistance Band Set"/>
    <n v="6"/>
    <n v="40.58"/>
    <n v="0.15"/>
    <n v="15.06"/>
    <n v="206.958"/>
    <n v="90.36"/>
    <n v="116.598"/>
    <n v="0.5633896732670397"/>
  </r>
  <r>
    <n v="772"/>
    <d v="2026-07-14T00:00:00"/>
    <n v="2026"/>
    <x v="2"/>
    <n v="7"/>
    <x v="6"/>
    <x v="3"/>
    <x v="13"/>
    <x v="0"/>
    <s v="Returning"/>
    <x v="0"/>
    <s v="Cycling Pack 12L"/>
    <n v="2"/>
    <n v="101.03"/>
    <n v="0.1"/>
    <n v="50.98"/>
    <n v="181.85400000000001"/>
    <n v="101.96"/>
    <n v="79.89400000000002"/>
    <n v="0.43933045190097558"/>
  </r>
  <r>
    <n v="838"/>
    <d v="2026-07-14T00:00:00"/>
    <n v="2026"/>
    <x v="2"/>
    <n v="7"/>
    <x v="6"/>
    <x v="0"/>
    <x v="9"/>
    <x v="2"/>
    <s v="Returning"/>
    <x v="3"/>
    <s v="Portable Camp Stove"/>
    <n v="1"/>
    <n v="80.150000000000006"/>
    <n v="0.05"/>
    <n v="38.89"/>
    <n v="76.142499999999998"/>
    <n v="38.89"/>
    <n v="37.252499999999998"/>
    <n v="0.48924713530551267"/>
  </r>
  <r>
    <n v="1144"/>
    <d v="2026-07-14T00:00:00"/>
    <n v="2026"/>
    <x v="2"/>
    <n v="7"/>
    <x v="6"/>
    <x v="2"/>
    <x v="2"/>
    <x v="2"/>
    <s v="New"/>
    <x v="3"/>
    <s v="Portable Camp Stove"/>
    <n v="1"/>
    <n v="83.74"/>
    <n v="0"/>
    <n v="38.96"/>
    <n v="83.74"/>
    <n v="38.96"/>
    <n v="44.779999999999994"/>
    <n v="0.53475041796035339"/>
  </r>
  <r>
    <n v="1686"/>
    <d v="2026-07-14T00:00:00"/>
    <n v="2026"/>
    <x v="2"/>
    <n v="7"/>
    <x v="6"/>
    <x v="2"/>
    <x v="5"/>
    <x v="1"/>
    <s v="Returning"/>
    <x v="2"/>
    <s v="Insulated Bottle"/>
    <n v="8"/>
    <n v="35.75"/>
    <n v="0.15"/>
    <n v="13.56"/>
    <n v="243.1"/>
    <n v="108.48"/>
    <n v="134.62"/>
    <n v="0.55376388317564795"/>
  </r>
  <r>
    <n v="2823"/>
    <d v="2026-07-14T00:00:00"/>
    <n v="2026"/>
    <x v="2"/>
    <n v="7"/>
    <x v="6"/>
    <x v="0"/>
    <x v="15"/>
    <x v="0"/>
    <s v="New"/>
    <x v="0"/>
    <s v="Commuter Helmet"/>
    <n v="3"/>
    <n v="81.39"/>
    <n v="0"/>
    <n v="43.54"/>
    <n v="244.17000000000002"/>
    <n v="130.62"/>
    <n v="113.55000000000001"/>
    <n v="0.46504484580415284"/>
  </r>
  <r>
    <n v="2883"/>
    <d v="2026-07-14T00:00:00"/>
    <n v="2026"/>
    <x v="2"/>
    <n v="7"/>
    <x v="6"/>
    <x v="2"/>
    <x v="10"/>
    <x v="3"/>
    <s v="New"/>
    <x v="2"/>
    <s v="Insulated Bottle"/>
    <n v="1"/>
    <n v="36.799999999999997"/>
    <n v="0"/>
    <n v="13.91"/>
    <n v="36.799999999999997"/>
    <n v="13.91"/>
    <n v="22.889999999999997"/>
    <n v="0.62201086956521734"/>
  </r>
  <r>
    <n v="3259"/>
    <d v="2026-07-14T00:00:00"/>
    <n v="2026"/>
    <x v="2"/>
    <n v="7"/>
    <x v="6"/>
    <x v="2"/>
    <x v="16"/>
    <x v="1"/>
    <s v="Returning"/>
    <x v="3"/>
    <s v="Trail Tent 2P"/>
    <n v="6"/>
    <n v="194.15"/>
    <n v="0.1"/>
    <n v="105.12"/>
    <n v="1048.4100000000001"/>
    <n v="630.72"/>
    <n v="417.69000000000005"/>
    <n v="0.3984032964202936"/>
  </r>
  <r>
    <n v="3709"/>
    <d v="2026-07-14T00:00:00"/>
    <n v="2026"/>
    <x v="2"/>
    <n v="7"/>
    <x v="6"/>
    <x v="0"/>
    <x v="9"/>
    <x v="0"/>
    <s v="New"/>
    <x v="4"/>
    <s v="Training Mat"/>
    <n v="1"/>
    <n v="50.94"/>
    <n v="0"/>
    <n v="22.28"/>
    <n v="50.94"/>
    <n v="22.28"/>
    <n v="28.659999999999997"/>
    <n v="0.5626226933647428"/>
  </r>
  <r>
    <n v="61"/>
    <d v="2026-07-15T00:00:00"/>
    <n v="2026"/>
    <x v="2"/>
    <n v="7"/>
    <x v="6"/>
    <x v="3"/>
    <x v="8"/>
    <x v="0"/>
    <s v="Returning"/>
    <x v="4"/>
    <s v="Weighted Vest"/>
    <n v="2"/>
    <n v="125.89"/>
    <n v="0"/>
    <n v="70.8"/>
    <n v="251.78"/>
    <n v="141.6"/>
    <n v="110.18"/>
    <n v="0.43760425768528083"/>
  </r>
  <r>
    <n v="357"/>
    <d v="2026-07-15T00:00:00"/>
    <n v="2026"/>
    <x v="2"/>
    <n v="7"/>
    <x v="6"/>
    <x v="0"/>
    <x v="9"/>
    <x v="0"/>
    <s v="New"/>
    <x v="4"/>
    <s v="Training Mat"/>
    <n v="2"/>
    <n v="51.9"/>
    <n v="0"/>
    <n v="21.82"/>
    <n v="103.8"/>
    <n v="43.64"/>
    <n v="60.16"/>
    <n v="0.57957610789980729"/>
  </r>
  <r>
    <n v="1607"/>
    <d v="2026-07-15T00:00:00"/>
    <n v="2026"/>
    <x v="2"/>
    <n v="7"/>
    <x v="6"/>
    <x v="0"/>
    <x v="0"/>
    <x v="2"/>
    <s v="New"/>
    <x v="4"/>
    <s v="Resistance Band Set"/>
    <n v="2"/>
    <n v="39.75"/>
    <n v="0"/>
    <n v="14.78"/>
    <n v="79.5"/>
    <n v="29.56"/>
    <n v="49.94"/>
    <n v="0.62817610062893081"/>
  </r>
  <r>
    <n v="3295"/>
    <d v="2026-07-15T00:00:00"/>
    <n v="2026"/>
    <x v="2"/>
    <n v="7"/>
    <x v="6"/>
    <x v="1"/>
    <x v="12"/>
    <x v="3"/>
    <s v="Returning"/>
    <x v="1"/>
    <s v="Hiking Daypack 20L"/>
    <n v="1"/>
    <n v="93.46"/>
    <n v="0.15"/>
    <n v="46.65"/>
    <n v="79.440999999999988"/>
    <n v="46.65"/>
    <n v="32.79099999999999"/>
    <n v="0.41277174255107557"/>
  </r>
  <r>
    <n v="4048"/>
    <d v="2026-07-15T00:00:00"/>
    <n v="2026"/>
    <x v="2"/>
    <n v="7"/>
    <x v="6"/>
    <x v="3"/>
    <x v="13"/>
    <x v="1"/>
    <s v="Business"/>
    <x v="0"/>
    <s v="Commuter Helmet"/>
    <n v="3"/>
    <n v="82.79"/>
    <n v="0.1"/>
    <n v="43.07"/>
    <n v="223.53300000000002"/>
    <n v="129.21"/>
    <n v="94.323000000000008"/>
    <n v="0.42196454214813922"/>
  </r>
  <r>
    <n v="4424"/>
    <d v="2026-07-15T00:00:00"/>
    <n v="2026"/>
    <x v="2"/>
    <n v="7"/>
    <x v="6"/>
    <x v="2"/>
    <x v="2"/>
    <x v="2"/>
    <s v="Business"/>
    <x v="1"/>
    <s v="Hiking Daypack 20L"/>
    <n v="1"/>
    <n v="92.54"/>
    <n v="0"/>
    <n v="44.48"/>
    <n v="92.54"/>
    <n v="44.48"/>
    <n v="48.060000000000009"/>
    <n v="0.51934298681651181"/>
  </r>
  <r>
    <n v="4732"/>
    <d v="2026-07-15T00:00:00"/>
    <n v="2026"/>
    <x v="2"/>
    <n v="7"/>
    <x v="6"/>
    <x v="1"/>
    <x v="14"/>
    <x v="2"/>
    <s v="New"/>
    <x v="2"/>
    <s v="Packing Cube Set"/>
    <n v="1"/>
    <n v="46.53"/>
    <n v="0"/>
    <n v="18.829999999999998"/>
    <n v="46.53"/>
    <n v="18.829999999999998"/>
    <n v="27.700000000000003"/>
    <n v="0.59531485063399958"/>
  </r>
  <r>
    <n v="194"/>
    <d v="2026-07-16T00:00:00"/>
    <n v="2026"/>
    <x v="2"/>
    <n v="7"/>
    <x v="6"/>
    <x v="1"/>
    <x v="12"/>
    <x v="0"/>
    <s v="Returning"/>
    <x v="0"/>
    <s v="Trail Bike Light"/>
    <n v="2"/>
    <n v="49.69"/>
    <n v="0"/>
    <n v="21.97"/>
    <n v="99.38"/>
    <n v="43.94"/>
    <n v="55.44"/>
    <n v="0.557858724089354"/>
  </r>
  <r>
    <n v="258"/>
    <d v="2026-07-16T00:00:00"/>
    <n v="2026"/>
    <x v="2"/>
    <n v="7"/>
    <x v="6"/>
    <x v="3"/>
    <x v="8"/>
    <x v="3"/>
    <s v="New"/>
    <x v="1"/>
    <s v="Trekking Poles"/>
    <n v="3"/>
    <n v="71.34"/>
    <n v="0.1"/>
    <n v="31.71"/>
    <n v="192.61800000000002"/>
    <n v="95.13"/>
    <n v="97.488000000000028"/>
    <n v="0.50612092327819835"/>
  </r>
  <r>
    <n v="543"/>
    <d v="2026-07-16T00:00:00"/>
    <n v="2026"/>
    <x v="2"/>
    <n v="7"/>
    <x v="6"/>
    <x v="1"/>
    <x v="14"/>
    <x v="3"/>
    <s v="Returning"/>
    <x v="0"/>
    <s v="Commuter Helmet"/>
    <n v="1"/>
    <n v="83.03"/>
    <n v="0"/>
    <n v="42.41"/>
    <n v="83.03"/>
    <n v="42.41"/>
    <n v="40.620000000000005"/>
    <n v="0.48922076357942917"/>
  </r>
  <r>
    <n v="972"/>
    <d v="2026-07-16T00:00:00"/>
    <n v="2026"/>
    <x v="2"/>
    <n v="7"/>
    <x v="6"/>
    <x v="3"/>
    <x v="4"/>
    <x v="0"/>
    <s v="Returning"/>
    <x v="4"/>
    <s v="Resistance Band Set"/>
    <n v="1"/>
    <n v="40.799999999999997"/>
    <n v="0"/>
    <n v="14.42"/>
    <n v="40.799999999999997"/>
    <n v="14.42"/>
    <n v="26.379999999999995"/>
    <n v="0.64656862745098032"/>
  </r>
  <r>
    <n v="1146"/>
    <d v="2026-07-16T00:00:00"/>
    <n v="2026"/>
    <x v="2"/>
    <n v="7"/>
    <x v="6"/>
    <x v="1"/>
    <x v="6"/>
    <x v="3"/>
    <s v="Returning"/>
    <x v="3"/>
    <s v="Compact Sleeping Bag"/>
    <n v="2"/>
    <n v="125.34"/>
    <n v="0.15"/>
    <n v="59.04"/>
    <n v="213.078"/>
    <n v="118.08"/>
    <n v="94.998000000000005"/>
    <n v="0.44583673584321237"/>
  </r>
  <r>
    <n v="1464"/>
    <d v="2026-07-16T00:00:00"/>
    <n v="2026"/>
    <x v="2"/>
    <n v="7"/>
    <x v="6"/>
    <x v="0"/>
    <x v="9"/>
    <x v="0"/>
    <s v="Returning"/>
    <x v="4"/>
    <s v="Weighted Vest"/>
    <n v="1"/>
    <n v="122.73"/>
    <n v="0.1"/>
    <n v="70.540000000000006"/>
    <n v="110.45700000000001"/>
    <n v="70.540000000000006"/>
    <n v="39.917000000000002"/>
    <n v="0.36138044668966202"/>
  </r>
  <r>
    <n v="1581"/>
    <d v="2026-07-16T00:00:00"/>
    <n v="2026"/>
    <x v="2"/>
    <n v="7"/>
    <x v="6"/>
    <x v="2"/>
    <x v="5"/>
    <x v="2"/>
    <s v="New"/>
    <x v="1"/>
    <s v="Hiking Daypack 20L"/>
    <n v="5"/>
    <n v="92.72"/>
    <n v="0.1"/>
    <n v="46.2"/>
    <n v="417.24"/>
    <n v="231"/>
    <n v="186.24"/>
    <n v="0.44636180615473109"/>
  </r>
  <r>
    <n v="1894"/>
    <d v="2026-07-16T00:00:00"/>
    <n v="2026"/>
    <x v="2"/>
    <n v="7"/>
    <x v="6"/>
    <x v="3"/>
    <x v="7"/>
    <x v="1"/>
    <s v="Business"/>
    <x v="4"/>
    <s v="Recovery Roller"/>
    <n v="5"/>
    <n v="36.29"/>
    <n v="0.05"/>
    <n v="13.52"/>
    <n v="172.37749999999997"/>
    <n v="67.599999999999994"/>
    <n v="104.77749999999997"/>
    <n v="0.60783744978317933"/>
  </r>
  <r>
    <n v="2100"/>
    <d v="2026-07-16T00:00:00"/>
    <n v="2026"/>
    <x v="2"/>
    <n v="7"/>
    <x v="6"/>
    <x v="2"/>
    <x v="2"/>
    <x v="0"/>
    <s v="Business"/>
    <x v="0"/>
    <s v="Trail Bike Light"/>
    <n v="2"/>
    <n v="49.84"/>
    <n v="0.1"/>
    <n v="23.06"/>
    <n v="89.712000000000003"/>
    <n v="46.12"/>
    <n v="43.592000000000006"/>
    <n v="0.48591046905653651"/>
  </r>
  <r>
    <n v="2902"/>
    <d v="2026-07-16T00:00:00"/>
    <n v="2026"/>
    <x v="2"/>
    <n v="7"/>
    <x v="6"/>
    <x v="1"/>
    <x v="12"/>
    <x v="3"/>
    <s v="Business"/>
    <x v="4"/>
    <s v="Recovery Roller"/>
    <n v="1"/>
    <n v="35.799999999999997"/>
    <n v="0"/>
    <n v="14.05"/>
    <n v="35.799999999999997"/>
    <n v="14.05"/>
    <n v="21.749999999999996"/>
    <n v="0.60754189944134074"/>
  </r>
  <r>
    <n v="3115"/>
    <d v="2026-07-16T00:00:00"/>
    <n v="2026"/>
    <x v="2"/>
    <n v="7"/>
    <x v="6"/>
    <x v="3"/>
    <x v="13"/>
    <x v="0"/>
    <s v="New"/>
    <x v="3"/>
    <s v="Trail Tent 2P"/>
    <n v="1"/>
    <n v="195.12"/>
    <n v="0"/>
    <n v="101.14"/>
    <n v="195.12"/>
    <n v="101.14"/>
    <n v="93.98"/>
    <n v="0.48165231652316526"/>
  </r>
  <r>
    <n v="3546"/>
    <d v="2026-07-16T00:00:00"/>
    <n v="2026"/>
    <x v="2"/>
    <n v="7"/>
    <x v="6"/>
    <x v="0"/>
    <x v="15"/>
    <x v="0"/>
    <s v="New"/>
    <x v="0"/>
    <s v="Compact Repair Kit"/>
    <n v="2"/>
    <n v="39.69"/>
    <n v="0.05"/>
    <n v="16.88"/>
    <n v="75.410999999999987"/>
    <n v="33.76"/>
    <n v="41.650999999999989"/>
    <n v="0.55231995332245953"/>
  </r>
  <r>
    <n v="4224"/>
    <d v="2026-07-16T00:00:00"/>
    <n v="2026"/>
    <x v="2"/>
    <n v="7"/>
    <x v="6"/>
    <x v="2"/>
    <x v="3"/>
    <x v="2"/>
    <s v="Returning"/>
    <x v="3"/>
    <s v="Alpine Tent 4P"/>
    <n v="1"/>
    <n v="348.73"/>
    <n v="0.15"/>
    <n v="190.33"/>
    <n v="296.4205"/>
    <n v="190.33"/>
    <n v="106.09049999999999"/>
    <n v="0.35790540802677273"/>
  </r>
  <r>
    <n v="4858"/>
    <d v="2026-07-16T00:00:00"/>
    <n v="2026"/>
    <x v="2"/>
    <n v="7"/>
    <x v="6"/>
    <x v="1"/>
    <x v="12"/>
    <x v="2"/>
    <s v="Returning"/>
    <x v="2"/>
    <s v="Insulated Bottle"/>
    <n v="1"/>
    <n v="35.5"/>
    <n v="0"/>
    <n v="13.26"/>
    <n v="35.5"/>
    <n v="13.26"/>
    <n v="22.240000000000002"/>
    <n v="0.62647887323943663"/>
  </r>
  <r>
    <n v="768"/>
    <d v="2026-07-17T00:00:00"/>
    <n v="2026"/>
    <x v="2"/>
    <n v="7"/>
    <x v="6"/>
    <x v="0"/>
    <x v="9"/>
    <x v="0"/>
    <s v="Business"/>
    <x v="2"/>
    <s v="Packing Cube Set"/>
    <n v="1"/>
    <n v="46.44"/>
    <n v="0"/>
    <n v="18.47"/>
    <n v="46.44"/>
    <n v="18.47"/>
    <n v="27.97"/>
    <n v="0.60228251507321273"/>
  </r>
  <r>
    <n v="1901"/>
    <d v="2026-07-17T00:00:00"/>
    <n v="2026"/>
    <x v="2"/>
    <n v="7"/>
    <x v="6"/>
    <x v="1"/>
    <x v="14"/>
    <x v="0"/>
    <s v="New"/>
    <x v="1"/>
    <s v="Trekking Poles"/>
    <n v="1"/>
    <n v="70.44"/>
    <n v="0.05"/>
    <n v="32.229999999999997"/>
    <n v="66.917999999999992"/>
    <n v="32.229999999999997"/>
    <n v="34.687999999999995"/>
    <n v="0.51836576108072563"/>
  </r>
  <r>
    <n v="2226"/>
    <d v="2026-07-17T00:00:00"/>
    <n v="2026"/>
    <x v="2"/>
    <n v="7"/>
    <x v="6"/>
    <x v="0"/>
    <x v="15"/>
    <x v="2"/>
    <s v="New"/>
    <x v="1"/>
    <s v="Trekking Poles"/>
    <n v="1"/>
    <n v="69.78"/>
    <n v="0.05"/>
    <n v="32.83"/>
    <n v="66.290999999999997"/>
    <n v="32.83"/>
    <n v="33.460999999999999"/>
    <n v="0.50475931876121949"/>
  </r>
  <r>
    <n v="2660"/>
    <d v="2026-07-17T00:00:00"/>
    <n v="2026"/>
    <x v="2"/>
    <n v="7"/>
    <x v="6"/>
    <x v="2"/>
    <x v="5"/>
    <x v="2"/>
    <s v="New"/>
    <x v="2"/>
    <s v="Insulated Bottle"/>
    <n v="4"/>
    <n v="35.450000000000003"/>
    <n v="0.1"/>
    <n v="13.83"/>
    <n v="127.62000000000002"/>
    <n v="55.32"/>
    <n v="72.300000000000011"/>
    <n v="0.56652562294311237"/>
  </r>
  <r>
    <n v="3004"/>
    <d v="2026-07-17T00:00:00"/>
    <n v="2026"/>
    <x v="2"/>
    <n v="7"/>
    <x v="6"/>
    <x v="3"/>
    <x v="8"/>
    <x v="0"/>
    <s v="Returning"/>
    <x v="0"/>
    <s v="Trail Bike Light"/>
    <n v="1"/>
    <n v="50.82"/>
    <n v="0.05"/>
    <n v="22.36"/>
    <n v="48.278999999999996"/>
    <n v="22.36"/>
    <n v="25.918999999999997"/>
    <n v="0.5368586756146565"/>
  </r>
  <r>
    <n v="4020"/>
    <d v="2026-07-17T00:00:00"/>
    <n v="2026"/>
    <x v="2"/>
    <n v="7"/>
    <x v="6"/>
    <x v="2"/>
    <x v="2"/>
    <x v="0"/>
    <s v="Returning"/>
    <x v="3"/>
    <s v="Compact Sleeping Bag"/>
    <n v="1"/>
    <n v="126.13"/>
    <n v="0.15"/>
    <n v="60.43"/>
    <n v="107.2105"/>
    <n v="60.43"/>
    <n v="46.780499999999996"/>
    <n v="0.43634252242084498"/>
  </r>
  <r>
    <n v="4154"/>
    <d v="2026-07-17T00:00:00"/>
    <n v="2026"/>
    <x v="2"/>
    <n v="7"/>
    <x v="6"/>
    <x v="2"/>
    <x v="10"/>
    <x v="0"/>
    <s v="Returning"/>
    <x v="1"/>
    <s v="Trekking Poles"/>
    <n v="3"/>
    <n v="72.150000000000006"/>
    <n v="0"/>
    <n v="33.01"/>
    <n v="216.45000000000002"/>
    <n v="99.03"/>
    <n v="117.42000000000002"/>
    <n v="0.54248094248094247"/>
  </r>
  <r>
    <n v="4957"/>
    <d v="2026-07-17T00:00:00"/>
    <n v="2026"/>
    <x v="2"/>
    <n v="7"/>
    <x v="6"/>
    <x v="1"/>
    <x v="1"/>
    <x v="0"/>
    <s v="Returning"/>
    <x v="4"/>
    <s v="Recovery Roller"/>
    <n v="1"/>
    <n v="35.58"/>
    <n v="0"/>
    <n v="13.68"/>
    <n v="35.58"/>
    <n v="13.68"/>
    <n v="21.9"/>
    <n v="0.61551433389544685"/>
  </r>
  <r>
    <n v="945"/>
    <d v="2026-07-18T00:00:00"/>
    <n v="2026"/>
    <x v="2"/>
    <n v="7"/>
    <x v="6"/>
    <x v="2"/>
    <x v="3"/>
    <x v="0"/>
    <s v="New"/>
    <x v="1"/>
    <s v="Summit Backpack 45L"/>
    <n v="1"/>
    <n v="154.9"/>
    <n v="0.05"/>
    <n v="77.819999999999993"/>
    <n v="147.155"/>
    <n v="77.819999999999993"/>
    <n v="69.335000000000008"/>
    <n v="0.47116985491488572"/>
  </r>
  <r>
    <n v="1726"/>
    <d v="2026-07-18T00:00:00"/>
    <n v="2026"/>
    <x v="2"/>
    <n v="7"/>
    <x v="6"/>
    <x v="1"/>
    <x v="14"/>
    <x v="2"/>
    <s v="Business"/>
    <x v="3"/>
    <s v="Portable Camp Stove"/>
    <n v="2"/>
    <n v="80.98"/>
    <n v="0.05"/>
    <n v="39.85"/>
    <n v="153.86199999999999"/>
    <n v="79.7"/>
    <n v="74.161999999999992"/>
    <n v="0.48200335365457353"/>
  </r>
  <r>
    <n v="1790"/>
    <d v="2026-07-18T00:00:00"/>
    <n v="2026"/>
    <x v="2"/>
    <n v="7"/>
    <x v="6"/>
    <x v="1"/>
    <x v="12"/>
    <x v="0"/>
    <s v="New"/>
    <x v="1"/>
    <s v="Hiking Daypack 20L"/>
    <n v="1"/>
    <n v="91.36"/>
    <n v="0"/>
    <n v="44.86"/>
    <n v="91.36"/>
    <n v="44.86"/>
    <n v="46.5"/>
    <n v="0.50897548161120842"/>
  </r>
  <r>
    <n v="2193"/>
    <d v="2026-07-18T00:00:00"/>
    <n v="2026"/>
    <x v="2"/>
    <n v="7"/>
    <x v="6"/>
    <x v="2"/>
    <x v="2"/>
    <x v="0"/>
    <s v="Returning"/>
    <x v="0"/>
    <s v="Compact Repair Kit"/>
    <n v="2"/>
    <n v="39.409999999999997"/>
    <n v="0"/>
    <n v="16.8"/>
    <n v="78.819999999999993"/>
    <n v="33.6"/>
    <n v="45.219999999999992"/>
    <n v="0.57371225577264651"/>
  </r>
  <r>
    <n v="2781"/>
    <d v="2026-07-18T00:00:00"/>
    <n v="2026"/>
    <x v="2"/>
    <n v="7"/>
    <x v="6"/>
    <x v="0"/>
    <x v="0"/>
    <x v="0"/>
    <s v="Returning"/>
    <x v="2"/>
    <s v="Carry-On Duffel"/>
    <n v="2"/>
    <n v="134.99"/>
    <n v="0"/>
    <n v="68.77"/>
    <n v="269.98"/>
    <n v="137.54"/>
    <n v="132.44000000000003"/>
    <n v="0.49055485591525305"/>
  </r>
  <r>
    <n v="3043"/>
    <d v="2026-07-18T00:00:00"/>
    <n v="2026"/>
    <x v="2"/>
    <n v="7"/>
    <x v="6"/>
    <x v="1"/>
    <x v="12"/>
    <x v="3"/>
    <s v="New"/>
    <x v="0"/>
    <s v="Compact Repair Kit"/>
    <n v="2"/>
    <n v="40.93"/>
    <n v="0.05"/>
    <n v="16.89"/>
    <n v="77.766999999999996"/>
    <n v="33.78"/>
    <n v="43.986999999999995"/>
    <n v="0.56562552239381736"/>
  </r>
  <r>
    <n v="3102"/>
    <d v="2026-07-18T00:00:00"/>
    <n v="2026"/>
    <x v="2"/>
    <n v="7"/>
    <x v="6"/>
    <x v="3"/>
    <x v="13"/>
    <x v="3"/>
    <s v="Returning"/>
    <x v="1"/>
    <s v="Hiking Daypack 20L"/>
    <n v="1"/>
    <n v="90.02"/>
    <n v="0.05"/>
    <n v="45.83"/>
    <n v="85.518999999999991"/>
    <n v="45.83"/>
    <n v="39.688999999999993"/>
    <n v="0.46409569803201622"/>
  </r>
  <r>
    <n v="3156"/>
    <d v="2026-07-18T00:00:00"/>
    <n v="2026"/>
    <x v="2"/>
    <n v="7"/>
    <x v="6"/>
    <x v="0"/>
    <x v="0"/>
    <x v="2"/>
    <s v="Returning"/>
    <x v="4"/>
    <s v="Training Mat"/>
    <n v="2"/>
    <n v="50.73"/>
    <n v="0"/>
    <n v="21.87"/>
    <n v="101.46"/>
    <n v="43.74"/>
    <n v="57.719999999999992"/>
    <n v="0.56889414547604966"/>
  </r>
  <r>
    <n v="3308"/>
    <d v="2026-07-18T00:00:00"/>
    <n v="2026"/>
    <x v="2"/>
    <n v="7"/>
    <x v="6"/>
    <x v="3"/>
    <x v="13"/>
    <x v="2"/>
    <s v="New"/>
    <x v="4"/>
    <s v="Weighted Vest"/>
    <n v="3"/>
    <n v="121.05"/>
    <n v="0.05"/>
    <n v="68.56"/>
    <n v="344.99249999999995"/>
    <n v="205.68"/>
    <n v="139.31249999999994"/>
    <n v="0.40381312637231231"/>
  </r>
  <r>
    <n v="3329"/>
    <d v="2026-07-18T00:00:00"/>
    <n v="2026"/>
    <x v="2"/>
    <n v="7"/>
    <x v="6"/>
    <x v="1"/>
    <x v="11"/>
    <x v="0"/>
    <s v="New"/>
    <x v="0"/>
    <s v="Commuter Helmet"/>
    <n v="2"/>
    <n v="81.739999999999995"/>
    <n v="0"/>
    <n v="42.75"/>
    <n v="163.47999999999999"/>
    <n v="85.5"/>
    <n v="77.97999999999999"/>
    <n v="0.47700024467824809"/>
  </r>
  <r>
    <n v="4102"/>
    <d v="2026-07-18T00:00:00"/>
    <n v="2026"/>
    <x v="2"/>
    <n v="7"/>
    <x v="6"/>
    <x v="1"/>
    <x v="12"/>
    <x v="0"/>
    <s v="Returning"/>
    <x v="1"/>
    <s v="Summit Backpack 45L"/>
    <n v="3"/>
    <n v="154.01"/>
    <n v="0.1"/>
    <n v="78.78"/>
    <n v="415.827"/>
    <n v="236.34"/>
    <n v="179.48699999999999"/>
    <n v="0.43163863818366771"/>
  </r>
  <r>
    <n v="4109"/>
    <d v="2026-07-18T00:00:00"/>
    <n v="2026"/>
    <x v="2"/>
    <n v="7"/>
    <x v="6"/>
    <x v="1"/>
    <x v="12"/>
    <x v="3"/>
    <s v="New"/>
    <x v="0"/>
    <s v="Cycling Pack 12L"/>
    <n v="4"/>
    <n v="101.61"/>
    <n v="0"/>
    <n v="51.68"/>
    <n v="406.44"/>
    <n v="206.72"/>
    <n v="199.72"/>
    <n v="0.49138864285011319"/>
  </r>
  <r>
    <n v="4813"/>
    <d v="2026-07-18T00:00:00"/>
    <n v="2026"/>
    <x v="2"/>
    <n v="7"/>
    <x v="6"/>
    <x v="2"/>
    <x v="10"/>
    <x v="2"/>
    <s v="Returning"/>
    <x v="4"/>
    <s v="Recovery Roller"/>
    <n v="2"/>
    <n v="36.869999999999997"/>
    <n v="0.15"/>
    <n v="13.94"/>
    <n v="62.678999999999995"/>
    <n v="27.88"/>
    <n v="34.798999999999992"/>
    <n v="0.55519392459994565"/>
  </r>
  <r>
    <n v="5054"/>
    <d v="2026-07-18T00:00:00"/>
    <n v="2026"/>
    <x v="2"/>
    <n v="7"/>
    <x v="6"/>
    <x v="3"/>
    <x v="8"/>
    <x v="0"/>
    <s v="New"/>
    <x v="3"/>
    <s v="Compact Sleeping Bag"/>
    <n v="2"/>
    <n v="121.06"/>
    <n v="0"/>
    <n v="59.62"/>
    <n v="242.12"/>
    <n v="119.24"/>
    <n v="122.88000000000001"/>
    <n v="0.50751693375185858"/>
  </r>
  <r>
    <n v="138"/>
    <d v="2026-07-19T00:00:00"/>
    <n v="2026"/>
    <x v="2"/>
    <n v="7"/>
    <x v="6"/>
    <x v="1"/>
    <x v="12"/>
    <x v="0"/>
    <s v="New"/>
    <x v="1"/>
    <s v="Trekking Poles"/>
    <n v="2"/>
    <n v="71.81"/>
    <n v="0"/>
    <n v="32.35"/>
    <n v="143.62"/>
    <n v="64.7"/>
    <n v="78.92"/>
    <n v="0.54950563988302459"/>
  </r>
  <r>
    <n v="433"/>
    <d v="2026-07-19T00:00:00"/>
    <n v="2026"/>
    <x v="2"/>
    <n v="7"/>
    <x v="6"/>
    <x v="1"/>
    <x v="12"/>
    <x v="0"/>
    <s v="New"/>
    <x v="1"/>
    <s v="Trail Boots"/>
    <n v="4"/>
    <n v="145.18"/>
    <n v="0"/>
    <n v="79.540000000000006"/>
    <n v="580.72"/>
    <n v="318.16000000000003"/>
    <n v="262.56"/>
    <n v="0.45212839234054275"/>
  </r>
  <r>
    <n v="484"/>
    <d v="2026-07-19T00:00:00"/>
    <n v="2026"/>
    <x v="2"/>
    <n v="7"/>
    <x v="6"/>
    <x v="1"/>
    <x v="12"/>
    <x v="0"/>
    <s v="New"/>
    <x v="4"/>
    <s v="Recovery Roller"/>
    <n v="2"/>
    <n v="36.07"/>
    <n v="0"/>
    <n v="13.6"/>
    <n v="72.14"/>
    <n v="27.2"/>
    <n v="44.94"/>
    <n v="0.62295536456889378"/>
  </r>
  <r>
    <n v="492"/>
    <d v="2026-07-19T00:00:00"/>
    <n v="2026"/>
    <x v="2"/>
    <n v="7"/>
    <x v="6"/>
    <x v="1"/>
    <x v="14"/>
    <x v="2"/>
    <s v="New"/>
    <x v="1"/>
    <s v="Trekking Poles"/>
    <n v="3"/>
    <n v="72.23"/>
    <n v="0.1"/>
    <n v="31.67"/>
    <n v="195.02100000000002"/>
    <n v="95.01"/>
    <n v="100.01100000000001"/>
    <n v="0.5128216961250327"/>
  </r>
  <r>
    <n v="626"/>
    <d v="2026-07-19T00:00:00"/>
    <n v="2026"/>
    <x v="2"/>
    <n v="7"/>
    <x v="6"/>
    <x v="1"/>
    <x v="14"/>
    <x v="2"/>
    <s v="Returning"/>
    <x v="2"/>
    <s v="Insulated Bottle"/>
    <n v="1"/>
    <n v="36.549999999999997"/>
    <n v="0.1"/>
    <n v="13.2"/>
    <n v="32.894999999999996"/>
    <n v="13.2"/>
    <n v="19.694999999999997"/>
    <n v="0.59872321021431829"/>
  </r>
  <r>
    <n v="1409"/>
    <d v="2026-07-19T00:00:00"/>
    <n v="2026"/>
    <x v="2"/>
    <n v="7"/>
    <x v="6"/>
    <x v="1"/>
    <x v="14"/>
    <x v="0"/>
    <s v="New"/>
    <x v="3"/>
    <s v="Compact Sleeping Bag"/>
    <n v="5"/>
    <n v="124.68"/>
    <n v="0.05"/>
    <n v="60.61"/>
    <n v="592.23"/>
    <n v="303.05"/>
    <n v="289.18"/>
    <n v="0.48829002245749115"/>
  </r>
  <r>
    <n v="1486"/>
    <d v="2026-07-19T00:00:00"/>
    <n v="2026"/>
    <x v="2"/>
    <n v="7"/>
    <x v="6"/>
    <x v="3"/>
    <x v="8"/>
    <x v="0"/>
    <s v="Returning"/>
    <x v="0"/>
    <s v="Cycling Pack 12L"/>
    <n v="1"/>
    <n v="101.7"/>
    <n v="0.05"/>
    <n v="49.92"/>
    <n v="96.614999999999995"/>
    <n v="49.92"/>
    <n v="46.694999999999993"/>
    <n v="0.48331004502406455"/>
  </r>
  <r>
    <n v="1940"/>
    <d v="2026-07-19T00:00:00"/>
    <n v="2026"/>
    <x v="2"/>
    <n v="7"/>
    <x v="6"/>
    <x v="2"/>
    <x v="16"/>
    <x v="0"/>
    <s v="New"/>
    <x v="4"/>
    <s v="Training Mat"/>
    <n v="2"/>
    <n v="50.24"/>
    <n v="0.05"/>
    <n v="21.88"/>
    <n v="95.456000000000003"/>
    <n v="43.76"/>
    <n v="51.696000000000005"/>
    <n v="0.54156889037881328"/>
  </r>
  <r>
    <n v="2215"/>
    <d v="2026-07-19T00:00:00"/>
    <n v="2026"/>
    <x v="2"/>
    <n v="7"/>
    <x v="6"/>
    <x v="3"/>
    <x v="13"/>
    <x v="2"/>
    <s v="Returning"/>
    <x v="4"/>
    <s v="Recovery Roller"/>
    <n v="3"/>
    <n v="35.53"/>
    <n v="0"/>
    <n v="14"/>
    <n v="106.59"/>
    <n v="42"/>
    <n v="64.59"/>
    <n v="0.60596678862932729"/>
  </r>
  <r>
    <n v="2555"/>
    <d v="2026-07-19T00:00:00"/>
    <n v="2026"/>
    <x v="2"/>
    <n v="7"/>
    <x v="6"/>
    <x v="2"/>
    <x v="2"/>
    <x v="3"/>
    <s v="New"/>
    <x v="2"/>
    <s v="Packing Cube Set"/>
    <n v="2"/>
    <n v="46.89"/>
    <n v="0.1"/>
    <n v="18.53"/>
    <n v="84.402000000000001"/>
    <n v="37.06"/>
    <n v="47.341999999999999"/>
    <n v="0.56091087888912583"/>
  </r>
  <r>
    <n v="4710"/>
    <d v="2026-07-19T00:00:00"/>
    <n v="2026"/>
    <x v="2"/>
    <n v="7"/>
    <x v="6"/>
    <x v="0"/>
    <x v="0"/>
    <x v="2"/>
    <s v="Returning"/>
    <x v="3"/>
    <s v="Trail Tent 2P"/>
    <n v="1"/>
    <n v="197.29"/>
    <n v="0.1"/>
    <n v="104.7"/>
    <n v="177.56100000000001"/>
    <n v="104.7"/>
    <n v="72.861000000000004"/>
    <n v="0.4103434875901803"/>
  </r>
  <r>
    <n v="4974"/>
    <d v="2026-07-19T00:00:00"/>
    <n v="2026"/>
    <x v="2"/>
    <n v="7"/>
    <x v="6"/>
    <x v="0"/>
    <x v="9"/>
    <x v="2"/>
    <s v="Business"/>
    <x v="1"/>
    <s v="Trekking Poles"/>
    <n v="1"/>
    <n v="70.52"/>
    <n v="0.1"/>
    <n v="33.28"/>
    <n v="63.467999999999996"/>
    <n v="33.28"/>
    <n v="30.187999999999995"/>
    <n v="0.47564126804058732"/>
  </r>
  <r>
    <n v="5048"/>
    <d v="2026-07-19T00:00:00"/>
    <n v="2026"/>
    <x v="2"/>
    <n v="7"/>
    <x v="6"/>
    <x v="1"/>
    <x v="12"/>
    <x v="3"/>
    <s v="New"/>
    <x v="4"/>
    <s v="Training Mat"/>
    <n v="3"/>
    <n v="49.9"/>
    <n v="0.05"/>
    <n v="22.27"/>
    <n v="142.21499999999997"/>
    <n v="66.81"/>
    <n v="75.404999999999973"/>
    <n v="0.53021833139964125"/>
  </r>
  <r>
    <n v="1"/>
    <d v="2026-07-20T00:00:00"/>
    <n v="2026"/>
    <x v="2"/>
    <n v="7"/>
    <x v="6"/>
    <x v="3"/>
    <x v="7"/>
    <x v="2"/>
    <s v="New"/>
    <x v="1"/>
    <s v="Summit Backpack 45L"/>
    <n v="3"/>
    <n v="156.25"/>
    <n v="0"/>
    <n v="79.900000000000006"/>
    <n v="468.75"/>
    <n v="239.70000000000002"/>
    <n v="229.04999999999998"/>
    <n v="0.48863999999999996"/>
  </r>
  <r>
    <n v="270"/>
    <d v="2026-07-20T00:00:00"/>
    <n v="2026"/>
    <x v="2"/>
    <n v="7"/>
    <x v="6"/>
    <x v="2"/>
    <x v="2"/>
    <x v="3"/>
    <s v="Returning"/>
    <x v="3"/>
    <s v="Compact Sleeping Bag"/>
    <n v="3"/>
    <n v="120.14"/>
    <n v="0"/>
    <n v="58.9"/>
    <n v="360.42"/>
    <n v="176.7"/>
    <n v="183.72000000000003"/>
    <n v="0.5097386382553688"/>
  </r>
  <r>
    <n v="2130"/>
    <d v="2026-07-20T00:00:00"/>
    <n v="2026"/>
    <x v="2"/>
    <n v="7"/>
    <x v="6"/>
    <x v="1"/>
    <x v="14"/>
    <x v="2"/>
    <s v="Returning"/>
    <x v="1"/>
    <s v="Trail Boots"/>
    <n v="1"/>
    <n v="145.21"/>
    <n v="0"/>
    <n v="80.52"/>
    <n v="145.21"/>
    <n v="80.52"/>
    <n v="64.690000000000012"/>
    <n v="0.44549273466014744"/>
  </r>
  <r>
    <n v="2474"/>
    <d v="2026-07-20T00:00:00"/>
    <n v="2026"/>
    <x v="2"/>
    <n v="7"/>
    <x v="6"/>
    <x v="2"/>
    <x v="2"/>
    <x v="2"/>
    <s v="Returning"/>
    <x v="0"/>
    <s v="Compact Repair Kit"/>
    <n v="2"/>
    <n v="39.78"/>
    <n v="0.1"/>
    <n v="16.260000000000002"/>
    <n v="71.603999999999999"/>
    <n v="32.520000000000003"/>
    <n v="39.083999999999996"/>
    <n v="0.54583542818836928"/>
  </r>
  <r>
    <n v="2514"/>
    <d v="2026-07-20T00:00:00"/>
    <n v="2026"/>
    <x v="2"/>
    <n v="7"/>
    <x v="6"/>
    <x v="1"/>
    <x v="6"/>
    <x v="0"/>
    <s v="New"/>
    <x v="2"/>
    <s v="Travel Backpack 35L"/>
    <n v="2"/>
    <n v="161.97"/>
    <n v="0.1"/>
    <n v="88.57"/>
    <n v="291.54599999999999"/>
    <n v="177.14"/>
    <n v="114.40600000000001"/>
    <n v="0.39241148909606033"/>
  </r>
  <r>
    <n v="2616"/>
    <d v="2026-07-20T00:00:00"/>
    <n v="2026"/>
    <x v="2"/>
    <n v="7"/>
    <x v="6"/>
    <x v="2"/>
    <x v="3"/>
    <x v="2"/>
    <s v="New"/>
    <x v="4"/>
    <s v="Weighted Vest"/>
    <n v="2"/>
    <n v="125.37"/>
    <n v="0"/>
    <n v="68.040000000000006"/>
    <n v="250.74"/>
    <n v="136.08000000000001"/>
    <n v="114.66"/>
    <n v="0.457286432160804"/>
  </r>
  <r>
    <n v="2632"/>
    <d v="2026-07-20T00:00:00"/>
    <n v="2026"/>
    <x v="2"/>
    <n v="7"/>
    <x v="6"/>
    <x v="0"/>
    <x v="15"/>
    <x v="0"/>
    <s v="New"/>
    <x v="3"/>
    <s v="Trail Tent 2P"/>
    <n v="1"/>
    <n v="196.57"/>
    <n v="0"/>
    <n v="104.78"/>
    <n v="196.57"/>
    <n v="104.78"/>
    <n v="91.789999999999992"/>
    <n v="0.46695833545301924"/>
  </r>
  <r>
    <n v="3725"/>
    <d v="2026-07-20T00:00:00"/>
    <n v="2026"/>
    <x v="2"/>
    <n v="7"/>
    <x v="6"/>
    <x v="2"/>
    <x v="16"/>
    <x v="0"/>
    <s v="Returning"/>
    <x v="3"/>
    <s v="Trail Tent 2P"/>
    <n v="2"/>
    <n v="195.74"/>
    <n v="0.05"/>
    <n v="107.17"/>
    <n v="371.90600000000001"/>
    <n v="214.34"/>
    <n v="157.566"/>
    <n v="0.4236715729243411"/>
  </r>
  <r>
    <n v="3834"/>
    <d v="2026-07-20T00:00:00"/>
    <n v="2026"/>
    <x v="2"/>
    <n v="7"/>
    <x v="6"/>
    <x v="1"/>
    <x v="14"/>
    <x v="2"/>
    <s v="New"/>
    <x v="3"/>
    <s v="Trail Tent 2P"/>
    <n v="3"/>
    <n v="192.28"/>
    <n v="0"/>
    <n v="104.3"/>
    <n v="576.84"/>
    <n v="312.89999999999998"/>
    <n v="263.94000000000005"/>
    <n v="0.45756188891200339"/>
  </r>
  <r>
    <n v="159"/>
    <d v="2026-07-21T00:00:00"/>
    <n v="2026"/>
    <x v="2"/>
    <n v="7"/>
    <x v="6"/>
    <x v="1"/>
    <x v="1"/>
    <x v="0"/>
    <s v="Returning"/>
    <x v="1"/>
    <s v="Trekking Poles"/>
    <n v="2"/>
    <n v="70.150000000000006"/>
    <n v="0.05"/>
    <n v="32.950000000000003"/>
    <n v="133.285"/>
    <n v="65.900000000000006"/>
    <n v="67.384999999999991"/>
    <n v="0.50557076940390888"/>
  </r>
  <r>
    <n v="435"/>
    <d v="2026-07-21T00:00:00"/>
    <n v="2026"/>
    <x v="2"/>
    <n v="7"/>
    <x v="6"/>
    <x v="2"/>
    <x v="2"/>
    <x v="0"/>
    <s v="Returning"/>
    <x v="3"/>
    <s v="Alpine Tent 4P"/>
    <n v="2"/>
    <n v="342.38"/>
    <n v="0.05"/>
    <n v="192.01"/>
    <n v="650.52199999999993"/>
    <n v="384.02"/>
    <n v="266.50199999999995"/>
    <n v="0.40967407712575438"/>
  </r>
  <r>
    <n v="1467"/>
    <d v="2026-07-21T00:00:00"/>
    <n v="2026"/>
    <x v="2"/>
    <n v="7"/>
    <x v="6"/>
    <x v="1"/>
    <x v="14"/>
    <x v="3"/>
    <s v="New"/>
    <x v="4"/>
    <s v="Training Mat"/>
    <n v="1"/>
    <n v="50.59"/>
    <n v="0.05"/>
    <n v="22.04"/>
    <n v="48.060499999999998"/>
    <n v="22.04"/>
    <n v="26.020499999999998"/>
    <n v="0.54141134611583319"/>
  </r>
  <r>
    <n v="1552"/>
    <d v="2026-07-21T00:00:00"/>
    <n v="2026"/>
    <x v="2"/>
    <n v="7"/>
    <x v="6"/>
    <x v="3"/>
    <x v="4"/>
    <x v="2"/>
    <s v="New"/>
    <x v="2"/>
    <s v="Packing Cube Set"/>
    <n v="2"/>
    <n v="46.34"/>
    <n v="0.1"/>
    <n v="18.41"/>
    <n v="83.412000000000006"/>
    <n v="36.82"/>
    <n v="46.592000000000006"/>
    <n v="0.55857670359180933"/>
  </r>
  <r>
    <n v="1745"/>
    <d v="2026-07-21T00:00:00"/>
    <n v="2026"/>
    <x v="2"/>
    <n v="7"/>
    <x v="6"/>
    <x v="1"/>
    <x v="6"/>
    <x v="3"/>
    <s v="New"/>
    <x v="1"/>
    <s v="Hiking Daypack 20L"/>
    <n v="1"/>
    <n v="91.45"/>
    <n v="0"/>
    <n v="44.16"/>
    <n v="91.45"/>
    <n v="44.16"/>
    <n v="47.290000000000006"/>
    <n v="0.51711317659923461"/>
  </r>
  <r>
    <n v="2174"/>
    <d v="2026-07-21T00:00:00"/>
    <n v="2026"/>
    <x v="2"/>
    <n v="7"/>
    <x v="6"/>
    <x v="3"/>
    <x v="8"/>
    <x v="3"/>
    <s v="Returning"/>
    <x v="0"/>
    <s v="Compact Repair Kit"/>
    <n v="3"/>
    <n v="40.28"/>
    <n v="0"/>
    <n v="17.12"/>
    <n v="120.84"/>
    <n v="51.36"/>
    <n v="69.48"/>
    <n v="0.57497517378351537"/>
  </r>
  <r>
    <n v="3444"/>
    <d v="2026-07-21T00:00:00"/>
    <n v="2026"/>
    <x v="2"/>
    <n v="7"/>
    <x v="6"/>
    <x v="1"/>
    <x v="14"/>
    <x v="0"/>
    <s v="Returning"/>
    <x v="4"/>
    <s v="Recovery Roller"/>
    <n v="2"/>
    <n v="36.93"/>
    <n v="0"/>
    <n v="13.63"/>
    <n v="73.86"/>
    <n v="27.26"/>
    <n v="46.599999999999994"/>
    <n v="0.63092336853506625"/>
  </r>
  <r>
    <n v="3646"/>
    <d v="2026-07-21T00:00:00"/>
    <n v="2026"/>
    <x v="2"/>
    <n v="7"/>
    <x v="6"/>
    <x v="2"/>
    <x v="2"/>
    <x v="3"/>
    <s v="Returning"/>
    <x v="1"/>
    <s v="Trail Boots"/>
    <n v="1"/>
    <n v="143.69"/>
    <n v="0"/>
    <n v="80.87"/>
    <n v="143.69"/>
    <n v="80.87"/>
    <n v="62.819999999999993"/>
    <n v="0.43719117544714309"/>
  </r>
  <r>
    <n v="4558"/>
    <d v="2026-07-21T00:00:00"/>
    <n v="2026"/>
    <x v="2"/>
    <n v="7"/>
    <x v="6"/>
    <x v="1"/>
    <x v="14"/>
    <x v="3"/>
    <s v="New"/>
    <x v="1"/>
    <s v="Trail Boots"/>
    <n v="2"/>
    <n v="147.09"/>
    <n v="0"/>
    <n v="81.58"/>
    <n v="294.18"/>
    <n v="163.16"/>
    <n v="131.02000000000001"/>
    <n v="0.44537358080087025"/>
  </r>
  <r>
    <n v="4564"/>
    <d v="2026-07-21T00:00:00"/>
    <n v="2026"/>
    <x v="2"/>
    <n v="7"/>
    <x v="6"/>
    <x v="2"/>
    <x v="5"/>
    <x v="0"/>
    <s v="New"/>
    <x v="1"/>
    <s v="Summit Backpack 45L"/>
    <n v="1"/>
    <n v="153.88"/>
    <n v="0"/>
    <n v="80.98"/>
    <n v="153.88"/>
    <n v="80.98"/>
    <n v="72.899999999999991"/>
    <n v="0.47374577592929551"/>
  </r>
  <r>
    <n v="4616"/>
    <d v="2026-07-21T00:00:00"/>
    <n v="2026"/>
    <x v="2"/>
    <n v="7"/>
    <x v="6"/>
    <x v="3"/>
    <x v="13"/>
    <x v="3"/>
    <s v="New"/>
    <x v="1"/>
    <s v="Trekking Poles"/>
    <n v="3"/>
    <n v="72.2"/>
    <n v="0"/>
    <n v="31.45"/>
    <n v="216.60000000000002"/>
    <n v="94.35"/>
    <n v="122.25000000000003"/>
    <n v="0.5644044321329641"/>
  </r>
  <r>
    <n v="536"/>
    <d v="2026-07-22T00:00:00"/>
    <n v="2026"/>
    <x v="2"/>
    <n v="7"/>
    <x v="6"/>
    <x v="3"/>
    <x v="13"/>
    <x v="2"/>
    <s v="Business"/>
    <x v="4"/>
    <s v="Resistance Band Set"/>
    <n v="1"/>
    <n v="40.67"/>
    <n v="0"/>
    <n v="14.28"/>
    <n v="40.67"/>
    <n v="14.28"/>
    <n v="26.39"/>
    <n v="0.64888123924268504"/>
  </r>
  <r>
    <n v="571"/>
    <d v="2026-07-22T00:00:00"/>
    <n v="2026"/>
    <x v="2"/>
    <n v="7"/>
    <x v="6"/>
    <x v="0"/>
    <x v="0"/>
    <x v="0"/>
    <s v="New"/>
    <x v="1"/>
    <s v="Summit Backpack 45L"/>
    <n v="3"/>
    <n v="152.53"/>
    <n v="0"/>
    <n v="80.88"/>
    <n v="457.59000000000003"/>
    <n v="242.64"/>
    <n v="214.95000000000005"/>
    <n v="0.46974365698551113"/>
  </r>
  <r>
    <n v="965"/>
    <d v="2026-07-22T00:00:00"/>
    <n v="2026"/>
    <x v="2"/>
    <n v="7"/>
    <x v="6"/>
    <x v="1"/>
    <x v="11"/>
    <x v="2"/>
    <s v="Returning"/>
    <x v="2"/>
    <s v="Insulated Bottle"/>
    <n v="2"/>
    <n v="35.39"/>
    <n v="0.05"/>
    <n v="13.39"/>
    <n v="67.241"/>
    <n v="26.78"/>
    <n v="40.460999999999999"/>
    <n v="0.60173108668818132"/>
  </r>
  <r>
    <n v="1504"/>
    <d v="2026-07-22T00:00:00"/>
    <n v="2026"/>
    <x v="2"/>
    <n v="7"/>
    <x v="6"/>
    <x v="3"/>
    <x v="4"/>
    <x v="0"/>
    <s v="Returning"/>
    <x v="1"/>
    <s v="Hiking Daypack 20L"/>
    <n v="5"/>
    <n v="93.35"/>
    <n v="0"/>
    <n v="46.31"/>
    <n v="466.75"/>
    <n v="231.55"/>
    <n v="235.2"/>
    <n v="0.50391001606855912"/>
  </r>
  <r>
    <n v="2560"/>
    <d v="2026-07-22T00:00:00"/>
    <n v="2026"/>
    <x v="2"/>
    <n v="7"/>
    <x v="6"/>
    <x v="1"/>
    <x v="12"/>
    <x v="0"/>
    <s v="Returning"/>
    <x v="0"/>
    <s v="Trail Bike Light"/>
    <n v="2"/>
    <n v="51.71"/>
    <n v="0"/>
    <n v="22.75"/>
    <n v="103.42"/>
    <n v="45.5"/>
    <n v="57.92"/>
    <n v="0.5600464126861342"/>
  </r>
  <r>
    <n v="2758"/>
    <d v="2026-07-22T00:00:00"/>
    <n v="2026"/>
    <x v="2"/>
    <n v="7"/>
    <x v="6"/>
    <x v="0"/>
    <x v="0"/>
    <x v="0"/>
    <s v="New"/>
    <x v="0"/>
    <s v="Compact Repair Kit"/>
    <n v="1"/>
    <n v="39.86"/>
    <n v="0"/>
    <n v="16.53"/>
    <n v="39.86"/>
    <n v="16.53"/>
    <n v="23.33"/>
    <n v="0.58529854490717503"/>
  </r>
  <r>
    <n v="4030"/>
    <d v="2026-07-22T00:00:00"/>
    <n v="2026"/>
    <x v="2"/>
    <n v="7"/>
    <x v="6"/>
    <x v="3"/>
    <x v="8"/>
    <x v="0"/>
    <s v="New"/>
    <x v="3"/>
    <s v="Portable Camp Stove"/>
    <n v="2"/>
    <n v="83.71"/>
    <n v="0"/>
    <n v="39.29"/>
    <n v="167.42"/>
    <n v="78.58"/>
    <n v="88.839999999999989"/>
    <n v="0.53064150041811009"/>
  </r>
  <r>
    <n v="4337"/>
    <d v="2026-07-22T00:00:00"/>
    <n v="2026"/>
    <x v="2"/>
    <n v="7"/>
    <x v="6"/>
    <x v="1"/>
    <x v="14"/>
    <x v="2"/>
    <s v="New"/>
    <x v="2"/>
    <s v="Packing Cube Set"/>
    <n v="1"/>
    <n v="47.62"/>
    <n v="0"/>
    <n v="17.82"/>
    <n v="47.62"/>
    <n v="17.82"/>
    <n v="29.799999999999997"/>
    <n v="0.62578748425031494"/>
  </r>
  <r>
    <n v="5129"/>
    <d v="2026-07-22T00:00:00"/>
    <n v="2026"/>
    <x v="2"/>
    <n v="7"/>
    <x v="6"/>
    <x v="1"/>
    <x v="12"/>
    <x v="0"/>
    <s v="Returning"/>
    <x v="0"/>
    <s v="Commuter Helmet"/>
    <n v="1"/>
    <n v="80.05"/>
    <n v="0.05"/>
    <n v="43.81"/>
    <n v="76.047499999999999"/>
    <n v="43.81"/>
    <n v="32.237499999999997"/>
    <n v="0.42391268615010352"/>
  </r>
  <r>
    <n v="81"/>
    <d v="2026-07-23T00:00:00"/>
    <n v="2026"/>
    <x v="2"/>
    <n v="7"/>
    <x v="6"/>
    <x v="3"/>
    <x v="8"/>
    <x v="2"/>
    <s v="Returning"/>
    <x v="4"/>
    <s v="Training Mat"/>
    <n v="1"/>
    <n v="51.82"/>
    <n v="0"/>
    <n v="21.43"/>
    <n v="51.82"/>
    <n v="21.43"/>
    <n v="30.39"/>
    <n v="0.58645310690852959"/>
  </r>
  <r>
    <n v="493"/>
    <d v="2026-07-23T00:00:00"/>
    <n v="2026"/>
    <x v="2"/>
    <n v="7"/>
    <x v="6"/>
    <x v="1"/>
    <x v="11"/>
    <x v="0"/>
    <s v="Business"/>
    <x v="2"/>
    <s v="Travel Backpack 35L"/>
    <n v="4"/>
    <n v="161.28"/>
    <n v="0.15"/>
    <n v="89.2"/>
    <n v="548.35199999999998"/>
    <n v="356.8"/>
    <n v="191.55199999999996"/>
    <n v="0.3493230625583566"/>
  </r>
  <r>
    <n v="613"/>
    <d v="2026-07-23T00:00:00"/>
    <n v="2026"/>
    <x v="2"/>
    <n v="7"/>
    <x v="6"/>
    <x v="0"/>
    <x v="0"/>
    <x v="0"/>
    <s v="New"/>
    <x v="0"/>
    <s v="Compact Repair Kit"/>
    <n v="1"/>
    <n v="39.86"/>
    <n v="0.05"/>
    <n v="16.989999999999998"/>
    <n v="37.866999999999997"/>
    <n v="16.989999999999998"/>
    <n v="20.876999999999999"/>
    <n v="0.55132437214461139"/>
  </r>
  <r>
    <n v="958"/>
    <d v="2026-07-23T00:00:00"/>
    <n v="2026"/>
    <x v="2"/>
    <n v="7"/>
    <x v="6"/>
    <x v="3"/>
    <x v="8"/>
    <x v="3"/>
    <s v="New"/>
    <x v="0"/>
    <s v="Cycling Pack 12L"/>
    <n v="6"/>
    <n v="102.96"/>
    <n v="0.05"/>
    <n v="51.74"/>
    <n v="586.87199999999996"/>
    <n v="310.44"/>
    <n v="276.43199999999996"/>
    <n v="0.47102604997341835"/>
  </r>
  <r>
    <n v="1270"/>
    <d v="2026-07-23T00:00:00"/>
    <n v="2026"/>
    <x v="2"/>
    <n v="7"/>
    <x v="6"/>
    <x v="1"/>
    <x v="12"/>
    <x v="3"/>
    <s v="Returning"/>
    <x v="1"/>
    <s v="Hiking Daypack 20L"/>
    <n v="1"/>
    <n v="94.04"/>
    <n v="0"/>
    <n v="44.88"/>
    <n v="94.04"/>
    <n v="44.88"/>
    <n v="49.160000000000004"/>
    <n v="0.52275627392598889"/>
  </r>
  <r>
    <n v="1513"/>
    <d v="2026-07-23T00:00:00"/>
    <n v="2026"/>
    <x v="2"/>
    <n v="7"/>
    <x v="6"/>
    <x v="3"/>
    <x v="8"/>
    <x v="0"/>
    <s v="New"/>
    <x v="1"/>
    <s v="Trekking Poles"/>
    <n v="2"/>
    <n v="70.790000000000006"/>
    <n v="0"/>
    <n v="32.44"/>
    <n v="141.58000000000001"/>
    <n v="64.88"/>
    <n v="76.700000000000017"/>
    <n v="0.541743184065546"/>
  </r>
  <r>
    <n v="2009"/>
    <d v="2026-07-23T00:00:00"/>
    <n v="2026"/>
    <x v="2"/>
    <n v="7"/>
    <x v="6"/>
    <x v="2"/>
    <x v="10"/>
    <x v="0"/>
    <s v="New"/>
    <x v="2"/>
    <s v="Packing Cube Set"/>
    <n v="2"/>
    <n v="46.41"/>
    <n v="0"/>
    <n v="18.600000000000001"/>
    <n v="92.82"/>
    <n v="37.200000000000003"/>
    <n v="55.61999999999999"/>
    <n v="0.59922430510665803"/>
  </r>
  <r>
    <n v="2838"/>
    <d v="2026-07-23T00:00:00"/>
    <n v="2026"/>
    <x v="2"/>
    <n v="7"/>
    <x v="6"/>
    <x v="3"/>
    <x v="13"/>
    <x v="3"/>
    <s v="New"/>
    <x v="1"/>
    <s v="Trekking Poles"/>
    <n v="1"/>
    <n v="69.75"/>
    <n v="0"/>
    <n v="33.299999999999997"/>
    <n v="69.75"/>
    <n v="33.299999999999997"/>
    <n v="36.450000000000003"/>
    <n v="0.52258064516129032"/>
  </r>
  <r>
    <n v="3730"/>
    <d v="2026-07-23T00:00:00"/>
    <n v="2026"/>
    <x v="2"/>
    <n v="7"/>
    <x v="6"/>
    <x v="0"/>
    <x v="15"/>
    <x v="2"/>
    <s v="Business"/>
    <x v="0"/>
    <s v="Compact Repair Kit"/>
    <n v="3"/>
    <n v="40.81"/>
    <n v="0"/>
    <n v="16.86"/>
    <n v="122.43"/>
    <n v="50.58"/>
    <n v="71.850000000000009"/>
    <n v="0.58686596422445481"/>
  </r>
  <r>
    <n v="4287"/>
    <d v="2026-07-23T00:00:00"/>
    <n v="2026"/>
    <x v="2"/>
    <n v="7"/>
    <x v="6"/>
    <x v="3"/>
    <x v="8"/>
    <x v="3"/>
    <s v="Returning"/>
    <x v="1"/>
    <s v="Summit Backpack 45L"/>
    <n v="5"/>
    <n v="156.69"/>
    <n v="0"/>
    <n v="80.489999999999995"/>
    <n v="783.45"/>
    <n v="402.45"/>
    <n v="381.00000000000006"/>
    <n v="0.48631054949262881"/>
  </r>
  <r>
    <n v="4297"/>
    <d v="2026-07-23T00:00:00"/>
    <n v="2026"/>
    <x v="2"/>
    <n v="7"/>
    <x v="6"/>
    <x v="1"/>
    <x v="6"/>
    <x v="3"/>
    <s v="Returning"/>
    <x v="2"/>
    <s v="Travel Backpack 35L"/>
    <n v="1"/>
    <n v="168.59"/>
    <n v="0.1"/>
    <n v="88.8"/>
    <n v="151.73099999999999"/>
    <n v="88.8"/>
    <n v="62.930999999999997"/>
    <n v="0.41475374181940405"/>
  </r>
  <r>
    <n v="5118"/>
    <d v="2026-07-23T00:00:00"/>
    <n v="2026"/>
    <x v="2"/>
    <n v="7"/>
    <x v="6"/>
    <x v="1"/>
    <x v="12"/>
    <x v="0"/>
    <s v="Business"/>
    <x v="2"/>
    <s v="Insulated Bottle"/>
    <n v="5"/>
    <n v="36.880000000000003"/>
    <n v="0.1"/>
    <n v="13.76"/>
    <n v="165.96"/>
    <n v="68.8"/>
    <n v="97.160000000000011"/>
    <n v="0.58544227524704751"/>
  </r>
  <r>
    <n v="363"/>
    <d v="2026-07-24T00:00:00"/>
    <n v="2026"/>
    <x v="2"/>
    <n v="7"/>
    <x v="6"/>
    <x v="0"/>
    <x v="0"/>
    <x v="1"/>
    <s v="Business"/>
    <x v="2"/>
    <s v="Carry-On Duffel"/>
    <n v="8"/>
    <n v="136.13"/>
    <n v="0.1"/>
    <n v="66.55"/>
    <n v="980.13599999999997"/>
    <n v="532.4"/>
    <n v="447.73599999999999"/>
    <n v="0.45681007533648393"/>
  </r>
  <r>
    <n v="4243"/>
    <d v="2026-07-24T00:00:00"/>
    <n v="2026"/>
    <x v="2"/>
    <n v="7"/>
    <x v="6"/>
    <x v="1"/>
    <x v="14"/>
    <x v="3"/>
    <s v="Returning"/>
    <x v="0"/>
    <s v="Compact Repair Kit"/>
    <n v="2"/>
    <n v="40.479999999999997"/>
    <n v="0.05"/>
    <n v="16.93"/>
    <n v="76.911999999999992"/>
    <n v="33.86"/>
    <n v="43.051999999999992"/>
    <n v="0.5597566049511129"/>
  </r>
  <r>
    <n v="4348"/>
    <d v="2026-07-24T00:00:00"/>
    <n v="2026"/>
    <x v="2"/>
    <n v="7"/>
    <x v="6"/>
    <x v="0"/>
    <x v="0"/>
    <x v="0"/>
    <s v="New"/>
    <x v="0"/>
    <s v="Trail Bike Light"/>
    <n v="4"/>
    <n v="50.09"/>
    <n v="0"/>
    <n v="22.11"/>
    <n v="200.36"/>
    <n v="88.44"/>
    <n v="111.92000000000002"/>
    <n v="0.55859452984627678"/>
  </r>
  <r>
    <n v="4405"/>
    <d v="2026-07-24T00:00:00"/>
    <n v="2026"/>
    <x v="2"/>
    <n v="7"/>
    <x v="6"/>
    <x v="3"/>
    <x v="8"/>
    <x v="0"/>
    <s v="Returning"/>
    <x v="1"/>
    <s v="Summit Backpack 45L"/>
    <n v="1"/>
    <n v="156.54"/>
    <n v="0.1"/>
    <n v="77.38"/>
    <n v="140.886"/>
    <n v="77.38"/>
    <n v="63.506"/>
    <n v="0.4507616086765186"/>
  </r>
  <r>
    <n v="4857"/>
    <d v="2026-07-24T00:00:00"/>
    <n v="2026"/>
    <x v="2"/>
    <n v="7"/>
    <x v="6"/>
    <x v="1"/>
    <x v="6"/>
    <x v="2"/>
    <s v="Returning"/>
    <x v="1"/>
    <s v="Summit Backpack 45L"/>
    <n v="1"/>
    <n v="152.1"/>
    <n v="0.1"/>
    <n v="80.459999999999994"/>
    <n v="136.88999999999999"/>
    <n v="80.459999999999994"/>
    <n v="56.429999999999993"/>
    <n v="0.41222879684418146"/>
  </r>
  <r>
    <n v="87"/>
    <d v="2026-07-25T00:00:00"/>
    <n v="2026"/>
    <x v="2"/>
    <n v="7"/>
    <x v="6"/>
    <x v="1"/>
    <x v="11"/>
    <x v="0"/>
    <s v="Returning"/>
    <x v="1"/>
    <s v="Summit Backpack 45L"/>
    <n v="1"/>
    <n v="155.35"/>
    <n v="0"/>
    <n v="80.47"/>
    <n v="155.35"/>
    <n v="80.47"/>
    <n v="74.88"/>
    <n v="0.48200836820083681"/>
  </r>
  <r>
    <n v="315"/>
    <d v="2026-07-25T00:00:00"/>
    <n v="2026"/>
    <x v="2"/>
    <n v="7"/>
    <x v="6"/>
    <x v="2"/>
    <x v="3"/>
    <x v="3"/>
    <s v="New"/>
    <x v="0"/>
    <s v="Commuter Helmet"/>
    <n v="1"/>
    <n v="81.13"/>
    <n v="0.05"/>
    <n v="42.41"/>
    <n v="77.073499999999996"/>
    <n v="42.41"/>
    <n v="34.663499999999999"/>
    <n v="0.44974602165465433"/>
  </r>
  <r>
    <n v="970"/>
    <d v="2026-07-25T00:00:00"/>
    <n v="2026"/>
    <x v="2"/>
    <n v="7"/>
    <x v="6"/>
    <x v="1"/>
    <x v="11"/>
    <x v="0"/>
    <s v="New"/>
    <x v="1"/>
    <s v="Trail Boots"/>
    <n v="1"/>
    <n v="145.87"/>
    <n v="0"/>
    <n v="81.430000000000007"/>
    <n v="145.87"/>
    <n v="81.430000000000007"/>
    <n v="64.44"/>
    <n v="0.44176321382052508"/>
  </r>
  <r>
    <n v="1891"/>
    <d v="2026-07-25T00:00:00"/>
    <n v="2026"/>
    <x v="2"/>
    <n v="7"/>
    <x v="6"/>
    <x v="1"/>
    <x v="12"/>
    <x v="0"/>
    <s v="New"/>
    <x v="1"/>
    <s v="Summit Backpack 45L"/>
    <n v="6"/>
    <n v="151.88999999999999"/>
    <n v="0.15"/>
    <n v="76.83"/>
    <n v="774.6389999999999"/>
    <n v="460.98"/>
    <n v="313.65899999999988"/>
    <n v="0.40490989996630677"/>
  </r>
  <r>
    <n v="2148"/>
    <d v="2026-07-25T00:00:00"/>
    <n v="2026"/>
    <x v="2"/>
    <n v="7"/>
    <x v="6"/>
    <x v="2"/>
    <x v="10"/>
    <x v="0"/>
    <s v="New"/>
    <x v="4"/>
    <s v="Resistance Band Set"/>
    <n v="2"/>
    <n v="41.14"/>
    <n v="0.1"/>
    <n v="14.84"/>
    <n v="74.052000000000007"/>
    <n v="29.68"/>
    <n v="44.372000000000007"/>
    <n v="0.59920056176740677"/>
  </r>
  <r>
    <n v="2467"/>
    <d v="2026-07-25T00:00:00"/>
    <n v="2026"/>
    <x v="2"/>
    <n v="7"/>
    <x v="6"/>
    <x v="3"/>
    <x v="4"/>
    <x v="2"/>
    <s v="Returning"/>
    <x v="0"/>
    <s v="Trail Bike Light"/>
    <n v="1"/>
    <n v="49.5"/>
    <n v="0"/>
    <n v="21.83"/>
    <n v="49.5"/>
    <n v="21.83"/>
    <n v="27.67"/>
    <n v="0.55898989898989904"/>
  </r>
  <r>
    <n v="3710"/>
    <d v="2026-07-25T00:00:00"/>
    <n v="2026"/>
    <x v="2"/>
    <n v="7"/>
    <x v="6"/>
    <x v="3"/>
    <x v="7"/>
    <x v="0"/>
    <s v="New"/>
    <x v="2"/>
    <s v="Packing Cube Set"/>
    <n v="2"/>
    <n v="46.48"/>
    <n v="0.05"/>
    <n v="18.760000000000002"/>
    <n v="88.311999999999983"/>
    <n v="37.520000000000003"/>
    <n v="50.79199999999998"/>
    <n v="0.57514267596702584"/>
  </r>
  <r>
    <n v="3714"/>
    <d v="2026-07-25T00:00:00"/>
    <n v="2026"/>
    <x v="2"/>
    <n v="7"/>
    <x v="6"/>
    <x v="2"/>
    <x v="2"/>
    <x v="3"/>
    <s v="Returning"/>
    <x v="2"/>
    <s v="Insulated Bottle"/>
    <n v="1"/>
    <n v="36.909999999999997"/>
    <n v="0"/>
    <n v="13.56"/>
    <n v="36.909999999999997"/>
    <n v="13.56"/>
    <n v="23.349999999999994"/>
    <n v="0.63261988620969922"/>
  </r>
  <r>
    <n v="3893"/>
    <d v="2026-07-25T00:00:00"/>
    <n v="2026"/>
    <x v="2"/>
    <n v="7"/>
    <x v="6"/>
    <x v="0"/>
    <x v="0"/>
    <x v="0"/>
    <s v="Returning"/>
    <x v="2"/>
    <s v="Insulated Bottle"/>
    <n v="1"/>
    <n v="35.6"/>
    <n v="0"/>
    <n v="13.91"/>
    <n v="35.6"/>
    <n v="13.91"/>
    <n v="21.69"/>
    <n v="0.60926966292134832"/>
  </r>
  <r>
    <n v="4136"/>
    <d v="2026-07-25T00:00:00"/>
    <n v="2026"/>
    <x v="2"/>
    <n v="7"/>
    <x v="6"/>
    <x v="1"/>
    <x v="11"/>
    <x v="2"/>
    <s v="New"/>
    <x v="0"/>
    <s v="Commuter Helmet"/>
    <n v="2"/>
    <n v="80.25"/>
    <n v="0.05"/>
    <n v="42.39"/>
    <n v="152.47499999999999"/>
    <n v="84.78"/>
    <n v="67.694999999999993"/>
    <n v="0.44397442203639936"/>
  </r>
  <r>
    <n v="4212"/>
    <d v="2026-07-25T00:00:00"/>
    <n v="2026"/>
    <x v="2"/>
    <n v="7"/>
    <x v="6"/>
    <x v="0"/>
    <x v="0"/>
    <x v="3"/>
    <s v="Returning"/>
    <x v="2"/>
    <s v="Packing Cube Set"/>
    <n v="2"/>
    <n v="47.52"/>
    <n v="0.1"/>
    <n v="17.86"/>
    <n v="85.536000000000001"/>
    <n v="35.72"/>
    <n v="49.816000000000003"/>
    <n v="0.58239805462027683"/>
  </r>
  <r>
    <n v="4332"/>
    <d v="2026-07-25T00:00:00"/>
    <n v="2026"/>
    <x v="2"/>
    <n v="7"/>
    <x v="6"/>
    <x v="3"/>
    <x v="13"/>
    <x v="0"/>
    <s v="New"/>
    <x v="2"/>
    <s v="Travel Backpack 35L"/>
    <n v="2"/>
    <n v="164.58"/>
    <n v="0.1"/>
    <n v="86.55"/>
    <n v="296.24400000000003"/>
    <n v="173.1"/>
    <n v="123.14400000000003"/>
    <n v="0.41568436829100341"/>
  </r>
  <r>
    <n v="702"/>
    <d v="2026-07-26T00:00:00"/>
    <n v="2026"/>
    <x v="2"/>
    <n v="7"/>
    <x v="6"/>
    <x v="0"/>
    <x v="9"/>
    <x v="0"/>
    <s v="New"/>
    <x v="0"/>
    <s v="Compact Repair Kit"/>
    <n v="1"/>
    <n v="39.99"/>
    <n v="0.05"/>
    <n v="16.739999999999998"/>
    <n v="37.990499999999997"/>
    <n v="16.739999999999998"/>
    <n v="21.250499999999999"/>
    <n v="0.55936352509179932"/>
  </r>
  <r>
    <n v="1223"/>
    <d v="2026-07-26T00:00:00"/>
    <n v="2026"/>
    <x v="2"/>
    <n v="7"/>
    <x v="6"/>
    <x v="1"/>
    <x v="12"/>
    <x v="2"/>
    <s v="New"/>
    <x v="1"/>
    <s v="Trail Boots"/>
    <n v="1"/>
    <n v="140.44"/>
    <n v="0"/>
    <n v="77.08"/>
    <n v="140.44"/>
    <n v="77.08"/>
    <n v="63.36"/>
    <n v="0.45115351751637711"/>
  </r>
  <r>
    <n v="1370"/>
    <d v="2026-07-26T00:00:00"/>
    <n v="2026"/>
    <x v="2"/>
    <n v="7"/>
    <x v="6"/>
    <x v="2"/>
    <x v="10"/>
    <x v="3"/>
    <s v="New"/>
    <x v="4"/>
    <s v="Weighted Vest"/>
    <n v="2"/>
    <n v="123.73"/>
    <n v="0.05"/>
    <n v="68.22"/>
    <n v="235.08699999999999"/>
    <n v="136.44"/>
    <n v="98.646999999999991"/>
    <n v="0.41961911973014243"/>
  </r>
  <r>
    <n v="3476"/>
    <d v="2026-07-26T00:00:00"/>
    <n v="2026"/>
    <x v="2"/>
    <n v="7"/>
    <x v="6"/>
    <x v="3"/>
    <x v="13"/>
    <x v="1"/>
    <s v="New"/>
    <x v="2"/>
    <s v="Carry-On Duffel"/>
    <n v="3"/>
    <n v="132.68"/>
    <n v="0.15"/>
    <n v="67.38"/>
    <n v="338.334"/>
    <n v="202.14"/>
    <n v="136.19400000000002"/>
    <n v="0.40254304917625783"/>
  </r>
  <r>
    <n v="4066"/>
    <d v="2026-07-26T00:00:00"/>
    <n v="2026"/>
    <x v="2"/>
    <n v="7"/>
    <x v="6"/>
    <x v="3"/>
    <x v="7"/>
    <x v="2"/>
    <s v="New"/>
    <x v="4"/>
    <s v="Recovery Roller"/>
    <n v="1"/>
    <n v="35.479999999999997"/>
    <n v="0.05"/>
    <n v="14.15"/>
    <n v="33.705999999999996"/>
    <n v="14.15"/>
    <n v="19.555999999999997"/>
    <n v="0.58019343737020113"/>
  </r>
  <r>
    <n v="4153"/>
    <d v="2026-07-26T00:00:00"/>
    <n v="2026"/>
    <x v="2"/>
    <n v="7"/>
    <x v="6"/>
    <x v="3"/>
    <x v="7"/>
    <x v="0"/>
    <s v="Business"/>
    <x v="2"/>
    <s v="Carry-On Duffel"/>
    <n v="3"/>
    <n v="134.63"/>
    <n v="0"/>
    <n v="67.2"/>
    <n v="403.89"/>
    <n v="201.60000000000002"/>
    <n v="202.28999999999996"/>
    <n v="0.50085419297333422"/>
  </r>
  <r>
    <n v="379"/>
    <d v="2026-07-27T00:00:00"/>
    <n v="2026"/>
    <x v="2"/>
    <n v="7"/>
    <x v="6"/>
    <x v="0"/>
    <x v="9"/>
    <x v="3"/>
    <s v="New"/>
    <x v="1"/>
    <s v="Trekking Poles"/>
    <n v="3"/>
    <n v="72.03"/>
    <n v="0"/>
    <n v="32.46"/>
    <n v="216.09"/>
    <n v="97.38"/>
    <n v="118.71000000000001"/>
    <n v="0.54935443565181175"/>
  </r>
  <r>
    <n v="820"/>
    <d v="2026-07-27T00:00:00"/>
    <n v="2026"/>
    <x v="2"/>
    <n v="7"/>
    <x v="6"/>
    <x v="3"/>
    <x v="7"/>
    <x v="3"/>
    <s v="Returning"/>
    <x v="4"/>
    <s v="Resistance Band Set"/>
    <n v="1"/>
    <n v="40.24"/>
    <n v="0"/>
    <n v="15.05"/>
    <n v="40.24"/>
    <n v="15.05"/>
    <n v="25.19"/>
    <n v="0.62599403578528823"/>
  </r>
  <r>
    <n v="2003"/>
    <d v="2026-07-27T00:00:00"/>
    <n v="2026"/>
    <x v="2"/>
    <n v="7"/>
    <x v="6"/>
    <x v="2"/>
    <x v="5"/>
    <x v="2"/>
    <s v="Returning"/>
    <x v="2"/>
    <s v="Insulated Bottle"/>
    <n v="1"/>
    <n v="36.14"/>
    <n v="0"/>
    <n v="13.52"/>
    <n v="36.14"/>
    <n v="13.52"/>
    <n v="22.62"/>
    <n v="0.62589928057553956"/>
  </r>
  <r>
    <n v="2682"/>
    <d v="2026-07-27T00:00:00"/>
    <n v="2026"/>
    <x v="2"/>
    <n v="7"/>
    <x v="6"/>
    <x v="1"/>
    <x v="11"/>
    <x v="0"/>
    <s v="New"/>
    <x v="4"/>
    <s v="Resistance Band Set"/>
    <n v="2"/>
    <n v="40.22"/>
    <n v="0.05"/>
    <n v="14.72"/>
    <n v="76.417999999999992"/>
    <n v="29.44"/>
    <n v="46.977999999999994"/>
    <n v="0.61475045146431473"/>
  </r>
  <r>
    <n v="3860"/>
    <d v="2026-07-27T00:00:00"/>
    <n v="2026"/>
    <x v="2"/>
    <n v="7"/>
    <x v="6"/>
    <x v="3"/>
    <x v="7"/>
    <x v="0"/>
    <s v="Returning"/>
    <x v="4"/>
    <s v="Recovery Roller"/>
    <n v="3"/>
    <n v="37.130000000000003"/>
    <n v="0.05"/>
    <n v="14.29"/>
    <n v="105.82050000000001"/>
    <n v="42.87"/>
    <n v="62.950500000000012"/>
    <n v="0.59488000907196625"/>
  </r>
  <r>
    <n v="4063"/>
    <d v="2026-07-27T00:00:00"/>
    <n v="2026"/>
    <x v="2"/>
    <n v="7"/>
    <x v="6"/>
    <x v="0"/>
    <x v="9"/>
    <x v="0"/>
    <s v="New"/>
    <x v="3"/>
    <s v="Compact Sleeping Bag"/>
    <n v="4"/>
    <n v="125.07"/>
    <n v="0.05"/>
    <n v="60"/>
    <n v="475.26599999999996"/>
    <n v="240"/>
    <n v="235.26599999999996"/>
    <n v="0.4950196311118405"/>
  </r>
  <r>
    <n v="4474"/>
    <d v="2026-07-27T00:00:00"/>
    <n v="2026"/>
    <x v="2"/>
    <n v="7"/>
    <x v="6"/>
    <x v="3"/>
    <x v="13"/>
    <x v="1"/>
    <s v="Returning"/>
    <x v="4"/>
    <s v="Weighted Vest"/>
    <n v="5"/>
    <n v="122.14"/>
    <n v="0.05"/>
    <n v="70.64"/>
    <n v="580.16499999999996"/>
    <n v="353.2"/>
    <n v="226.96499999999997"/>
    <n v="0.39120767367903958"/>
  </r>
  <r>
    <n v="21"/>
    <d v="2026-07-28T00:00:00"/>
    <n v="2026"/>
    <x v="2"/>
    <n v="7"/>
    <x v="6"/>
    <x v="1"/>
    <x v="11"/>
    <x v="0"/>
    <s v="Business"/>
    <x v="3"/>
    <s v="Compact Sleeping Bag"/>
    <n v="1"/>
    <n v="120.09"/>
    <n v="0"/>
    <n v="62.18"/>
    <n v="120.09"/>
    <n v="62.18"/>
    <n v="57.910000000000004"/>
    <n v="0.48222166708302111"/>
  </r>
  <r>
    <n v="368"/>
    <d v="2026-07-28T00:00:00"/>
    <n v="2026"/>
    <x v="2"/>
    <n v="7"/>
    <x v="6"/>
    <x v="3"/>
    <x v="4"/>
    <x v="3"/>
    <s v="Returning"/>
    <x v="0"/>
    <s v="Cycling Pack 12L"/>
    <n v="6"/>
    <n v="102.75"/>
    <n v="0"/>
    <n v="51.55"/>
    <n v="616.5"/>
    <n v="309.29999999999995"/>
    <n v="307.20000000000005"/>
    <n v="0.49829683698296845"/>
  </r>
  <r>
    <n v="457"/>
    <d v="2026-07-28T00:00:00"/>
    <n v="2026"/>
    <x v="2"/>
    <n v="7"/>
    <x v="6"/>
    <x v="2"/>
    <x v="2"/>
    <x v="0"/>
    <s v="Returning"/>
    <x v="3"/>
    <s v="Trail Tent 2P"/>
    <n v="4"/>
    <n v="191.15"/>
    <n v="0"/>
    <n v="105.01"/>
    <n v="764.6"/>
    <n v="420.04"/>
    <n v="344.56"/>
    <n v="0.45064085796494896"/>
  </r>
  <r>
    <n v="1516"/>
    <d v="2026-07-28T00:00:00"/>
    <n v="2026"/>
    <x v="2"/>
    <n v="7"/>
    <x v="6"/>
    <x v="0"/>
    <x v="9"/>
    <x v="0"/>
    <s v="Business"/>
    <x v="4"/>
    <s v="Resistance Band Set"/>
    <n v="2"/>
    <n v="40.15"/>
    <n v="0.1"/>
    <n v="14.86"/>
    <n v="72.27"/>
    <n v="29.72"/>
    <n v="42.55"/>
    <n v="0.58876435588764353"/>
  </r>
  <r>
    <n v="2266"/>
    <d v="2026-07-28T00:00:00"/>
    <n v="2026"/>
    <x v="2"/>
    <n v="7"/>
    <x v="6"/>
    <x v="1"/>
    <x v="11"/>
    <x v="3"/>
    <s v="Business"/>
    <x v="3"/>
    <s v="Portable Camp Stove"/>
    <n v="1"/>
    <n v="83.05"/>
    <n v="0"/>
    <n v="38.86"/>
    <n v="83.05"/>
    <n v="38.86"/>
    <n v="44.19"/>
    <n v="0.53208910295003009"/>
  </r>
  <r>
    <n v="2802"/>
    <d v="2026-07-28T00:00:00"/>
    <n v="2026"/>
    <x v="2"/>
    <n v="7"/>
    <x v="6"/>
    <x v="0"/>
    <x v="9"/>
    <x v="0"/>
    <s v="Returning"/>
    <x v="1"/>
    <s v="Trail Boots"/>
    <n v="2"/>
    <n v="146.22999999999999"/>
    <n v="0"/>
    <n v="79.040000000000006"/>
    <n v="292.45999999999998"/>
    <n v="158.08000000000001"/>
    <n v="134.37999999999997"/>
    <n v="0.45948163851466861"/>
  </r>
  <r>
    <n v="3604"/>
    <d v="2026-07-28T00:00:00"/>
    <n v="2026"/>
    <x v="2"/>
    <n v="7"/>
    <x v="6"/>
    <x v="1"/>
    <x v="14"/>
    <x v="0"/>
    <s v="Returning"/>
    <x v="1"/>
    <s v="Trail Boots"/>
    <n v="2"/>
    <n v="144.09"/>
    <n v="0"/>
    <n v="77.67"/>
    <n v="288.18"/>
    <n v="155.34"/>
    <n v="132.84"/>
    <n v="0.46096189881324173"/>
  </r>
  <r>
    <n v="3644"/>
    <d v="2026-07-28T00:00:00"/>
    <n v="2026"/>
    <x v="2"/>
    <n v="7"/>
    <x v="6"/>
    <x v="2"/>
    <x v="10"/>
    <x v="2"/>
    <s v="Business"/>
    <x v="1"/>
    <s v="Hiking Daypack 20L"/>
    <n v="3"/>
    <n v="93.01"/>
    <n v="0.15"/>
    <n v="46.68"/>
    <n v="237.17550000000003"/>
    <n v="140.04"/>
    <n v="97.135500000000036"/>
    <n v="0.4095511551572571"/>
  </r>
  <r>
    <n v="4271"/>
    <d v="2026-07-28T00:00:00"/>
    <n v="2026"/>
    <x v="2"/>
    <n v="7"/>
    <x v="6"/>
    <x v="0"/>
    <x v="0"/>
    <x v="2"/>
    <s v="New"/>
    <x v="3"/>
    <s v="Compact Sleeping Bag"/>
    <n v="1"/>
    <n v="121.61"/>
    <n v="0.1"/>
    <n v="60.58"/>
    <n v="109.449"/>
    <n v="60.58"/>
    <n v="48.869"/>
    <n v="0.4465001964385239"/>
  </r>
  <r>
    <n v="272"/>
    <d v="2026-07-29T00:00:00"/>
    <n v="2026"/>
    <x v="2"/>
    <n v="7"/>
    <x v="6"/>
    <x v="3"/>
    <x v="4"/>
    <x v="0"/>
    <s v="Business"/>
    <x v="3"/>
    <s v="Trail Tent 2P"/>
    <n v="2"/>
    <n v="195.09"/>
    <n v="0"/>
    <n v="106.82"/>
    <n v="390.18"/>
    <n v="213.64"/>
    <n v="176.54000000000002"/>
    <n v="0.45245783997129535"/>
  </r>
  <r>
    <n v="1469"/>
    <d v="2026-07-29T00:00:00"/>
    <n v="2026"/>
    <x v="2"/>
    <n v="7"/>
    <x v="6"/>
    <x v="2"/>
    <x v="10"/>
    <x v="2"/>
    <s v="Returning"/>
    <x v="2"/>
    <s v="Travel Backpack 35L"/>
    <n v="3"/>
    <n v="167.52"/>
    <n v="0"/>
    <n v="87.26"/>
    <n v="502.56000000000006"/>
    <n v="261.78000000000003"/>
    <n v="240.78000000000003"/>
    <n v="0.4791069723018147"/>
  </r>
  <r>
    <n v="2253"/>
    <d v="2026-07-29T00:00:00"/>
    <n v="2026"/>
    <x v="2"/>
    <n v="7"/>
    <x v="6"/>
    <x v="1"/>
    <x v="14"/>
    <x v="3"/>
    <s v="New"/>
    <x v="0"/>
    <s v="Trail Bike Light"/>
    <n v="3"/>
    <n v="50.98"/>
    <n v="0"/>
    <n v="22.63"/>
    <n v="152.94"/>
    <n v="67.89"/>
    <n v="85.05"/>
    <n v="0.55610043154178113"/>
  </r>
  <r>
    <n v="2554"/>
    <d v="2026-07-29T00:00:00"/>
    <n v="2026"/>
    <x v="2"/>
    <n v="7"/>
    <x v="6"/>
    <x v="1"/>
    <x v="11"/>
    <x v="3"/>
    <s v="New"/>
    <x v="4"/>
    <s v="Training Mat"/>
    <n v="2"/>
    <n v="49.98"/>
    <n v="0.1"/>
    <n v="21.91"/>
    <n v="89.963999999999999"/>
    <n v="43.82"/>
    <n v="46.143999999999998"/>
    <n v="0.51291627762215997"/>
  </r>
  <r>
    <n v="2624"/>
    <d v="2026-07-29T00:00:00"/>
    <n v="2026"/>
    <x v="2"/>
    <n v="7"/>
    <x v="6"/>
    <x v="3"/>
    <x v="4"/>
    <x v="1"/>
    <s v="Business"/>
    <x v="2"/>
    <s v="Insulated Bottle"/>
    <n v="4"/>
    <n v="36.44"/>
    <n v="0.15"/>
    <n v="13.32"/>
    <n v="123.89599999999999"/>
    <n v="53.28"/>
    <n v="70.615999999999985"/>
    <n v="0.5699619035319945"/>
  </r>
  <r>
    <n v="3338"/>
    <d v="2026-07-29T00:00:00"/>
    <n v="2026"/>
    <x v="2"/>
    <n v="7"/>
    <x v="6"/>
    <x v="0"/>
    <x v="0"/>
    <x v="0"/>
    <s v="Returning"/>
    <x v="3"/>
    <s v="Trail Tent 2P"/>
    <n v="1"/>
    <n v="195.34"/>
    <n v="0.05"/>
    <n v="106.6"/>
    <n v="185.57300000000001"/>
    <n v="106.6"/>
    <n v="78.973000000000013"/>
    <n v="0.42556298599472991"/>
  </r>
  <r>
    <n v="4575"/>
    <d v="2026-07-29T00:00:00"/>
    <n v="2026"/>
    <x v="2"/>
    <n v="7"/>
    <x v="6"/>
    <x v="2"/>
    <x v="5"/>
    <x v="0"/>
    <s v="Business"/>
    <x v="0"/>
    <s v="Cycling Pack 12L"/>
    <n v="1"/>
    <n v="103.31"/>
    <n v="0"/>
    <n v="50.93"/>
    <n v="103.31"/>
    <n v="50.93"/>
    <n v="52.38"/>
    <n v="0.50701771367728199"/>
  </r>
  <r>
    <n v="4871"/>
    <d v="2026-07-29T00:00:00"/>
    <n v="2026"/>
    <x v="2"/>
    <n v="7"/>
    <x v="6"/>
    <x v="0"/>
    <x v="0"/>
    <x v="0"/>
    <s v="New"/>
    <x v="3"/>
    <s v="Compact Sleeping Bag"/>
    <n v="3"/>
    <n v="123.31"/>
    <n v="0"/>
    <n v="59.16"/>
    <n v="369.93"/>
    <n v="177.48"/>
    <n v="192.45000000000002"/>
    <n v="0.52023355770010549"/>
  </r>
  <r>
    <n v="4931"/>
    <d v="2026-07-29T00:00:00"/>
    <n v="2026"/>
    <x v="2"/>
    <n v="7"/>
    <x v="6"/>
    <x v="0"/>
    <x v="15"/>
    <x v="0"/>
    <s v="New"/>
    <x v="4"/>
    <s v="Resistance Band Set"/>
    <n v="1"/>
    <n v="40.36"/>
    <n v="0.1"/>
    <n v="14.82"/>
    <n v="36.323999999999998"/>
    <n v="14.82"/>
    <n v="21.503999999999998"/>
    <n v="0.59200528576148004"/>
  </r>
  <r>
    <n v="4962"/>
    <d v="2026-07-29T00:00:00"/>
    <n v="2026"/>
    <x v="2"/>
    <n v="7"/>
    <x v="6"/>
    <x v="0"/>
    <x v="15"/>
    <x v="2"/>
    <s v="New"/>
    <x v="3"/>
    <s v="Portable Camp Stove"/>
    <n v="2"/>
    <n v="83.06"/>
    <n v="0"/>
    <n v="38.74"/>
    <n v="166.12"/>
    <n v="77.48"/>
    <n v="88.64"/>
    <n v="0.5335901757765471"/>
  </r>
  <r>
    <n v="5006"/>
    <d v="2026-07-29T00:00:00"/>
    <n v="2026"/>
    <x v="2"/>
    <n v="7"/>
    <x v="6"/>
    <x v="2"/>
    <x v="3"/>
    <x v="0"/>
    <s v="Returning"/>
    <x v="1"/>
    <s v="Summit Backpack 45L"/>
    <n v="2"/>
    <n v="151.72999999999999"/>
    <n v="0"/>
    <n v="81.209999999999994"/>
    <n v="303.45999999999998"/>
    <n v="162.41999999999999"/>
    <n v="141.04"/>
    <n v="0.46477295195412904"/>
  </r>
  <r>
    <n v="5033"/>
    <d v="2026-07-29T00:00:00"/>
    <n v="2026"/>
    <x v="2"/>
    <n v="7"/>
    <x v="6"/>
    <x v="3"/>
    <x v="8"/>
    <x v="0"/>
    <s v="New"/>
    <x v="1"/>
    <s v="Trekking Poles"/>
    <n v="4"/>
    <n v="72.010000000000005"/>
    <n v="0.05"/>
    <n v="32.36"/>
    <n v="273.63800000000003"/>
    <n v="129.44"/>
    <n v="144.19800000000004"/>
    <n v="0.52696628392255473"/>
  </r>
  <r>
    <n v="5117"/>
    <d v="2026-07-29T00:00:00"/>
    <n v="2026"/>
    <x v="2"/>
    <n v="7"/>
    <x v="6"/>
    <x v="1"/>
    <x v="11"/>
    <x v="0"/>
    <s v="Business"/>
    <x v="1"/>
    <s v="Summit Backpack 45L"/>
    <n v="1"/>
    <n v="154.87"/>
    <n v="0"/>
    <n v="80.459999999999994"/>
    <n v="154.87"/>
    <n v="80.459999999999994"/>
    <n v="74.410000000000011"/>
    <n v="0.48046748886162594"/>
  </r>
  <r>
    <n v="954"/>
    <d v="2026-07-30T00:00:00"/>
    <n v="2026"/>
    <x v="2"/>
    <n v="7"/>
    <x v="6"/>
    <x v="1"/>
    <x v="1"/>
    <x v="0"/>
    <s v="New"/>
    <x v="2"/>
    <s v="Carry-On Duffel"/>
    <n v="3"/>
    <n v="134.61000000000001"/>
    <n v="0.1"/>
    <n v="65.77"/>
    <n v="363.44700000000006"/>
    <n v="197.31"/>
    <n v="166.13700000000006"/>
    <n v="0.45711479252820914"/>
  </r>
  <r>
    <n v="1644"/>
    <d v="2026-07-30T00:00:00"/>
    <n v="2026"/>
    <x v="2"/>
    <n v="7"/>
    <x v="6"/>
    <x v="3"/>
    <x v="13"/>
    <x v="0"/>
    <s v="Returning"/>
    <x v="0"/>
    <s v="Commuter Helmet"/>
    <n v="3"/>
    <n v="81.5"/>
    <n v="0.05"/>
    <n v="43.85"/>
    <n v="232.27499999999998"/>
    <n v="131.55000000000001"/>
    <n v="100.72499999999997"/>
    <n v="0.43364546335163051"/>
  </r>
  <r>
    <n v="2030"/>
    <d v="2026-07-30T00:00:00"/>
    <n v="2026"/>
    <x v="2"/>
    <n v="7"/>
    <x v="6"/>
    <x v="0"/>
    <x v="0"/>
    <x v="3"/>
    <s v="Business"/>
    <x v="2"/>
    <s v="Carry-On Duffel"/>
    <n v="2"/>
    <n v="135.63"/>
    <n v="0"/>
    <n v="66.63"/>
    <n v="271.26"/>
    <n v="133.26"/>
    <n v="138"/>
    <n v="0.50873700508737008"/>
  </r>
  <r>
    <n v="2595"/>
    <d v="2026-07-30T00:00:00"/>
    <n v="2026"/>
    <x v="2"/>
    <n v="7"/>
    <x v="6"/>
    <x v="0"/>
    <x v="9"/>
    <x v="1"/>
    <s v="Business"/>
    <x v="2"/>
    <s v="Carry-On Duffel"/>
    <n v="15"/>
    <n v="133.44999999999999"/>
    <n v="0.2"/>
    <n v="65.819999999999993"/>
    <n v="1601.3999999999999"/>
    <n v="987.3"/>
    <n v="614.09999999999991"/>
    <n v="0.3834769576620457"/>
  </r>
  <r>
    <n v="2763"/>
    <d v="2026-07-30T00:00:00"/>
    <n v="2026"/>
    <x v="2"/>
    <n v="7"/>
    <x v="6"/>
    <x v="0"/>
    <x v="15"/>
    <x v="0"/>
    <s v="Business"/>
    <x v="3"/>
    <s v="Compact Sleeping Bag"/>
    <n v="1"/>
    <n v="120.94"/>
    <n v="0"/>
    <n v="62.24"/>
    <n v="120.94"/>
    <n v="62.24"/>
    <n v="58.699999999999996"/>
    <n v="0.48536464362493797"/>
  </r>
  <r>
    <n v="3537"/>
    <d v="2026-07-30T00:00:00"/>
    <n v="2026"/>
    <x v="2"/>
    <n v="7"/>
    <x v="6"/>
    <x v="1"/>
    <x v="11"/>
    <x v="0"/>
    <s v="Returning"/>
    <x v="3"/>
    <s v="Alpine Tent 4P"/>
    <n v="2"/>
    <n v="332.99"/>
    <n v="0.15"/>
    <n v="199.09"/>
    <n v="566.08299999999997"/>
    <n v="398.18"/>
    <n v="167.90299999999996"/>
    <n v="0.29660491482697759"/>
  </r>
  <r>
    <n v="3550"/>
    <d v="2026-07-30T00:00:00"/>
    <n v="2026"/>
    <x v="2"/>
    <n v="7"/>
    <x v="6"/>
    <x v="0"/>
    <x v="15"/>
    <x v="0"/>
    <s v="Returning"/>
    <x v="3"/>
    <s v="Compact Sleeping Bag"/>
    <n v="3"/>
    <n v="120.88"/>
    <n v="0"/>
    <n v="60.97"/>
    <n v="362.64"/>
    <n v="182.91"/>
    <n v="179.73"/>
    <n v="0.49561548643282594"/>
  </r>
  <r>
    <n v="3875"/>
    <d v="2026-07-30T00:00:00"/>
    <n v="2026"/>
    <x v="2"/>
    <n v="7"/>
    <x v="6"/>
    <x v="3"/>
    <x v="8"/>
    <x v="0"/>
    <s v="Returning"/>
    <x v="0"/>
    <s v="Cycling Pack 12L"/>
    <n v="1"/>
    <n v="101.73"/>
    <n v="0.05"/>
    <n v="51.63"/>
    <n v="96.643500000000003"/>
    <n v="51.63"/>
    <n v="45.013500000000001"/>
    <n v="0.46576852038678235"/>
  </r>
  <r>
    <n v="4467"/>
    <d v="2026-07-30T00:00:00"/>
    <n v="2026"/>
    <x v="2"/>
    <n v="7"/>
    <x v="6"/>
    <x v="3"/>
    <x v="7"/>
    <x v="0"/>
    <s v="Returning"/>
    <x v="2"/>
    <s v="Insulated Bottle"/>
    <n v="2"/>
    <n v="36.21"/>
    <n v="0"/>
    <n v="13.5"/>
    <n v="72.42"/>
    <n v="27"/>
    <n v="45.42"/>
    <n v="0.62717481358740679"/>
  </r>
  <r>
    <n v="739"/>
    <d v="2026-07-31T00:00:00"/>
    <n v="2026"/>
    <x v="2"/>
    <n v="7"/>
    <x v="6"/>
    <x v="3"/>
    <x v="7"/>
    <x v="0"/>
    <s v="Business"/>
    <x v="0"/>
    <s v="Cycling Pack 12L"/>
    <n v="5"/>
    <n v="104.65"/>
    <n v="0"/>
    <n v="49.2"/>
    <n v="523.25"/>
    <n v="246"/>
    <n v="277.25"/>
    <n v="0.52986144290492121"/>
  </r>
  <r>
    <n v="2376"/>
    <d v="2026-07-31T00:00:00"/>
    <n v="2026"/>
    <x v="2"/>
    <n v="7"/>
    <x v="6"/>
    <x v="2"/>
    <x v="5"/>
    <x v="1"/>
    <s v="Returning"/>
    <x v="3"/>
    <s v="Trail Tent 2P"/>
    <n v="5"/>
    <n v="198.35"/>
    <n v="0.05"/>
    <n v="104.96"/>
    <n v="942.16249999999991"/>
    <n v="524.79999999999995"/>
    <n v="417.36249999999995"/>
    <n v="0.44298356175288234"/>
  </r>
  <r>
    <n v="3109"/>
    <d v="2026-07-31T00:00:00"/>
    <n v="2026"/>
    <x v="2"/>
    <n v="7"/>
    <x v="6"/>
    <x v="0"/>
    <x v="0"/>
    <x v="3"/>
    <s v="Returning"/>
    <x v="4"/>
    <s v="Recovery Roller"/>
    <n v="2"/>
    <n v="36.56"/>
    <n v="0.05"/>
    <n v="13.76"/>
    <n v="69.463999999999999"/>
    <n v="27.52"/>
    <n v="41.944000000000003"/>
    <n v="0.60382356328457909"/>
  </r>
  <r>
    <n v="4362"/>
    <d v="2026-07-31T00:00:00"/>
    <n v="2026"/>
    <x v="2"/>
    <n v="7"/>
    <x v="6"/>
    <x v="1"/>
    <x v="14"/>
    <x v="0"/>
    <s v="Returning"/>
    <x v="1"/>
    <s v="Hiking Daypack 20L"/>
    <n v="5"/>
    <n v="92.41"/>
    <n v="0"/>
    <n v="44.29"/>
    <n v="462.04999999999995"/>
    <n v="221.45"/>
    <n v="240.59999999999997"/>
    <n v="0.52072286549074775"/>
  </r>
  <r>
    <n v="777"/>
    <d v="2026-08-01T00:00:00"/>
    <n v="2026"/>
    <x v="2"/>
    <n v="8"/>
    <x v="7"/>
    <x v="3"/>
    <x v="13"/>
    <x v="0"/>
    <s v="Returning"/>
    <x v="3"/>
    <s v="Compact Sleeping Bag"/>
    <n v="4"/>
    <n v="121.87"/>
    <n v="0"/>
    <n v="59.89"/>
    <n v="487.48"/>
    <n v="239.56"/>
    <n v="247.92000000000002"/>
    <n v="0.50857471075736438"/>
  </r>
  <r>
    <n v="831"/>
    <d v="2026-08-01T00:00:00"/>
    <n v="2026"/>
    <x v="2"/>
    <n v="8"/>
    <x v="7"/>
    <x v="3"/>
    <x v="8"/>
    <x v="0"/>
    <s v="Returning"/>
    <x v="2"/>
    <s v="Carry-On Duffel"/>
    <n v="2"/>
    <n v="130.9"/>
    <n v="0.05"/>
    <n v="67.959999999999994"/>
    <n v="248.71"/>
    <n v="135.91999999999999"/>
    <n v="112.79000000000002"/>
    <n v="0.45350006031120588"/>
  </r>
  <r>
    <n v="2059"/>
    <d v="2026-08-01T00:00:00"/>
    <n v="2026"/>
    <x v="2"/>
    <n v="8"/>
    <x v="7"/>
    <x v="2"/>
    <x v="2"/>
    <x v="2"/>
    <s v="New"/>
    <x v="0"/>
    <s v="Trail Bike Light"/>
    <n v="1"/>
    <n v="50.98"/>
    <n v="0"/>
    <n v="22.92"/>
    <n v="50.98"/>
    <n v="22.92"/>
    <n v="28.059999999999995"/>
    <n v="0.55041192624558644"/>
  </r>
  <r>
    <n v="2519"/>
    <d v="2026-08-01T00:00:00"/>
    <n v="2026"/>
    <x v="2"/>
    <n v="8"/>
    <x v="7"/>
    <x v="2"/>
    <x v="2"/>
    <x v="0"/>
    <s v="Returning"/>
    <x v="1"/>
    <s v="Hiking Daypack 20L"/>
    <n v="2"/>
    <n v="91.11"/>
    <n v="0"/>
    <n v="44.19"/>
    <n v="182.22"/>
    <n v="88.38"/>
    <n v="93.84"/>
    <n v="0.51498189002304906"/>
  </r>
  <r>
    <n v="2644"/>
    <d v="2026-08-01T00:00:00"/>
    <n v="2026"/>
    <x v="2"/>
    <n v="8"/>
    <x v="7"/>
    <x v="0"/>
    <x v="0"/>
    <x v="3"/>
    <s v="Returning"/>
    <x v="2"/>
    <s v="Insulated Bottle"/>
    <n v="3"/>
    <n v="35.619999999999997"/>
    <n v="0.05"/>
    <n v="13.47"/>
    <n v="101.51699999999998"/>
    <n v="40.410000000000004"/>
    <n v="61.106999999999978"/>
    <n v="0.60193859156594454"/>
  </r>
  <r>
    <n v="4141"/>
    <d v="2026-08-01T00:00:00"/>
    <n v="2026"/>
    <x v="2"/>
    <n v="8"/>
    <x v="7"/>
    <x v="3"/>
    <x v="13"/>
    <x v="0"/>
    <s v="New"/>
    <x v="1"/>
    <s v="Hiking Daypack 20L"/>
    <n v="1"/>
    <n v="91.95"/>
    <n v="0.05"/>
    <n v="46.47"/>
    <n v="87.352499999999992"/>
    <n v="46.47"/>
    <n v="40.882499999999993"/>
    <n v="0.46801751523997592"/>
  </r>
  <r>
    <n v="4804"/>
    <d v="2026-08-01T00:00:00"/>
    <n v="2026"/>
    <x v="2"/>
    <n v="8"/>
    <x v="7"/>
    <x v="0"/>
    <x v="9"/>
    <x v="0"/>
    <s v="Returning"/>
    <x v="4"/>
    <s v="Training Mat"/>
    <n v="1"/>
    <n v="49.46"/>
    <n v="0"/>
    <n v="21.47"/>
    <n v="49.46"/>
    <n v="21.47"/>
    <n v="27.990000000000002"/>
    <n v="0.5659118479579458"/>
  </r>
  <r>
    <n v="5161"/>
    <d v="2026-08-01T00:00:00"/>
    <n v="2026"/>
    <x v="2"/>
    <n v="8"/>
    <x v="7"/>
    <x v="0"/>
    <x v="15"/>
    <x v="0"/>
    <s v="New"/>
    <x v="0"/>
    <s v="Compact Repair Kit"/>
    <n v="1"/>
    <n v="41.25"/>
    <n v="0.05"/>
    <n v="16.98"/>
    <n v="39.1875"/>
    <n v="16.98"/>
    <n v="22.2075"/>
    <n v="0.56669856459330148"/>
  </r>
  <r>
    <n v="590"/>
    <d v="2026-08-02T00:00:00"/>
    <n v="2026"/>
    <x v="2"/>
    <n v="8"/>
    <x v="7"/>
    <x v="2"/>
    <x v="5"/>
    <x v="0"/>
    <s v="Returning"/>
    <x v="2"/>
    <s v="Carry-On Duffel"/>
    <n v="4"/>
    <n v="133.65"/>
    <n v="0"/>
    <n v="66"/>
    <n v="534.6"/>
    <n v="264"/>
    <n v="270.60000000000002"/>
    <n v="0.50617283950617287"/>
  </r>
  <r>
    <n v="1599"/>
    <d v="2026-08-02T00:00:00"/>
    <n v="2026"/>
    <x v="2"/>
    <n v="8"/>
    <x v="7"/>
    <x v="3"/>
    <x v="4"/>
    <x v="0"/>
    <s v="Returning"/>
    <x v="3"/>
    <s v="Trail Tent 2P"/>
    <n v="2"/>
    <n v="200.45"/>
    <n v="0.05"/>
    <n v="105.42"/>
    <n v="380.85499999999996"/>
    <n v="210.84"/>
    <n v="170.01499999999996"/>
    <n v="0.44640348689133652"/>
  </r>
  <r>
    <n v="1665"/>
    <d v="2026-08-02T00:00:00"/>
    <n v="2026"/>
    <x v="2"/>
    <n v="8"/>
    <x v="7"/>
    <x v="0"/>
    <x v="0"/>
    <x v="3"/>
    <s v="Returning"/>
    <x v="0"/>
    <s v="Trail Bike Light"/>
    <n v="2"/>
    <n v="51.87"/>
    <n v="0.05"/>
    <n v="21.98"/>
    <n v="98.552999999999997"/>
    <n v="43.96"/>
    <n v="54.592999999999996"/>
    <n v="0.55394559272675614"/>
  </r>
  <r>
    <n v="2409"/>
    <d v="2026-08-02T00:00:00"/>
    <n v="2026"/>
    <x v="2"/>
    <n v="8"/>
    <x v="7"/>
    <x v="3"/>
    <x v="13"/>
    <x v="0"/>
    <s v="Returning"/>
    <x v="3"/>
    <s v="Portable Camp Stove"/>
    <n v="1"/>
    <n v="83.6"/>
    <n v="0.05"/>
    <n v="38.51"/>
    <n v="79.419999999999987"/>
    <n v="38.51"/>
    <n v="40.909999999999989"/>
    <n v="0.51510954419541677"/>
  </r>
  <r>
    <n v="2936"/>
    <d v="2026-08-02T00:00:00"/>
    <n v="2026"/>
    <x v="2"/>
    <n v="8"/>
    <x v="7"/>
    <x v="2"/>
    <x v="16"/>
    <x v="0"/>
    <s v="New"/>
    <x v="2"/>
    <s v="Insulated Bottle"/>
    <n v="1"/>
    <n v="35.74"/>
    <n v="0"/>
    <n v="13.49"/>
    <n v="35.74"/>
    <n v="13.49"/>
    <n v="22.25"/>
    <n v="0.62255176273083379"/>
  </r>
  <r>
    <n v="3397"/>
    <d v="2026-08-02T00:00:00"/>
    <n v="2026"/>
    <x v="2"/>
    <n v="8"/>
    <x v="7"/>
    <x v="3"/>
    <x v="4"/>
    <x v="0"/>
    <s v="Returning"/>
    <x v="0"/>
    <s v="Commuter Helmet"/>
    <n v="1"/>
    <n v="79.849999999999994"/>
    <n v="0.1"/>
    <n v="43.11"/>
    <n v="71.864999999999995"/>
    <n v="43.11"/>
    <n v="28.754999999999995"/>
    <n v="0.40012523481527862"/>
  </r>
  <r>
    <n v="4556"/>
    <d v="2026-08-02T00:00:00"/>
    <n v="2026"/>
    <x v="2"/>
    <n v="8"/>
    <x v="7"/>
    <x v="0"/>
    <x v="15"/>
    <x v="0"/>
    <s v="Returning"/>
    <x v="2"/>
    <s v="Packing Cube Set"/>
    <n v="2"/>
    <n v="46.44"/>
    <n v="0"/>
    <n v="18.489999999999998"/>
    <n v="92.88"/>
    <n v="36.979999999999997"/>
    <n v="55.9"/>
    <n v="0.60185185185185186"/>
  </r>
  <r>
    <n v="4614"/>
    <d v="2026-08-02T00:00:00"/>
    <n v="2026"/>
    <x v="2"/>
    <n v="8"/>
    <x v="7"/>
    <x v="3"/>
    <x v="8"/>
    <x v="2"/>
    <s v="Returning"/>
    <x v="0"/>
    <s v="Trail Bike Light"/>
    <n v="2"/>
    <n v="50.44"/>
    <n v="0"/>
    <n v="22.99"/>
    <n v="100.88"/>
    <n v="45.98"/>
    <n v="54.9"/>
    <n v="0.54421094369547984"/>
  </r>
  <r>
    <n v="4999"/>
    <d v="2026-08-02T00:00:00"/>
    <n v="2026"/>
    <x v="2"/>
    <n v="8"/>
    <x v="7"/>
    <x v="3"/>
    <x v="8"/>
    <x v="0"/>
    <s v="Returning"/>
    <x v="0"/>
    <s v="Commuter Helmet"/>
    <n v="2"/>
    <n v="81.38"/>
    <n v="0"/>
    <n v="42.19"/>
    <n v="162.76"/>
    <n v="84.38"/>
    <n v="78.38"/>
    <n v="0.4815679528139592"/>
  </r>
  <r>
    <n v="207"/>
    <d v="2026-08-03T00:00:00"/>
    <n v="2026"/>
    <x v="2"/>
    <n v="8"/>
    <x v="7"/>
    <x v="2"/>
    <x v="16"/>
    <x v="0"/>
    <s v="Returning"/>
    <x v="4"/>
    <s v="Resistance Band Set"/>
    <n v="1"/>
    <n v="41.3"/>
    <n v="0"/>
    <n v="14.52"/>
    <n v="41.3"/>
    <n v="14.52"/>
    <n v="26.779999999999998"/>
    <n v="0.64842615012106541"/>
  </r>
  <r>
    <n v="295"/>
    <d v="2026-08-03T00:00:00"/>
    <n v="2026"/>
    <x v="2"/>
    <n v="8"/>
    <x v="7"/>
    <x v="3"/>
    <x v="8"/>
    <x v="3"/>
    <s v="Returning"/>
    <x v="2"/>
    <s v="Insulated Bottle"/>
    <n v="2"/>
    <n v="36.15"/>
    <n v="0.1"/>
    <n v="13.19"/>
    <n v="65.069999999999993"/>
    <n v="26.38"/>
    <n v="38.69"/>
    <n v="0.59459044106347014"/>
  </r>
  <r>
    <n v="657"/>
    <d v="2026-08-03T00:00:00"/>
    <n v="2026"/>
    <x v="2"/>
    <n v="8"/>
    <x v="7"/>
    <x v="1"/>
    <x v="12"/>
    <x v="0"/>
    <s v="Returning"/>
    <x v="2"/>
    <s v="Carry-On Duffel"/>
    <n v="3"/>
    <n v="132.59"/>
    <n v="0.1"/>
    <n v="66.040000000000006"/>
    <n v="357.99299999999999"/>
    <n v="198.12"/>
    <n v="159.87299999999999"/>
    <n v="0.44658135773604507"/>
  </r>
  <r>
    <n v="694"/>
    <d v="2026-08-03T00:00:00"/>
    <n v="2026"/>
    <x v="2"/>
    <n v="8"/>
    <x v="7"/>
    <x v="2"/>
    <x v="3"/>
    <x v="0"/>
    <s v="New"/>
    <x v="1"/>
    <s v="Trail Boots"/>
    <n v="3"/>
    <n v="144"/>
    <n v="0"/>
    <n v="78.89"/>
    <n v="432"/>
    <n v="236.67000000000002"/>
    <n v="195.32999999999998"/>
    <n v="0.45215277777777774"/>
  </r>
  <r>
    <n v="1187"/>
    <d v="2026-08-03T00:00:00"/>
    <n v="2026"/>
    <x v="2"/>
    <n v="8"/>
    <x v="7"/>
    <x v="0"/>
    <x v="0"/>
    <x v="0"/>
    <s v="Returning"/>
    <x v="2"/>
    <s v="Packing Cube Set"/>
    <n v="2"/>
    <n v="45.45"/>
    <n v="0.05"/>
    <n v="18.829999999999998"/>
    <n v="86.355000000000004"/>
    <n v="37.659999999999997"/>
    <n v="48.695000000000007"/>
    <n v="0.56389323142840608"/>
  </r>
  <r>
    <n v="1915"/>
    <d v="2026-08-03T00:00:00"/>
    <n v="2026"/>
    <x v="2"/>
    <n v="8"/>
    <x v="7"/>
    <x v="1"/>
    <x v="6"/>
    <x v="0"/>
    <s v="Returning"/>
    <x v="0"/>
    <s v="Compact Repair Kit"/>
    <n v="1"/>
    <n v="41.16"/>
    <n v="0.05"/>
    <n v="16.66"/>
    <n v="39.101999999999997"/>
    <n v="16.66"/>
    <n v="22.441999999999997"/>
    <n v="0.57393483709273174"/>
  </r>
  <r>
    <n v="2156"/>
    <d v="2026-08-03T00:00:00"/>
    <n v="2026"/>
    <x v="2"/>
    <n v="8"/>
    <x v="7"/>
    <x v="0"/>
    <x v="0"/>
    <x v="2"/>
    <s v="Returning"/>
    <x v="2"/>
    <s v="Travel Backpack 35L"/>
    <n v="1"/>
    <n v="162.78"/>
    <n v="0"/>
    <n v="85.08"/>
    <n v="162.78"/>
    <n v="85.08"/>
    <n v="77.7"/>
    <n v="0.47733136748986366"/>
  </r>
  <r>
    <n v="2539"/>
    <d v="2026-08-03T00:00:00"/>
    <n v="2026"/>
    <x v="2"/>
    <n v="8"/>
    <x v="7"/>
    <x v="2"/>
    <x v="16"/>
    <x v="2"/>
    <s v="New"/>
    <x v="0"/>
    <s v="Commuter Helmet"/>
    <n v="1"/>
    <n v="80.040000000000006"/>
    <n v="0.1"/>
    <n v="41.88"/>
    <n v="72.036000000000001"/>
    <n v="41.88"/>
    <n v="30.155999999999999"/>
    <n v="0.41862402132267196"/>
  </r>
  <r>
    <n v="3803"/>
    <d v="2026-08-03T00:00:00"/>
    <n v="2026"/>
    <x v="2"/>
    <n v="8"/>
    <x v="7"/>
    <x v="2"/>
    <x v="5"/>
    <x v="0"/>
    <s v="New"/>
    <x v="1"/>
    <s v="Hiking Daypack 20L"/>
    <n v="1"/>
    <n v="90.21"/>
    <n v="0"/>
    <n v="46.31"/>
    <n v="90.21"/>
    <n v="46.31"/>
    <n v="43.899999999999991"/>
    <n v="0.48664227912648261"/>
  </r>
  <r>
    <n v="100"/>
    <d v="2026-08-04T00:00:00"/>
    <n v="2026"/>
    <x v="2"/>
    <n v="8"/>
    <x v="7"/>
    <x v="0"/>
    <x v="9"/>
    <x v="2"/>
    <s v="Business"/>
    <x v="2"/>
    <s v="Carry-On Duffel"/>
    <n v="1"/>
    <n v="133.6"/>
    <n v="0.1"/>
    <n v="67.3"/>
    <n v="120.24"/>
    <n v="67.3"/>
    <n v="52.94"/>
    <n v="0.44028609447771122"/>
  </r>
  <r>
    <n v="118"/>
    <d v="2026-08-04T00:00:00"/>
    <n v="2026"/>
    <x v="2"/>
    <n v="8"/>
    <x v="7"/>
    <x v="3"/>
    <x v="4"/>
    <x v="0"/>
    <s v="Returning"/>
    <x v="2"/>
    <s v="Packing Cube Set"/>
    <n v="1"/>
    <n v="47.53"/>
    <n v="0"/>
    <n v="18.04"/>
    <n v="47.53"/>
    <n v="18.04"/>
    <n v="29.490000000000002"/>
    <n v="0.62045024195245113"/>
  </r>
  <r>
    <n v="220"/>
    <d v="2026-08-04T00:00:00"/>
    <n v="2026"/>
    <x v="2"/>
    <n v="8"/>
    <x v="7"/>
    <x v="0"/>
    <x v="15"/>
    <x v="0"/>
    <s v="Returning"/>
    <x v="2"/>
    <s v="Packing Cube Set"/>
    <n v="2"/>
    <n v="46.71"/>
    <n v="0"/>
    <n v="18.41"/>
    <n v="93.42"/>
    <n v="36.82"/>
    <n v="56.6"/>
    <n v="0.60586598158852489"/>
  </r>
  <r>
    <n v="1145"/>
    <d v="2026-08-04T00:00:00"/>
    <n v="2026"/>
    <x v="2"/>
    <n v="8"/>
    <x v="7"/>
    <x v="2"/>
    <x v="16"/>
    <x v="3"/>
    <s v="New"/>
    <x v="3"/>
    <s v="Trail Tent 2P"/>
    <n v="1"/>
    <n v="197.26"/>
    <n v="0"/>
    <n v="104.09"/>
    <n v="197.26"/>
    <n v="104.09"/>
    <n v="93.169999999999987"/>
    <n v="0.47232079488999285"/>
  </r>
  <r>
    <n v="1289"/>
    <d v="2026-08-04T00:00:00"/>
    <n v="2026"/>
    <x v="2"/>
    <n v="8"/>
    <x v="7"/>
    <x v="2"/>
    <x v="16"/>
    <x v="3"/>
    <s v="New"/>
    <x v="1"/>
    <s v="Trekking Poles"/>
    <n v="1"/>
    <n v="70.56"/>
    <n v="0"/>
    <n v="32.11"/>
    <n v="70.56"/>
    <n v="32.11"/>
    <n v="38.450000000000003"/>
    <n v="0.54492630385487528"/>
  </r>
  <r>
    <n v="1411"/>
    <d v="2026-08-04T00:00:00"/>
    <n v="2026"/>
    <x v="2"/>
    <n v="8"/>
    <x v="7"/>
    <x v="1"/>
    <x v="12"/>
    <x v="0"/>
    <s v="Business"/>
    <x v="4"/>
    <s v="Recovery Roller"/>
    <n v="1"/>
    <n v="36.58"/>
    <n v="0"/>
    <n v="13.98"/>
    <n v="36.58"/>
    <n v="13.98"/>
    <n v="22.599999999999998"/>
    <n v="0.61782394751230174"/>
  </r>
  <r>
    <n v="1799"/>
    <d v="2026-08-04T00:00:00"/>
    <n v="2026"/>
    <x v="2"/>
    <n v="8"/>
    <x v="7"/>
    <x v="3"/>
    <x v="13"/>
    <x v="1"/>
    <s v="Business"/>
    <x v="0"/>
    <s v="Commuter Helmet"/>
    <n v="4"/>
    <n v="82.98"/>
    <n v="0.05"/>
    <n v="43.79"/>
    <n v="315.32400000000001"/>
    <n v="175.16"/>
    <n v="140.16400000000002"/>
    <n v="0.44450787126891711"/>
  </r>
  <r>
    <n v="1871"/>
    <d v="2026-08-04T00:00:00"/>
    <n v="2026"/>
    <x v="2"/>
    <n v="8"/>
    <x v="7"/>
    <x v="0"/>
    <x v="0"/>
    <x v="0"/>
    <s v="New"/>
    <x v="0"/>
    <s v="Compact Repair Kit"/>
    <n v="1"/>
    <n v="41.25"/>
    <n v="0"/>
    <n v="17.02"/>
    <n v="41.25"/>
    <n v="17.02"/>
    <n v="24.23"/>
    <n v="0.58739393939393936"/>
  </r>
  <r>
    <n v="4180"/>
    <d v="2026-08-04T00:00:00"/>
    <n v="2026"/>
    <x v="2"/>
    <n v="8"/>
    <x v="7"/>
    <x v="2"/>
    <x v="3"/>
    <x v="0"/>
    <s v="Returning"/>
    <x v="0"/>
    <s v="Cycling Pack 12L"/>
    <n v="1"/>
    <n v="101.37"/>
    <n v="0"/>
    <n v="51.56"/>
    <n v="101.37"/>
    <n v="51.56"/>
    <n v="49.81"/>
    <n v="0.49136825490776365"/>
  </r>
  <r>
    <n v="4338"/>
    <d v="2026-08-04T00:00:00"/>
    <n v="2026"/>
    <x v="2"/>
    <n v="8"/>
    <x v="7"/>
    <x v="2"/>
    <x v="16"/>
    <x v="0"/>
    <s v="Returning"/>
    <x v="3"/>
    <s v="Alpine Tent 4P"/>
    <n v="1"/>
    <n v="340.66"/>
    <n v="0.05"/>
    <n v="194.13"/>
    <n v="323.62700000000001"/>
    <n v="194.13"/>
    <n v="129.49700000000001"/>
    <n v="0.40014275693931595"/>
  </r>
  <r>
    <n v="4463"/>
    <d v="2026-08-04T00:00:00"/>
    <n v="2026"/>
    <x v="2"/>
    <n v="8"/>
    <x v="7"/>
    <x v="2"/>
    <x v="2"/>
    <x v="3"/>
    <s v="Business"/>
    <x v="0"/>
    <s v="Trail Bike Light"/>
    <n v="1"/>
    <n v="50.43"/>
    <n v="0.15"/>
    <n v="22.94"/>
    <n v="42.865499999999997"/>
    <n v="22.94"/>
    <n v="19.925499999999996"/>
    <n v="0.46483768998378644"/>
  </r>
  <r>
    <n v="382"/>
    <d v="2026-08-05T00:00:00"/>
    <n v="2026"/>
    <x v="2"/>
    <n v="8"/>
    <x v="7"/>
    <x v="3"/>
    <x v="8"/>
    <x v="0"/>
    <s v="New"/>
    <x v="4"/>
    <s v="Resistance Band Set"/>
    <n v="1"/>
    <n v="40.42"/>
    <n v="0.05"/>
    <n v="14.33"/>
    <n v="38.399000000000001"/>
    <n v="14.33"/>
    <n v="24.069000000000003"/>
    <n v="0.62681319826037141"/>
  </r>
  <r>
    <n v="1011"/>
    <d v="2026-08-05T00:00:00"/>
    <n v="2026"/>
    <x v="2"/>
    <n v="8"/>
    <x v="7"/>
    <x v="0"/>
    <x v="0"/>
    <x v="0"/>
    <s v="New"/>
    <x v="0"/>
    <s v="Trail Bike Light"/>
    <n v="1"/>
    <n v="51.81"/>
    <n v="0.05"/>
    <n v="22.28"/>
    <n v="49.219499999999996"/>
    <n v="22.28"/>
    <n v="26.939499999999995"/>
    <n v="0.54733388189640275"/>
  </r>
  <r>
    <n v="1148"/>
    <d v="2026-08-05T00:00:00"/>
    <n v="2026"/>
    <x v="2"/>
    <n v="8"/>
    <x v="7"/>
    <x v="2"/>
    <x v="2"/>
    <x v="2"/>
    <s v="New"/>
    <x v="4"/>
    <s v="Recovery Roller"/>
    <n v="3"/>
    <n v="35.9"/>
    <n v="0"/>
    <n v="14.11"/>
    <n v="107.69999999999999"/>
    <n v="42.33"/>
    <n v="65.36999999999999"/>
    <n v="0.60696378830083564"/>
  </r>
  <r>
    <n v="1397"/>
    <d v="2026-08-05T00:00:00"/>
    <n v="2026"/>
    <x v="2"/>
    <n v="8"/>
    <x v="7"/>
    <x v="1"/>
    <x v="14"/>
    <x v="2"/>
    <s v="Business"/>
    <x v="1"/>
    <s v="Hiking Daypack 20L"/>
    <n v="2"/>
    <n v="90.27"/>
    <n v="0.05"/>
    <n v="46.38"/>
    <n v="171.51299999999998"/>
    <n v="92.76"/>
    <n v="78.752999999999972"/>
    <n v="0.45916636056742044"/>
  </r>
  <r>
    <n v="2252"/>
    <d v="2026-08-05T00:00:00"/>
    <n v="2026"/>
    <x v="2"/>
    <n v="8"/>
    <x v="7"/>
    <x v="1"/>
    <x v="11"/>
    <x v="0"/>
    <s v="New"/>
    <x v="0"/>
    <s v="Trail Bike Light"/>
    <n v="1"/>
    <n v="49.68"/>
    <n v="0.05"/>
    <n v="22.02"/>
    <n v="47.195999999999998"/>
    <n v="22.02"/>
    <n v="25.175999999999998"/>
    <n v="0.53343503686753113"/>
  </r>
  <r>
    <n v="2415"/>
    <d v="2026-08-05T00:00:00"/>
    <n v="2026"/>
    <x v="2"/>
    <n v="8"/>
    <x v="7"/>
    <x v="1"/>
    <x v="12"/>
    <x v="0"/>
    <s v="New"/>
    <x v="2"/>
    <s v="Carry-On Duffel"/>
    <n v="2"/>
    <n v="131.25"/>
    <n v="0.05"/>
    <n v="65.42"/>
    <n v="249.375"/>
    <n v="130.84"/>
    <n v="118.535"/>
    <n v="0.47532832080200499"/>
  </r>
  <r>
    <n v="2525"/>
    <d v="2026-08-05T00:00:00"/>
    <n v="2026"/>
    <x v="2"/>
    <n v="8"/>
    <x v="7"/>
    <x v="3"/>
    <x v="4"/>
    <x v="2"/>
    <s v="New"/>
    <x v="4"/>
    <s v="Recovery Roller"/>
    <n v="2"/>
    <n v="36.78"/>
    <n v="0.05"/>
    <n v="13.85"/>
    <n v="69.882000000000005"/>
    <n v="27.7"/>
    <n v="42.182000000000002"/>
    <n v="0.60361752668784519"/>
  </r>
  <r>
    <n v="2652"/>
    <d v="2026-08-05T00:00:00"/>
    <n v="2026"/>
    <x v="2"/>
    <n v="8"/>
    <x v="7"/>
    <x v="2"/>
    <x v="2"/>
    <x v="2"/>
    <s v="Returning"/>
    <x v="0"/>
    <s v="Commuter Helmet"/>
    <n v="1"/>
    <n v="80.790000000000006"/>
    <n v="0.1"/>
    <n v="43.65"/>
    <n v="72.711000000000013"/>
    <n v="43.65"/>
    <n v="29.061000000000014"/>
    <n v="0.39967817799232591"/>
  </r>
  <r>
    <n v="4035"/>
    <d v="2026-08-05T00:00:00"/>
    <n v="2026"/>
    <x v="2"/>
    <n v="8"/>
    <x v="7"/>
    <x v="0"/>
    <x v="9"/>
    <x v="0"/>
    <s v="Returning"/>
    <x v="0"/>
    <s v="Compact Repair Kit"/>
    <n v="2"/>
    <n v="40.53"/>
    <n v="0.05"/>
    <n v="17.100000000000001"/>
    <n v="77.007000000000005"/>
    <n v="34.200000000000003"/>
    <n v="42.807000000000002"/>
    <n v="0.55588452997779425"/>
  </r>
  <r>
    <n v="4377"/>
    <d v="2026-08-05T00:00:00"/>
    <n v="2026"/>
    <x v="2"/>
    <n v="8"/>
    <x v="7"/>
    <x v="2"/>
    <x v="2"/>
    <x v="3"/>
    <s v="New"/>
    <x v="0"/>
    <s v="Commuter Helmet"/>
    <n v="2"/>
    <n v="81.66"/>
    <n v="0"/>
    <n v="42.11"/>
    <n v="163.32"/>
    <n v="84.22"/>
    <n v="79.099999999999994"/>
    <n v="0.48432525104090129"/>
  </r>
  <r>
    <n v="4734"/>
    <d v="2026-08-05T00:00:00"/>
    <n v="2026"/>
    <x v="2"/>
    <n v="8"/>
    <x v="7"/>
    <x v="1"/>
    <x v="12"/>
    <x v="3"/>
    <s v="Returning"/>
    <x v="1"/>
    <s v="Trail Boots"/>
    <n v="1"/>
    <n v="146.55000000000001"/>
    <n v="0"/>
    <n v="78.8"/>
    <n v="146.55000000000001"/>
    <n v="78.8"/>
    <n v="67.750000000000014"/>
    <n v="0.46229955646537024"/>
  </r>
  <r>
    <n v="4892"/>
    <d v="2026-08-05T00:00:00"/>
    <n v="2026"/>
    <x v="2"/>
    <n v="8"/>
    <x v="7"/>
    <x v="1"/>
    <x v="1"/>
    <x v="2"/>
    <s v="Returning"/>
    <x v="2"/>
    <s v="Travel Backpack 35L"/>
    <n v="2"/>
    <n v="161.75"/>
    <n v="0.1"/>
    <n v="85.85"/>
    <n v="291.15000000000003"/>
    <n v="171.7"/>
    <n v="119.45000000000005"/>
    <n v="0.41026962047054794"/>
  </r>
  <r>
    <n v="5059"/>
    <d v="2026-08-05T00:00:00"/>
    <n v="2026"/>
    <x v="2"/>
    <n v="8"/>
    <x v="7"/>
    <x v="1"/>
    <x v="1"/>
    <x v="3"/>
    <s v="Returning"/>
    <x v="3"/>
    <s v="Compact Sleeping Bag"/>
    <n v="2"/>
    <n v="122.47"/>
    <n v="0"/>
    <n v="59.73"/>
    <n v="244.94"/>
    <n v="119.46"/>
    <n v="125.48"/>
    <n v="0.5122887237690863"/>
  </r>
  <r>
    <n v="835"/>
    <d v="2026-08-06T00:00:00"/>
    <n v="2026"/>
    <x v="2"/>
    <n v="8"/>
    <x v="7"/>
    <x v="3"/>
    <x v="7"/>
    <x v="3"/>
    <s v="Returning"/>
    <x v="1"/>
    <s v="Trekking Poles"/>
    <n v="3"/>
    <n v="70.930000000000007"/>
    <n v="0"/>
    <n v="32.9"/>
    <n v="212.79000000000002"/>
    <n v="98.699999999999989"/>
    <n v="114.09000000000003"/>
    <n v="0.53616241364725792"/>
  </r>
  <r>
    <n v="1104"/>
    <d v="2026-08-06T00:00:00"/>
    <n v="2026"/>
    <x v="2"/>
    <n v="8"/>
    <x v="7"/>
    <x v="0"/>
    <x v="15"/>
    <x v="0"/>
    <s v="Returning"/>
    <x v="3"/>
    <s v="Trail Tent 2P"/>
    <n v="1"/>
    <n v="191.44"/>
    <n v="0"/>
    <n v="102.13"/>
    <n v="191.44"/>
    <n v="102.13"/>
    <n v="89.31"/>
    <n v="0.46651692436272463"/>
  </r>
  <r>
    <n v="1976"/>
    <d v="2026-08-06T00:00:00"/>
    <n v="2026"/>
    <x v="2"/>
    <n v="8"/>
    <x v="7"/>
    <x v="3"/>
    <x v="8"/>
    <x v="0"/>
    <s v="Returning"/>
    <x v="0"/>
    <s v="Commuter Helmet"/>
    <n v="2"/>
    <n v="82.92"/>
    <n v="0"/>
    <n v="41.64"/>
    <n v="165.84"/>
    <n v="83.28"/>
    <n v="82.56"/>
    <n v="0.49782923299565845"/>
  </r>
  <r>
    <n v="2596"/>
    <d v="2026-08-06T00:00:00"/>
    <n v="2026"/>
    <x v="2"/>
    <n v="8"/>
    <x v="7"/>
    <x v="2"/>
    <x v="3"/>
    <x v="2"/>
    <s v="Returning"/>
    <x v="3"/>
    <s v="Portable Camp Stove"/>
    <n v="1"/>
    <n v="82.82"/>
    <n v="0"/>
    <n v="38.83"/>
    <n v="82.82"/>
    <n v="38.83"/>
    <n v="43.989999999999995"/>
    <n v="0.53115189567737264"/>
  </r>
  <r>
    <n v="2693"/>
    <d v="2026-08-06T00:00:00"/>
    <n v="2026"/>
    <x v="2"/>
    <n v="8"/>
    <x v="7"/>
    <x v="3"/>
    <x v="8"/>
    <x v="0"/>
    <s v="New"/>
    <x v="3"/>
    <s v="Alpine Tent 4P"/>
    <n v="1"/>
    <n v="335.26"/>
    <n v="0.05"/>
    <n v="193.73"/>
    <n v="318.49699999999996"/>
    <n v="193.73"/>
    <n v="124.76699999999997"/>
    <n v="0.39173681384754011"/>
  </r>
  <r>
    <n v="3045"/>
    <d v="2026-08-06T00:00:00"/>
    <n v="2026"/>
    <x v="2"/>
    <n v="8"/>
    <x v="7"/>
    <x v="2"/>
    <x v="16"/>
    <x v="3"/>
    <s v="Business"/>
    <x v="2"/>
    <s v="Packing Cube Set"/>
    <n v="1"/>
    <n v="47.19"/>
    <n v="0.05"/>
    <n v="18.11"/>
    <n v="44.830499999999994"/>
    <n v="18.11"/>
    <n v="26.720499999999994"/>
    <n v="0.59603395010093574"/>
  </r>
  <r>
    <n v="3340"/>
    <d v="2026-08-06T00:00:00"/>
    <n v="2026"/>
    <x v="2"/>
    <n v="8"/>
    <x v="7"/>
    <x v="2"/>
    <x v="16"/>
    <x v="3"/>
    <s v="Returning"/>
    <x v="1"/>
    <s v="Hiking Daypack 20L"/>
    <n v="3"/>
    <n v="91.57"/>
    <n v="0"/>
    <n v="44.52"/>
    <n v="274.70999999999998"/>
    <n v="133.56"/>
    <n v="141.14999999999998"/>
    <n v="0.51381456808998571"/>
  </r>
  <r>
    <n v="3553"/>
    <d v="2026-08-06T00:00:00"/>
    <n v="2026"/>
    <x v="2"/>
    <n v="8"/>
    <x v="7"/>
    <x v="3"/>
    <x v="13"/>
    <x v="0"/>
    <s v="New"/>
    <x v="1"/>
    <s v="Summit Backpack 45L"/>
    <n v="4"/>
    <n v="154.41999999999999"/>
    <n v="0"/>
    <n v="77.86"/>
    <n v="617.67999999999995"/>
    <n v="311.44"/>
    <n v="306.23999999999995"/>
    <n v="0.49579070068643954"/>
  </r>
  <r>
    <n v="3807"/>
    <d v="2026-08-06T00:00:00"/>
    <n v="2026"/>
    <x v="2"/>
    <n v="8"/>
    <x v="7"/>
    <x v="0"/>
    <x v="0"/>
    <x v="3"/>
    <s v="Returning"/>
    <x v="0"/>
    <s v="Trail Bike Light"/>
    <n v="2"/>
    <n v="49.91"/>
    <n v="0.05"/>
    <n v="21.86"/>
    <n v="94.828999999999994"/>
    <n v="43.72"/>
    <n v="51.108999999999995"/>
    <n v="0.53895960096594919"/>
  </r>
  <r>
    <n v="4061"/>
    <d v="2026-08-06T00:00:00"/>
    <n v="2026"/>
    <x v="2"/>
    <n v="8"/>
    <x v="7"/>
    <x v="3"/>
    <x v="8"/>
    <x v="3"/>
    <s v="Returning"/>
    <x v="1"/>
    <s v="Hiking Daypack 20L"/>
    <n v="1"/>
    <n v="91.58"/>
    <n v="0.1"/>
    <n v="44.87"/>
    <n v="82.421999999999997"/>
    <n v="44.87"/>
    <n v="37.552"/>
    <n v="0.45560651282424597"/>
  </r>
  <r>
    <n v="4645"/>
    <d v="2026-08-06T00:00:00"/>
    <n v="2026"/>
    <x v="2"/>
    <n v="8"/>
    <x v="7"/>
    <x v="2"/>
    <x v="10"/>
    <x v="0"/>
    <s v="New"/>
    <x v="4"/>
    <s v="Resistance Band Set"/>
    <n v="3"/>
    <n v="41.11"/>
    <n v="0"/>
    <n v="14.49"/>
    <n v="123.33"/>
    <n v="43.47"/>
    <n v="79.86"/>
    <n v="0.64753101435173921"/>
  </r>
  <r>
    <n v="5104"/>
    <d v="2026-08-06T00:00:00"/>
    <n v="2026"/>
    <x v="2"/>
    <n v="8"/>
    <x v="7"/>
    <x v="1"/>
    <x v="12"/>
    <x v="0"/>
    <s v="Returning"/>
    <x v="2"/>
    <s v="Insulated Bottle"/>
    <n v="4"/>
    <n v="35.9"/>
    <n v="0"/>
    <n v="13.49"/>
    <n v="143.6"/>
    <n v="53.96"/>
    <n v="89.639999999999986"/>
    <n v="0.62423398328690805"/>
  </r>
  <r>
    <n v="813"/>
    <d v="2026-08-07T00:00:00"/>
    <n v="2026"/>
    <x v="2"/>
    <n v="8"/>
    <x v="7"/>
    <x v="2"/>
    <x v="16"/>
    <x v="0"/>
    <s v="Returning"/>
    <x v="4"/>
    <s v="Recovery Roller"/>
    <n v="1"/>
    <n v="36.33"/>
    <n v="0.05"/>
    <n v="13.78"/>
    <n v="34.513499999999993"/>
    <n v="13.78"/>
    <n v="20.733499999999992"/>
    <n v="0.60073594390600771"/>
  </r>
  <r>
    <n v="836"/>
    <d v="2026-08-07T00:00:00"/>
    <n v="2026"/>
    <x v="2"/>
    <n v="8"/>
    <x v="7"/>
    <x v="1"/>
    <x v="14"/>
    <x v="3"/>
    <s v="New"/>
    <x v="2"/>
    <s v="Packing Cube Set"/>
    <n v="5"/>
    <n v="45.94"/>
    <n v="0.05"/>
    <n v="18.059999999999999"/>
    <n v="218.21499999999997"/>
    <n v="90.3"/>
    <n v="127.91499999999998"/>
    <n v="0.5861879339183832"/>
  </r>
  <r>
    <n v="1266"/>
    <d v="2026-08-07T00:00:00"/>
    <n v="2026"/>
    <x v="2"/>
    <n v="8"/>
    <x v="7"/>
    <x v="0"/>
    <x v="15"/>
    <x v="2"/>
    <s v="Returning"/>
    <x v="4"/>
    <s v="Recovery Roller"/>
    <n v="1"/>
    <n v="36.630000000000003"/>
    <n v="0"/>
    <n v="13.7"/>
    <n v="36.630000000000003"/>
    <n v="13.7"/>
    <n v="22.930000000000003"/>
    <n v="0.62598962598962604"/>
  </r>
  <r>
    <n v="2201"/>
    <d v="2026-08-07T00:00:00"/>
    <n v="2026"/>
    <x v="2"/>
    <n v="8"/>
    <x v="7"/>
    <x v="1"/>
    <x v="1"/>
    <x v="0"/>
    <s v="Returning"/>
    <x v="1"/>
    <s v="Trail Boots"/>
    <n v="1"/>
    <n v="141.38"/>
    <n v="0.05"/>
    <n v="77.14"/>
    <n v="134.31099999999998"/>
    <n v="77.14"/>
    <n v="57.170999999999978"/>
    <n v="0.42566133823737434"/>
  </r>
  <r>
    <n v="2382"/>
    <d v="2026-08-07T00:00:00"/>
    <n v="2026"/>
    <x v="2"/>
    <n v="8"/>
    <x v="7"/>
    <x v="1"/>
    <x v="14"/>
    <x v="2"/>
    <s v="Returning"/>
    <x v="3"/>
    <s v="Alpine Tent 4P"/>
    <n v="3"/>
    <n v="343.45"/>
    <n v="0.05"/>
    <n v="195.73"/>
    <n v="978.83249999999987"/>
    <n v="587.18999999999994"/>
    <n v="391.64249999999993"/>
    <n v="0.40011186796515236"/>
  </r>
  <r>
    <n v="1227"/>
    <d v="2026-08-08T00:00:00"/>
    <n v="2026"/>
    <x v="2"/>
    <n v="8"/>
    <x v="7"/>
    <x v="3"/>
    <x v="8"/>
    <x v="0"/>
    <s v="Returning"/>
    <x v="0"/>
    <s v="Cycling Pack 12L"/>
    <n v="1"/>
    <n v="104.69"/>
    <n v="0"/>
    <n v="49.06"/>
    <n v="104.69"/>
    <n v="49.06"/>
    <n v="55.629999999999995"/>
    <n v="0.53137835514375775"/>
  </r>
  <r>
    <n v="1843"/>
    <d v="2026-08-08T00:00:00"/>
    <n v="2026"/>
    <x v="2"/>
    <n v="8"/>
    <x v="7"/>
    <x v="3"/>
    <x v="8"/>
    <x v="0"/>
    <s v="New"/>
    <x v="3"/>
    <s v="Alpine Tent 4P"/>
    <n v="2"/>
    <n v="341.23"/>
    <n v="0.05"/>
    <n v="192.5"/>
    <n v="648.33699999999999"/>
    <n v="385"/>
    <n v="263.33699999999999"/>
    <n v="0.40617302421425894"/>
  </r>
  <r>
    <n v="2369"/>
    <d v="2026-08-08T00:00:00"/>
    <n v="2026"/>
    <x v="2"/>
    <n v="8"/>
    <x v="7"/>
    <x v="3"/>
    <x v="8"/>
    <x v="2"/>
    <s v="New"/>
    <x v="3"/>
    <s v="Compact Sleeping Bag"/>
    <n v="1"/>
    <n v="125.95"/>
    <n v="0.05"/>
    <n v="61.9"/>
    <n v="119.6525"/>
    <n v="61.9"/>
    <n v="57.752500000000005"/>
    <n v="0.48266856104134892"/>
  </r>
  <r>
    <n v="2386"/>
    <d v="2026-08-08T00:00:00"/>
    <n v="2026"/>
    <x v="2"/>
    <n v="8"/>
    <x v="7"/>
    <x v="1"/>
    <x v="1"/>
    <x v="0"/>
    <s v="Returning"/>
    <x v="1"/>
    <s v="Hiking Daypack 20L"/>
    <n v="6"/>
    <n v="91.9"/>
    <n v="0.05"/>
    <n v="44.69"/>
    <n v="523.83000000000004"/>
    <n v="268.14"/>
    <n v="255.69000000000005"/>
    <n v="0.48811637363266713"/>
  </r>
  <r>
    <n v="2579"/>
    <d v="2026-08-08T00:00:00"/>
    <n v="2026"/>
    <x v="2"/>
    <n v="8"/>
    <x v="7"/>
    <x v="3"/>
    <x v="8"/>
    <x v="2"/>
    <s v="Returning"/>
    <x v="3"/>
    <s v="Portable Camp Stove"/>
    <n v="1"/>
    <n v="81.22"/>
    <n v="0"/>
    <n v="39.18"/>
    <n v="81.22"/>
    <n v="39.18"/>
    <n v="42.04"/>
    <n v="0.51760650086185667"/>
  </r>
  <r>
    <n v="3075"/>
    <d v="2026-08-08T00:00:00"/>
    <n v="2026"/>
    <x v="2"/>
    <n v="8"/>
    <x v="7"/>
    <x v="0"/>
    <x v="0"/>
    <x v="0"/>
    <s v="Business"/>
    <x v="1"/>
    <s v="Trekking Poles"/>
    <n v="2"/>
    <n v="72.31"/>
    <n v="0"/>
    <n v="31.75"/>
    <n v="144.62"/>
    <n v="63.5"/>
    <n v="81.12"/>
    <n v="0.56091826856589688"/>
  </r>
  <r>
    <n v="3982"/>
    <d v="2026-08-08T00:00:00"/>
    <n v="2026"/>
    <x v="2"/>
    <n v="8"/>
    <x v="7"/>
    <x v="2"/>
    <x v="2"/>
    <x v="2"/>
    <s v="Returning"/>
    <x v="3"/>
    <s v="Portable Camp Stove"/>
    <n v="1"/>
    <n v="79.989999999999995"/>
    <n v="0.05"/>
    <n v="40.25"/>
    <n v="75.990499999999997"/>
    <n v="40.25"/>
    <n v="35.740499999999997"/>
    <n v="0.47032852790809376"/>
  </r>
  <r>
    <n v="4530"/>
    <d v="2026-08-08T00:00:00"/>
    <n v="2026"/>
    <x v="2"/>
    <n v="8"/>
    <x v="7"/>
    <x v="3"/>
    <x v="13"/>
    <x v="0"/>
    <s v="New"/>
    <x v="1"/>
    <s v="Summit Backpack 45L"/>
    <n v="1"/>
    <n v="151.87"/>
    <n v="0.1"/>
    <n v="76.97"/>
    <n v="136.68300000000002"/>
    <n v="76.97"/>
    <n v="59.713000000000022"/>
    <n v="0.4368721786908395"/>
  </r>
  <r>
    <n v="4641"/>
    <d v="2026-08-08T00:00:00"/>
    <n v="2026"/>
    <x v="2"/>
    <n v="8"/>
    <x v="7"/>
    <x v="3"/>
    <x v="8"/>
    <x v="3"/>
    <s v="New"/>
    <x v="1"/>
    <s v="Summit Backpack 45L"/>
    <n v="1"/>
    <n v="156.55000000000001"/>
    <n v="0"/>
    <n v="80.430000000000007"/>
    <n v="156.55000000000001"/>
    <n v="80.430000000000007"/>
    <n v="76.12"/>
    <n v="0.48623442989460236"/>
  </r>
  <r>
    <n v="4778"/>
    <d v="2026-08-08T00:00:00"/>
    <n v="2026"/>
    <x v="2"/>
    <n v="8"/>
    <x v="7"/>
    <x v="1"/>
    <x v="12"/>
    <x v="2"/>
    <s v="New"/>
    <x v="1"/>
    <s v="Summit Backpack 45L"/>
    <n v="1"/>
    <n v="152.72"/>
    <n v="0"/>
    <n v="77.73"/>
    <n v="152.72"/>
    <n v="77.73"/>
    <n v="74.989999999999995"/>
    <n v="0.4910293347302252"/>
  </r>
  <r>
    <n v="5132"/>
    <d v="2026-08-08T00:00:00"/>
    <n v="2026"/>
    <x v="2"/>
    <n v="8"/>
    <x v="7"/>
    <x v="1"/>
    <x v="12"/>
    <x v="0"/>
    <s v="Business"/>
    <x v="0"/>
    <s v="Compact Repair Kit"/>
    <n v="1"/>
    <n v="40.51"/>
    <n v="0.05"/>
    <n v="16.29"/>
    <n v="38.484499999999997"/>
    <n v="16.29"/>
    <n v="22.194499999999998"/>
    <n v="0.57671270251659756"/>
  </r>
  <r>
    <n v="227"/>
    <d v="2026-08-09T00:00:00"/>
    <n v="2026"/>
    <x v="2"/>
    <n v="8"/>
    <x v="7"/>
    <x v="3"/>
    <x v="7"/>
    <x v="3"/>
    <s v="Returning"/>
    <x v="4"/>
    <s v="Resistance Band Set"/>
    <n v="3"/>
    <n v="40.61"/>
    <n v="0"/>
    <n v="14.72"/>
    <n v="121.83"/>
    <n v="44.160000000000004"/>
    <n v="77.669999999999987"/>
    <n v="0.63752770253632096"/>
  </r>
  <r>
    <n v="390"/>
    <d v="2026-08-09T00:00:00"/>
    <n v="2026"/>
    <x v="2"/>
    <n v="8"/>
    <x v="7"/>
    <x v="2"/>
    <x v="5"/>
    <x v="2"/>
    <s v="New"/>
    <x v="1"/>
    <s v="Hiking Daypack 20L"/>
    <n v="1"/>
    <n v="93.41"/>
    <n v="0.05"/>
    <n v="44.7"/>
    <n v="88.739499999999992"/>
    <n v="44.7"/>
    <n v="44.03949999999999"/>
    <n v="0.49627843294136198"/>
  </r>
  <r>
    <n v="859"/>
    <d v="2026-08-09T00:00:00"/>
    <n v="2026"/>
    <x v="2"/>
    <n v="8"/>
    <x v="7"/>
    <x v="0"/>
    <x v="0"/>
    <x v="2"/>
    <s v="New"/>
    <x v="1"/>
    <s v="Hiking Daypack 20L"/>
    <n v="2"/>
    <n v="90.23"/>
    <n v="0"/>
    <n v="44.22"/>
    <n v="180.46"/>
    <n v="88.44"/>
    <n v="92.02000000000001"/>
    <n v="0.50991909564446414"/>
  </r>
  <r>
    <n v="1468"/>
    <d v="2026-08-09T00:00:00"/>
    <n v="2026"/>
    <x v="2"/>
    <n v="8"/>
    <x v="7"/>
    <x v="1"/>
    <x v="11"/>
    <x v="2"/>
    <s v="Returning"/>
    <x v="0"/>
    <s v="Trail Bike Light"/>
    <n v="1"/>
    <n v="51.75"/>
    <n v="0"/>
    <n v="22.36"/>
    <n v="51.75"/>
    <n v="22.36"/>
    <n v="29.39"/>
    <n v="0.56792270531400968"/>
  </r>
  <r>
    <n v="2356"/>
    <d v="2026-08-09T00:00:00"/>
    <n v="2026"/>
    <x v="2"/>
    <n v="8"/>
    <x v="7"/>
    <x v="3"/>
    <x v="13"/>
    <x v="2"/>
    <s v="New"/>
    <x v="0"/>
    <s v="Cycling Pack 12L"/>
    <n v="3"/>
    <n v="102.91"/>
    <n v="0.1"/>
    <n v="50.23"/>
    <n v="277.85700000000003"/>
    <n v="150.69"/>
    <n v="127.16700000000003"/>
    <n v="0.45767067232425318"/>
  </r>
  <r>
    <n v="3556"/>
    <d v="2026-08-09T00:00:00"/>
    <n v="2026"/>
    <x v="2"/>
    <n v="8"/>
    <x v="7"/>
    <x v="2"/>
    <x v="16"/>
    <x v="0"/>
    <s v="New"/>
    <x v="0"/>
    <s v="Commuter Helmet"/>
    <n v="4"/>
    <n v="82.63"/>
    <n v="0.1"/>
    <n v="43.78"/>
    <n v="297.46800000000002"/>
    <n v="175.12"/>
    <n v="122.34800000000001"/>
    <n v="0.41129802197211129"/>
  </r>
  <r>
    <n v="925"/>
    <d v="2026-08-10T00:00:00"/>
    <n v="2026"/>
    <x v="2"/>
    <n v="8"/>
    <x v="7"/>
    <x v="0"/>
    <x v="0"/>
    <x v="2"/>
    <s v="Returning"/>
    <x v="3"/>
    <s v="Trail Tent 2P"/>
    <n v="1"/>
    <n v="196.39"/>
    <n v="0"/>
    <n v="102.92"/>
    <n v="196.39"/>
    <n v="102.92"/>
    <n v="93.469999999999985"/>
    <n v="0.47594073017974436"/>
  </r>
  <r>
    <n v="1563"/>
    <d v="2026-08-10T00:00:00"/>
    <n v="2026"/>
    <x v="2"/>
    <n v="8"/>
    <x v="7"/>
    <x v="2"/>
    <x v="10"/>
    <x v="3"/>
    <s v="Business"/>
    <x v="2"/>
    <s v="Insulated Bottle"/>
    <n v="2"/>
    <n v="36.25"/>
    <n v="0"/>
    <n v="13.77"/>
    <n v="72.5"/>
    <n v="27.54"/>
    <n v="44.96"/>
    <n v="0.62013793103448278"/>
  </r>
  <r>
    <n v="1634"/>
    <d v="2026-08-10T00:00:00"/>
    <n v="2026"/>
    <x v="2"/>
    <n v="8"/>
    <x v="7"/>
    <x v="1"/>
    <x v="1"/>
    <x v="2"/>
    <s v="Returning"/>
    <x v="3"/>
    <s v="Trail Tent 2P"/>
    <n v="2"/>
    <n v="199.85"/>
    <n v="0.05"/>
    <n v="104.34"/>
    <n v="379.71499999999997"/>
    <n v="208.68"/>
    <n v="171.03499999999997"/>
    <n v="0.45042992770893953"/>
  </r>
  <r>
    <n v="2187"/>
    <d v="2026-08-10T00:00:00"/>
    <n v="2026"/>
    <x v="2"/>
    <n v="8"/>
    <x v="7"/>
    <x v="2"/>
    <x v="2"/>
    <x v="2"/>
    <s v="New"/>
    <x v="2"/>
    <s v="Packing Cube Set"/>
    <n v="1"/>
    <n v="46.32"/>
    <n v="0.05"/>
    <n v="18.34"/>
    <n v="44.003999999999998"/>
    <n v="18.34"/>
    <n v="25.663999999999998"/>
    <n v="0.58321970729933637"/>
  </r>
  <r>
    <n v="2773"/>
    <d v="2026-08-10T00:00:00"/>
    <n v="2026"/>
    <x v="2"/>
    <n v="8"/>
    <x v="7"/>
    <x v="1"/>
    <x v="14"/>
    <x v="0"/>
    <s v="New"/>
    <x v="1"/>
    <s v="Summit Backpack 45L"/>
    <n v="4"/>
    <n v="151.06"/>
    <n v="0"/>
    <n v="77.67"/>
    <n v="604.24"/>
    <n v="310.68"/>
    <n v="293.56"/>
    <n v="0.48583344366476894"/>
  </r>
  <r>
    <n v="5040"/>
    <d v="2026-08-10T00:00:00"/>
    <n v="2026"/>
    <x v="2"/>
    <n v="8"/>
    <x v="7"/>
    <x v="3"/>
    <x v="7"/>
    <x v="0"/>
    <s v="Returning"/>
    <x v="1"/>
    <s v="Trekking Poles"/>
    <n v="1"/>
    <n v="72.39"/>
    <n v="0.1"/>
    <n v="31.64"/>
    <n v="65.150999999999996"/>
    <n v="31.64"/>
    <n v="33.510999999999996"/>
    <n v="0.51435895074519189"/>
  </r>
  <r>
    <n v="415"/>
    <d v="2026-08-11T00:00:00"/>
    <n v="2026"/>
    <x v="2"/>
    <n v="8"/>
    <x v="7"/>
    <x v="0"/>
    <x v="9"/>
    <x v="2"/>
    <s v="Returning"/>
    <x v="1"/>
    <s v="Trekking Poles"/>
    <n v="1"/>
    <n v="72.650000000000006"/>
    <n v="0"/>
    <n v="31.72"/>
    <n v="72.650000000000006"/>
    <n v="31.72"/>
    <n v="40.930000000000007"/>
    <n v="0.56338609772883697"/>
  </r>
  <r>
    <n v="1111"/>
    <d v="2026-08-11T00:00:00"/>
    <n v="2026"/>
    <x v="2"/>
    <n v="8"/>
    <x v="7"/>
    <x v="3"/>
    <x v="13"/>
    <x v="0"/>
    <s v="New"/>
    <x v="3"/>
    <s v="Trail Tent 2P"/>
    <n v="1"/>
    <n v="198.44"/>
    <n v="0"/>
    <n v="106.79"/>
    <n v="198.44"/>
    <n v="106.79"/>
    <n v="91.649999999999991"/>
    <n v="0.46185244910300338"/>
  </r>
  <r>
    <n v="1243"/>
    <d v="2026-08-11T00:00:00"/>
    <n v="2026"/>
    <x v="2"/>
    <n v="8"/>
    <x v="7"/>
    <x v="2"/>
    <x v="16"/>
    <x v="0"/>
    <s v="Returning"/>
    <x v="3"/>
    <s v="Trail Tent 2P"/>
    <n v="1"/>
    <n v="193.67"/>
    <n v="0"/>
    <n v="103.79"/>
    <n v="193.67"/>
    <n v="103.79"/>
    <n v="89.879999999999981"/>
    <n v="0.46408839779005517"/>
  </r>
  <r>
    <n v="1326"/>
    <d v="2026-08-11T00:00:00"/>
    <n v="2026"/>
    <x v="2"/>
    <n v="8"/>
    <x v="7"/>
    <x v="3"/>
    <x v="8"/>
    <x v="0"/>
    <s v="Returning"/>
    <x v="2"/>
    <s v="Travel Backpack 35L"/>
    <n v="5"/>
    <n v="166.03"/>
    <n v="0"/>
    <n v="87.46"/>
    <n v="830.15"/>
    <n v="437.29999999999995"/>
    <n v="392.85"/>
    <n v="0.47322772992832624"/>
  </r>
  <r>
    <n v="1682"/>
    <d v="2026-08-11T00:00:00"/>
    <n v="2026"/>
    <x v="2"/>
    <n v="8"/>
    <x v="7"/>
    <x v="0"/>
    <x v="0"/>
    <x v="0"/>
    <s v="Business"/>
    <x v="3"/>
    <s v="Portable Camp Stove"/>
    <n v="2"/>
    <n v="81.569999999999993"/>
    <n v="0"/>
    <n v="40.36"/>
    <n v="163.13999999999999"/>
    <n v="80.72"/>
    <n v="82.419999999999987"/>
    <n v="0.50521024886600463"/>
  </r>
  <r>
    <n v="2618"/>
    <d v="2026-08-11T00:00:00"/>
    <n v="2026"/>
    <x v="2"/>
    <n v="8"/>
    <x v="7"/>
    <x v="0"/>
    <x v="15"/>
    <x v="2"/>
    <s v="Business"/>
    <x v="1"/>
    <s v="Trail Boots"/>
    <n v="2"/>
    <n v="143.86000000000001"/>
    <n v="0"/>
    <n v="81.23"/>
    <n v="287.72000000000003"/>
    <n v="162.46"/>
    <n v="125.26000000000002"/>
    <n v="0.43535381621020441"/>
  </r>
  <r>
    <n v="3319"/>
    <d v="2026-08-11T00:00:00"/>
    <n v="2026"/>
    <x v="2"/>
    <n v="8"/>
    <x v="7"/>
    <x v="1"/>
    <x v="14"/>
    <x v="0"/>
    <s v="Returning"/>
    <x v="1"/>
    <s v="Hiking Daypack 20L"/>
    <n v="3"/>
    <n v="93.53"/>
    <n v="0"/>
    <n v="46.19"/>
    <n v="280.59000000000003"/>
    <n v="138.57"/>
    <n v="142.02000000000004"/>
    <n v="0.5061477600769807"/>
  </r>
  <r>
    <n v="4600"/>
    <d v="2026-08-11T00:00:00"/>
    <n v="2026"/>
    <x v="2"/>
    <n v="8"/>
    <x v="7"/>
    <x v="3"/>
    <x v="4"/>
    <x v="1"/>
    <s v="Business"/>
    <x v="2"/>
    <s v="Travel Backpack 35L"/>
    <n v="10"/>
    <n v="162.38"/>
    <n v="0.05"/>
    <n v="85.82"/>
    <n v="1542.61"/>
    <n v="858.19999999999993"/>
    <n v="684.41"/>
    <n v="0.44367014345816508"/>
  </r>
  <r>
    <n v="5168"/>
    <d v="2026-08-11T00:00:00"/>
    <n v="2026"/>
    <x v="2"/>
    <n v="8"/>
    <x v="7"/>
    <x v="0"/>
    <x v="15"/>
    <x v="3"/>
    <s v="Business"/>
    <x v="4"/>
    <s v="Weighted Vest"/>
    <n v="1"/>
    <n v="122.52"/>
    <n v="0.05"/>
    <n v="69.66"/>
    <n v="116.39399999999999"/>
    <n v="69.66"/>
    <n v="46.733999999999995"/>
    <n v="0.40151554203824935"/>
  </r>
  <r>
    <n v="245"/>
    <d v="2026-08-12T00:00:00"/>
    <n v="2026"/>
    <x v="2"/>
    <n v="8"/>
    <x v="7"/>
    <x v="3"/>
    <x v="13"/>
    <x v="3"/>
    <s v="Returning"/>
    <x v="1"/>
    <s v="Trail Boots"/>
    <n v="1"/>
    <n v="142.84"/>
    <n v="0"/>
    <n v="77.7"/>
    <n v="142.84"/>
    <n v="77.7"/>
    <n v="65.14"/>
    <n v="0.4560347241669"/>
  </r>
  <r>
    <n v="322"/>
    <d v="2026-08-12T00:00:00"/>
    <n v="2026"/>
    <x v="2"/>
    <n v="8"/>
    <x v="7"/>
    <x v="1"/>
    <x v="14"/>
    <x v="2"/>
    <s v="Returning"/>
    <x v="1"/>
    <s v="Trekking Poles"/>
    <n v="3"/>
    <n v="72.349999999999994"/>
    <n v="0"/>
    <n v="32.119999999999997"/>
    <n v="217.04999999999998"/>
    <n v="96.359999999999985"/>
    <n v="120.69"/>
    <n v="0.55604699378023503"/>
  </r>
  <r>
    <n v="1101"/>
    <d v="2026-08-12T00:00:00"/>
    <n v="2026"/>
    <x v="2"/>
    <n v="8"/>
    <x v="7"/>
    <x v="3"/>
    <x v="4"/>
    <x v="0"/>
    <s v="New"/>
    <x v="4"/>
    <s v="Resistance Band Set"/>
    <n v="3"/>
    <n v="40.14"/>
    <n v="0.05"/>
    <n v="14.53"/>
    <n v="114.399"/>
    <n v="43.589999999999996"/>
    <n v="70.808999999999997"/>
    <n v="0.61896520074476169"/>
  </r>
  <r>
    <n v="1564"/>
    <d v="2026-08-12T00:00:00"/>
    <n v="2026"/>
    <x v="2"/>
    <n v="8"/>
    <x v="7"/>
    <x v="3"/>
    <x v="13"/>
    <x v="0"/>
    <s v="New"/>
    <x v="4"/>
    <s v="Training Mat"/>
    <n v="2"/>
    <n v="51.84"/>
    <n v="0"/>
    <n v="21.62"/>
    <n v="103.68"/>
    <n v="43.24"/>
    <n v="60.440000000000005"/>
    <n v="0.58294753086419759"/>
  </r>
  <r>
    <n v="3712"/>
    <d v="2026-08-12T00:00:00"/>
    <n v="2026"/>
    <x v="2"/>
    <n v="8"/>
    <x v="7"/>
    <x v="3"/>
    <x v="8"/>
    <x v="0"/>
    <s v="New"/>
    <x v="0"/>
    <s v="Commuter Helmet"/>
    <n v="3"/>
    <n v="82.32"/>
    <n v="0.15"/>
    <n v="41.95"/>
    <n v="209.91599999999997"/>
    <n v="125.85000000000001"/>
    <n v="84.06599999999996"/>
    <n v="0.40047447550448739"/>
  </r>
  <r>
    <n v="771"/>
    <d v="2026-08-13T00:00:00"/>
    <n v="2026"/>
    <x v="2"/>
    <n v="8"/>
    <x v="7"/>
    <x v="2"/>
    <x v="5"/>
    <x v="0"/>
    <s v="Returning"/>
    <x v="1"/>
    <s v="Hiking Daypack 20L"/>
    <n v="1"/>
    <n v="91.78"/>
    <n v="0"/>
    <n v="46.15"/>
    <n v="91.78"/>
    <n v="46.15"/>
    <n v="45.63"/>
    <n v="0.49716713881019831"/>
  </r>
  <r>
    <n v="2749"/>
    <d v="2026-08-13T00:00:00"/>
    <n v="2026"/>
    <x v="2"/>
    <n v="8"/>
    <x v="7"/>
    <x v="1"/>
    <x v="14"/>
    <x v="0"/>
    <s v="Business"/>
    <x v="1"/>
    <s v="Hiking Daypack 20L"/>
    <n v="2"/>
    <n v="93.13"/>
    <n v="0"/>
    <n v="45.68"/>
    <n v="186.26"/>
    <n v="91.36"/>
    <n v="94.899999999999991"/>
    <n v="0.50950284548480618"/>
  </r>
  <r>
    <n v="4252"/>
    <d v="2026-08-13T00:00:00"/>
    <n v="2026"/>
    <x v="2"/>
    <n v="8"/>
    <x v="7"/>
    <x v="1"/>
    <x v="12"/>
    <x v="0"/>
    <s v="Returning"/>
    <x v="2"/>
    <s v="Insulated Bottle"/>
    <n v="1"/>
    <n v="36.67"/>
    <n v="0.1"/>
    <n v="13.18"/>
    <n v="33.003"/>
    <n v="13.18"/>
    <n v="19.823"/>
    <n v="0.60064236584552921"/>
  </r>
  <r>
    <n v="4665"/>
    <d v="2026-08-13T00:00:00"/>
    <n v="2026"/>
    <x v="2"/>
    <n v="8"/>
    <x v="7"/>
    <x v="3"/>
    <x v="8"/>
    <x v="1"/>
    <s v="Returning"/>
    <x v="4"/>
    <s v="Training Mat"/>
    <n v="4"/>
    <n v="51.25"/>
    <n v="0.1"/>
    <n v="21.77"/>
    <n v="184.5"/>
    <n v="87.08"/>
    <n v="97.42"/>
    <n v="0.52802168021680218"/>
  </r>
  <r>
    <n v="4767"/>
    <d v="2026-08-13T00:00:00"/>
    <n v="2026"/>
    <x v="2"/>
    <n v="8"/>
    <x v="7"/>
    <x v="3"/>
    <x v="8"/>
    <x v="3"/>
    <s v="Business"/>
    <x v="4"/>
    <s v="Resistance Band Set"/>
    <n v="1"/>
    <n v="39.61"/>
    <n v="0.1"/>
    <n v="14.85"/>
    <n v="35.649000000000001"/>
    <n v="14.85"/>
    <n v="20.798999999999999"/>
    <n v="0.58343852562484222"/>
  </r>
  <r>
    <n v="4832"/>
    <d v="2026-08-13T00:00:00"/>
    <n v="2026"/>
    <x v="2"/>
    <n v="8"/>
    <x v="7"/>
    <x v="0"/>
    <x v="15"/>
    <x v="3"/>
    <s v="Returning"/>
    <x v="0"/>
    <s v="Commuter Helmet"/>
    <n v="2"/>
    <n v="81.59"/>
    <n v="0.15"/>
    <n v="43.9"/>
    <n v="138.703"/>
    <n v="87.8"/>
    <n v="50.903000000000006"/>
    <n v="0.3669927831409559"/>
  </r>
  <r>
    <n v="747"/>
    <d v="2026-08-14T00:00:00"/>
    <n v="2026"/>
    <x v="2"/>
    <n v="8"/>
    <x v="7"/>
    <x v="1"/>
    <x v="1"/>
    <x v="2"/>
    <s v="New"/>
    <x v="4"/>
    <s v="Weighted Vest"/>
    <n v="3"/>
    <n v="122.96"/>
    <n v="0.1"/>
    <n v="67.62"/>
    <n v="331.99200000000002"/>
    <n v="202.86"/>
    <n v="129.13200000000001"/>
    <n v="0.38896117978746475"/>
  </r>
  <r>
    <n v="2281"/>
    <d v="2026-08-14T00:00:00"/>
    <n v="2026"/>
    <x v="2"/>
    <n v="8"/>
    <x v="7"/>
    <x v="1"/>
    <x v="11"/>
    <x v="2"/>
    <s v="Returning"/>
    <x v="1"/>
    <s v="Trekking Poles"/>
    <n v="1"/>
    <n v="70.91"/>
    <n v="0"/>
    <n v="33.11"/>
    <n v="70.91"/>
    <n v="33.11"/>
    <n v="37.799999999999997"/>
    <n v="0.53307008884501483"/>
  </r>
  <r>
    <n v="2414"/>
    <d v="2026-08-14T00:00:00"/>
    <n v="2026"/>
    <x v="2"/>
    <n v="8"/>
    <x v="7"/>
    <x v="1"/>
    <x v="6"/>
    <x v="1"/>
    <s v="Business"/>
    <x v="0"/>
    <s v="Trail Bike Light"/>
    <n v="6"/>
    <n v="50.94"/>
    <n v="0.1"/>
    <n v="22.76"/>
    <n v="275.07600000000002"/>
    <n v="136.56"/>
    <n v="138.51600000000002"/>
    <n v="0.50355538105832576"/>
  </r>
  <r>
    <n v="3162"/>
    <d v="2026-08-14T00:00:00"/>
    <n v="2026"/>
    <x v="2"/>
    <n v="8"/>
    <x v="7"/>
    <x v="1"/>
    <x v="1"/>
    <x v="0"/>
    <s v="New"/>
    <x v="1"/>
    <s v="Trail Boots"/>
    <n v="1"/>
    <n v="144.96"/>
    <n v="0.05"/>
    <n v="77.959999999999994"/>
    <n v="137.71199999999999"/>
    <n v="77.959999999999994"/>
    <n v="59.751999999999995"/>
    <n v="0.43389101893807364"/>
  </r>
  <r>
    <n v="3200"/>
    <d v="2026-08-14T00:00:00"/>
    <n v="2026"/>
    <x v="2"/>
    <n v="8"/>
    <x v="7"/>
    <x v="3"/>
    <x v="8"/>
    <x v="2"/>
    <s v="New"/>
    <x v="1"/>
    <s v="Summit Backpack 45L"/>
    <n v="1"/>
    <n v="152.97"/>
    <n v="0"/>
    <n v="79.66"/>
    <n v="152.97"/>
    <n v="79.66"/>
    <n v="73.31"/>
    <n v="0.47924429626724196"/>
  </r>
  <r>
    <n v="3521"/>
    <d v="2026-08-14T00:00:00"/>
    <n v="2026"/>
    <x v="2"/>
    <n v="8"/>
    <x v="7"/>
    <x v="2"/>
    <x v="16"/>
    <x v="0"/>
    <s v="Business"/>
    <x v="2"/>
    <s v="Packing Cube Set"/>
    <n v="2"/>
    <n v="45.79"/>
    <n v="0"/>
    <n v="18.23"/>
    <n v="91.58"/>
    <n v="36.46"/>
    <n v="55.12"/>
    <n v="0.60187813933173184"/>
  </r>
  <r>
    <n v="4447"/>
    <d v="2026-08-14T00:00:00"/>
    <n v="2026"/>
    <x v="2"/>
    <n v="8"/>
    <x v="7"/>
    <x v="1"/>
    <x v="6"/>
    <x v="0"/>
    <s v="New"/>
    <x v="2"/>
    <s v="Travel Backpack 35L"/>
    <n v="1"/>
    <n v="161.31"/>
    <n v="0"/>
    <n v="87.81"/>
    <n v="161.31"/>
    <n v="87.81"/>
    <n v="73.5"/>
    <n v="0.45564441138181139"/>
  </r>
  <r>
    <n v="421"/>
    <d v="2026-08-15T00:00:00"/>
    <n v="2026"/>
    <x v="2"/>
    <n v="8"/>
    <x v="7"/>
    <x v="3"/>
    <x v="7"/>
    <x v="0"/>
    <s v="New"/>
    <x v="4"/>
    <s v="Recovery Roller"/>
    <n v="2"/>
    <n v="35.97"/>
    <n v="0.05"/>
    <n v="14.28"/>
    <n v="68.342999999999989"/>
    <n v="28.56"/>
    <n v="39.782999999999987"/>
    <n v="0.58210789693165343"/>
  </r>
  <r>
    <n v="962"/>
    <d v="2026-08-15T00:00:00"/>
    <n v="2026"/>
    <x v="2"/>
    <n v="8"/>
    <x v="7"/>
    <x v="0"/>
    <x v="0"/>
    <x v="2"/>
    <s v="New"/>
    <x v="4"/>
    <s v="Resistance Band Set"/>
    <n v="2"/>
    <n v="39.729999999999997"/>
    <n v="0"/>
    <n v="14.95"/>
    <n v="79.459999999999994"/>
    <n v="29.9"/>
    <n v="49.559999999999995"/>
    <n v="0.62371004278882458"/>
  </r>
  <r>
    <n v="1386"/>
    <d v="2026-08-15T00:00:00"/>
    <n v="2026"/>
    <x v="2"/>
    <n v="8"/>
    <x v="7"/>
    <x v="1"/>
    <x v="12"/>
    <x v="0"/>
    <s v="Business"/>
    <x v="2"/>
    <s v="Insulated Bottle"/>
    <n v="2"/>
    <n v="36.049999999999997"/>
    <n v="0"/>
    <n v="13.8"/>
    <n v="72.099999999999994"/>
    <n v="27.6"/>
    <n v="44.499999999999993"/>
    <n v="0.61719833564493753"/>
  </r>
  <r>
    <n v="3083"/>
    <d v="2026-08-15T00:00:00"/>
    <n v="2026"/>
    <x v="2"/>
    <n v="8"/>
    <x v="7"/>
    <x v="3"/>
    <x v="7"/>
    <x v="0"/>
    <s v="New"/>
    <x v="3"/>
    <s v="Trail Tent 2P"/>
    <n v="1"/>
    <n v="194.36"/>
    <n v="0"/>
    <n v="106.01"/>
    <n v="194.36"/>
    <n v="106.01"/>
    <n v="88.350000000000009"/>
    <n v="0.45456884132537562"/>
  </r>
  <r>
    <n v="3174"/>
    <d v="2026-08-15T00:00:00"/>
    <n v="2026"/>
    <x v="2"/>
    <n v="8"/>
    <x v="7"/>
    <x v="3"/>
    <x v="4"/>
    <x v="2"/>
    <s v="Returning"/>
    <x v="3"/>
    <s v="Trail Tent 2P"/>
    <n v="1"/>
    <n v="192.67"/>
    <n v="0.05"/>
    <n v="103.37"/>
    <n v="183.03649999999999"/>
    <n v="103.37"/>
    <n v="79.666499999999985"/>
    <n v="0.43524925356417976"/>
  </r>
  <r>
    <n v="4045"/>
    <d v="2026-08-15T00:00:00"/>
    <n v="2026"/>
    <x v="2"/>
    <n v="8"/>
    <x v="7"/>
    <x v="2"/>
    <x v="16"/>
    <x v="0"/>
    <s v="New"/>
    <x v="1"/>
    <s v="Hiking Daypack 20L"/>
    <n v="3"/>
    <n v="92.12"/>
    <n v="0.1"/>
    <n v="44.1"/>
    <n v="248.72400000000002"/>
    <n v="132.30000000000001"/>
    <n v="116.42400000000001"/>
    <n v="0.46808510638297873"/>
  </r>
  <r>
    <n v="4850"/>
    <d v="2026-08-15T00:00:00"/>
    <n v="2026"/>
    <x v="2"/>
    <n v="8"/>
    <x v="7"/>
    <x v="1"/>
    <x v="1"/>
    <x v="2"/>
    <s v="Business"/>
    <x v="3"/>
    <s v="Trail Tent 2P"/>
    <n v="1"/>
    <n v="192.82"/>
    <n v="0"/>
    <n v="104.98"/>
    <n v="192.82"/>
    <n v="104.98"/>
    <n v="87.839999999999989"/>
    <n v="0.45555440307022088"/>
  </r>
  <r>
    <n v="71"/>
    <d v="2026-08-16T00:00:00"/>
    <n v="2026"/>
    <x v="2"/>
    <n v="8"/>
    <x v="7"/>
    <x v="2"/>
    <x v="16"/>
    <x v="0"/>
    <s v="New"/>
    <x v="0"/>
    <s v="Commuter Helmet"/>
    <n v="3"/>
    <n v="80.099999999999994"/>
    <n v="0"/>
    <n v="42.41"/>
    <n v="240.29999999999998"/>
    <n v="127.22999999999999"/>
    <n v="113.07"/>
    <n v="0.47053682896379528"/>
  </r>
  <r>
    <n v="627"/>
    <d v="2026-08-16T00:00:00"/>
    <n v="2026"/>
    <x v="2"/>
    <n v="8"/>
    <x v="7"/>
    <x v="3"/>
    <x v="7"/>
    <x v="3"/>
    <s v="New"/>
    <x v="0"/>
    <s v="Commuter Helmet"/>
    <n v="6"/>
    <n v="83.26"/>
    <n v="0"/>
    <n v="43.8"/>
    <n v="499.56000000000006"/>
    <n v="262.79999999999995"/>
    <n v="236.7600000000001"/>
    <n v="0.47393706461686297"/>
  </r>
  <r>
    <n v="959"/>
    <d v="2026-08-16T00:00:00"/>
    <n v="2026"/>
    <x v="2"/>
    <n v="8"/>
    <x v="7"/>
    <x v="1"/>
    <x v="1"/>
    <x v="2"/>
    <s v="Returning"/>
    <x v="4"/>
    <s v="Resistance Band Set"/>
    <n v="4"/>
    <n v="40.46"/>
    <n v="0"/>
    <n v="15.12"/>
    <n v="161.84"/>
    <n v="60.48"/>
    <n v="101.36000000000001"/>
    <n v="0.62629757785467133"/>
  </r>
  <r>
    <n v="967"/>
    <d v="2026-08-16T00:00:00"/>
    <n v="2026"/>
    <x v="2"/>
    <n v="8"/>
    <x v="7"/>
    <x v="2"/>
    <x v="16"/>
    <x v="1"/>
    <s v="Returning"/>
    <x v="0"/>
    <s v="Commuter Helmet"/>
    <n v="5"/>
    <n v="81.55"/>
    <n v="0.2"/>
    <n v="42.09"/>
    <n v="326.20000000000005"/>
    <n v="210.45000000000002"/>
    <n v="115.75000000000003"/>
    <n v="0.3548436541998774"/>
  </r>
  <r>
    <n v="1267"/>
    <d v="2026-08-16T00:00:00"/>
    <n v="2026"/>
    <x v="2"/>
    <n v="8"/>
    <x v="7"/>
    <x v="1"/>
    <x v="12"/>
    <x v="2"/>
    <s v="New"/>
    <x v="3"/>
    <s v="Portable Camp Stove"/>
    <n v="2"/>
    <n v="83.56"/>
    <n v="0"/>
    <n v="39.119999999999997"/>
    <n v="167.12"/>
    <n v="78.239999999999995"/>
    <n v="88.88000000000001"/>
    <n v="0.53183341311632359"/>
  </r>
  <r>
    <n v="1394"/>
    <d v="2026-08-16T00:00:00"/>
    <n v="2026"/>
    <x v="2"/>
    <n v="8"/>
    <x v="7"/>
    <x v="2"/>
    <x v="10"/>
    <x v="0"/>
    <s v="Returning"/>
    <x v="3"/>
    <s v="Compact Sleeping Bag"/>
    <n v="3"/>
    <n v="125.75"/>
    <n v="0"/>
    <n v="62.05"/>
    <n v="377.25"/>
    <n v="186.14999999999998"/>
    <n v="191.10000000000002"/>
    <n v="0.50656063618290259"/>
  </r>
  <r>
    <n v="1652"/>
    <d v="2026-08-16T00:00:00"/>
    <n v="2026"/>
    <x v="2"/>
    <n v="8"/>
    <x v="7"/>
    <x v="0"/>
    <x v="0"/>
    <x v="0"/>
    <s v="Returning"/>
    <x v="2"/>
    <s v="Insulated Bottle"/>
    <n v="1"/>
    <n v="35.619999999999997"/>
    <n v="0.1"/>
    <n v="13.55"/>
    <n v="32.058"/>
    <n v="13.55"/>
    <n v="18.507999999999999"/>
    <n v="0.57732859192713204"/>
  </r>
  <r>
    <n v="2126"/>
    <d v="2026-08-16T00:00:00"/>
    <n v="2026"/>
    <x v="2"/>
    <n v="8"/>
    <x v="7"/>
    <x v="1"/>
    <x v="14"/>
    <x v="0"/>
    <s v="Business"/>
    <x v="0"/>
    <s v="Cycling Pack 12L"/>
    <n v="2"/>
    <n v="104.02"/>
    <n v="0"/>
    <n v="50.26"/>
    <n v="208.04"/>
    <n v="100.52"/>
    <n v="107.52"/>
    <n v="0.51682368775235532"/>
  </r>
  <r>
    <n v="2282"/>
    <d v="2026-08-16T00:00:00"/>
    <n v="2026"/>
    <x v="2"/>
    <n v="8"/>
    <x v="7"/>
    <x v="1"/>
    <x v="6"/>
    <x v="1"/>
    <s v="Business"/>
    <x v="1"/>
    <s v="Hiking Daypack 20L"/>
    <n v="8"/>
    <n v="92.71"/>
    <n v="0.1"/>
    <n v="44.83"/>
    <n v="667.51199999999994"/>
    <n v="358.64"/>
    <n v="308.87199999999996"/>
    <n v="0.46272126943036229"/>
  </r>
  <r>
    <n v="2426"/>
    <d v="2026-08-16T00:00:00"/>
    <n v="2026"/>
    <x v="2"/>
    <n v="8"/>
    <x v="7"/>
    <x v="1"/>
    <x v="12"/>
    <x v="0"/>
    <s v="New"/>
    <x v="1"/>
    <s v="Hiking Daypack 20L"/>
    <n v="1"/>
    <n v="90.58"/>
    <n v="0"/>
    <n v="44.53"/>
    <n v="90.58"/>
    <n v="44.53"/>
    <n v="46.05"/>
    <n v="0.50839037315080593"/>
  </r>
  <r>
    <n v="2534"/>
    <d v="2026-08-16T00:00:00"/>
    <n v="2026"/>
    <x v="2"/>
    <n v="8"/>
    <x v="7"/>
    <x v="1"/>
    <x v="14"/>
    <x v="0"/>
    <s v="New"/>
    <x v="3"/>
    <s v="Compact Sleeping Bag"/>
    <n v="1"/>
    <n v="120.22"/>
    <n v="0"/>
    <n v="62.31"/>
    <n v="120.22"/>
    <n v="62.31"/>
    <n v="57.91"/>
    <n v="0.48170021627017134"/>
  </r>
  <r>
    <n v="2948"/>
    <d v="2026-08-16T00:00:00"/>
    <n v="2026"/>
    <x v="2"/>
    <n v="8"/>
    <x v="7"/>
    <x v="2"/>
    <x v="2"/>
    <x v="2"/>
    <s v="New"/>
    <x v="2"/>
    <s v="Insulated Bottle"/>
    <n v="3"/>
    <n v="36.35"/>
    <n v="0"/>
    <n v="13.42"/>
    <n v="109.05000000000001"/>
    <n v="40.26"/>
    <n v="68.79000000000002"/>
    <n v="0.63081155433287495"/>
  </r>
  <r>
    <n v="3141"/>
    <d v="2026-08-16T00:00:00"/>
    <n v="2026"/>
    <x v="2"/>
    <n v="8"/>
    <x v="7"/>
    <x v="1"/>
    <x v="12"/>
    <x v="3"/>
    <s v="Returning"/>
    <x v="3"/>
    <s v="Trail Tent 2P"/>
    <n v="2"/>
    <n v="195.28"/>
    <n v="0"/>
    <n v="102.24"/>
    <n v="390.56"/>
    <n v="204.48"/>
    <n v="186.08"/>
    <n v="0.4764440802949611"/>
  </r>
  <r>
    <n v="3935"/>
    <d v="2026-08-16T00:00:00"/>
    <n v="2026"/>
    <x v="2"/>
    <n v="8"/>
    <x v="7"/>
    <x v="2"/>
    <x v="16"/>
    <x v="3"/>
    <s v="Returning"/>
    <x v="2"/>
    <s v="Packing Cube Set"/>
    <n v="4"/>
    <n v="46.05"/>
    <n v="0"/>
    <n v="18.75"/>
    <n v="184.2"/>
    <n v="75"/>
    <n v="109.19999999999999"/>
    <n v="0.5928338762214983"/>
  </r>
  <r>
    <n v="4636"/>
    <d v="2026-08-16T00:00:00"/>
    <n v="2026"/>
    <x v="2"/>
    <n v="8"/>
    <x v="7"/>
    <x v="0"/>
    <x v="0"/>
    <x v="2"/>
    <s v="Returning"/>
    <x v="3"/>
    <s v="Portable Camp Stove"/>
    <n v="1"/>
    <n v="81.040000000000006"/>
    <n v="0.1"/>
    <n v="39.29"/>
    <n v="72.936000000000007"/>
    <n v="39.29"/>
    <n v="33.646000000000008"/>
    <n v="0.46130854447735009"/>
  </r>
  <r>
    <n v="4895"/>
    <d v="2026-08-16T00:00:00"/>
    <n v="2026"/>
    <x v="2"/>
    <n v="8"/>
    <x v="7"/>
    <x v="0"/>
    <x v="15"/>
    <x v="2"/>
    <s v="Business"/>
    <x v="3"/>
    <s v="Trail Tent 2P"/>
    <n v="1"/>
    <n v="191.12"/>
    <n v="0.05"/>
    <n v="106.14"/>
    <n v="181.56399999999999"/>
    <n v="106.14"/>
    <n v="75.423999999999992"/>
    <n v="0.41541274702033443"/>
  </r>
  <r>
    <n v="5029"/>
    <d v="2026-08-16T00:00:00"/>
    <n v="2026"/>
    <x v="2"/>
    <n v="8"/>
    <x v="7"/>
    <x v="0"/>
    <x v="15"/>
    <x v="0"/>
    <s v="New"/>
    <x v="1"/>
    <s v="Summit Backpack 45L"/>
    <n v="1"/>
    <n v="156.19"/>
    <n v="0"/>
    <n v="79.239999999999995"/>
    <n v="156.19"/>
    <n v="79.239999999999995"/>
    <n v="76.95"/>
    <n v="0.49266918496702738"/>
  </r>
  <r>
    <n v="1965"/>
    <d v="2026-08-17T00:00:00"/>
    <n v="2026"/>
    <x v="2"/>
    <n v="8"/>
    <x v="7"/>
    <x v="1"/>
    <x v="11"/>
    <x v="0"/>
    <s v="Returning"/>
    <x v="2"/>
    <s v="Insulated Bottle"/>
    <n v="4"/>
    <n v="36.93"/>
    <n v="0"/>
    <n v="13.36"/>
    <n v="147.72"/>
    <n v="53.44"/>
    <n v="94.28"/>
    <n v="0.63823449769834828"/>
  </r>
  <r>
    <n v="3647"/>
    <d v="2026-08-17T00:00:00"/>
    <n v="2026"/>
    <x v="2"/>
    <n v="8"/>
    <x v="7"/>
    <x v="1"/>
    <x v="12"/>
    <x v="2"/>
    <s v="Returning"/>
    <x v="0"/>
    <s v="Cycling Pack 12L"/>
    <n v="3"/>
    <n v="104.96"/>
    <n v="0.05"/>
    <n v="51.66"/>
    <n v="299.13599999999997"/>
    <n v="154.97999999999999"/>
    <n v="144.15599999999998"/>
    <n v="0.48190789473684209"/>
  </r>
  <r>
    <n v="3918"/>
    <d v="2026-08-17T00:00:00"/>
    <n v="2026"/>
    <x v="2"/>
    <n v="8"/>
    <x v="7"/>
    <x v="1"/>
    <x v="1"/>
    <x v="3"/>
    <s v="New"/>
    <x v="2"/>
    <s v="Travel Backpack 35L"/>
    <n v="3"/>
    <n v="168.51"/>
    <n v="0"/>
    <n v="85.34"/>
    <n v="505.53"/>
    <n v="256.02"/>
    <n v="249.51"/>
    <n v="0.49356121298439265"/>
  </r>
  <r>
    <n v="4256"/>
    <d v="2026-08-17T00:00:00"/>
    <n v="2026"/>
    <x v="2"/>
    <n v="8"/>
    <x v="7"/>
    <x v="1"/>
    <x v="12"/>
    <x v="2"/>
    <s v="New"/>
    <x v="2"/>
    <s v="Packing Cube Set"/>
    <n v="1"/>
    <n v="46.44"/>
    <n v="0.05"/>
    <n v="18.59"/>
    <n v="44.117999999999995"/>
    <n v="18.59"/>
    <n v="25.527999999999995"/>
    <n v="0.57863003762636556"/>
  </r>
  <r>
    <n v="5087"/>
    <d v="2026-08-17T00:00:00"/>
    <n v="2026"/>
    <x v="2"/>
    <n v="8"/>
    <x v="7"/>
    <x v="0"/>
    <x v="0"/>
    <x v="0"/>
    <s v="New"/>
    <x v="1"/>
    <s v="Trekking Poles"/>
    <n v="1"/>
    <n v="69.900000000000006"/>
    <n v="0.1"/>
    <n v="31.43"/>
    <n v="62.910000000000004"/>
    <n v="31.43"/>
    <n v="31.480000000000004"/>
    <n v="0.50039739310125575"/>
  </r>
  <r>
    <n v="1921"/>
    <d v="2026-08-18T00:00:00"/>
    <n v="2026"/>
    <x v="2"/>
    <n v="8"/>
    <x v="7"/>
    <x v="3"/>
    <x v="13"/>
    <x v="0"/>
    <s v="New"/>
    <x v="0"/>
    <s v="Compact Repair Kit"/>
    <n v="2"/>
    <n v="39.83"/>
    <n v="0"/>
    <n v="17.18"/>
    <n v="79.66"/>
    <n v="34.36"/>
    <n v="45.3"/>
    <n v="0.56866683404468987"/>
  </r>
  <r>
    <n v="1966"/>
    <d v="2026-08-18T00:00:00"/>
    <n v="2026"/>
    <x v="2"/>
    <n v="8"/>
    <x v="7"/>
    <x v="0"/>
    <x v="9"/>
    <x v="0"/>
    <s v="New"/>
    <x v="2"/>
    <s v="Insulated Bottle"/>
    <n v="2"/>
    <n v="36.020000000000003"/>
    <n v="0"/>
    <n v="13.87"/>
    <n v="72.040000000000006"/>
    <n v="27.74"/>
    <n v="44.300000000000011"/>
    <n v="0.61493614658523055"/>
  </r>
  <r>
    <n v="2431"/>
    <d v="2026-08-18T00:00:00"/>
    <n v="2026"/>
    <x v="2"/>
    <n v="8"/>
    <x v="7"/>
    <x v="0"/>
    <x v="15"/>
    <x v="3"/>
    <s v="Business"/>
    <x v="4"/>
    <s v="Weighted Vest"/>
    <n v="3"/>
    <n v="125.31"/>
    <n v="0"/>
    <n v="67.64"/>
    <n v="375.93"/>
    <n v="202.92000000000002"/>
    <n v="173.01"/>
    <n v="0.46021865772883247"/>
  </r>
  <r>
    <n v="3676"/>
    <d v="2026-08-18T00:00:00"/>
    <n v="2026"/>
    <x v="2"/>
    <n v="8"/>
    <x v="7"/>
    <x v="1"/>
    <x v="12"/>
    <x v="0"/>
    <s v="Returning"/>
    <x v="1"/>
    <s v="Hiking Daypack 20L"/>
    <n v="3"/>
    <n v="92.5"/>
    <n v="0.1"/>
    <n v="46.38"/>
    <n v="249.75"/>
    <n v="139.14000000000001"/>
    <n v="110.60999999999999"/>
    <n v="0.4428828828828828"/>
  </r>
  <r>
    <n v="3972"/>
    <d v="2026-08-18T00:00:00"/>
    <n v="2026"/>
    <x v="2"/>
    <n v="8"/>
    <x v="7"/>
    <x v="1"/>
    <x v="1"/>
    <x v="1"/>
    <s v="Business"/>
    <x v="0"/>
    <s v="Cycling Pack 12L"/>
    <n v="5"/>
    <n v="100.48"/>
    <n v="0.1"/>
    <n v="49.67"/>
    <n v="452.16"/>
    <n v="248.35000000000002"/>
    <n v="203.81"/>
    <n v="0.45074752300070769"/>
  </r>
  <r>
    <n v="4056"/>
    <d v="2026-08-18T00:00:00"/>
    <n v="2026"/>
    <x v="2"/>
    <n v="8"/>
    <x v="7"/>
    <x v="0"/>
    <x v="15"/>
    <x v="3"/>
    <s v="New"/>
    <x v="3"/>
    <s v="Portable Camp Stove"/>
    <n v="2"/>
    <n v="79.78"/>
    <n v="0"/>
    <n v="38.770000000000003"/>
    <n v="159.56"/>
    <n v="77.540000000000006"/>
    <n v="82.02"/>
    <n v="0.51403860616695907"/>
  </r>
  <r>
    <n v="4471"/>
    <d v="2026-08-18T00:00:00"/>
    <n v="2026"/>
    <x v="2"/>
    <n v="8"/>
    <x v="7"/>
    <x v="2"/>
    <x v="10"/>
    <x v="1"/>
    <s v="Business"/>
    <x v="1"/>
    <s v="Trail Boots"/>
    <n v="4"/>
    <n v="144.44"/>
    <n v="0.1"/>
    <n v="77.66"/>
    <n v="519.98400000000004"/>
    <n v="310.64"/>
    <n v="209.34400000000005"/>
    <n v="0.4025970029847073"/>
  </r>
  <r>
    <n v="1054"/>
    <d v="2026-08-19T00:00:00"/>
    <n v="2026"/>
    <x v="2"/>
    <n v="8"/>
    <x v="7"/>
    <x v="1"/>
    <x v="1"/>
    <x v="0"/>
    <s v="Returning"/>
    <x v="1"/>
    <s v="Summit Backpack 45L"/>
    <n v="3"/>
    <n v="157.41999999999999"/>
    <n v="0"/>
    <n v="77.989999999999995"/>
    <n v="472.26"/>
    <n v="233.96999999999997"/>
    <n v="238.29000000000002"/>
    <n v="0.5045737517469191"/>
  </r>
  <r>
    <n v="1854"/>
    <d v="2026-08-19T00:00:00"/>
    <n v="2026"/>
    <x v="2"/>
    <n v="8"/>
    <x v="7"/>
    <x v="1"/>
    <x v="14"/>
    <x v="3"/>
    <s v="Business"/>
    <x v="1"/>
    <s v="Hiking Daypack 20L"/>
    <n v="1"/>
    <n v="90.37"/>
    <n v="0.05"/>
    <n v="45.89"/>
    <n v="85.851500000000001"/>
    <n v="45.89"/>
    <n v="39.961500000000001"/>
    <n v="0.46547235633623174"/>
  </r>
  <r>
    <n v="2140"/>
    <d v="2026-08-19T00:00:00"/>
    <n v="2026"/>
    <x v="2"/>
    <n v="8"/>
    <x v="7"/>
    <x v="1"/>
    <x v="6"/>
    <x v="1"/>
    <s v="Business"/>
    <x v="0"/>
    <s v="Cycling Pack 12L"/>
    <n v="15"/>
    <n v="104.79"/>
    <n v="0.15"/>
    <n v="49.67"/>
    <n v="1336.0725"/>
    <n v="745.05000000000007"/>
    <n v="591.02249999999992"/>
    <n v="0.44235810556687599"/>
  </r>
  <r>
    <n v="2328"/>
    <d v="2026-08-19T00:00:00"/>
    <n v="2026"/>
    <x v="2"/>
    <n v="8"/>
    <x v="7"/>
    <x v="2"/>
    <x v="2"/>
    <x v="0"/>
    <s v="Returning"/>
    <x v="2"/>
    <s v="Carry-On Duffel"/>
    <n v="1"/>
    <n v="130.94"/>
    <n v="0"/>
    <n v="66.06"/>
    <n v="130.94"/>
    <n v="66.06"/>
    <n v="64.88"/>
    <n v="0.49549411944402011"/>
  </r>
  <r>
    <n v="4215"/>
    <d v="2026-08-19T00:00:00"/>
    <n v="2026"/>
    <x v="2"/>
    <n v="8"/>
    <x v="7"/>
    <x v="1"/>
    <x v="6"/>
    <x v="0"/>
    <s v="Returning"/>
    <x v="0"/>
    <s v="Compact Repair Kit"/>
    <n v="1"/>
    <n v="40.42"/>
    <n v="0.05"/>
    <n v="16.62"/>
    <n v="38.399000000000001"/>
    <n v="16.62"/>
    <n v="21.779"/>
    <n v="0.5671762285476184"/>
  </r>
  <r>
    <n v="4563"/>
    <d v="2026-08-19T00:00:00"/>
    <n v="2026"/>
    <x v="2"/>
    <n v="8"/>
    <x v="7"/>
    <x v="1"/>
    <x v="11"/>
    <x v="3"/>
    <s v="Returning"/>
    <x v="3"/>
    <s v="Alpine Tent 4P"/>
    <n v="1"/>
    <n v="338.45"/>
    <n v="0.15"/>
    <n v="197.2"/>
    <n v="287.6825"/>
    <n v="197.2"/>
    <n v="90.482500000000016"/>
    <n v="0.31452208598020392"/>
  </r>
  <r>
    <n v="4775"/>
    <d v="2026-08-19T00:00:00"/>
    <n v="2026"/>
    <x v="2"/>
    <n v="8"/>
    <x v="7"/>
    <x v="2"/>
    <x v="10"/>
    <x v="3"/>
    <s v="Returning"/>
    <x v="0"/>
    <s v="Cycling Pack 12L"/>
    <n v="1"/>
    <n v="103.92"/>
    <n v="0.05"/>
    <n v="50.71"/>
    <n v="98.724000000000004"/>
    <n v="50.71"/>
    <n v="48.014000000000003"/>
    <n v="0.48634577205137558"/>
  </r>
  <r>
    <n v="247"/>
    <d v="2026-08-20T00:00:00"/>
    <n v="2026"/>
    <x v="2"/>
    <n v="8"/>
    <x v="7"/>
    <x v="0"/>
    <x v="9"/>
    <x v="0"/>
    <s v="New"/>
    <x v="0"/>
    <s v="Trail Bike Light"/>
    <n v="6"/>
    <n v="51.67"/>
    <n v="0.1"/>
    <n v="23.1"/>
    <n v="279.01799999999997"/>
    <n v="138.60000000000002"/>
    <n v="140.41799999999995"/>
    <n v="0.50325785433197845"/>
  </r>
  <r>
    <n v="827"/>
    <d v="2026-08-20T00:00:00"/>
    <n v="2026"/>
    <x v="2"/>
    <n v="8"/>
    <x v="7"/>
    <x v="1"/>
    <x v="12"/>
    <x v="1"/>
    <s v="Returning"/>
    <x v="2"/>
    <s v="Travel Backpack 35L"/>
    <n v="4"/>
    <n v="166.02"/>
    <n v="0.1"/>
    <n v="87.99"/>
    <n v="597.67200000000003"/>
    <n v="351.96"/>
    <n v="245.71200000000005"/>
    <n v="0.4111151266915633"/>
  </r>
  <r>
    <n v="1156"/>
    <d v="2026-08-20T00:00:00"/>
    <n v="2026"/>
    <x v="2"/>
    <n v="8"/>
    <x v="7"/>
    <x v="2"/>
    <x v="5"/>
    <x v="2"/>
    <s v="New"/>
    <x v="0"/>
    <s v="Trail Bike Light"/>
    <n v="2"/>
    <n v="50.59"/>
    <n v="0.1"/>
    <n v="22.68"/>
    <n v="91.062000000000012"/>
    <n v="45.36"/>
    <n v="45.702000000000012"/>
    <n v="0.5018778414706464"/>
  </r>
  <r>
    <n v="1543"/>
    <d v="2026-08-20T00:00:00"/>
    <n v="2026"/>
    <x v="2"/>
    <n v="8"/>
    <x v="7"/>
    <x v="3"/>
    <x v="7"/>
    <x v="2"/>
    <s v="Returning"/>
    <x v="1"/>
    <s v="Summit Backpack 45L"/>
    <n v="1"/>
    <n v="155.83000000000001"/>
    <n v="0"/>
    <n v="77.260000000000005"/>
    <n v="155.83000000000001"/>
    <n v="77.260000000000005"/>
    <n v="78.570000000000007"/>
    <n v="0.50420329846627732"/>
  </r>
  <r>
    <n v="2613"/>
    <d v="2026-08-20T00:00:00"/>
    <n v="2026"/>
    <x v="2"/>
    <n v="8"/>
    <x v="7"/>
    <x v="3"/>
    <x v="4"/>
    <x v="0"/>
    <s v="New"/>
    <x v="4"/>
    <s v="Recovery Roller"/>
    <n v="1"/>
    <n v="36.380000000000003"/>
    <n v="0.05"/>
    <n v="14.2"/>
    <n v="34.561"/>
    <n v="14.2"/>
    <n v="20.361000000000001"/>
    <n v="0.58913225890454557"/>
  </r>
  <r>
    <n v="3002"/>
    <d v="2026-08-20T00:00:00"/>
    <n v="2026"/>
    <x v="2"/>
    <n v="8"/>
    <x v="7"/>
    <x v="1"/>
    <x v="12"/>
    <x v="2"/>
    <s v="New"/>
    <x v="3"/>
    <s v="Compact Sleeping Bag"/>
    <n v="2"/>
    <n v="124.09"/>
    <n v="0"/>
    <n v="60.39"/>
    <n v="248.18"/>
    <n v="120.78"/>
    <n v="127.4"/>
    <n v="0.513337094044645"/>
  </r>
  <r>
    <n v="3103"/>
    <d v="2026-08-20T00:00:00"/>
    <n v="2026"/>
    <x v="2"/>
    <n v="8"/>
    <x v="7"/>
    <x v="3"/>
    <x v="8"/>
    <x v="0"/>
    <s v="New"/>
    <x v="1"/>
    <s v="Trail Boots"/>
    <n v="1"/>
    <n v="141.97999999999999"/>
    <n v="0.05"/>
    <n v="79.510000000000005"/>
    <n v="134.88099999999997"/>
    <n v="79.510000000000005"/>
    <n v="55.370999999999967"/>
    <n v="0.41051741905828082"/>
  </r>
  <r>
    <n v="3234"/>
    <d v="2026-08-20T00:00:00"/>
    <n v="2026"/>
    <x v="2"/>
    <n v="8"/>
    <x v="7"/>
    <x v="3"/>
    <x v="13"/>
    <x v="2"/>
    <s v="New"/>
    <x v="3"/>
    <s v="Compact Sleeping Bag"/>
    <n v="5"/>
    <n v="121.93"/>
    <n v="0.15"/>
    <n v="62.28"/>
    <n v="518.2025000000001"/>
    <n v="311.39999999999998"/>
    <n v="206.80250000000012"/>
    <n v="0.39907661580173792"/>
  </r>
  <r>
    <n v="3281"/>
    <d v="2026-08-20T00:00:00"/>
    <n v="2026"/>
    <x v="2"/>
    <n v="8"/>
    <x v="7"/>
    <x v="3"/>
    <x v="4"/>
    <x v="0"/>
    <s v="New"/>
    <x v="2"/>
    <s v="Insulated Bottle"/>
    <n v="1"/>
    <n v="35.58"/>
    <n v="0.15"/>
    <n v="13.94"/>
    <n v="30.242999999999999"/>
    <n v="13.94"/>
    <n v="16.302999999999997"/>
    <n v="0.53906689151208542"/>
  </r>
  <r>
    <n v="3870"/>
    <d v="2026-08-20T00:00:00"/>
    <n v="2026"/>
    <x v="2"/>
    <n v="8"/>
    <x v="7"/>
    <x v="2"/>
    <x v="5"/>
    <x v="3"/>
    <s v="Returning"/>
    <x v="1"/>
    <s v="Summit Backpack 45L"/>
    <n v="1"/>
    <n v="157.84"/>
    <n v="0"/>
    <n v="77.87"/>
    <n v="157.84"/>
    <n v="77.87"/>
    <n v="79.97"/>
    <n v="0.50665230613279266"/>
  </r>
  <r>
    <n v="3938"/>
    <d v="2026-08-20T00:00:00"/>
    <n v="2026"/>
    <x v="2"/>
    <n v="8"/>
    <x v="7"/>
    <x v="1"/>
    <x v="12"/>
    <x v="0"/>
    <s v="New"/>
    <x v="3"/>
    <s v="Alpine Tent 4P"/>
    <n v="1"/>
    <n v="336.35"/>
    <n v="0"/>
    <n v="195.07"/>
    <n v="336.35"/>
    <n v="195.07"/>
    <n v="141.28000000000003"/>
    <n v="0.42003865021554931"/>
  </r>
  <r>
    <n v="4237"/>
    <d v="2026-08-20T00:00:00"/>
    <n v="2026"/>
    <x v="2"/>
    <n v="8"/>
    <x v="7"/>
    <x v="3"/>
    <x v="13"/>
    <x v="1"/>
    <s v="Returning"/>
    <x v="1"/>
    <s v="Summit Backpack 45L"/>
    <n v="3"/>
    <n v="153.03"/>
    <n v="0.15"/>
    <n v="78.239999999999995"/>
    <n v="390.22650000000004"/>
    <n v="234.71999999999997"/>
    <n v="155.50650000000007"/>
    <n v="0.39850317700104954"/>
  </r>
  <r>
    <n v="4970"/>
    <d v="2026-08-20T00:00:00"/>
    <n v="2026"/>
    <x v="2"/>
    <n v="8"/>
    <x v="7"/>
    <x v="1"/>
    <x v="14"/>
    <x v="0"/>
    <s v="Returning"/>
    <x v="0"/>
    <s v="Cycling Pack 12L"/>
    <n v="2"/>
    <n v="105.01"/>
    <n v="0.15"/>
    <n v="50.56"/>
    <n v="178.517"/>
    <n v="101.12"/>
    <n v="77.396999999999991"/>
    <n v="0.43355534766996978"/>
  </r>
  <r>
    <n v="515"/>
    <d v="2026-08-21T00:00:00"/>
    <n v="2026"/>
    <x v="2"/>
    <n v="8"/>
    <x v="7"/>
    <x v="0"/>
    <x v="0"/>
    <x v="2"/>
    <s v="Returning"/>
    <x v="2"/>
    <s v="Packing Cube Set"/>
    <n v="2"/>
    <n v="45.47"/>
    <n v="0"/>
    <n v="18.27"/>
    <n v="90.94"/>
    <n v="36.54"/>
    <n v="54.4"/>
    <n v="0.5981966131515285"/>
  </r>
  <r>
    <n v="661"/>
    <d v="2026-08-21T00:00:00"/>
    <n v="2026"/>
    <x v="2"/>
    <n v="8"/>
    <x v="7"/>
    <x v="0"/>
    <x v="15"/>
    <x v="2"/>
    <s v="New"/>
    <x v="2"/>
    <s v="Packing Cube Set"/>
    <n v="2"/>
    <n v="47.58"/>
    <n v="0.1"/>
    <n v="18.47"/>
    <n v="85.644000000000005"/>
    <n v="36.94"/>
    <n v="48.704000000000008"/>
    <n v="0.56867965064686377"/>
  </r>
  <r>
    <n v="1443"/>
    <d v="2026-08-21T00:00:00"/>
    <n v="2026"/>
    <x v="2"/>
    <n v="8"/>
    <x v="7"/>
    <x v="3"/>
    <x v="4"/>
    <x v="0"/>
    <s v="New"/>
    <x v="1"/>
    <s v="Summit Backpack 45L"/>
    <n v="5"/>
    <n v="155.65"/>
    <n v="0"/>
    <n v="79.13"/>
    <n v="778.25"/>
    <n v="395.65"/>
    <n v="382.6"/>
    <n v="0.49161580469000965"/>
  </r>
  <r>
    <n v="1446"/>
    <d v="2026-08-21T00:00:00"/>
    <n v="2026"/>
    <x v="2"/>
    <n v="8"/>
    <x v="7"/>
    <x v="3"/>
    <x v="13"/>
    <x v="2"/>
    <s v="Returning"/>
    <x v="3"/>
    <s v="Trail Tent 2P"/>
    <n v="1"/>
    <n v="195.15"/>
    <n v="0"/>
    <n v="101.99"/>
    <n v="195.15"/>
    <n v="101.99"/>
    <n v="93.160000000000011"/>
    <n v="0.47737637714578535"/>
  </r>
  <r>
    <n v="1524"/>
    <d v="2026-08-21T00:00:00"/>
    <n v="2026"/>
    <x v="2"/>
    <n v="8"/>
    <x v="7"/>
    <x v="1"/>
    <x v="6"/>
    <x v="3"/>
    <s v="New"/>
    <x v="0"/>
    <s v="Commuter Helmet"/>
    <n v="1"/>
    <n v="81.569999999999993"/>
    <n v="0"/>
    <n v="43.79"/>
    <n v="81.569999999999993"/>
    <n v="43.79"/>
    <n v="37.779999999999994"/>
    <n v="0.4631604756650729"/>
  </r>
  <r>
    <n v="1946"/>
    <d v="2026-08-21T00:00:00"/>
    <n v="2026"/>
    <x v="2"/>
    <n v="8"/>
    <x v="7"/>
    <x v="0"/>
    <x v="15"/>
    <x v="2"/>
    <s v="New"/>
    <x v="3"/>
    <s v="Compact Sleeping Bag"/>
    <n v="5"/>
    <n v="125.44"/>
    <n v="0"/>
    <n v="59.58"/>
    <n v="627.20000000000005"/>
    <n v="297.89999999999998"/>
    <n v="329.30000000000007"/>
    <n v="0.52503188775510212"/>
  </r>
  <r>
    <n v="2285"/>
    <d v="2026-08-21T00:00:00"/>
    <n v="2026"/>
    <x v="2"/>
    <n v="8"/>
    <x v="7"/>
    <x v="1"/>
    <x v="11"/>
    <x v="0"/>
    <s v="Business"/>
    <x v="1"/>
    <s v="Summit Backpack 45L"/>
    <n v="2"/>
    <n v="155.11000000000001"/>
    <n v="0.05"/>
    <n v="80.13"/>
    <n v="294.709"/>
    <n v="160.26"/>
    <n v="134.44900000000001"/>
    <n v="0.45620934548995795"/>
  </r>
  <r>
    <n v="2978"/>
    <d v="2026-08-21T00:00:00"/>
    <n v="2026"/>
    <x v="2"/>
    <n v="8"/>
    <x v="7"/>
    <x v="2"/>
    <x v="10"/>
    <x v="2"/>
    <s v="New"/>
    <x v="0"/>
    <s v="Commuter Helmet"/>
    <n v="1"/>
    <n v="80.7"/>
    <n v="0"/>
    <n v="41.98"/>
    <n v="80.7"/>
    <n v="41.98"/>
    <n v="38.720000000000006"/>
    <n v="0.47980173482032223"/>
  </r>
  <r>
    <n v="3842"/>
    <d v="2026-08-21T00:00:00"/>
    <n v="2026"/>
    <x v="2"/>
    <n v="8"/>
    <x v="7"/>
    <x v="3"/>
    <x v="8"/>
    <x v="1"/>
    <s v="Returning"/>
    <x v="1"/>
    <s v="Summit Backpack 45L"/>
    <n v="10"/>
    <n v="156.72"/>
    <n v="0.15"/>
    <n v="78.12"/>
    <n v="1332.12"/>
    <n v="781.2"/>
    <n v="550.91999999999985"/>
    <n v="0.41356634537429054"/>
  </r>
  <r>
    <n v="4220"/>
    <d v="2026-08-21T00:00:00"/>
    <n v="2026"/>
    <x v="2"/>
    <n v="8"/>
    <x v="7"/>
    <x v="1"/>
    <x v="14"/>
    <x v="1"/>
    <s v="Business"/>
    <x v="2"/>
    <s v="Travel Backpack 35L"/>
    <n v="5"/>
    <n v="162.76"/>
    <n v="0.15"/>
    <n v="85.32"/>
    <n v="691.7299999999999"/>
    <n v="426.59999999999997"/>
    <n v="265.12999999999994"/>
    <n v="0.38328538591647027"/>
  </r>
  <r>
    <n v="478"/>
    <d v="2026-08-22T00:00:00"/>
    <n v="2026"/>
    <x v="2"/>
    <n v="8"/>
    <x v="7"/>
    <x v="3"/>
    <x v="8"/>
    <x v="2"/>
    <s v="Business"/>
    <x v="4"/>
    <s v="Resistance Band Set"/>
    <n v="2"/>
    <n v="40.22"/>
    <n v="0"/>
    <n v="14.45"/>
    <n v="80.44"/>
    <n v="28.9"/>
    <n v="51.54"/>
    <n v="0.64072600696171056"/>
  </r>
  <r>
    <n v="491"/>
    <d v="2026-08-22T00:00:00"/>
    <n v="2026"/>
    <x v="2"/>
    <n v="8"/>
    <x v="7"/>
    <x v="0"/>
    <x v="9"/>
    <x v="3"/>
    <s v="New"/>
    <x v="2"/>
    <s v="Packing Cube Set"/>
    <n v="1"/>
    <n v="45.42"/>
    <n v="0.15"/>
    <n v="18.079999999999998"/>
    <n v="38.606999999999999"/>
    <n v="18.079999999999998"/>
    <n v="20.527000000000001"/>
    <n v="0.53169114409304019"/>
  </r>
  <r>
    <n v="862"/>
    <d v="2026-08-22T00:00:00"/>
    <n v="2026"/>
    <x v="2"/>
    <n v="8"/>
    <x v="7"/>
    <x v="0"/>
    <x v="9"/>
    <x v="0"/>
    <s v="Returning"/>
    <x v="1"/>
    <s v="Hiking Daypack 20L"/>
    <n v="1"/>
    <n v="93.55"/>
    <n v="0"/>
    <n v="44.89"/>
    <n v="93.55"/>
    <n v="44.89"/>
    <n v="48.66"/>
    <n v="0.5201496525921967"/>
  </r>
  <r>
    <n v="957"/>
    <d v="2026-08-22T00:00:00"/>
    <n v="2026"/>
    <x v="2"/>
    <n v="8"/>
    <x v="7"/>
    <x v="2"/>
    <x v="2"/>
    <x v="0"/>
    <s v="Returning"/>
    <x v="1"/>
    <s v="Trail Boots"/>
    <n v="2"/>
    <n v="146.85"/>
    <n v="0"/>
    <n v="81.010000000000005"/>
    <n v="293.7"/>
    <n v="162.02000000000001"/>
    <n v="131.67999999999998"/>
    <n v="0.44834865509022809"/>
  </r>
  <r>
    <n v="1728"/>
    <d v="2026-08-22T00:00:00"/>
    <n v="2026"/>
    <x v="2"/>
    <n v="8"/>
    <x v="7"/>
    <x v="0"/>
    <x v="9"/>
    <x v="1"/>
    <s v="Business"/>
    <x v="0"/>
    <s v="Cycling Pack 12L"/>
    <n v="6"/>
    <n v="101.54"/>
    <n v="0.1"/>
    <n v="50"/>
    <n v="548.31600000000003"/>
    <n v="300"/>
    <n v="248.31600000000003"/>
    <n v="0.45287024270676035"/>
  </r>
  <r>
    <n v="2743"/>
    <d v="2026-08-22T00:00:00"/>
    <n v="2026"/>
    <x v="2"/>
    <n v="8"/>
    <x v="7"/>
    <x v="3"/>
    <x v="7"/>
    <x v="0"/>
    <s v="Business"/>
    <x v="4"/>
    <s v="Weighted Vest"/>
    <n v="1"/>
    <n v="125.14"/>
    <n v="0"/>
    <n v="69.44"/>
    <n v="125.14"/>
    <n v="69.44"/>
    <n v="55.7"/>
    <n v="0.4451014863353045"/>
  </r>
  <r>
    <n v="3098"/>
    <d v="2026-08-22T00:00:00"/>
    <n v="2026"/>
    <x v="2"/>
    <n v="8"/>
    <x v="7"/>
    <x v="1"/>
    <x v="6"/>
    <x v="0"/>
    <s v="New"/>
    <x v="0"/>
    <s v="Commuter Helmet"/>
    <n v="2"/>
    <n v="80.239999999999995"/>
    <n v="0.1"/>
    <n v="42.09"/>
    <n v="144.43199999999999"/>
    <n v="84.18"/>
    <n v="60.251999999999981"/>
    <n v="0.41716517115320695"/>
  </r>
  <r>
    <n v="3606"/>
    <d v="2026-08-22T00:00:00"/>
    <n v="2026"/>
    <x v="2"/>
    <n v="8"/>
    <x v="7"/>
    <x v="3"/>
    <x v="4"/>
    <x v="0"/>
    <s v="Business"/>
    <x v="1"/>
    <s v="Trail Boots"/>
    <n v="1"/>
    <n v="147.24"/>
    <n v="0"/>
    <n v="79.11"/>
    <n v="147.24"/>
    <n v="79.11"/>
    <n v="68.13000000000001"/>
    <n v="0.46271393643031788"/>
  </r>
  <r>
    <n v="3815"/>
    <d v="2026-08-22T00:00:00"/>
    <n v="2026"/>
    <x v="2"/>
    <n v="8"/>
    <x v="7"/>
    <x v="2"/>
    <x v="2"/>
    <x v="0"/>
    <s v="Returning"/>
    <x v="3"/>
    <s v="Trail Tent 2P"/>
    <n v="2"/>
    <n v="199.53"/>
    <n v="0.05"/>
    <n v="105.87"/>
    <n v="379.10699999999997"/>
    <n v="211.74"/>
    <n v="167.36699999999996"/>
    <n v="0.44147694450379438"/>
  </r>
  <r>
    <n v="3979"/>
    <d v="2026-08-22T00:00:00"/>
    <n v="2026"/>
    <x v="2"/>
    <n v="8"/>
    <x v="7"/>
    <x v="2"/>
    <x v="5"/>
    <x v="0"/>
    <s v="Business"/>
    <x v="4"/>
    <s v="Resistance Band Set"/>
    <n v="1"/>
    <n v="40.19"/>
    <n v="0.05"/>
    <n v="14.73"/>
    <n v="38.180499999999995"/>
    <n v="14.73"/>
    <n v="23.450499999999995"/>
    <n v="0.61420096646193734"/>
  </r>
  <r>
    <n v="4160"/>
    <d v="2026-08-22T00:00:00"/>
    <n v="2026"/>
    <x v="2"/>
    <n v="8"/>
    <x v="7"/>
    <x v="3"/>
    <x v="7"/>
    <x v="3"/>
    <s v="Business"/>
    <x v="4"/>
    <s v="Weighted Vest"/>
    <n v="4"/>
    <n v="123.31"/>
    <n v="0"/>
    <n v="69.02"/>
    <n v="493.24"/>
    <n v="276.08"/>
    <n v="217.16000000000003"/>
    <n v="0.44027248398345636"/>
  </r>
  <r>
    <n v="4172"/>
    <d v="2026-08-22T00:00:00"/>
    <n v="2026"/>
    <x v="2"/>
    <n v="8"/>
    <x v="7"/>
    <x v="3"/>
    <x v="8"/>
    <x v="3"/>
    <s v="New"/>
    <x v="0"/>
    <s v="Compact Repair Kit"/>
    <n v="1"/>
    <n v="40.19"/>
    <n v="0.05"/>
    <n v="16.78"/>
    <n v="38.180499999999995"/>
    <n v="16.78"/>
    <n v="21.400499999999994"/>
    <n v="0.56050863660769235"/>
  </r>
  <r>
    <n v="4265"/>
    <d v="2026-08-22T00:00:00"/>
    <n v="2026"/>
    <x v="2"/>
    <n v="8"/>
    <x v="7"/>
    <x v="2"/>
    <x v="16"/>
    <x v="0"/>
    <s v="Returning"/>
    <x v="0"/>
    <s v="Compact Repair Kit"/>
    <n v="1"/>
    <n v="40.98"/>
    <n v="0.05"/>
    <n v="16.600000000000001"/>
    <n v="38.930999999999997"/>
    <n v="16.600000000000001"/>
    <n v="22.330999999999996"/>
    <n v="0.57360458246641488"/>
  </r>
  <r>
    <n v="4321"/>
    <d v="2026-08-22T00:00:00"/>
    <n v="2026"/>
    <x v="2"/>
    <n v="8"/>
    <x v="7"/>
    <x v="3"/>
    <x v="13"/>
    <x v="0"/>
    <s v="New"/>
    <x v="2"/>
    <s v="Insulated Bottle"/>
    <n v="3"/>
    <n v="35.380000000000003"/>
    <n v="0"/>
    <n v="13.91"/>
    <n v="106.14000000000001"/>
    <n v="41.730000000000004"/>
    <n v="64.410000000000011"/>
    <n v="0.60684002261164505"/>
  </r>
  <r>
    <n v="4975"/>
    <d v="2026-08-22T00:00:00"/>
    <n v="2026"/>
    <x v="2"/>
    <n v="8"/>
    <x v="7"/>
    <x v="2"/>
    <x v="10"/>
    <x v="2"/>
    <s v="New"/>
    <x v="2"/>
    <s v="Carry-On Duffel"/>
    <n v="4"/>
    <n v="134.49"/>
    <n v="0"/>
    <n v="68.17"/>
    <n v="537.96"/>
    <n v="272.68"/>
    <n v="265.28000000000003"/>
    <n v="0.49312216521674473"/>
  </r>
  <r>
    <n v="991"/>
    <d v="2026-08-23T00:00:00"/>
    <n v="2026"/>
    <x v="2"/>
    <n v="8"/>
    <x v="7"/>
    <x v="2"/>
    <x v="3"/>
    <x v="1"/>
    <s v="Business"/>
    <x v="1"/>
    <s v="Trail Boots"/>
    <n v="4"/>
    <n v="145.30000000000001"/>
    <n v="0.15"/>
    <n v="77.040000000000006"/>
    <n v="494.02000000000004"/>
    <n v="308.16000000000003"/>
    <n v="185.86"/>
    <n v="0.37621958625156876"/>
  </r>
  <r>
    <n v="1008"/>
    <d v="2026-08-23T00:00:00"/>
    <n v="2026"/>
    <x v="2"/>
    <n v="8"/>
    <x v="7"/>
    <x v="3"/>
    <x v="4"/>
    <x v="1"/>
    <s v="Business"/>
    <x v="2"/>
    <s v="Travel Backpack 35L"/>
    <n v="10"/>
    <n v="164.55"/>
    <n v="0.1"/>
    <n v="88.23"/>
    <n v="1480.95"/>
    <n v="882.30000000000007"/>
    <n v="598.65"/>
    <n v="0.40423376886458012"/>
  </r>
  <r>
    <n v="1083"/>
    <d v="2026-08-23T00:00:00"/>
    <n v="2026"/>
    <x v="2"/>
    <n v="8"/>
    <x v="7"/>
    <x v="0"/>
    <x v="15"/>
    <x v="2"/>
    <s v="New"/>
    <x v="0"/>
    <s v="Compact Repair Kit"/>
    <n v="1"/>
    <n v="39.590000000000003"/>
    <n v="0"/>
    <n v="16.899999999999999"/>
    <n v="39.590000000000003"/>
    <n v="16.899999999999999"/>
    <n v="22.690000000000005"/>
    <n v="0.57312452639555456"/>
  </r>
  <r>
    <n v="1553"/>
    <d v="2026-08-23T00:00:00"/>
    <n v="2026"/>
    <x v="2"/>
    <n v="8"/>
    <x v="7"/>
    <x v="2"/>
    <x v="2"/>
    <x v="1"/>
    <s v="Business"/>
    <x v="4"/>
    <s v="Training Mat"/>
    <n v="5"/>
    <n v="51.62"/>
    <n v="0.15"/>
    <n v="22.6"/>
    <n v="219.38499999999996"/>
    <n v="113"/>
    <n v="106.38499999999996"/>
    <n v="0.48492376415889865"/>
  </r>
  <r>
    <n v="1579"/>
    <d v="2026-08-23T00:00:00"/>
    <n v="2026"/>
    <x v="2"/>
    <n v="8"/>
    <x v="7"/>
    <x v="3"/>
    <x v="7"/>
    <x v="2"/>
    <s v="Returning"/>
    <x v="1"/>
    <s v="Hiking Daypack 20L"/>
    <n v="3"/>
    <n v="90.71"/>
    <n v="0"/>
    <n v="45.57"/>
    <n v="272.13"/>
    <n v="136.71"/>
    <n v="135.41999999999999"/>
    <n v="0.49762980928232825"/>
  </r>
  <r>
    <n v="1732"/>
    <d v="2026-08-23T00:00:00"/>
    <n v="2026"/>
    <x v="2"/>
    <n v="8"/>
    <x v="7"/>
    <x v="1"/>
    <x v="1"/>
    <x v="2"/>
    <s v="New"/>
    <x v="0"/>
    <s v="Compact Repair Kit"/>
    <n v="4"/>
    <n v="41.09"/>
    <n v="0"/>
    <n v="17"/>
    <n v="164.36"/>
    <n v="68"/>
    <n v="96.360000000000014"/>
    <n v="0.58627403261134103"/>
  </r>
  <r>
    <n v="2083"/>
    <d v="2026-08-23T00:00:00"/>
    <n v="2026"/>
    <x v="2"/>
    <n v="8"/>
    <x v="7"/>
    <x v="1"/>
    <x v="14"/>
    <x v="0"/>
    <s v="New"/>
    <x v="1"/>
    <s v="Hiking Daypack 20L"/>
    <n v="1"/>
    <n v="91.37"/>
    <n v="0"/>
    <n v="46.73"/>
    <n v="91.37"/>
    <n v="46.73"/>
    <n v="44.640000000000008"/>
    <n v="0.48856298566269024"/>
  </r>
  <r>
    <n v="2176"/>
    <d v="2026-08-23T00:00:00"/>
    <n v="2026"/>
    <x v="2"/>
    <n v="8"/>
    <x v="7"/>
    <x v="1"/>
    <x v="11"/>
    <x v="0"/>
    <s v="New"/>
    <x v="2"/>
    <s v="Packing Cube Set"/>
    <n v="1"/>
    <n v="46.92"/>
    <n v="0"/>
    <n v="18.3"/>
    <n v="46.92"/>
    <n v="18.3"/>
    <n v="28.62"/>
    <n v="0.60997442455242967"/>
  </r>
  <r>
    <n v="2723"/>
    <d v="2026-08-23T00:00:00"/>
    <n v="2026"/>
    <x v="2"/>
    <n v="8"/>
    <x v="7"/>
    <x v="0"/>
    <x v="0"/>
    <x v="0"/>
    <s v="New"/>
    <x v="0"/>
    <s v="Cycling Pack 12L"/>
    <n v="1"/>
    <n v="100.29"/>
    <n v="0.05"/>
    <n v="49.82"/>
    <n v="95.275500000000008"/>
    <n v="49.82"/>
    <n v="45.455500000000008"/>
    <n v="0.47709537079312103"/>
  </r>
  <r>
    <n v="3299"/>
    <d v="2026-08-23T00:00:00"/>
    <n v="2026"/>
    <x v="2"/>
    <n v="8"/>
    <x v="7"/>
    <x v="0"/>
    <x v="9"/>
    <x v="0"/>
    <s v="New"/>
    <x v="1"/>
    <s v="Trail Boots"/>
    <n v="1"/>
    <n v="147.11000000000001"/>
    <n v="0.15"/>
    <n v="79.599999999999994"/>
    <n v="125.04350000000001"/>
    <n v="79.599999999999994"/>
    <n v="45.443500000000014"/>
    <n v="0.36342152930780097"/>
  </r>
  <r>
    <n v="3398"/>
    <d v="2026-08-23T00:00:00"/>
    <n v="2026"/>
    <x v="2"/>
    <n v="8"/>
    <x v="7"/>
    <x v="1"/>
    <x v="12"/>
    <x v="0"/>
    <s v="New"/>
    <x v="1"/>
    <s v="Summit Backpack 45L"/>
    <n v="2"/>
    <n v="156.44999999999999"/>
    <n v="0"/>
    <n v="80.13"/>
    <n v="312.89999999999998"/>
    <n v="160.26"/>
    <n v="152.63999999999999"/>
    <n v="0.487823585810163"/>
  </r>
  <r>
    <n v="4012"/>
    <d v="2026-08-23T00:00:00"/>
    <n v="2026"/>
    <x v="2"/>
    <n v="8"/>
    <x v="7"/>
    <x v="1"/>
    <x v="14"/>
    <x v="0"/>
    <s v="New"/>
    <x v="1"/>
    <s v="Trekking Poles"/>
    <n v="2"/>
    <n v="72.97"/>
    <n v="0"/>
    <n v="33.25"/>
    <n v="145.94"/>
    <n v="66.5"/>
    <n v="79.44"/>
    <n v="0.54433328765245992"/>
  </r>
  <r>
    <n v="4064"/>
    <d v="2026-08-23T00:00:00"/>
    <n v="2026"/>
    <x v="2"/>
    <n v="8"/>
    <x v="7"/>
    <x v="3"/>
    <x v="7"/>
    <x v="3"/>
    <s v="Returning"/>
    <x v="4"/>
    <s v="Training Mat"/>
    <n v="2"/>
    <n v="51.63"/>
    <n v="0"/>
    <n v="21.39"/>
    <n v="103.26"/>
    <n v="42.78"/>
    <n v="60.480000000000004"/>
    <n v="0.58570598489250436"/>
  </r>
  <r>
    <n v="4671"/>
    <d v="2026-08-23T00:00:00"/>
    <n v="2026"/>
    <x v="2"/>
    <n v="8"/>
    <x v="7"/>
    <x v="1"/>
    <x v="12"/>
    <x v="1"/>
    <s v="Returning"/>
    <x v="0"/>
    <s v="Cycling Pack 12L"/>
    <n v="8"/>
    <n v="100.06"/>
    <n v="0.05"/>
    <n v="49.39"/>
    <n v="760.45600000000002"/>
    <n v="395.12"/>
    <n v="365.33600000000001"/>
    <n v="0.48041701295012468"/>
  </r>
  <r>
    <n v="1914"/>
    <d v="2026-08-24T00:00:00"/>
    <n v="2026"/>
    <x v="2"/>
    <n v="8"/>
    <x v="7"/>
    <x v="3"/>
    <x v="8"/>
    <x v="2"/>
    <s v="Returning"/>
    <x v="3"/>
    <s v="Portable Camp Stove"/>
    <n v="4"/>
    <n v="83.2"/>
    <n v="0"/>
    <n v="39.99"/>
    <n v="332.8"/>
    <n v="159.96"/>
    <n v="172.84"/>
    <n v="0.5193509615384615"/>
  </r>
  <r>
    <n v="1973"/>
    <d v="2026-08-24T00:00:00"/>
    <n v="2026"/>
    <x v="2"/>
    <n v="8"/>
    <x v="7"/>
    <x v="0"/>
    <x v="0"/>
    <x v="0"/>
    <s v="New"/>
    <x v="4"/>
    <s v="Training Mat"/>
    <n v="3"/>
    <n v="51.29"/>
    <n v="0"/>
    <n v="22.08"/>
    <n v="153.87"/>
    <n v="66.239999999999995"/>
    <n v="87.63000000000001"/>
    <n v="0.56950672645739919"/>
  </r>
  <r>
    <n v="2564"/>
    <d v="2026-08-24T00:00:00"/>
    <n v="2026"/>
    <x v="2"/>
    <n v="8"/>
    <x v="7"/>
    <x v="2"/>
    <x v="3"/>
    <x v="0"/>
    <s v="Returning"/>
    <x v="3"/>
    <s v="Trail Tent 2P"/>
    <n v="1"/>
    <n v="200.2"/>
    <n v="0"/>
    <n v="103.38"/>
    <n v="200.2"/>
    <n v="103.38"/>
    <n v="96.82"/>
    <n v="0.48361638361638359"/>
  </r>
  <r>
    <n v="2791"/>
    <d v="2026-08-24T00:00:00"/>
    <n v="2026"/>
    <x v="2"/>
    <n v="8"/>
    <x v="7"/>
    <x v="0"/>
    <x v="15"/>
    <x v="2"/>
    <s v="Business"/>
    <x v="4"/>
    <s v="Recovery Roller"/>
    <n v="2"/>
    <n v="36.869999999999997"/>
    <n v="0"/>
    <n v="13.71"/>
    <n v="73.739999999999995"/>
    <n v="27.42"/>
    <n v="46.319999999999993"/>
    <n v="0.62815296989422287"/>
  </r>
  <r>
    <n v="3559"/>
    <d v="2026-08-24T00:00:00"/>
    <n v="2026"/>
    <x v="2"/>
    <n v="8"/>
    <x v="7"/>
    <x v="3"/>
    <x v="8"/>
    <x v="0"/>
    <s v="Returning"/>
    <x v="4"/>
    <s v="Recovery Roller"/>
    <n v="1"/>
    <n v="36.28"/>
    <n v="0.1"/>
    <n v="14.16"/>
    <n v="32.652000000000001"/>
    <n v="14.16"/>
    <n v="18.492000000000001"/>
    <n v="0.56633590591694227"/>
  </r>
  <r>
    <n v="3839"/>
    <d v="2026-08-24T00:00:00"/>
    <n v="2026"/>
    <x v="2"/>
    <n v="8"/>
    <x v="7"/>
    <x v="0"/>
    <x v="15"/>
    <x v="3"/>
    <s v="Returning"/>
    <x v="1"/>
    <s v="Hiking Daypack 20L"/>
    <n v="2"/>
    <n v="93.88"/>
    <n v="0.05"/>
    <n v="46.57"/>
    <n v="178.37199999999999"/>
    <n v="93.14"/>
    <n v="85.231999999999985"/>
    <n v="0.47783284371986628"/>
  </r>
  <r>
    <n v="4133"/>
    <d v="2026-08-24T00:00:00"/>
    <n v="2026"/>
    <x v="2"/>
    <n v="8"/>
    <x v="7"/>
    <x v="3"/>
    <x v="4"/>
    <x v="0"/>
    <s v="New"/>
    <x v="3"/>
    <s v="Trail Tent 2P"/>
    <n v="1"/>
    <n v="192.67"/>
    <n v="0.05"/>
    <n v="101.04"/>
    <n v="183.03649999999999"/>
    <n v="101.04"/>
    <n v="81.996499999999983"/>
    <n v="0.44797895501716867"/>
  </r>
  <r>
    <n v="4765"/>
    <d v="2026-08-24T00:00:00"/>
    <n v="2026"/>
    <x v="2"/>
    <n v="8"/>
    <x v="7"/>
    <x v="0"/>
    <x v="15"/>
    <x v="0"/>
    <s v="New"/>
    <x v="0"/>
    <s v="Commuter Helmet"/>
    <n v="1"/>
    <n v="80.099999999999994"/>
    <n v="0.05"/>
    <n v="43.49"/>
    <n v="76.094999999999985"/>
    <n v="43.49"/>
    <n v="32.604999999999983"/>
    <n v="0.42847756094355727"/>
  </r>
  <r>
    <n v="1868"/>
    <d v="2026-08-25T00:00:00"/>
    <n v="2026"/>
    <x v="2"/>
    <n v="8"/>
    <x v="7"/>
    <x v="3"/>
    <x v="8"/>
    <x v="3"/>
    <s v="Returning"/>
    <x v="1"/>
    <s v="Trail Boots"/>
    <n v="1"/>
    <n v="145.02000000000001"/>
    <n v="0"/>
    <n v="78.959999999999994"/>
    <n v="145.02000000000001"/>
    <n v="78.959999999999994"/>
    <n v="66.060000000000016"/>
    <n v="0.4555233760860572"/>
  </r>
  <r>
    <n v="987"/>
    <d v="2026-08-26T00:00:00"/>
    <n v="2026"/>
    <x v="2"/>
    <n v="8"/>
    <x v="7"/>
    <x v="1"/>
    <x v="11"/>
    <x v="3"/>
    <s v="Returning"/>
    <x v="2"/>
    <s v="Insulated Bottle"/>
    <n v="1"/>
    <n v="37"/>
    <n v="0.15"/>
    <n v="13.68"/>
    <n v="31.45"/>
    <n v="13.68"/>
    <n v="17.77"/>
    <n v="0.56502384737678857"/>
  </r>
  <r>
    <n v="2503"/>
    <d v="2026-08-26T00:00:00"/>
    <n v="2026"/>
    <x v="2"/>
    <n v="8"/>
    <x v="7"/>
    <x v="1"/>
    <x v="6"/>
    <x v="0"/>
    <s v="Returning"/>
    <x v="0"/>
    <s v="Trail Bike Light"/>
    <n v="2"/>
    <n v="50.02"/>
    <n v="0"/>
    <n v="21.99"/>
    <n v="100.04"/>
    <n v="43.98"/>
    <n v="56.060000000000009"/>
    <n v="0.56037584966013598"/>
  </r>
  <r>
    <n v="4928"/>
    <d v="2026-08-26T00:00:00"/>
    <n v="2026"/>
    <x v="2"/>
    <n v="8"/>
    <x v="7"/>
    <x v="1"/>
    <x v="11"/>
    <x v="2"/>
    <s v="Returning"/>
    <x v="4"/>
    <s v="Recovery Roller"/>
    <n v="2"/>
    <n v="35.950000000000003"/>
    <n v="0.05"/>
    <n v="13.93"/>
    <n v="68.305000000000007"/>
    <n v="27.86"/>
    <n v="40.445000000000007"/>
    <n v="0.59212356342873884"/>
  </r>
  <r>
    <n v="852"/>
    <d v="2026-08-27T00:00:00"/>
    <n v="2026"/>
    <x v="2"/>
    <n v="8"/>
    <x v="7"/>
    <x v="0"/>
    <x v="9"/>
    <x v="0"/>
    <s v="New"/>
    <x v="2"/>
    <s v="Packing Cube Set"/>
    <n v="3"/>
    <n v="45.84"/>
    <n v="0.15"/>
    <n v="17.899999999999999"/>
    <n v="116.89200000000001"/>
    <n v="53.699999999999996"/>
    <n v="63.192000000000014"/>
    <n v="0.54060158094651478"/>
  </r>
  <r>
    <n v="2188"/>
    <d v="2026-08-27T00:00:00"/>
    <n v="2026"/>
    <x v="2"/>
    <n v="8"/>
    <x v="7"/>
    <x v="1"/>
    <x v="6"/>
    <x v="0"/>
    <s v="New"/>
    <x v="3"/>
    <s v="Portable Camp Stove"/>
    <n v="1"/>
    <n v="83.23"/>
    <n v="0.1"/>
    <n v="40.229999999999997"/>
    <n v="74.907000000000011"/>
    <n v="40.229999999999997"/>
    <n v="34.677000000000014"/>
    <n v="0.46293403820737727"/>
  </r>
  <r>
    <n v="2574"/>
    <d v="2026-08-27T00:00:00"/>
    <n v="2026"/>
    <x v="2"/>
    <n v="8"/>
    <x v="7"/>
    <x v="0"/>
    <x v="9"/>
    <x v="2"/>
    <s v="New"/>
    <x v="0"/>
    <s v="Cycling Pack 12L"/>
    <n v="1"/>
    <n v="104.33"/>
    <n v="0.1"/>
    <n v="49.86"/>
    <n v="93.897000000000006"/>
    <n v="49.86"/>
    <n v="44.037000000000006"/>
    <n v="0.46899261957251032"/>
  </r>
  <r>
    <n v="2942"/>
    <d v="2026-08-27T00:00:00"/>
    <n v="2026"/>
    <x v="2"/>
    <n v="8"/>
    <x v="7"/>
    <x v="1"/>
    <x v="6"/>
    <x v="0"/>
    <s v="New"/>
    <x v="1"/>
    <s v="Summit Backpack 45L"/>
    <n v="1"/>
    <n v="156.94999999999999"/>
    <n v="0"/>
    <n v="80.41"/>
    <n v="156.94999999999999"/>
    <n v="80.41"/>
    <n v="76.539999999999992"/>
    <n v="0.48767123287671232"/>
  </r>
  <r>
    <n v="3211"/>
    <d v="2026-08-27T00:00:00"/>
    <n v="2026"/>
    <x v="2"/>
    <n v="8"/>
    <x v="7"/>
    <x v="1"/>
    <x v="14"/>
    <x v="2"/>
    <s v="Business"/>
    <x v="0"/>
    <s v="Compact Repair Kit"/>
    <n v="3"/>
    <n v="41.33"/>
    <n v="0.05"/>
    <n v="17"/>
    <n v="117.79049999999999"/>
    <n v="51"/>
    <n v="66.790499999999994"/>
    <n v="0.56702790123142355"/>
  </r>
  <r>
    <n v="3306"/>
    <d v="2026-08-27T00:00:00"/>
    <n v="2026"/>
    <x v="2"/>
    <n v="8"/>
    <x v="7"/>
    <x v="0"/>
    <x v="15"/>
    <x v="0"/>
    <s v="Business"/>
    <x v="2"/>
    <s v="Insulated Bottle"/>
    <n v="1"/>
    <n v="35.590000000000003"/>
    <n v="0"/>
    <n v="13.66"/>
    <n v="35.590000000000003"/>
    <n v="13.66"/>
    <n v="21.930000000000003"/>
    <n v="0.61618432143860635"/>
  </r>
  <r>
    <n v="3837"/>
    <d v="2026-08-27T00:00:00"/>
    <n v="2026"/>
    <x v="2"/>
    <n v="8"/>
    <x v="7"/>
    <x v="3"/>
    <x v="8"/>
    <x v="0"/>
    <s v="Returning"/>
    <x v="3"/>
    <s v="Alpine Tent 4P"/>
    <n v="2"/>
    <n v="335.87"/>
    <n v="0.1"/>
    <n v="196.54"/>
    <n v="604.56600000000003"/>
    <n v="393.08"/>
    <n v="211.48600000000005"/>
    <n v="0.34981457773014035"/>
  </r>
  <r>
    <n v="4169"/>
    <d v="2026-08-27T00:00:00"/>
    <n v="2026"/>
    <x v="2"/>
    <n v="8"/>
    <x v="7"/>
    <x v="3"/>
    <x v="13"/>
    <x v="0"/>
    <s v="New"/>
    <x v="4"/>
    <s v="Training Mat"/>
    <n v="1"/>
    <n v="50.7"/>
    <n v="0.05"/>
    <n v="21.65"/>
    <n v="48.164999999999999"/>
    <n v="21.65"/>
    <n v="26.515000000000001"/>
    <n v="0.55050347762898377"/>
  </r>
  <r>
    <n v="4452"/>
    <d v="2026-08-27T00:00:00"/>
    <n v="2026"/>
    <x v="2"/>
    <n v="8"/>
    <x v="7"/>
    <x v="2"/>
    <x v="2"/>
    <x v="3"/>
    <s v="New"/>
    <x v="1"/>
    <s v="Summit Backpack 45L"/>
    <n v="3"/>
    <n v="152.76"/>
    <n v="0.1"/>
    <n v="77.36"/>
    <n v="412.452"/>
    <n v="232.07999999999998"/>
    <n v="180.37200000000001"/>
    <n v="0.43731634226528182"/>
  </r>
  <r>
    <n v="4740"/>
    <d v="2026-08-27T00:00:00"/>
    <n v="2026"/>
    <x v="2"/>
    <n v="8"/>
    <x v="7"/>
    <x v="0"/>
    <x v="15"/>
    <x v="1"/>
    <s v="Returning"/>
    <x v="1"/>
    <s v="Trekking Poles"/>
    <n v="5"/>
    <n v="72.78"/>
    <n v="0.1"/>
    <n v="33.25"/>
    <n v="327.51"/>
    <n v="166.25"/>
    <n v="161.26"/>
    <n v="0.49238191200268694"/>
  </r>
  <r>
    <n v="5000"/>
    <d v="2026-08-27T00:00:00"/>
    <n v="2026"/>
    <x v="2"/>
    <n v="8"/>
    <x v="7"/>
    <x v="1"/>
    <x v="12"/>
    <x v="3"/>
    <s v="New"/>
    <x v="2"/>
    <s v="Insulated Bottle"/>
    <n v="2"/>
    <n v="37"/>
    <n v="0"/>
    <n v="13.83"/>
    <n v="74"/>
    <n v="27.66"/>
    <n v="46.34"/>
    <n v="0.62621621621621626"/>
  </r>
  <r>
    <n v="5058"/>
    <d v="2026-08-27T00:00:00"/>
    <n v="2026"/>
    <x v="2"/>
    <n v="8"/>
    <x v="7"/>
    <x v="1"/>
    <x v="11"/>
    <x v="1"/>
    <s v="Business"/>
    <x v="0"/>
    <s v="Compact Repair Kit"/>
    <n v="6"/>
    <n v="41.33"/>
    <n v="0.2"/>
    <n v="17.02"/>
    <n v="198.38400000000001"/>
    <n v="102.12"/>
    <n v="96.26400000000001"/>
    <n v="0.48524074522138883"/>
  </r>
  <r>
    <n v="496"/>
    <d v="2026-08-28T00:00:00"/>
    <n v="2026"/>
    <x v="2"/>
    <n v="8"/>
    <x v="7"/>
    <x v="0"/>
    <x v="15"/>
    <x v="2"/>
    <s v="Returning"/>
    <x v="4"/>
    <s v="Recovery Roller"/>
    <n v="1"/>
    <n v="37.020000000000003"/>
    <n v="0"/>
    <n v="13.64"/>
    <n v="37.020000000000003"/>
    <n v="13.64"/>
    <n v="23.380000000000003"/>
    <n v="0.63155051323608857"/>
  </r>
  <r>
    <n v="1343"/>
    <d v="2026-08-28T00:00:00"/>
    <n v="2026"/>
    <x v="2"/>
    <n v="8"/>
    <x v="7"/>
    <x v="3"/>
    <x v="8"/>
    <x v="0"/>
    <s v="New"/>
    <x v="3"/>
    <s v="Portable Camp Stove"/>
    <n v="1"/>
    <n v="81.06"/>
    <n v="0"/>
    <n v="38.43"/>
    <n v="81.06"/>
    <n v="38.43"/>
    <n v="42.63"/>
    <n v="0.52590673575129532"/>
  </r>
  <r>
    <n v="1455"/>
    <d v="2026-08-28T00:00:00"/>
    <n v="2026"/>
    <x v="2"/>
    <n v="8"/>
    <x v="7"/>
    <x v="2"/>
    <x v="2"/>
    <x v="0"/>
    <s v="New"/>
    <x v="0"/>
    <s v="Trail Bike Light"/>
    <n v="2"/>
    <n v="51.91"/>
    <n v="0"/>
    <n v="21.94"/>
    <n v="103.82"/>
    <n v="43.88"/>
    <n v="59.939999999999991"/>
    <n v="0.57734540550953573"/>
  </r>
  <r>
    <n v="1632"/>
    <d v="2026-08-28T00:00:00"/>
    <n v="2026"/>
    <x v="2"/>
    <n v="8"/>
    <x v="7"/>
    <x v="3"/>
    <x v="7"/>
    <x v="3"/>
    <s v="New"/>
    <x v="2"/>
    <s v="Insulated Bottle"/>
    <n v="1"/>
    <n v="35.700000000000003"/>
    <n v="0.05"/>
    <n v="13.45"/>
    <n v="33.914999999999999"/>
    <n v="13.45"/>
    <n v="20.465"/>
    <n v="0.60342031549461894"/>
  </r>
  <r>
    <n v="1817"/>
    <d v="2026-08-28T00:00:00"/>
    <n v="2026"/>
    <x v="2"/>
    <n v="8"/>
    <x v="7"/>
    <x v="0"/>
    <x v="9"/>
    <x v="2"/>
    <s v="New"/>
    <x v="4"/>
    <s v="Recovery Roller"/>
    <n v="1"/>
    <n v="36.590000000000003"/>
    <n v="0.05"/>
    <n v="14.15"/>
    <n v="34.7605"/>
    <n v="14.15"/>
    <n v="20.610500000000002"/>
    <n v="0.59292875534011313"/>
  </r>
  <r>
    <n v="2993"/>
    <d v="2026-08-28T00:00:00"/>
    <n v="2026"/>
    <x v="2"/>
    <n v="8"/>
    <x v="7"/>
    <x v="1"/>
    <x v="12"/>
    <x v="1"/>
    <s v="Business"/>
    <x v="2"/>
    <s v="Insulated Bottle"/>
    <n v="3"/>
    <n v="35.520000000000003"/>
    <n v="0.1"/>
    <n v="13.78"/>
    <n v="95.904000000000011"/>
    <n v="41.339999999999996"/>
    <n v="54.564000000000014"/>
    <n v="0.56894394394394399"/>
  </r>
  <r>
    <n v="4676"/>
    <d v="2026-08-28T00:00:00"/>
    <n v="2026"/>
    <x v="2"/>
    <n v="8"/>
    <x v="7"/>
    <x v="3"/>
    <x v="13"/>
    <x v="2"/>
    <s v="New"/>
    <x v="0"/>
    <s v="Commuter Helmet"/>
    <n v="2"/>
    <n v="81.88"/>
    <n v="0.1"/>
    <n v="42.87"/>
    <n v="147.38399999999999"/>
    <n v="85.74"/>
    <n v="61.643999999999991"/>
    <n v="0.41825435596808336"/>
  </r>
  <r>
    <n v="5105"/>
    <d v="2026-08-28T00:00:00"/>
    <n v="2026"/>
    <x v="2"/>
    <n v="8"/>
    <x v="7"/>
    <x v="3"/>
    <x v="7"/>
    <x v="0"/>
    <s v="Business"/>
    <x v="2"/>
    <s v="Packing Cube Set"/>
    <n v="4"/>
    <n v="46.54"/>
    <n v="0"/>
    <n v="18.86"/>
    <n v="186.16"/>
    <n v="75.44"/>
    <n v="110.72"/>
    <n v="0.5947571981091534"/>
  </r>
  <r>
    <n v="223"/>
    <d v="2026-08-29T00:00:00"/>
    <n v="2026"/>
    <x v="2"/>
    <n v="8"/>
    <x v="7"/>
    <x v="2"/>
    <x v="2"/>
    <x v="2"/>
    <s v="Returning"/>
    <x v="4"/>
    <s v="Training Mat"/>
    <n v="1"/>
    <n v="49.79"/>
    <n v="0"/>
    <n v="21.43"/>
    <n v="49.79"/>
    <n v="21.43"/>
    <n v="28.36"/>
    <n v="0.56959228760795344"/>
  </r>
  <r>
    <n v="1023"/>
    <d v="2026-08-29T00:00:00"/>
    <n v="2026"/>
    <x v="2"/>
    <n v="8"/>
    <x v="7"/>
    <x v="2"/>
    <x v="3"/>
    <x v="0"/>
    <s v="New"/>
    <x v="1"/>
    <s v="Hiking Daypack 20L"/>
    <n v="6"/>
    <n v="90.19"/>
    <n v="0"/>
    <n v="45.61"/>
    <n v="541.14"/>
    <n v="273.65999999999997"/>
    <n v="267.48"/>
    <n v="0.4942898325756736"/>
  </r>
  <r>
    <n v="1694"/>
    <d v="2026-08-29T00:00:00"/>
    <n v="2026"/>
    <x v="2"/>
    <n v="8"/>
    <x v="7"/>
    <x v="1"/>
    <x v="12"/>
    <x v="0"/>
    <s v="New"/>
    <x v="1"/>
    <s v="Trekking Poles"/>
    <n v="1"/>
    <n v="70.38"/>
    <n v="0.15"/>
    <n v="32.64"/>
    <n v="59.822999999999993"/>
    <n v="32.64"/>
    <n v="27.182999999999993"/>
    <n v="0.45439045183290699"/>
  </r>
  <r>
    <n v="2006"/>
    <d v="2026-08-29T00:00:00"/>
    <n v="2026"/>
    <x v="2"/>
    <n v="8"/>
    <x v="7"/>
    <x v="3"/>
    <x v="13"/>
    <x v="0"/>
    <s v="New"/>
    <x v="2"/>
    <s v="Packing Cube Set"/>
    <n v="1"/>
    <n v="46.43"/>
    <n v="0"/>
    <n v="18.2"/>
    <n v="46.43"/>
    <n v="18.2"/>
    <n v="28.23"/>
    <n v="0.60801206116734874"/>
  </r>
  <r>
    <n v="3026"/>
    <d v="2026-08-29T00:00:00"/>
    <n v="2026"/>
    <x v="2"/>
    <n v="8"/>
    <x v="7"/>
    <x v="0"/>
    <x v="0"/>
    <x v="0"/>
    <s v="New"/>
    <x v="3"/>
    <s v="Trail Tent 2P"/>
    <n v="1"/>
    <n v="194.75"/>
    <n v="0.05"/>
    <n v="105.94"/>
    <n v="185.01249999999999"/>
    <n v="105.94"/>
    <n v="79.072499999999991"/>
    <n v="0.42739004121343149"/>
  </r>
  <r>
    <n v="3057"/>
    <d v="2026-08-29T00:00:00"/>
    <n v="2026"/>
    <x v="2"/>
    <n v="8"/>
    <x v="7"/>
    <x v="1"/>
    <x v="14"/>
    <x v="2"/>
    <s v="Returning"/>
    <x v="1"/>
    <s v="Trail Boots"/>
    <n v="2"/>
    <n v="142.16"/>
    <n v="0"/>
    <n v="79.36"/>
    <n v="284.32"/>
    <n v="158.72"/>
    <n v="125.6"/>
    <n v="0.44175576814856499"/>
  </r>
  <r>
    <n v="3112"/>
    <d v="2026-08-29T00:00:00"/>
    <n v="2026"/>
    <x v="2"/>
    <n v="8"/>
    <x v="7"/>
    <x v="3"/>
    <x v="8"/>
    <x v="0"/>
    <s v="Business"/>
    <x v="2"/>
    <s v="Packing Cube Set"/>
    <n v="2"/>
    <n v="47.69"/>
    <n v="0.05"/>
    <n v="18.8"/>
    <n v="90.61099999999999"/>
    <n v="37.6"/>
    <n v="53.010999999999989"/>
    <n v="0.58503934400900548"/>
  </r>
  <r>
    <n v="3137"/>
    <d v="2026-08-29T00:00:00"/>
    <n v="2026"/>
    <x v="2"/>
    <n v="8"/>
    <x v="7"/>
    <x v="2"/>
    <x v="5"/>
    <x v="2"/>
    <s v="New"/>
    <x v="2"/>
    <s v="Travel Backpack 35L"/>
    <n v="3"/>
    <n v="164.51"/>
    <n v="0"/>
    <n v="86.76"/>
    <n v="493.53"/>
    <n v="260.28000000000003"/>
    <n v="233.24999999999994"/>
    <n v="0.47261564646526039"/>
  </r>
  <r>
    <n v="3983"/>
    <d v="2026-08-29T00:00:00"/>
    <n v="2026"/>
    <x v="2"/>
    <n v="8"/>
    <x v="7"/>
    <x v="2"/>
    <x v="2"/>
    <x v="3"/>
    <s v="Business"/>
    <x v="3"/>
    <s v="Trail Tent 2P"/>
    <n v="2"/>
    <n v="194.71"/>
    <n v="0.1"/>
    <n v="105.57"/>
    <n v="350.47800000000001"/>
    <n v="211.14"/>
    <n v="139.33800000000002"/>
    <n v="0.39756561039494637"/>
  </r>
  <r>
    <n v="4016"/>
    <d v="2026-08-29T00:00:00"/>
    <n v="2026"/>
    <x v="2"/>
    <n v="8"/>
    <x v="7"/>
    <x v="3"/>
    <x v="13"/>
    <x v="1"/>
    <s v="Business"/>
    <x v="1"/>
    <s v="Trail Boots"/>
    <n v="5"/>
    <n v="145.24"/>
    <n v="0.15"/>
    <n v="77.69"/>
    <n v="617.27"/>
    <n v="388.45"/>
    <n v="228.82"/>
    <n v="0.37069677774717708"/>
  </r>
  <r>
    <n v="4340"/>
    <d v="2026-08-29T00:00:00"/>
    <n v="2026"/>
    <x v="2"/>
    <n v="8"/>
    <x v="7"/>
    <x v="3"/>
    <x v="8"/>
    <x v="0"/>
    <s v="New"/>
    <x v="2"/>
    <s v="Insulated Bottle"/>
    <n v="2"/>
    <n v="35.6"/>
    <n v="0.15"/>
    <n v="13.67"/>
    <n v="60.52"/>
    <n v="27.34"/>
    <n v="33.180000000000007"/>
    <n v="0.54824851288830145"/>
  </r>
  <r>
    <n v="4640"/>
    <d v="2026-08-29T00:00:00"/>
    <n v="2026"/>
    <x v="2"/>
    <n v="8"/>
    <x v="7"/>
    <x v="0"/>
    <x v="15"/>
    <x v="0"/>
    <s v="New"/>
    <x v="4"/>
    <s v="Resistance Band Set"/>
    <n v="2"/>
    <n v="41.05"/>
    <n v="0.05"/>
    <n v="14.47"/>
    <n v="77.99499999999999"/>
    <n v="28.94"/>
    <n v="49.054999999999993"/>
    <n v="0.62895057375472785"/>
  </r>
  <r>
    <n v="4733"/>
    <d v="2026-08-29T00:00:00"/>
    <n v="2026"/>
    <x v="2"/>
    <n v="8"/>
    <x v="7"/>
    <x v="2"/>
    <x v="2"/>
    <x v="0"/>
    <s v="New"/>
    <x v="1"/>
    <s v="Summit Backpack 45L"/>
    <n v="2"/>
    <n v="153.63999999999999"/>
    <n v="0.05"/>
    <n v="77.709999999999994"/>
    <n v="291.91599999999994"/>
    <n v="155.41999999999999"/>
    <n v="136.49599999999995"/>
    <n v="0.46758656599843784"/>
  </r>
  <r>
    <n v="4827"/>
    <d v="2026-08-29T00:00:00"/>
    <n v="2026"/>
    <x v="2"/>
    <n v="8"/>
    <x v="7"/>
    <x v="2"/>
    <x v="2"/>
    <x v="0"/>
    <s v="Returning"/>
    <x v="2"/>
    <s v="Insulated Bottle"/>
    <n v="5"/>
    <n v="36.700000000000003"/>
    <n v="0"/>
    <n v="13.45"/>
    <n v="183.5"/>
    <n v="67.25"/>
    <n v="116.25"/>
    <n v="0.63351498637602177"/>
  </r>
  <r>
    <n v="5180"/>
    <d v="2026-08-29T00:00:00"/>
    <n v="2026"/>
    <x v="2"/>
    <n v="8"/>
    <x v="7"/>
    <x v="0"/>
    <x v="15"/>
    <x v="1"/>
    <s v="Business"/>
    <x v="3"/>
    <s v="Compact Sleeping Bag"/>
    <n v="8"/>
    <n v="124"/>
    <n v="0.1"/>
    <n v="61.85"/>
    <n v="892.80000000000007"/>
    <n v="494.8"/>
    <n v="398.00000000000006"/>
    <n v="0.44578853046594985"/>
  </r>
  <r>
    <n v="121"/>
    <d v="2026-08-30T00:00:00"/>
    <n v="2026"/>
    <x v="2"/>
    <n v="8"/>
    <x v="7"/>
    <x v="1"/>
    <x v="1"/>
    <x v="3"/>
    <s v="New"/>
    <x v="0"/>
    <s v="Commuter Helmet"/>
    <n v="1"/>
    <n v="81.23"/>
    <n v="0.1"/>
    <n v="42.65"/>
    <n v="73.106999999999999"/>
    <n v="42.65"/>
    <n v="30.457000000000001"/>
    <n v="0.41660853269864723"/>
  </r>
  <r>
    <n v="618"/>
    <d v="2026-08-30T00:00:00"/>
    <n v="2026"/>
    <x v="2"/>
    <n v="8"/>
    <x v="7"/>
    <x v="1"/>
    <x v="12"/>
    <x v="0"/>
    <s v="Business"/>
    <x v="0"/>
    <s v="Compact Repair Kit"/>
    <n v="2"/>
    <n v="41.06"/>
    <n v="0.05"/>
    <n v="16.559999999999999"/>
    <n v="78.013999999999996"/>
    <n v="33.119999999999997"/>
    <n v="44.893999999999998"/>
    <n v="0.5754608147255621"/>
  </r>
  <r>
    <n v="2860"/>
    <d v="2026-08-30T00:00:00"/>
    <n v="2026"/>
    <x v="2"/>
    <n v="8"/>
    <x v="7"/>
    <x v="3"/>
    <x v="7"/>
    <x v="3"/>
    <s v="Returning"/>
    <x v="1"/>
    <s v="Trail Boots"/>
    <n v="1"/>
    <n v="143.49"/>
    <n v="0.1"/>
    <n v="80.72"/>
    <n v="129.14100000000002"/>
    <n v="80.72"/>
    <n v="48.421000000000021"/>
    <n v="0.3749467636149636"/>
  </r>
  <r>
    <n v="3768"/>
    <d v="2026-08-30T00:00:00"/>
    <n v="2026"/>
    <x v="2"/>
    <n v="8"/>
    <x v="7"/>
    <x v="2"/>
    <x v="3"/>
    <x v="2"/>
    <s v="New"/>
    <x v="1"/>
    <s v="Trail Boots"/>
    <n v="1"/>
    <n v="143.38"/>
    <n v="0"/>
    <n v="78.37"/>
    <n v="143.38"/>
    <n v="78.37"/>
    <n v="65.009999999999991"/>
    <n v="0.45341051750592826"/>
  </r>
  <r>
    <n v="3987"/>
    <d v="2026-08-30T00:00:00"/>
    <n v="2026"/>
    <x v="2"/>
    <n v="8"/>
    <x v="7"/>
    <x v="1"/>
    <x v="12"/>
    <x v="3"/>
    <s v="Business"/>
    <x v="1"/>
    <s v="Trail Boots"/>
    <n v="1"/>
    <n v="144.54"/>
    <n v="0"/>
    <n v="78.77"/>
    <n v="144.54"/>
    <n v="78.77"/>
    <n v="65.77"/>
    <n v="0.45502974955029751"/>
  </r>
  <r>
    <n v="4990"/>
    <d v="2026-08-30T00:00:00"/>
    <n v="2026"/>
    <x v="2"/>
    <n v="8"/>
    <x v="7"/>
    <x v="3"/>
    <x v="8"/>
    <x v="3"/>
    <s v="Returning"/>
    <x v="4"/>
    <s v="Resistance Band Set"/>
    <n v="1"/>
    <n v="40.92"/>
    <n v="0.1"/>
    <n v="14.94"/>
    <n v="36.828000000000003"/>
    <n v="14.94"/>
    <n v="21.888000000000005"/>
    <n v="0.59433040078201382"/>
  </r>
  <r>
    <n v="348"/>
    <d v="2026-08-31T00:00:00"/>
    <n v="2026"/>
    <x v="2"/>
    <n v="8"/>
    <x v="7"/>
    <x v="1"/>
    <x v="12"/>
    <x v="1"/>
    <s v="Business"/>
    <x v="1"/>
    <s v="Summit Backpack 45L"/>
    <n v="5"/>
    <n v="151.21"/>
    <n v="0.15"/>
    <n v="77.12"/>
    <n v="642.64250000000004"/>
    <n v="385.6"/>
    <n v="257.04250000000002"/>
    <n v="0.39997743691087967"/>
  </r>
  <r>
    <n v="1642"/>
    <d v="2026-08-31T00:00:00"/>
    <n v="2026"/>
    <x v="2"/>
    <n v="8"/>
    <x v="7"/>
    <x v="3"/>
    <x v="8"/>
    <x v="3"/>
    <s v="New"/>
    <x v="4"/>
    <s v="Resistance Band Set"/>
    <n v="1"/>
    <n v="40.770000000000003"/>
    <n v="0"/>
    <n v="15.13"/>
    <n v="40.770000000000003"/>
    <n v="15.13"/>
    <n v="25.64"/>
    <n v="0.62889379445670834"/>
  </r>
  <r>
    <n v="2146"/>
    <d v="2026-08-31T00:00:00"/>
    <n v="2026"/>
    <x v="2"/>
    <n v="8"/>
    <x v="7"/>
    <x v="0"/>
    <x v="0"/>
    <x v="3"/>
    <s v="New"/>
    <x v="4"/>
    <s v="Recovery Roller"/>
    <n v="1"/>
    <n v="35.47"/>
    <n v="0.05"/>
    <n v="14.1"/>
    <n v="33.6965"/>
    <n v="14.1"/>
    <n v="19.596499999999999"/>
    <n v="0.58155891561438122"/>
  </r>
  <r>
    <n v="2629"/>
    <d v="2026-08-31T00:00:00"/>
    <n v="2026"/>
    <x v="2"/>
    <n v="8"/>
    <x v="7"/>
    <x v="3"/>
    <x v="8"/>
    <x v="0"/>
    <s v="Returning"/>
    <x v="0"/>
    <s v="Commuter Helmet"/>
    <n v="1"/>
    <n v="81.72"/>
    <n v="0"/>
    <n v="42.38"/>
    <n v="81.72"/>
    <n v="42.38"/>
    <n v="39.339999999999996"/>
    <n v="0.48139990210474787"/>
  </r>
  <r>
    <n v="2870"/>
    <d v="2026-08-31T00:00:00"/>
    <n v="2026"/>
    <x v="2"/>
    <n v="8"/>
    <x v="7"/>
    <x v="3"/>
    <x v="7"/>
    <x v="0"/>
    <s v="New"/>
    <x v="2"/>
    <s v="Packing Cube Set"/>
    <n v="1"/>
    <n v="45.84"/>
    <n v="0"/>
    <n v="17.84"/>
    <n v="45.84"/>
    <n v="17.84"/>
    <n v="28.000000000000004"/>
    <n v="0.61082024432809778"/>
  </r>
  <r>
    <n v="2975"/>
    <d v="2026-08-31T00:00:00"/>
    <n v="2026"/>
    <x v="2"/>
    <n v="8"/>
    <x v="7"/>
    <x v="1"/>
    <x v="12"/>
    <x v="0"/>
    <s v="New"/>
    <x v="2"/>
    <s v="Packing Cube Set"/>
    <n v="1"/>
    <n v="46.59"/>
    <n v="0"/>
    <n v="18.47"/>
    <n v="46.59"/>
    <n v="18.47"/>
    <n v="28.120000000000005"/>
    <n v="0.60356299635114841"/>
  </r>
  <r>
    <n v="3163"/>
    <d v="2026-08-31T00:00:00"/>
    <n v="2026"/>
    <x v="2"/>
    <n v="8"/>
    <x v="7"/>
    <x v="0"/>
    <x v="15"/>
    <x v="2"/>
    <s v="Business"/>
    <x v="1"/>
    <s v="Trekking Poles"/>
    <n v="1"/>
    <n v="69.959999999999994"/>
    <n v="0"/>
    <n v="32.340000000000003"/>
    <n v="69.959999999999994"/>
    <n v="32.340000000000003"/>
    <n v="37.61999999999999"/>
    <n v="0.53773584905660365"/>
  </r>
  <r>
    <n v="94"/>
    <d v="2026-09-01T00:00:00"/>
    <n v="2026"/>
    <x v="2"/>
    <n v="9"/>
    <x v="8"/>
    <x v="1"/>
    <x v="6"/>
    <x v="2"/>
    <s v="Returning"/>
    <x v="0"/>
    <s v="Trail Bike Light"/>
    <n v="5"/>
    <n v="50.76"/>
    <n v="0"/>
    <n v="22.89"/>
    <n v="253.79999999999998"/>
    <n v="114.45"/>
    <n v="139.34999999999997"/>
    <n v="0.54905437352245856"/>
  </r>
  <r>
    <n v="271"/>
    <d v="2026-09-01T00:00:00"/>
    <n v="2026"/>
    <x v="2"/>
    <n v="9"/>
    <x v="8"/>
    <x v="1"/>
    <x v="12"/>
    <x v="3"/>
    <s v="Returning"/>
    <x v="1"/>
    <s v="Hiking Daypack 20L"/>
    <n v="1"/>
    <n v="94.29"/>
    <n v="0.1"/>
    <n v="45.12"/>
    <n v="84.861000000000004"/>
    <n v="45.12"/>
    <n v="39.741000000000007"/>
    <n v="0.46830699614663984"/>
  </r>
  <r>
    <n v="1481"/>
    <d v="2026-09-01T00:00:00"/>
    <n v="2026"/>
    <x v="2"/>
    <n v="9"/>
    <x v="8"/>
    <x v="1"/>
    <x v="12"/>
    <x v="1"/>
    <s v="Business"/>
    <x v="0"/>
    <s v="Commuter Helmet"/>
    <n v="6"/>
    <n v="81.430000000000007"/>
    <n v="0.05"/>
    <n v="42.24"/>
    <n v="464.15100000000001"/>
    <n v="253.44"/>
    <n v="210.71100000000001"/>
    <n v="0.45397079829624415"/>
  </r>
  <r>
    <n v="1663"/>
    <d v="2026-09-01T00:00:00"/>
    <n v="2026"/>
    <x v="2"/>
    <n v="9"/>
    <x v="8"/>
    <x v="2"/>
    <x v="5"/>
    <x v="0"/>
    <s v="Returning"/>
    <x v="2"/>
    <s v="Packing Cube Set"/>
    <n v="1"/>
    <n v="45.54"/>
    <n v="0.1"/>
    <n v="18.440000000000001"/>
    <n v="40.985999999999997"/>
    <n v="18.440000000000001"/>
    <n v="22.545999999999996"/>
    <n v="0.5500902747279558"/>
  </r>
  <r>
    <n v="2866"/>
    <d v="2026-09-01T00:00:00"/>
    <n v="2026"/>
    <x v="2"/>
    <n v="9"/>
    <x v="8"/>
    <x v="0"/>
    <x v="15"/>
    <x v="3"/>
    <s v="Returning"/>
    <x v="1"/>
    <s v="Summit Backpack 45L"/>
    <n v="2"/>
    <n v="156.63999999999999"/>
    <n v="0.1"/>
    <n v="80.09"/>
    <n v="281.952"/>
    <n v="160.18"/>
    <n v="121.77199999999999"/>
    <n v="0.43188911587787987"/>
  </r>
  <r>
    <n v="3288"/>
    <d v="2026-09-01T00:00:00"/>
    <n v="2026"/>
    <x v="2"/>
    <n v="9"/>
    <x v="8"/>
    <x v="3"/>
    <x v="7"/>
    <x v="3"/>
    <s v="Business"/>
    <x v="1"/>
    <s v="Trekking Poles"/>
    <n v="1"/>
    <n v="72.81"/>
    <n v="0"/>
    <n v="32.299999999999997"/>
    <n v="72.81"/>
    <n v="32.299999999999997"/>
    <n v="40.510000000000005"/>
    <n v="0.55637961818431536"/>
  </r>
  <r>
    <n v="3426"/>
    <d v="2026-09-01T00:00:00"/>
    <n v="2026"/>
    <x v="2"/>
    <n v="9"/>
    <x v="8"/>
    <x v="1"/>
    <x v="11"/>
    <x v="2"/>
    <s v="New"/>
    <x v="3"/>
    <s v="Portable Camp Stove"/>
    <n v="6"/>
    <n v="80.319999999999993"/>
    <n v="0"/>
    <n v="38.42"/>
    <n v="481.91999999999996"/>
    <n v="230.52"/>
    <n v="251.39999999999995"/>
    <n v="0.52166334661354574"/>
  </r>
  <r>
    <n v="4826"/>
    <d v="2026-09-01T00:00:00"/>
    <n v="2026"/>
    <x v="2"/>
    <n v="9"/>
    <x v="8"/>
    <x v="3"/>
    <x v="13"/>
    <x v="2"/>
    <s v="Returning"/>
    <x v="2"/>
    <s v="Travel Backpack 35L"/>
    <n v="5"/>
    <n v="166.81"/>
    <n v="0.05"/>
    <n v="89.24"/>
    <n v="792.34749999999997"/>
    <n v="446.2"/>
    <n v="346.14749999999998"/>
    <n v="0.43686324497774021"/>
  </r>
  <r>
    <n v="662"/>
    <d v="2026-09-02T00:00:00"/>
    <n v="2026"/>
    <x v="2"/>
    <n v="9"/>
    <x v="8"/>
    <x v="3"/>
    <x v="13"/>
    <x v="0"/>
    <s v="New"/>
    <x v="4"/>
    <s v="Resistance Band Set"/>
    <n v="1"/>
    <n v="40.56"/>
    <n v="0.15"/>
    <n v="14.28"/>
    <n v="34.475999999999999"/>
    <n v="14.28"/>
    <n v="20.195999999999998"/>
    <n v="0.58579881656804733"/>
  </r>
  <r>
    <n v="1393"/>
    <d v="2026-09-02T00:00:00"/>
    <n v="2026"/>
    <x v="2"/>
    <n v="9"/>
    <x v="8"/>
    <x v="2"/>
    <x v="16"/>
    <x v="0"/>
    <s v="Returning"/>
    <x v="2"/>
    <s v="Travel Backpack 35L"/>
    <n v="2"/>
    <n v="162.4"/>
    <n v="0.1"/>
    <n v="88.04"/>
    <n v="292.32"/>
    <n v="176.08"/>
    <n v="116.23999999999998"/>
    <n v="0.39764641488779412"/>
  </r>
  <r>
    <n v="1568"/>
    <d v="2026-09-02T00:00:00"/>
    <n v="2026"/>
    <x v="2"/>
    <n v="9"/>
    <x v="8"/>
    <x v="0"/>
    <x v="15"/>
    <x v="2"/>
    <s v="Returning"/>
    <x v="4"/>
    <s v="Weighted Vest"/>
    <n v="5"/>
    <n v="123.09"/>
    <n v="0"/>
    <n v="70.3"/>
    <n v="615.45000000000005"/>
    <n v="351.5"/>
    <n v="263.95000000000005"/>
    <n v="0.42887318222438869"/>
  </r>
  <r>
    <n v="2428"/>
    <d v="2026-09-02T00:00:00"/>
    <n v="2026"/>
    <x v="2"/>
    <n v="9"/>
    <x v="8"/>
    <x v="1"/>
    <x v="6"/>
    <x v="3"/>
    <s v="New"/>
    <x v="2"/>
    <s v="Insulated Bottle"/>
    <n v="1"/>
    <n v="36.69"/>
    <n v="0"/>
    <n v="13.92"/>
    <n v="36.69"/>
    <n v="13.92"/>
    <n v="22.769999999999996"/>
    <n v="0.6206050695012264"/>
  </r>
  <r>
    <n v="2890"/>
    <d v="2026-09-02T00:00:00"/>
    <n v="2026"/>
    <x v="2"/>
    <n v="9"/>
    <x v="8"/>
    <x v="2"/>
    <x v="3"/>
    <x v="0"/>
    <s v="Business"/>
    <x v="2"/>
    <s v="Carry-On Duffel"/>
    <n v="4"/>
    <n v="130.43"/>
    <n v="0"/>
    <n v="66.849999999999994"/>
    <n v="521.72"/>
    <n v="267.39999999999998"/>
    <n v="254.32000000000005"/>
    <n v="0.48746454036648018"/>
  </r>
  <r>
    <n v="2108"/>
    <d v="2026-09-03T00:00:00"/>
    <n v="2026"/>
    <x v="2"/>
    <n v="9"/>
    <x v="8"/>
    <x v="1"/>
    <x v="11"/>
    <x v="0"/>
    <s v="Returning"/>
    <x v="1"/>
    <s v="Trail Boots"/>
    <n v="1"/>
    <n v="146.13999999999999"/>
    <n v="0"/>
    <n v="81.040000000000006"/>
    <n v="146.13999999999999"/>
    <n v="81.040000000000006"/>
    <n v="65.09999999999998"/>
    <n v="0.44546325441357593"/>
  </r>
  <r>
    <n v="2340"/>
    <d v="2026-09-03T00:00:00"/>
    <n v="2026"/>
    <x v="2"/>
    <n v="9"/>
    <x v="8"/>
    <x v="1"/>
    <x v="14"/>
    <x v="2"/>
    <s v="New"/>
    <x v="3"/>
    <s v="Alpine Tent 4P"/>
    <n v="4"/>
    <n v="332.93"/>
    <n v="0"/>
    <n v="193.56"/>
    <n v="1331.72"/>
    <n v="774.24"/>
    <n v="557.48"/>
    <n v="0.41861652599645571"/>
  </r>
  <r>
    <n v="3078"/>
    <d v="2026-09-03T00:00:00"/>
    <n v="2026"/>
    <x v="2"/>
    <n v="9"/>
    <x v="8"/>
    <x v="1"/>
    <x v="14"/>
    <x v="2"/>
    <s v="Business"/>
    <x v="3"/>
    <s v="Compact Sleeping Bag"/>
    <n v="4"/>
    <n v="122.43"/>
    <n v="0"/>
    <n v="61.5"/>
    <n v="489.72"/>
    <n v="246"/>
    <n v="243.72000000000003"/>
    <n v="0.49767213918157316"/>
  </r>
  <r>
    <n v="3575"/>
    <d v="2026-09-03T00:00:00"/>
    <n v="2026"/>
    <x v="2"/>
    <n v="9"/>
    <x v="8"/>
    <x v="2"/>
    <x v="2"/>
    <x v="3"/>
    <s v="Returning"/>
    <x v="0"/>
    <s v="Commuter Helmet"/>
    <n v="3"/>
    <n v="81.12"/>
    <n v="0.1"/>
    <n v="41.78"/>
    <n v="219.02400000000003"/>
    <n v="125.34"/>
    <n v="93.684000000000026"/>
    <n v="0.42773394696471628"/>
  </r>
  <r>
    <n v="3700"/>
    <d v="2026-09-03T00:00:00"/>
    <n v="2026"/>
    <x v="2"/>
    <n v="9"/>
    <x v="8"/>
    <x v="1"/>
    <x v="14"/>
    <x v="0"/>
    <s v="Returning"/>
    <x v="2"/>
    <s v="Travel Backpack 35L"/>
    <n v="1"/>
    <n v="168.54"/>
    <n v="0.05"/>
    <n v="87.82"/>
    <n v="160.11299999999997"/>
    <n v="87.82"/>
    <n v="72.292999999999978"/>
    <n v="0.45151236938911887"/>
  </r>
  <r>
    <n v="3762"/>
    <d v="2026-09-03T00:00:00"/>
    <n v="2026"/>
    <x v="2"/>
    <n v="9"/>
    <x v="8"/>
    <x v="0"/>
    <x v="0"/>
    <x v="2"/>
    <s v="New"/>
    <x v="0"/>
    <s v="Compact Repair Kit"/>
    <n v="4"/>
    <n v="39.61"/>
    <n v="0.1"/>
    <n v="16.829999999999998"/>
    <n v="142.596"/>
    <n v="67.319999999999993"/>
    <n v="75.27600000000001"/>
    <n v="0.52789699570815452"/>
  </r>
  <r>
    <n v="2790"/>
    <d v="2026-09-04T00:00:00"/>
    <n v="2026"/>
    <x v="2"/>
    <n v="9"/>
    <x v="8"/>
    <x v="3"/>
    <x v="8"/>
    <x v="0"/>
    <s v="Returning"/>
    <x v="4"/>
    <s v="Resistance Band Set"/>
    <n v="1"/>
    <n v="39.85"/>
    <n v="0.1"/>
    <n v="14.96"/>
    <n v="35.865000000000002"/>
    <n v="14.96"/>
    <n v="20.905000000000001"/>
    <n v="0.58288024536456151"/>
  </r>
  <r>
    <n v="4149"/>
    <d v="2026-09-04T00:00:00"/>
    <n v="2026"/>
    <x v="2"/>
    <n v="9"/>
    <x v="8"/>
    <x v="3"/>
    <x v="8"/>
    <x v="0"/>
    <s v="New"/>
    <x v="4"/>
    <s v="Resistance Band Set"/>
    <n v="1"/>
    <n v="40.51"/>
    <n v="0.05"/>
    <n v="14.7"/>
    <n v="38.484499999999997"/>
    <n v="14.7"/>
    <n v="23.784499999999998"/>
    <n v="0.6180280372617547"/>
  </r>
  <r>
    <n v="1955"/>
    <d v="2026-09-05T00:00:00"/>
    <n v="2026"/>
    <x v="2"/>
    <n v="9"/>
    <x v="8"/>
    <x v="1"/>
    <x v="12"/>
    <x v="0"/>
    <s v="Returning"/>
    <x v="3"/>
    <s v="Compact Sleeping Bag"/>
    <n v="1"/>
    <n v="121.59"/>
    <n v="0"/>
    <n v="62.44"/>
    <n v="121.59"/>
    <n v="62.44"/>
    <n v="59.150000000000006"/>
    <n v="0.4864709268854347"/>
  </r>
  <r>
    <n v="2077"/>
    <d v="2026-09-05T00:00:00"/>
    <n v="2026"/>
    <x v="2"/>
    <n v="9"/>
    <x v="8"/>
    <x v="3"/>
    <x v="8"/>
    <x v="1"/>
    <s v="Business"/>
    <x v="1"/>
    <s v="Summit Backpack 45L"/>
    <n v="4"/>
    <n v="152.99"/>
    <n v="0.15"/>
    <n v="77.12"/>
    <n v="520.16600000000005"/>
    <n v="308.48"/>
    <n v="211.68600000000004"/>
    <n v="0.40695854784818697"/>
  </r>
  <r>
    <n v="2879"/>
    <d v="2026-09-05T00:00:00"/>
    <n v="2026"/>
    <x v="2"/>
    <n v="9"/>
    <x v="8"/>
    <x v="2"/>
    <x v="10"/>
    <x v="0"/>
    <s v="Business"/>
    <x v="2"/>
    <s v="Insulated Bottle"/>
    <n v="3"/>
    <n v="36.19"/>
    <n v="0.1"/>
    <n v="13.97"/>
    <n v="97.712999999999994"/>
    <n v="41.910000000000004"/>
    <n v="55.80299999999999"/>
    <n v="0.57109084768659235"/>
  </r>
  <r>
    <n v="3353"/>
    <d v="2026-09-05T00:00:00"/>
    <n v="2026"/>
    <x v="2"/>
    <n v="9"/>
    <x v="8"/>
    <x v="2"/>
    <x v="16"/>
    <x v="2"/>
    <s v="New"/>
    <x v="1"/>
    <s v="Trail Boots"/>
    <n v="2"/>
    <n v="142.44"/>
    <n v="0"/>
    <n v="77.33"/>
    <n v="284.88"/>
    <n v="154.66"/>
    <n v="130.22"/>
    <n v="0.45710474585790506"/>
  </r>
  <r>
    <n v="3514"/>
    <d v="2026-09-05T00:00:00"/>
    <n v="2026"/>
    <x v="2"/>
    <n v="9"/>
    <x v="8"/>
    <x v="1"/>
    <x v="6"/>
    <x v="0"/>
    <s v="New"/>
    <x v="2"/>
    <s v="Carry-On Duffel"/>
    <n v="2"/>
    <n v="133.81"/>
    <n v="0"/>
    <n v="66.78"/>
    <n v="267.62"/>
    <n v="133.56"/>
    <n v="134.06"/>
    <n v="0.5009341603766535"/>
  </r>
  <r>
    <n v="3964"/>
    <d v="2026-09-05T00:00:00"/>
    <n v="2026"/>
    <x v="2"/>
    <n v="9"/>
    <x v="8"/>
    <x v="1"/>
    <x v="12"/>
    <x v="2"/>
    <s v="New"/>
    <x v="4"/>
    <s v="Resistance Band Set"/>
    <n v="2"/>
    <n v="40.49"/>
    <n v="0.15"/>
    <n v="14.32"/>
    <n v="68.832999999999998"/>
    <n v="28.64"/>
    <n v="40.192999999999998"/>
    <n v="0.58392050324698908"/>
  </r>
  <r>
    <n v="4599"/>
    <d v="2026-09-05T00:00:00"/>
    <n v="2026"/>
    <x v="2"/>
    <n v="9"/>
    <x v="8"/>
    <x v="2"/>
    <x v="2"/>
    <x v="0"/>
    <s v="Business"/>
    <x v="3"/>
    <s v="Trail Tent 2P"/>
    <n v="4"/>
    <n v="198.1"/>
    <n v="0"/>
    <n v="101.61"/>
    <n v="792.4"/>
    <n v="406.44"/>
    <n v="385.96"/>
    <n v="0.48707723372034323"/>
  </r>
  <r>
    <n v="5030"/>
    <d v="2026-09-05T00:00:00"/>
    <n v="2026"/>
    <x v="2"/>
    <n v="9"/>
    <x v="8"/>
    <x v="1"/>
    <x v="12"/>
    <x v="2"/>
    <s v="New"/>
    <x v="0"/>
    <s v="Commuter Helmet"/>
    <n v="1"/>
    <n v="83.73"/>
    <n v="0.15"/>
    <n v="43.34"/>
    <n v="71.170500000000004"/>
    <n v="43.34"/>
    <n v="27.830500000000001"/>
    <n v="0.39103982689457006"/>
  </r>
  <r>
    <n v="1593"/>
    <d v="2026-09-06T00:00:00"/>
    <n v="2026"/>
    <x v="2"/>
    <n v="9"/>
    <x v="8"/>
    <x v="1"/>
    <x v="14"/>
    <x v="2"/>
    <s v="New"/>
    <x v="3"/>
    <s v="Trail Tent 2P"/>
    <n v="2"/>
    <n v="194.92"/>
    <n v="0"/>
    <n v="102.66"/>
    <n v="389.84"/>
    <n v="205.32"/>
    <n v="184.51999999999998"/>
    <n v="0.47332238867227577"/>
  </r>
  <r>
    <n v="1818"/>
    <d v="2026-09-06T00:00:00"/>
    <n v="2026"/>
    <x v="2"/>
    <n v="9"/>
    <x v="8"/>
    <x v="1"/>
    <x v="12"/>
    <x v="2"/>
    <s v="New"/>
    <x v="2"/>
    <s v="Travel Backpack 35L"/>
    <n v="1"/>
    <n v="161.03"/>
    <n v="0"/>
    <n v="89.86"/>
    <n v="161.03"/>
    <n v="89.86"/>
    <n v="71.17"/>
    <n v="0.44196733527914056"/>
  </r>
  <r>
    <n v="2370"/>
    <d v="2026-09-06T00:00:00"/>
    <n v="2026"/>
    <x v="2"/>
    <n v="9"/>
    <x v="8"/>
    <x v="3"/>
    <x v="4"/>
    <x v="3"/>
    <s v="New"/>
    <x v="4"/>
    <s v="Recovery Roller"/>
    <n v="1"/>
    <n v="35.68"/>
    <n v="0.05"/>
    <n v="13.76"/>
    <n v="33.896000000000001"/>
    <n v="13.76"/>
    <n v="20.136000000000003"/>
    <n v="0.59405239556289835"/>
  </r>
  <r>
    <n v="2726"/>
    <d v="2026-09-06T00:00:00"/>
    <n v="2026"/>
    <x v="2"/>
    <n v="9"/>
    <x v="8"/>
    <x v="1"/>
    <x v="6"/>
    <x v="0"/>
    <s v="New"/>
    <x v="0"/>
    <s v="Compact Repair Kit"/>
    <n v="1"/>
    <n v="39.68"/>
    <n v="0.05"/>
    <n v="16.63"/>
    <n v="37.695999999999998"/>
    <n v="16.63"/>
    <n v="21.065999999999999"/>
    <n v="0.55883913412563668"/>
  </r>
  <r>
    <n v="2755"/>
    <d v="2026-09-06T00:00:00"/>
    <n v="2026"/>
    <x v="2"/>
    <n v="9"/>
    <x v="8"/>
    <x v="2"/>
    <x v="10"/>
    <x v="0"/>
    <s v="New"/>
    <x v="1"/>
    <s v="Trail Boots"/>
    <n v="3"/>
    <n v="146.22"/>
    <n v="0"/>
    <n v="80.13"/>
    <n v="438.65999999999997"/>
    <n v="240.39"/>
    <n v="198.26999999999998"/>
    <n v="0.4519901518260156"/>
  </r>
  <r>
    <n v="3187"/>
    <d v="2026-09-06T00:00:00"/>
    <n v="2026"/>
    <x v="2"/>
    <n v="9"/>
    <x v="8"/>
    <x v="3"/>
    <x v="7"/>
    <x v="2"/>
    <s v="Returning"/>
    <x v="1"/>
    <s v="Trekking Poles"/>
    <n v="1"/>
    <n v="71.680000000000007"/>
    <n v="0"/>
    <n v="31.87"/>
    <n v="71.680000000000007"/>
    <n v="31.87"/>
    <n v="39.81"/>
    <n v="0.5553850446428571"/>
  </r>
  <r>
    <n v="3471"/>
    <d v="2026-09-06T00:00:00"/>
    <n v="2026"/>
    <x v="2"/>
    <n v="9"/>
    <x v="8"/>
    <x v="2"/>
    <x v="10"/>
    <x v="3"/>
    <s v="New"/>
    <x v="4"/>
    <s v="Training Mat"/>
    <n v="2"/>
    <n v="51.77"/>
    <n v="0"/>
    <n v="21.46"/>
    <n v="103.54"/>
    <n v="42.92"/>
    <n v="60.620000000000005"/>
    <n v="0.58547421286459345"/>
  </r>
  <r>
    <n v="3529"/>
    <d v="2026-09-06T00:00:00"/>
    <n v="2026"/>
    <x v="2"/>
    <n v="9"/>
    <x v="8"/>
    <x v="2"/>
    <x v="5"/>
    <x v="1"/>
    <s v="Returning"/>
    <x v="4"/>
    <s v="Resistance Band Set"/>
    <n v="4"/>
    <n v="39.4"/>
    <n v="0.15"/>
    <n v="14.95"/>
    <n v="133.95999999999998"/>
    <n v="59.8"/>
    <n v="74.159999999999982"/>
    <n v="0.55359808898178553"/>
  </r>
  <r>
    <n v="3549"/>
    <d v="2026-09-06T00:00:00"/>
    <n v="2026"/>
    <x v="2"/>
    <n v="9"/>
    <x v="8"/>
    <x v="3"/>
    <x v="8"/>
    <x v="0"/>
    <s v="New"/>
    <x v="2"/>
    <s v="Packing Cube Set"/>
    <n v="1"/>
    <n v="47.17"/>
    <n v="0"/>
    <n v="18.64"/>
    <n v="47.17"/>
    <n v="18.64"/>
    <n v="28.53"/>
    <n v="0.60483358066567738"/>
  </r>
  <r>
    <n v="4003"/>
    <d v="2026-09-06T00:00:00"/>
    <n v="2026"/>
    <x v="2"/>
    <n v="9"/>
    <x v="8"/>
    <x v="3"/>
    <x v="4"/>
    <x v="3"/>
    <s v="Returning"/>
    <x v="4"/>
    <s v="Training Mat"/>
    <n v="2"/>
    <n v="50.41"/>
    <n v="0.1"/>
    <n v="22.05"/>
    <n v="90.738"/>
    <n v="44.1"/>
    <n v="46.637999999999998"/>
    <n v="0.51398532037294187"/>
  </r>
  <r>
    <n v="4613"/>
    <d v="2026-09-06T00:00:00"/>
    <n v="2026"/>
    <x v="2"/>
    <n v="9"/>
    <x v="8"/>
    <x v="3"/>
    <x v="13"/>
    <x v="0"/>
    <s v="Business"/>
    <x v="0"/>
    <s v="Commuter Helmet"/>
    <n v="4"/>
    <n v="80.38"/>
    <n v="0.1"/>
    <n v="42.55"/>
    <n v="289.36799999999999"/>
    <n v="170.2"/>
    <n v="119.16800000000001"/>
    <n v="0.41182162505874875"/>
  </r>
  <r>
    <n v="75"/>
    <d v="2026-09-07T00:00:00"/>
    <n v="2026"/>
    <x v="2"/>
    <n v="9"/>
    <x v="8"/>
    <x v="0"/>
    <x v="0"/>
    <x v="0"/>
    <s v="Business"/>
    <x v="4"/>
    <s v="Resistance Band Set"/>
    <n v="2"/>
    <n v="40.78"/>
    <n v="0"/>
    <n v="15.04"/>
    <n v="81.56"/>
    <n v="30.08"/>
    <n v="51.480000000000004"/>
    <n v="0.63119176066699367"/>
  </r>
  <r>
    <n v="601"/>
    <d v="2026-09-07T00:00:00"/>
    <n v="2026"/>
    <x v="2"/>
    <n v="9"/>
    <x v="8"/>
    <x v="1"/>
    <x v="12"/>
    <x v="0"/>
    <s v="Returning"/>
    <x v="1"/>
    <s v="Trail Boots"/>
    <n v="1"/>
    <n v="141.69"/>
    <n v="0"/>
    <n v="80.34"/>
    <n v="141.69"/>
    <n v="80.34"/>
    <n v="61.349999999999994"/>
    <n v="0.43298750793986868"/>
  </r>
  <r>
    <n v="1617"/>
    <d v="2026-09-07T00:00:00"/>
    <n v="2026"/>
    <x v="2"/>
    <n v="9"/>
    <x v="8"/>
    <x v="3"/>
    <x v="8"/>
    <x v="0"/>
    <s v="New"/>
    <x v="3"/>
    <s v="Portable Camp Stove"/>
    <n v="1"/>
    <n v="83.28"/>
    <n v="0.1"/>
    <n v="39.75"/>
    <n v="74.951999999999998"/>
    <n v="39.75"/>
    <n v="35.201999999999998"/>
    <n v="0.46966058277297468"/>
  </r>
  <r>
    <n v="2305"/>
    <d v="2026-09-07T00:00:00"/>
    <n v="2026"/>
    <x v="2"/>
    <n v="9"/>
    <x v="8"/>
    <x v="3"/>
    <x v="7"/>
    <x v="3"/>
    <s v="Returning"/>
    <x v="3"/>
    <s v="Portable Camp Stove"/>
    <n v="2"/>
    <n v="82.43"/>
    <n v="0"/>
    <n v="40.51"/>
    <n v="164.86"/>
    <n v="81.02"/>
    <n v="83.840000000000018"/>
    <n v="0.50855271139148372"/>
  </r>
  <r>
    <n v="2344"/>
    <d v="2026-09-07T00:00:00"/>
    <n v="2026"/>
    <x v="2"/>
    <n v="9"/>
    <x v="8"/>
    <x v="0"/>
    <x v="15"/>
    <x v="3"/>
    <s v="New"/>
    <x v="4"/>
    <s v="Recovery Roller"/>
    <n v="4"/>
    <n v="36.380000000000003"/>
    <n v="0"/>
    <n v="14.16"/>
    <n v="145.52000000000001"/>
    <n v="56.64"/>
    <n v="88.88000000000001"/>
    <n v="0.61077515118196812"/>
  </r>
  <r>
    <n v="2601"/>
    <d v="2026-09-07T00:00:00"/>
    <n v="2026"/>
    <x v="2"/>
    <n v="9"/>
    <x v="8"/>
    <x v="1"/>
    <x v="11"/>
    <x v="0"/>
    <s v="New"/>
    <x v="0"/>
    <s v="Commuter Helmet"/>
    <n v="1"/>
    <n v="82.86"/>
    <n v="0"/>
    <n v="43.33"/>
    <n v="82.86"/>
    <n v="43.33"/>
    <n v="39.53"/>
    <n v="0.47706975621530295"/>
  </r>
  <r>
    <n v="2831"/>
    <d v="2026-09-07T00:00:00"/>
    <n v="2026"/>
    <x v="2"/>
    <n v="9"/>
    <x v="8"/>
    <x v="0"/>
    <x v="9"/>
    <x v="0"/>
    <s v="New"/>
    <x v="2"/>
    <s v="Packing Cube Set"/>
    <n v="1"/>
    <n v="46.44"/>
    <n v="0.05"/>
    <n v="17.88"/>
    <n v="44.117999999999995"/>
    <n v="17.88"/>
    <n v="26.237999999999996"/>
    <n v="0.59472324221406225"/>
  </r>
  <r>
    <n v="2845"/>
    <d v="2026-09-07T00:00:00"/>
    <n v="2026"/>
    <x v="2"/>
    <n v="9"/>
    <x v="8"/>
    <x v="0"/>
    <x v="0"/>
    <x v="1"/>
    <s v="Business"/>
    <x v="2"/>
    <s v="Carry-On Duffel"/>
    <n v="4"/>
    <n v="133.26"/>
    <n v="0.1"/>
    <n v="68.77"/>
    <n v="479.73599999999999"/>
    <n v="275.08"/>
    <n v="204.65600000000001"/>
    <n v="0.42660129738022579"/>
  </r>
  <r>
    <n v="3679"/>
    <d v="2026-09-07T00:00:00"/>
    <n v="2026"/>
    <x v="2"/>
    <n v="9"/>
    <x v="8"/>
    <x v="1"/>
    <x v="12"/>
    <x v="3"/>
    <s v="New"/>
    <x v="1"/>
    <s v="Trail Boots"/>
    <n v="1"/>
    <n v="147.36000000000001"/>
    <n v="0"/>
    <n v="81.599999999999994"/>
    <n v="147.36000000000001"/>
    <n v="81.599999999999994"/>
    <n v="65.760000000000019"/>
    <n v="0.44625407166123787"/>
  </r>
  <r>
    <n v="3828"/>
    <d v="2026-09-07T00:00:00"/>
    <n v="2026"/>
    <x v="2"/>
    <n v="9"/>
    <x v="8"/>
    <x v="0"/>
    <x v="0"/>
    <x v="0"/>
    <s v="New"/>
    <x v="2"/>
    <s v="Travel Backpack 35L"/>
    <n v="2"/>
    <n v="166.13"/>
    <n v="0.15"/>
    <n v="86.71"/>
    <n v="282.42099999999999"/>
    <n v="173.42"/>
    <n v="109.001"/>
    <n v="0.38595217777714835"/>
  </r>
  <r>
    <n v="4226"/>
    <d v="2026-09-07T00:00:00"/>
    <n v="2026"/>
    <x v="2"/>
    <n v="9"/>
    <x v="8"/>
    <x v="2"/>
    <x v="3"/>
    <x v="0"/>
    <s v="New"/>
    <x v="4"/>
    <s v="Training Mat"/>
    <n v="1"/>
    <n v="51.74"/>
    <n v="0"/>
    <n v="22.45"/>
    <n v="51.74"/>
    <n v="22.45"/>
    <n v="29.290000000000003"/>
    <n v="0.56609972941631237"/>
  </r>
  <r>
    <n v="58"/>
    <d v="2026-09-08T00:00:00"/>
    <n v="2026"/>
    <x v="2"/>
    <n v="9"/>
    <x v="8"/>
    <x v="0"/>
    <x v="0"/>
    <x v="2"/>
    <s v="Returning"/>
    <x v="1"/>
    <s v="Trekking Poles"/>
    <n v="1"/>
    <n v="71.7"/>
    <n v="0"/>
    <n v="32"/>
    <n v="71.7"/>
    <n v="32"/>
    <n v="39.700000000000003"/>
    <n v="0.55369595536959559"/>
  </r>
  <r>
    <n v="1224"/>
    <d v="2026-09-08T00:00:00"/>
    <n v="2026"/>
    <x v="2"/>
    <n v="9"/>
    <x v="8"/>
    <x v="2"/>
    <x v="2"/>
    <x v="0"/>
    <s v="Returning"/>
    <x v="0"/>
    <s v="Compact Repair Kit"/>
    <n v="2"/>
    <n v="39.409999999999997"/>
    <n v="0.05"/>
    <n v="17.12"/>
    <n v="74.878999999999991"/>
    <n v="34.24"/>
    <n v="40.638999999999989"/>
    <n v="0.54272893601677363"/>
  </r>
  <r>
    <n v="4345"/>
    <d v="2026-09-08T00:00:00"/>
    <n v="2026"/>
    <x v="2"/>
    <n v="9"/>
    <x v="8"/>
    <x v="0"/>
    <x v="9"/>
    <x v="0"/>
    <s v="New"/>
    <x v="3"/>
    <s v="Alpine Tent 4P"/>
    <n v="2"/>
    <n v="345.33"/>
    <n v="0"/>
    <n v="198.22"/>
    <n v="690.66"/>
    <n v="396.44"/>
    <n v="294.21999999999997"/>
    <n v="0.42599832044710856"/>
  </r>
  <r>
    <n v="1069"/>
    <d v="2026-09-09T00:00:00"/>
    <n v="2026"/>
    <x v="2"/>
    <n v="9"/>
    <x v="8"/>
    <x v="3"/>
    <x v="13"/>
    <x v="0"/>
    <s v="Returning"/>
    <x v="1"/>
    <s v="Trail Boots"/>
    <n v="1"/>
    <n v="145.33000000000001"/>
    <n v="0.1"/>
    <n v="80.97"/>
    <n v="130.79700000000003"/>
    <n v="80.97"/>
    <n v="49.827000000000027"/>
    <n v="0.3809491043372556"/>
  </r>
  <r>
    <n v="1489"/>
    <d v="2026-09-09T00:00:00"/>
    <n v="2026"/>
    <x v="2"/>
    <n v="9"/>
    <x v="8"/>
    <x v="0"/>
    <x v="0"/>
    <x v="0"/>
    <s v="Returning"/>
    <x v="0"/>
    <s v="Trail Bike Light"/>
    <n v="3"/>
    <n v="50.03"/>
    <n v="0.1"/>
    <n v="22.89"/>
    <n v="135.08100000000002"/>
    <n v="68.67"/>
    <n v="66.411000000000016"/>
    <n v="0.49163835032313952"/>
  </r>
  <r>
    <n v="2045"/>
    <d v="2026-09-09T00:00:00"/>
    <n v="2026"/>
    <x v="2"/>
    <n v="9"/>
    <x v="8"/>
    <x v="1"/>
    <x v="1"/>
    <x v="3"/>
    <s v="Returning"/>
    <x v="2"/>
    <s v="Insulated Bottle"/>
    <n v="1"/>
    <n v="35.68"/>
    <n v="0.05"/>
    <n v="13.37"/>
    <n v="33.896000000000001"/>
    <n v="13.37"/>
    <n v="20.526000000000003"/>
    <n v="0.60555817795610112"/>
  </r>
  <r>
    <n v="2610"/>
    <d v="2026-09-09T00:00:00"/>
    <n v="2026"/>
    <x v="2"/>
    <n v="9"/>
    <x v="8"/>
    <x v="3"/>
    <x v="8"/>
    <x v="0"/>
    <s v="Returning"/>
    <x v="3"/>
    <s v="Alpine Tent 4P"/>
    <n v="1"/>
    <n v="341.87"/>
    <n v="0.1"/>
    <n v="190.66"/>
    <n v="307.68299999999999"/>
    <n v="190.66"/>
    <n v="117.023"/>
    <n v="0.38033625517171893"/>
  </r>
  <r>
    <n v="4210"/>
    <d v="2026-09-09T00:00:00"/>
    <n v="2026"/>
    <x v="2"/>
    <n v="9"/>
    <x v="8"/>
    <x v="1"/>
    <x v="6"/>
    <x v="0"/>
    <s v="Returning"/>
    <x v="2"/>
    <s v="Travel Backpack 35L"/>
    <n v="1"/>
    <n v="164.6"/>
    <n v="0"/>
    <n v="87.21"/>
    <n v="164.6"/>
    <n v="87.21"/>
    <n v="77.39"/>
    <n v="0.47017010935601461"/>
  </r>
  <r>
    <n v="4584"/>
    <d v="2026-09-09T00:00:00"/>
    <n v="2026"/>
    <x v="2"/>
    <n v="9"/>
    <x v="8"/>
    <x v="3"/>
    <x v="8"/>
    <x v="0"/>
    <s v="Returning"/>
    <x v="4"/>
    <s v="Resistance Band Set"/>
    <n v="2"/>
    <n v="41.24"/>
    <n v="0"/>
    <n v="14.46"/>
    <n v="82.48"/>
    <n v="28.92"/>
    <n v="53.56"/>
    <n v="0.64936954413191073"/>
  </r>
  <r>
    <n v="44"/>
    <d v="2026-09-10T00:00:00"/>
    <n v="2026"/>
    <x v="2"/>
    <n v="9"/>
    <x v="8"/>
    <x v="2"/>
    <x v="10"/>
    <x v="2"/>
    <s v="New"/>
    <x v="0"/>
    <s v="Compact Repair Kit"/>
    <n v="1"/>
    <n v="40.1"/>
    <n v="0"/>
    <n v="16.920000000000002"/>
    <n v="40.1"/>
    <n v="16.920000000000002"/>
    <n v="23.18"/>
    <n v="0.57805486284289276"/>
  </r>
  <r>
    <n v="97"/>
    <d v="2026-09-10T00:00:00"/>
    <n v="2026"/>
    <x v="2"/>
    <n v="9"/>
    <x v="8"/>
    <x v="1"/>
    <x v="6"/>
    <x v="0"/>
    <s v="New"/>
    <x v="3"/>
    <s v="Portable Camp Stove"/>
    <n v="2"/>
    <n v="80.239999999999995"/>
    <n v="0"/>
    <n v="40.5"/>
    <n v="160.47999999999999"/>
    <n v="81"/>
    <n v="79.47999999999999"/>
    <n v="0.49526420737786636"/>
  </r>
  <r>
    <n v="1015"/>
    <d v="2026-09-10T00:00:00"/>
    <n v="2026"/>
    <x v="2"/>
    <n v="9"/>
    <x v="8"/>
    <x v="2"/>
    <x v="3"/>
    <x v="0"/>
    <s v="New"/>
    <x v="1"/>
    <s v="Summit Backpack 45L"/>
    <n v="4"/>
    <n v="151.01"/>
    <n v="0"/>
    <n v="80.569999999999993"/>
    <n v="604.04"/>
    <n v="322.27999999999997"/>
    <n v="281.76"/>
    <n v="0.46645917488908023"/>
  </r>
  <r>
    <n v="1128"/>
    <d v="2026-09-10T00:00:00"/>
    <n v="2026"/>
    <x v="2"/>
    <n v="9"/>
    <x v="8"/>
    <x v="0"/>
    <x v="15"/>
    <x v="3"/>
    <s v="Returning"/>
    <x v="0"/>
    <s v="Trail Bike Light"/>
    <n v="1"/>
    <n v="51.32"/>
    <n v="0.1"/>
    <n v="22.67"/>
    <n v="46.188000000000002"/>
    <n v="22.67"/>
    <n v="23.518000000000001"/>
    <n v="0.50917987356023209"/>
  </r>
  <r>
    <n v="3548"/>
    <d v="2026-09-10T00:00:00"/>
    <n v="2026"/>
    <x v="2"/>
    <n v="9"/>
    <x v="8"/>
    <x v="3"/>
    <x v="7"/>
    <x v="2"/>
    <s v="Returning"/>
    <x v="1"/>
    <s v="Trekking Poles"/>
    <n v="2"/>
    <n v="72.61"/>
    <n v="0"/>
    <n v="32.68"/>
    <n v="145.22"/>
    <n v="65.36"/>
    <n v="79.86"/>
    <n v="0.54992425285773305"/>
  </r>
  <r>
    <n v="242"/>
    <d v="2026-09-11T00:00:00"/>
    <n v="2026"/>
    <x v="2"/>
    <n v="9"/>
    <x v="8"/>
    <x v="3"/>
    <x v="13"/>
    <x v="3"/>
    <s v="Business"/>
    <x v="4"/>
    <s v="Resistance Band Set"/>
    <n v="5"/>
    <n v="40.94"/>
    <n v="0"/>
    <n v="14.78"/>
    <n v="204.7"/>
    <n v="73.899999999999991"/>
    <n v="130.80000000000001"/>
    <n v="0.6389838788470934"/>
  </r>
  <r>
    <n v="784"/>
    <d v="2026-09-11T00:00:00"/>
    <n v="2026"/>
    <x v="2"/>
    <n v="9"/>
    <x v="8"/>
    <x v="2"/>
    <x v="16"/>
    <x v="3"/>
    <s v="New"/>
    <x v="0"/>
    <s v="Commuter Helmet"/>
    <n v="4"/>
    <n v="81.69"/>
    <n v="0"/>
    <n v="42.23"/>
    <n v="326.76"/>
    <n v="168.92"/>
    <n v="157.84"/>
    <n v="0.48304566042355246"/>
  </r>
  <r>
    <n v="1535"/>
    <d v="2026-09-11T00:00:00"/>
    <n v="2026"/>
    <x v="2"/>
    <n v="9"/>
    <x v="8"/>
    <x v="0"/>
    <x v="15"/>
    <x v="2"/>
    <s v="New"/>
    <x v="0"/>
    <s v="Trail Bike Light"/>
    <n v="1"/>
    <n v="51.25"/>
    <n v="0.05"/>
    <n v="21.99"/>
    <n v="48.6875"/>
    <n v="21.99"/>
    <n v="26.697500000000002"/>
    <n v="0.54834403080872918"/>
  </r>
  <r>
    <n v="1687"/>
    <d v="2026-09-11T00:00:00"/>
    <n v="2026"/>
    <x v="2"/>
    <n v="9"/>
    <x v="8"/>
    <x v="2"/>
    <x v="16"/>
    <x v="0"/>
    <s v="Returning"/>
    <x v="4"/>
    <s v="Training Mat"/>
    <n v="1"/>
    <n v="50.78"/>
    <n v="0.05"/>
    <n v="22.52"/>
    <n v="48.241"/>
    <n v="22.52"/>
    <n v="25.721"/>
    <n v="0.5331771729441761"/>
  </r>
  <r>
    <n v="2162"/>
    <d v="2026-09-11T00:00:00"/>
    <n v="2026"/>
    <x v="2"/>
    <n v="9"/>
    <x v="8"/>
    <x v="1"/>
    <x v="1"/>
    <x v="0"/>
    <s v="New"/>
    <x v="2"/>
    <s v="Carry-On Duffel"/>
    <n v="1"/>
    <n v="133.31"/>
    <n v="0.05"/>
    <n v="67.790000000000006"/>
    <n v="126.64449999999999"/>
    <n v="67.790000000000006"/>
    <n v="58.854499999999987"/>
    <n v="0.46472211584395684"/>
  </r>
  <r>
    <n v="2307"/>
    <d v="2026-09-11T00:00:00"/>
    <n v="2026"/>
    <x v="2"/>
    <n v="9"/>
    <x v="8"/>
    <x v="2"/>
    <x v="2"/>
    <x v="0"/>
    <s v="Returning"/>
    <x v="2"/>
    <s v="Travel Backpack 35L"/>
    <n v="1"/>
    <n v="162.06"/>
    <n v="0"/>
    <n v="86.95"/>
    <n v="162.06"/>
    <n v="86.95"/>
    <n v="75.11"/>
    <n v="0.4634703196347032"/>
  </r>
  <r>
    <n v="3976"/>
    <d v="2026-09-11T00:00:00"/>
    <n v="2026"/>
    <x v="2"/>
    <n v="9"/>
    <x v="8"/>
    <x v="2"/>
    <x v="5"/>
    <x v="2"/>
    <s v="Returning"/>
    <x v="2"/>
    <s v="Insulated Bottle"/>
    <n v="2"/>
    <n v="37.03"/>
    <n v="0.1"/>
    <n v="13.46"/>
    <n v="66.654000000000011"/>
    <n v="26.92"/>
    <n v="39.734000000000009"/>
    <n v="0.59612326342004984"/>
  </r>
  <r>
    <n v="5066"/>
    <d v="2026-09-11T00:00:00"/>
    <n v="2026"/>
    <x v="2"/>
    <n v="9"/>
    <x v="8"/>
    <x v="1"/>
    <x v="11"/>
    <x v="0"/>
    <s v="New"/>
    <x v="3"/>
    <s v="Alpine Tent 4P"/>
    <n v="1"/>
    <n v="338.01"/>
    <n v="0"/>
    <n v="190.89"/>
    <n v="338.01"/>
    <n v="190.89"/>
    <n v="147.12"/>
    <n v="0.43525339486997427"/>
  </r>
  <r>
    <n v="78"/>
    <d v="2026-09-12T00:00:00"/>
    <n v="2026"/>
    <x v="2"/>
    <n v="9"/>
    <x v="8"/>
    <x v="3"/>
    <x v="13"/>
    <x v="0"/>
    <s v="New"/>
    <x v="4"/>
    <s v="Resistance Band Set"/>
    <n v="5"/>
    <n v="40.78"/>
    <n v="0.05"/>
    <n v="14.94"/>
    <n v="193.70499999999998"/>
    <n v="74.7"/>
    <n v="119.00499999999998"/>
    <n v="0.61436204537828132"/>
  </r>
  <r>
    <n v="354"/>
    <d v="2026-09-12T00:00:00"/>
    <n v="2026"/>
    <x v="2"/>
    <n v="9"/>
    <x v="8"/>
    <x v="2"/>
    <x v="16"/>
    <x v="0"/>
    <s v="Returning"/>
    <x v="0"/>
    <s v="Trail Bike Light"/>
    <n v="4"/>
    <n v="51.47"/>
    <n v="0"/>
    <n v="21.9"/>
    <n v="205.88"/>
    <n v="87.6"/>
    <n v="118.28"/>
    <n v="0.57450942296483387"/>
  </r>
  <r>
    <n v="1738"/>
    <d v="2026-09-12T00:00:00"/>
    <n v="2026"/>
    <x v="2"/>
    <n v="9"/>
    <x v="8"/>
    <x v="0"/>
    <x v="15"/>
    <x v="1"/>
    <s v="Business"/>
    <x v="1"/>
    <s v="Trail Boots"/>
    <n v="10"/>
    <n v="144.4"/>
    <n v="0.1"/>
    <n v="81.069999999999993"/>
    <n v="1299.6000000000001"/>
    <n v="810.69999999999993"/>
    <n v="488.9000000000002"/>
    <n v="0.37619267466912909"/>
  </r>
  <r>
    <n v="1900"/>
    <d v="2026-09-12T00:00:00"/>
    <n v="2026"/>
    <x v="2"/>
    <n v="9"/>
    <x v="8"/>
    <x v="1"/>
    <x v="6"/>
    <x v="2"/>
    <s v="New"/>
    <x v="4"/>
    <s v="Training Mat"/>
    <n v="1"/>
    <n v="51.34"/>
    <n v="0.1"/>
    <n v="22.63"/>
    <n v="46.206000000000003"/>
    <n v="22.63"/>
    <n v="23.576000000000004"/>
    <n v="0.51023676578799293"/>
  </r>
  <r>
    <n v="3375"/>
    <d v="2026-09-12T00:00:00"/>
    <n v="2026"/>
    <x v="2"/>
    <n v="9"/>
    <x v="8"/>
    <x v="1"/>
    <x v="1"/>
    <x v="1"/>
    <s v="Returning"/>
    <x v="2"/>
    <s v="Packing Cube Set"/>
    <n v="6"/>
    <n v="47.72"/>
    <n v="0.1"/>
    <n v="18.41"/>
    <n v="257.68799999999999"/>
    <n v="110.46000000000001"/>
    <n v="147.22799999999998"/>
    <n v="0.57134208810654741"/>
  </r>
  <r>
    <n v="3567"/>
    <d v="2026-09-12T00:00:00"/>
    <n v="2026"/>
    <x v="2"/>
    <n v="9"/>
    <x v="8"/>
    <x v="1"/>
    <x v="11"/>
    <x v="0"/>
    <s v="Business"/>
    <x v="3"/>
    <s v="Portable Camp Stove"/>
    <n v="1"/>
    <n v="81.489999999999995"/>
    <n v="0.1"/>
    <n v="38.83"/>
    <n v="73.340999999999994"/>
    <n v="38.83"/>
    <n v="34.510999999999996"/>
    <n v="0.47055535103148305"/>
  </r>
  <r>
    <n v="4106"/>
    <d v="2026-09-12T00:00:00"/>
    <n v="2026"/>
    <x v="2"/>
    <n v="9"/>
    <x v="8"/>
    <x v="1"/>
    <x v="6"/>
    <x v="2"/>
    <s v="Returning"/>
    <x v="0"/>
    <s v="Compact Repair Kit"/>
    <n v="2"/>
    <n v="39.700000000000003"/>
    <n v="0"/>
    <n v="16.32"/>
    <n v="79.400000000000006"/>
    <n v="32.64"/>
    <n v="46.760000000000005"/>
    <n v="0.58891687657430736"/>
  </r>
  <r>
    <n v="4293"/>
    <d v="2026-09-12T00:00:00"/>
    <n v="2026"/>
    <x v="2"/>
    <n v="9"/>
    <x v="8"/>
    <x v="1"/>
    <x v="12"/>
    <x v="1"/>
    <s v="New"/>
    <x v="3"/>
    <s v="Alpine Tent 4P"/>
    <n v="4"/>
    <n v="344.67"/>
    <n v="0.1"/>
    <n v="195.35"/>
    <n v="1240.8120000000001"/>
    <n v="781.4"/>
    <n v="459.41200000000015"/>
    <n v="0.37025109363868186"/>
  </r>
  <r>
    <n v="4859"/>
    <d v="2026-09-12T00:00:00"/>
    <n v="2026"/>
    <x v="2"/>
    <n v="9"/>
    <x v="8"/>
    <x v="0"/>
    <x v="0"/>
    <x v="0"/>
    <s v="Returning"/>
    <x v="0"/>
    <s v="Commuter Helmet"/>
    <n v="1"/>
    <n v="80.39"/>
    <n v="0"/>
    <n v="42.85"/>
    <n v="80.39"/>
    <n v="42.85"/>
    <n v="37.54"/>
    <n v="0.46697350416718497"/>
  </r>
  <r>
    <n v="770"/>
    <d v="2026-09-13T00:00:00"/>
    <n v="2026"/>
    <x v="2"/>
    <n v="9"/>
    <x v="8"/>
    <x v="2"/>
    <x v="3"/>
    <x v="2"/>
    <s v="Returning"/>
    <x v="1"/>
    <s v="Trail Boots"/>
    <n v="1"/>
    <n v="143.66999999999999"/>
    <n v="0.1"/>
    <n v="79.89"/>
    <n v="129.303"/>
    <n v="79.89"/>
    <n v="49.412999999999997"/>
    <n v="0.38214890605786406"/>
  </r>
  <r>
    <n v="1375"/>
    <d v="2026-09-13T00:00:00"/>
    <n v="2026"/>
    <x v="2"/>
    <n v="9"/>
    <x v="8"/>
    <x v="1"/>
    <x v="12"/>
    <x v="2"/>
    <s v="Returning"/>
    <x v="2"/>
    <s v="Insulated Bottle"/>
    <n v="1"/>
    <n v="35.86"/>
    <n v="0"/>
    <n v="13.33"/>
    <n v="35.86"/>
    <n v="13.33"/>
    <n v="22.53"/>
    <n v="0.62827663134411604"/>
  </r>
  <r>
    <n v="2063"/>
    <d v="2026-09-13T00:00:00"/>
    <n v="2026"/>
    <x v="2"/>
    <n v="9"/>
    <x v="8"/>
    <x v="1"/>
    <x v="14"/>
    <x v="2"/>
    <s v="Returning"/>
    <x v="2"/>
    <s v="Carry-On Duffel"/>
    <n v="3"/>
    <n v="130.28"/>
    <n v="0.1"/>
    <n v="65.33"/>
    <n v="351.75600000000003"/>
    <n v="195.99"/>
    <n v="155.76600000000002"/>
    <n v="0.44282400300208102"/>
  </r>
  <r>
    <n v="2563"/>
    <d v="2026-09-13T00:00:00"/>
    <n v="2026"/>
    <x v="2"/>
    <n v="9"/>
    <x v="8"/>
    <x v="1"/>
    <x v="6"/>
    <x v="3"/>
    <s v="Returning"/>
    <x v="1"/>
    <s v="Summit Backpack 45L"/>
    <n v="1"/>
    <n v="157.88999999999999"/>
    <n v="0.1"/>
    <n v="78.209999999999994"/>
    <n v="142.101"/>
    <n v="78.209999999999994"/>
    <n v="63.891000000000005"/>
    <n v="0.44961682183798851"/>
  </r>
  <r>
    <n v="2786"/>
    <d v="2026-09-13T00:00:00"/>
    <n v="2026"/>
    <x v="2"/>
    <n v="9"/>
    <x v="8"/>
    <x v="3"/>
    <x v="8"/>
    <x v="0"/>
    <s v="New"/>
    <x v="4"/>
    <s v="Resistance Band Set"/>
    <n v="2"/>
    <n v="40.83"/>
    <n v="0"/>
    <n v="14.56"/>
    <n v="81.66"/>
    <n v="29.12"/>
    <n v="52.539999999999992"/>
    <n v="0.64339946118050451"/>
  </r>
  <r>
    <n v="3269"/>
    <d v="2026-09-13T00:00:00"/>
    <n v="2026"/>
    <x v="2"/>
    <n v="9"/>
    <x v="8"/>
    <x v="2"/>
    <x v="16"/>
    <x v="2"/>
    <s v="New"/>
    <x v="4"/>
    <s v="Recovery Roller"/>
    <n v="2"/>
    <n v="37.119999999999997"/>
    <n v="0"/>
    <n v="14.26"/>
    <n v="74.239999999999995"/>
    <n v="28.52"/>
    <n v="45.72"/>
    <n v="0.61584051724137934"/>
  </r>
  <r>
    <n v="3346"/>
    <d v="2026-09-13T00:00:00"/>
    <n v="2026"/>
    <x v="2"/>
    <n v="9"/>
    <x v="8"/>
    <x v="3"/>
    <x v="8"/>
    <x v="0"/>
    <s v="Returning"/>
    <x v="3"/>
    <s v="Compact Sleeping Bag"/>
    <n v="2"/>
    <n v="124.04"/>
    <n v="0.05"/>
    <n v="59.29"/>
    <n v="235.67599999999999"/>
    <n v="118.58"/>
    <n v="117.09599999999999"/>
    <n v="0.49685160983723414"/>
  </r>
  <r>
    <n v="4097"/>
    <d v="2026-09-13T00:00:00"/>
    <n v="2026"/>
    <x v="2"/>
    <n v="9"/>
    <x v="8"/>
    <x v="1"/>
    <x v="12"/>
    <x v="0"/>
    <s v="Returning"/>
    <x v="1"/>
    <s v="Trail Boots"/>
    <n v="1"/>
    <n v="142.36000000000001"/>
    <n v="0"/>
    <n v="78.3"/>
    <n v="142.36000000000001"/>
    <n v="78.3"/>
    <n v="64.060000000000016"/>
    <n v="0.44998595110986239"/>
  </r>
  <r>
    <n v="4208"/>
    <d v="2026-09-13T00:00:00"/>
    <n v="2026"/>
    <x v="2"/>
    <n v="9"/>
    <x v="8"/>
    <x v="1"/>
    <x v="12"/>
    <x v="1"/>
    <s v="Business"/>
    <x v="0"/>
    <s v="Cycling Pack 12L"/>
    <n v="6"/>
    <n v="104.11"/>
    <n v="0.1"/>
    <n v="49"/>
    <n v="562.19399999999996"/>
    <n v="294"/>
    <n v="268.19399999999996"/>
    <n v="0.47704884790659446"/>
  </r>
  <r>
    <n v="4606"/>
    <d v="2026-09-13T00:00:00"/>
    <n v="2026"/>
    <x v="2"/>
    <n v="9"/>
    <x v="8"/>
    <x v="3"/>
    <x v="8"/>
    <x v="0"/>
    <s v="Business"/>
    <x v="3"/>
    <s v="Alpine Tent 4P"/>
    <n v="1"/>
    <n v="335.02"/>
    <n v="0.05"/>
    <n v="198.44"/>
    <n v="318.26899999999995"/>
    <n v="198.44"/>
    <n v="119.82899999999995"/>
    <n v="0.3765022669502841"/>
  </r>
  <r>
    <n v="222"/>
    <d v="2026-09-14T00:00:00"/>
    <n v="2026"/>
    <x v="2"/>
    <n v="9"/>
    <x v="8"/>
    <x v="1"/>
    <x v="12"/>
    <x v="0"/>
    <s v="Returning"/>
    <x v="0"/>
    <s v="Trail Bike Light"/>
    <n v="2"/>
    <n v="49.69"/>
    <n v="0.05"/>
    <n v="22.55"/>
    <n v="94.410999999999987"/>
    <n v="45.1"/>
    <n v="49.310999999999986"/>
    <n v="0.52230142674052804"/>
  </r>
  <r>
    <n v="241"/>
    <d v="2026-09-14T00:00:00"/>
    <n v="2026"/>
    <x v="2"/>
    <n v="9"/>
    <x v="8"/>
    <x v="2"/>
    <x v="5"/>
    <x v="0"/>
    <s v="Returning"/>
    <x v="0"/>
    <s v="Trail Bike Light"/>
    <n v="4"/>
    <n v="50.5"/>
    <n v="0"/>
    <n v="23.02"/>
    <n v="202"/>
    <n v="92.08"/>
    <n v="109.92"/>
    <n v="0.5441584158415842"/>
  </r>
  <r>
    <n v="753"/>
    <d v="2026-09-14T00:00:00"/>
    <n v="2026"/>
    <x v="2"/>
    <n v="9"/>
    <x v="8"/>
    <x v="3"/>
    <x v="4"/>
    <x v="2"/>
    <s v="Returning"/>
    <x v="2"/>
    <s v="Packing Cube Set"/>
    <n v="1"/>
    <n v="47.55"/>
    <n v="0.05"/>
    <n v="18.350000000000001"/>
    <n v="45.172499999999992"/>
    <n v="18.350000000000001"/>
    <n v="26.822499999999991"/>
    <n v="0.5937794011843488"/>
  </r>
  <r>
    <n v="2530"/>
    <d v="2026-09-14T00:00:00"/>
    <n v="2026"/>
    <x v="2"/>
    <n v="9"/>
    <x v="8"/>
    <x v="3"/>
    <x v="7"/>
    <x v="0"/>
    <s v="New"/>
    <x v="2"/>
    <s v="Packing Cube Set"/>
    <n v="6"/>
    <n v="46.16"/>
    <n v="0.1"/>
    <n v="18.39"/>
    <n v="249.26399999999998"/>
    <n v="110.34"/>
    <n v="138.92399999999998"/>
    <n v="0.55733679953783932"/>
  </r>
  <r>
    <n v="572"/>
    <d v="2026-09-15T00:00:00"/>
    <n v="2026"/>
    <x v="2"/>
    <n v="9"/>
    <x v="8"/>
    <x v="0"/>
    <x v="15"/>
    <x v="2"/>
    <s v="Returning"/>
    <x v="2"/>
    <s v="Carry-On Duffel"/>
    <n v="2"/>
    <n v="135.79"/>
    <n v="0.05"/>
    <n v="66.53"/>
    <n v="258.00099999999998"/>
    <n v="133.06"/>
    <n v="124.94099999999997"/>
    <n v="0.48426556486215167"/>
  </r>
  <r>
    <n v="874"/>
    <d v="2026-09-15T00:00:00"/>
    <n v="2026"/>
    <x v="2"/>
    <n v="9"/>
    <x v="8"/>
    <x v="0"/>
    <x v="15"/>
    <x v="0"/>
    <s v="Returning"/>
    <x v="1"/>
    <s v="Trail Boots"/>
    <n v="2"/>
    <n v="141.91999999999999"/>
    <n v="0"/>
    <n v="79.900000000000006"/>
    <n v="283.83999999999997"/>
    <n v="159.80000000000001"/>
    <n v="124.03999999999996"/>
    <n v="0.43700676437429531"/>
  </r>
  <r>
    <n v="937"/>
    <d v="2026-09-15T00:00:00"/>
    <n v="2026"/>
    <x v="2"/>
    <n v="9"/>
    <x v="8"/>
    <x v="3"/>
    <x v="4"/>
    <x v="3"/>
    <s v="Business"/>
    <x v="1"/>
    <s v="Trail Boots"/>
    <n v="1"/>
    <n v="146.41"/>
    <n v="0.15"/>
    <n v="80.87"/>
    <n v="124.4485"/>
    <n v="80.87"/>
    <n v="43.578499999999991"/>
    <n v="0.35017296311325563"/>
  </r>
  <r>
    <n v="1229"/>
    <d v="2026-09-15T00:00:00"/>
    <n v="2026"/>
    <x v="2"/>
    <n v="9"/>
    <x v="8"/>
    <x v="1"/>
    <x v="1"/>
    <x v="3"/>
    <s v="New"/>
    <x v="0"/>
    <s v="Compact Repair Kit"/>
    <n v="5"/>
    <n v="40.17"/>
    <n v="0"/>
    <n v="16.27"/>
    <n v="200.85000000000002"/>
    <n v="81.349999999999994"/>
    <n v="119.50000000000003"/>
    <n v="0.59497137167040082"/>
  </r>
  <r>
    <n v="2186"/>
    <d v="2026-09-15T00:00:00"/>
    <n v="2026"/>
    <x v="2"/>
    <n v="9"/>
    <x v="8"/>
    <x v="2"/>
    <x v="2"/>
    <x v="0"/>
    <s v="Returning"/>
    <x v="1"/>
    <s v="Hiking Daypack 20L"/>
    <n v="2"/>
    <n v="91.6"/>
    <n v="0"/>
    <n v="46.54"/>
    <n v="183.2"/>
    <n v="93.08"/>
    <n v="90.11999999999999"/>
    <n v="0.49192139737991264"/>
  </r>
  <r>
    <n v="2922"/>
    <d v="2026-09-15T00:00:00"/>
    <n v="2026"/>
    <x v="2"/>
    <n v="9"/>
    <x v="8"/>
    <x v="2"/>
    <x v="2"/>
    <x v="0"/>
    <s v="New"/>
    <x v="4"/>
    <s v="Weighted Vest"/>
    <n v="4"/>
    <n v="121.47"/>
    <n v="0.05"/>
    <n v="67.650000000000006"/>
    <n v="461.58599999999996"/>
    <n v="270.60000000000002"/>
    <n v="190.98599999999993"/>
    <n v="0.41376038268058379"/>
  </r>
  <r>
    <n v="3140"/>
    <d v="2026-09-15T00:00:00"/>
    <n v="2026"/>
    <x v="2"/>
    <n v="9"/>
    <x v="8"/>
    <x v="1"/>
    <x v="12"/>
    <x v="3"/>
    <s v="New"/>
    <x v="3"/>
    <s v="Compact Sleeping Bag"/>
    <n v="2"/>
    <n v="122.69"/>
    <n v="0"/>
    <n v="61.4"/>
    <n v="245.38"/>
    <n v="122.8"/>
    <n v="122.58"/>
    <n v="0.49955171570625151"/>
  </r>
  <r>
    <n v="3369"/>
    <d v="2026-09-15T00:00:00"/>
    <n v="2026"/>
    <x v="2"/>
    <n v="9"/>
    <x v="8"/>
    <x v="1"/>
    <x v="12"/>
    <x v="3"/>
    <s v="New"/>
    <x v="2"/>
    <s v="Packing Cube Set"/>
    <n v="1"/>
    <n v="45.59"/>
    <n v="0"/>
    <n v="18.28"/>
    <n v="45.59"/>
    <n v="18.28"/>
    <n v="27.310000000000002"/>
    <n v="0.59903487606931349"/>
  </r>
  <r>
    <n v="4865"/>
    <d v="2026-09-15T00:00:00"/>
    <n v="2026"/>
    <x v="2"/>
    <n v="9"/>
    <x v="8"/>
    <x v="3"/>
    <x v="4"/>
    <x v="0"/>
    <s v="Returning"/>
    <x v="0"/>
    <s v="Commuter Helmet"/>
    <n v="1"/>
    <n v="83.8"/>
    <n v="0"/>
    <n v="42.23"/>
    <n v="83.8"/>
    <n v="42.23"/>
    <n v="41.57"/>
    <n v="0.49606205250596663"/>
  </r>
  <r>
    <n v="103"/>
    <d v="2026-09-16T00:00:00"/>
    <n v="2026"/>
    <x v="2"/>
    <n v="9"/>
    <x v="8"/>
    <x v="2"/>
    <x v="3"/>
    <x v="0"/>
    <s v="New"/>
    <x v="2"/>
    <s v="Carry-On Duffel"/>
    <n v="1"/>
    <n v="132.58000000000001"/>
    <n v="0.15"/>
    <n v="67.62"/>
    <n v="112.69300000000001"/>
    <n v="67.62"/>
    <n v="45.073000000000008"/>
    <n v="0.39996273060438536"/>
  </r>
  <r>
    <n v="4500"/>
    <d v="2026-09-16T00:00:00"/>
    <n v="2026"/>
    <x v="2"/>
    <n v="9"/>
    <x v="8"/>
    <x v="3"/>
    <x v="8"/>
    <x v="0"/>
    <s v="New"/>
    <x v="3"/>
    <s v="Compact Sleeping Bag"/>
    <n v="2"/>
    <n v="122.12"/>
    <n v="0.05"/>
    <n v="61.76"/>
    <n v="232.02799999999999"/>
    <n v="123.52"/>
    <n v="108.508"/>
    <n v="0.46765045597945076"/>
  </r>
  <r>
    <n v="5093"/>
    <d v="2026-09-16T00:00:00"/>
    <n v="2026"/>
    <x v="2"/>
    <n v="9"/>
    <x v="8"/>
    <x v="0"/>
    <x v="0"/>
    <x v="1"/>
    <s v="Business"/>
    <x v="1"/>
    <s v="Trail Boots"/>
    <n v="3"/>
    <n v="140.47"/>
    <n v="0.15"/>
    <n v="81.739999999999995"/>
    <n v="358.19849999999997"/>
    <n v="245.21999999999997"/>
    <n v="112.9785"/>
    <n v="0.31540751845694498"/>
  </r>
  <r>
    <n v="5147"/>
    <d v="2026-09-16T00:00:00"/>
    <n v="2026"/>
    <x v="2"/>
    <n v="9"/>
    <x v="8"/>
    <x v="3"/>
    <x v="13"/>
    <x v="0"/>
    <s v="New"/>
    <x v="1"/>
    <s v="Trail Boots"/>
    <n v="2"/>
    <n v="145.35"/>
    <n v="0.05"/>
    <n v="78.39"/>
    <n v="276.16499999999996"/>
    <n v="156.78"/>
    <n v="119.38499999999996"/>
    <n v="0.4322959100537721"/>
  </r>
  <r>
    <n v="365"/>
    <d v="2026-09-17T00:00:00"/>
    <n v="2026"/>
    <x v="2"/>
    <n v="9"/>
    <x v="8"/>
    <x v="3"/>
    <x v="8"/>
    <x v="3"/>
    <s v="Returning"/>
    <x v="3"/>
    <s v="Compact Sleeping Bag"/>
    <n v="2"/>
    <n v="121.25"/>
    <n v="0"/>
    <n v="61.5"/>
    <n v="242.5"/>
    <n v="123"/>
    <n v="119.5"/>
    <n v="0.4927835051546392"/>
  </r>
  <r>
    <n v="494"/>
    <d v="2026-09-17T00:00:00"/>
    <n v="2026"/>
    <x v="2"/>
    <n v="9"/>
    <x v="8"/>
    <x v="3"/>
    <x v="4"/>
    <x v="0"/>
    <s v="New"/>
    <x v="2"/>
    <s v="Insulated Bottle"/>
    <n v="1"/>
    <n v="35.94"/>
    <n v="0.1"/>
    <n v="13.19"/>
    <n v="32.345999999999997"/>
    <n v="13.19"/>
    <n v="19.155999999999999"/>
    <n v="0.59222160390774747"/>
  </r>
  <r>
    <n v="665"/>
    <d v="2026-09-17T00:00:00"/>
    <n v="2026"/>
    <x v="2"/>
    <n v="9"/>
    <x v="8"/>
    <x v="1"/>
    <x v="14"/>
    <x v="0"/>
    <s v="New"/>
    <x v="0"/>
    <s v="Cycling Pack 12L"/>
    <n v="1"/>
    <n v="101.18"/>
    <n v="0.1"/>
    <n v="49.38"/>
    <n v="91.062000000000012"/>
    <n v="49.38"/>
    <n v="41.682000000000009"/>
    <n v="0.45773209461685449"/>
  </r>
  <r>
    <n v="2067"/>
    <d v="2026-09-17T00:00:00"/>
    <n v="2026"/>
    <x v="2"/>
    <n v="9"/>
    <x v="8"/>
    <x v="3"/>
    <x v="7"/>
    <x v="2"/>
    <s v="New"/>
    <x v="0"/>
    <s v="Commuter Helmet"/>
    <n v="2"/>
    <n v="82.47"/>
    <n v="0"/>
    <n v="42.49"/>
    <n v="164.94"/>
    <n v="84.98"/>
    <n v="79.959999999999994"/>
    <n v="0.48478234509518608"/>
  </r>
  <r>
    <n v="2648"/>
    <d v="2026-09-17T00:00:00"/>
    <n v="2026"/>
    <x v="2"/>
    <n v="9"/>
    <x v="8"/>
    <x v="2"/>
    <x v="16"/>
    <x v="3"/>
    <s v="New"/>
    <x v="4"/>
    <s v="Training Mat"/>
    <n v="1"/>
    <n v="50.47"/>
    <n v="0.05"/>
    <n v="22.27"/>
    <n v="47.946499999999993"/>
    <n v="22.27"/>
    <n v="25.676499999999994"/>
    <n v="0.53552396942425406"/>
  </r>
  <r>
    <n v="3074"/>
    <d v="2026-09-17T00:00:00"/>
    <n v="2026"/>
    <x v="2"/>
    <n v="9"/>
    <x v="8"/>
    <x v="3"/>
    <x v="8"/>
    <x v="1"/>
    <s v="Business"/>
    <x v="3"/>
    <s v="Portable Camp Stove"/>
    <n v="5"/>
    <n v="82.63"/>
    <n v="0.15"/>
    <n v="38.630000000000003"/>
    <n v="351.17749999999995"/>
    <n v="193.15"/>
    <n v="158.02749999999995"/>
    <n v="0.44999323703824978"/>
  </r>
  <r>
    <n v="259"/>
    <d v="2026-09-18T00:00:00"/>
    <n v="2026"/>
    <x v="2"/>
    <n v="9"/>
    <x v="8"/>
    <x v="3"/>
    <x v="8"/>
    <x v="2"/>
    <s v="Business"/>
    <x v="2"/>
    <s v="Travel Backpack 35L"/>
    <n v="4"/>
    <n v="168.48"/>
    <n v="0.1"/>
    <n v="89.85"/>
    <n v="606.52800000000002"/>
    <n v="359.4"/>
    <n v="247.12800000000004"/>
    <n v="0.4074469768914214"/>
  </r>
  <r>
    <n v="997"/>
    <d v="2026-09-18T00:00:00"/>
    <n v="2026"/>
    <x v="2"/>
    <n v="9"/>
    <x v="8"/>
    <x v="1"/>
    <x v="11"/>
    <x v="3"/>
    <s v="Returning"/>
    <x v="3"/>
    <s v="Compact Sleeping Bag"/>
    <n v="2"/>
    <n v="121.82"/>
    <n v="0"/>
    <n v="61.92"/>
    <n v="243.64"/>
    <n v="123.84"/>
    <n v="119.79999999999998"/>
    <n v="0.49170907896897059"/>
  </r>
  <r>
    <n v="2102"/>
    <d v="2026-09-18T00:00:00"/>
    <n v="2026"/>
    <x v="2"/>
    <n v="9"/>
    <x v="8"/>
    <x v="0"/>
    <x v="15"/>
    <x v="2"/>
    <s v="Returning"/>
    <x v="0"/>
    <s v="Trail Bike Light"/>
    <n v="1"/>
    <n v="50.02"/>
    <n v="0.1"/>
    <n v="22.47"/>
    <n v="45.018000000000001"/>
    <n v="22.47"/>
    <n v="22.548000000000002"/>
    <n v="0.50086632013861121"/>
  </r>
  <r>
    <n v="2452"/>
    <d v="2026-09-18T00:00:00"/>
    <n v="2026"/>
    <x v="2"/>
    <n v="9"/>
    <x v="8"/>
    <x v="2"/>
    <x v="5"/>
    <x v="0"/>
    <s v="New"/>
    <x v="4"/>
    <s v="Training Mat"/>
    <n v="1"/>
    <n v="50.17"/>
    <n v="0.1"/>
    <n v="21.99"/>
    <n v="45.153000000000006"/>
    <n v="21.99"/>
    <n v="23.163000000000007"/>
    <n v="0.51298917015480705"/>
  </r>
  <r>
    <n v="2761"/>
    <d v="2026-09-18T00:00:00"/>
    <n v="2026"/>
    <x v="2"/>
    <n v="9"/>
    <x v="8"/>
    <x v="0"/>
    <x v="15"/>
    <x v="1"/>
    <s v="Business"/>
    <x v="3"/>
    <s v="Compact Sleeping Bag"/>
    <n v="5"/>
    <n v="124.51"/>
    <n v="0.1"/>
    <n v="60.29"/>
    <n v="560.29500000000007"/>
    <n v="301.45"/>
    <n v="258.84500000000008"/>
    <n v="0.46197984990049895"/>
  </r>
  <r>
    <n v="3993"/>
    <d v="2026-09-18T00:00:00"/>
    <n v="2026"/>
    <x v="2"/>
    <n v="9"/>
    <x v="8"/>
    <x v="1"/>
    <x v="12"/>
    <x v="3"/>
    <s v="Returning"/>
    <x v="1"/>
    <s v="Summit Backpack 45L"/>
    <n v="1"/>
    <n v="153.68"/>
    <n v="0.05"/>
    <n v="77.42"/>
    <n v="145.99600000000001"/>
    <n v="77.42"/>
    <n v="68.576000000000008"/>
    <n v="0.46971149894517661"/>
  </r>
  <r>
    <n v="4343"/>
    <d v="2026-09-18T00:00:00"/>
    <n v="2026"/>
    <x v="2"/>
    <n v="9"/>
    <x v="8"/>
    <x v="1"/>
    <x v="12"/>
    <x v="3"/>
    <s v="New"/>
    <x v="3"/>
    <s v="Compact Sleeping Bag"/>
    <n v="2"/>
    <n v="121.37"/>
    <n v="0.05"/>
    <n v="60.13"/>
    <n v="230.60300000000001"/>
    <n v="120.26"/>
    <n v="110.343"/>
    <n v="0.47849767782726155"/>
  </r>
  <r>
    <n v="4429"/>
    <d v="2026-09-18T00:00:00"/>
    <n v="2026"/>
    <x v="2"/>
    <n v="9"/>
    <x v="8"/>
    <x v="0"/>
    <x v="15"/>
    <x v="0"/>
    <s v="Business"/>
    <x v="1"/>
    <s v="Trail Boots"/>
    <n v="2"/>
    <n v="145.1"/>
    <n v="0.1"/>
    <n v="77.62"/>
    <n v="261.18"/>
    <n v="155.24"/>
    <n v="105.94"/>
    <n v="0.40562064476606169"/>
  </r>
  <r>
    <n v="4824"/>
    <d v="2026-09-18T00:00:00"/>
    <n v="2026"/>
    <x v="2"/>
    <n v="9"/>
    <x v="8"/>
    <x v="3"/>
    <x v="8"/>
    <x v="0"/>
    <s v="Returning"/>
    <x v="4"/>
    <s v="Recovery Roller"/>
    <n v="1"/>
    <n v="36.729999999999997"/>
    <n v="0.05"/>
    <n v="14.11"/>
    <n v="34.893499999999996"/>
    <n v="14.11"/>
    <n v="20.783499999999997"/>
    <n v="0.59562669265049362"/>
  </r>
  <r>
    <n v="4881"/>
    <d v="2026-09-18T00:00:00"/>
    <n v="2026"/>
    <x v="2"/>
    <n v="9"/>
    <x v="8"/>
    <x v="2"/>
    <x v="2"/>
    <x v="0"/>
    <s v="Business"/>
    <x v="2"/>
    <s v="Carry-On Duffel"/>
    <n v="4"/>
    <n v="134.15"/>
    <n v="0.05"/>
    <n v="65.58"/>
    <n v="509.77"/>
    <n v="262.32"/>
    <n v="247.45"/>
    <n v="0.48541499107440611"/>
  </r>
  <r>
    <n v="5138"/>
    <d v="2026-09-18T00:00:00"/>
    <n v="2026"/>
    <x v="2"/>
    <n v="9"/>
    <x v="8"/>
    <x v="0"/>
    <x v="0"/>
    <x v="1"/>
    <s v="Business"/>
    <x v="1"/>
    <s v="Hiking Daypack 20L"/>
    <n v="8"/>
    <n v="94.21"/>
    <n v="0.1"/>
    <n v="45.05"/>
    <n v="678.31200000000001"/>
    <n v="360.4"/>
    <n v="317.91200000000003"/>
    <n v="0.46868107891353833"/>
  </r>
  <r>
    <n v="1214"/>
    <d v="2026-09-19T00:00:00"/>
    <n v="2026"/>
    <x v="2"/>
    <n v="9"/>
    <x v="8"/>
    <x v="0"/>
    <x v="15"/>
    <x v="2"/>
    <s v="Returning"/>
    <x v="3"/>
    <s v="Trail Tent 2P"/>
    <n v="1"/>
    <n v="198.29"/>
    <n v="0.05"/>
    <n v="106.24"/>
    <n v="188.37549999999999"/>
    <n v="106.24"/>
    <n v="82.135499999999993"/>
    <n v="0.436020076920831"/>
  </r>
  <r>
    <n v="1346"/>
    <d v="2026-09-19T00:00:00"/>
    <n v="2026"/>
    <x v="2"/>
    <n v="9"/>
    <x v="8"/>
    <x v="1"/>
    <x v="14"/>
    <x v="3"/>
    <s v="Returning"/>
    <x v="2"/>
    <s v="Travel Backpack 35L"/>
    <n v="3"/>
    <n v="166.21"/>
    <n v="0.05"/>
    <n v="85.03"/>
    <n v="473.69849999999997"/>
    <n v="255.09"/>
    <n v="218.60849999999996"/>
    <n v="0.4614929116304991"/>
  </r>
  <r>
    <n v="1361"/>
    <d v="2026-09-19T00:00:00"/>
    <n v="2026"/>
    <x v="2"/>
    <n v="9"/>
    <x v="8"/>
    <x v="1"/>
    <x v="6"/>
    <x v="3"/>
    <s v="New"/>
    <x v="0"/>
    <s v="Compact Repair Kit"/>
    <n v="1"/>
    <n v="40.700000000000003"/>
    <n v="0.05"/>
    <n v="16.43"/>
    <n v="38.664999999999999"/>
    <n v="16.43"/>
    <n v="22.234999999999999"/>
    <n v="0.57506789085736454"/>
  </r>
  <r>
    <n v="2728"/>
    <d v="2026-09-19T00:00:00"/>
    <n v="2026"/>
    <x v="2"/>
    <n v="9"/>
    <x v="8"/>
    <x v="0"/>
    <x v="15"/>
    <x v="0"/>
    <s v="New"/>
    <x v="1"/>
    <s v="Summit Backpack 45L"/>
    <n v="3"/>
    <n v="153.5"/>
    <n v="0"/>
    <n v="80.819999999999993"/>
    <n v="460.5"/>
    <n v="242.45999999999998"/>
    <n v="218.04000000000002"/>
    <n v="0.47348534201954401"/>
  </r>
  <r>
    <n v="2788"/>
    <d v="2026-09-19T00:00:00"/>
    <n v="2026"/>
    <x v="2"/>
    <n v="9"/>
    <x v="8"/>
    <x v="1"/>
    <x v="12"/>
    <x v="3"/>
    <s v="New"/>
    <x v="1"/>
    <s v="Trekking Poles"/>
    <n v="1"/>
    <n v="70.430000000000007"/>
    <n v="0"/>
    <n v="31.51"/>
    <n v="70.430000000000007"/>
    <n v="31.51"/>
    <n v="38.92"/>
    <n v="0.55260542382507449"/>
  </r>
  <r>
    <n v="2932"/>
    <d v="2026-09-19T00:00:00"/>
    <n v="2026"/>
    <x v="2"/>
    <n v="9"/>
    <x v="8"/>
    <x v="0"/>
    <x v="15"/>
    <x v="2"/>
    <s v="Business"/>
    <x v="0"/>
    <s v="Trail Bike Light"/>
    <n v="4"/>
    <n v="49.93"/>
    <n v="0"/>
    <n v="22.99"/>
    <n v="199.72"/>
    <n v="91.96"/>
    <n v="107.76"/>
    <n v="0.53955537752853999"/>
  </r>
  <r>
    <n v="3399"/>
    <d v="2026-09-19T00:00:00"/>
    <n v="2026"/>
    <x v="2"/>
    <n v="9"/>
    <x v="8"/>
    <x v="1"/>
    <x v="12"/>
    <x v="2"/>
    <s v="Returning"/>
    <x v="0"/>
    <s v="Trail Bike Light"/>
    <n v="1"/>
    <n v="50.18"/>
    <n v="0"/>
    <n v="22.92"/>
    <n v="50.18"/>
    <n v="22.92"/>
    <n v="27.259999999999998"/>
    <n v="0.54324432044639293"/>
  </r>
  <r>
    <n v="3588"/>
    <d v="2026-09-19T00:00:00"/>
    <n v="2026"/>
    <x v="2"/>
    <n v="9"/>
    <x v="8"/>
    <x v="3"/>
    <x v="13"/>
    <x v="2"/>
    <s v="New"/>
    <x v="2"/>
    <s v="Travel Backpack 35L"/>
    <n v="2"/>
    <n v="164.01"/>
    <n v="0.15"/>
    <n v="87.14"/>
    <n v="278.81699999999995"/>
    <n v="174.28"/>
    <n v="104.53699999999995"/>
    <n v="0.37493050997607741"/>
  </r>
  <r>
    <n v="3603"/>
    <d v="2026-09-19T00:00:00"/>
    <n v="2026"/>
    <x v="2"/>
    <n v="9"/>
    <x v="8"/>
    <x v="1"/>
    <x v="14"/>
    <x v="3"/>
    <s v="Returning"/>
    <x v="0"/>
    <s v="Commuter Helmet"/>
    <n v="2"/>
    <n v="83.77"/>
    <n v="0"/>
    <n v="43.32"/>
    <n v="167.54"/>
    <n v="86.64"/>
    <n v="80.899999999999991"/>
    <n v="0.4828697624447893"/>
  </r>
  <r>
    <n v="3845"/>
    <d v="2026-09-19T00:00:00"/>
    <n v="2026"/>
    <x v="2"/>
    <n v="9"/>
    <x v="8"/>
    <x v="3"/>
    <x v="8"/>
    <x v="0"/>
    <s v="New"/>
    <x v="3"/>
    <s v="Portable Camp Stove"/>
    <n v="1"/>
    <n v="81.84"/>
    <n v="0"/>
    <n v="38.5"/>
    <n v="81.84"/>
    <n v="38.5"/>
    <n v="43.34"/>
    <n v="0.52956989247311825"/>
  </r>
  <r>
    <n v="4191"/>
    <d v="2026-09-19T00:00:00"/>
    <n v="2026"/>
    <x v="2"/>
    <n v="9"/>
    <x v="8"/>
    <x v="2"/>
    <x v="5"/>
    <x v="3"/>
    <s v="Returning"/>
    <x v="4"/>
    <s v="Resistance Band Set"/>
    <n v="1"/>
    <n v="40.32"/>
    <n v="0.15"/>
    <n v="14.39"/>
    <n v="34.271999999999998"/>
    <n v="14.39"/>
    <n v="19.881999999999998"/>
    <n v="0.58012371615312786"/>
  </r>
  <r>
    <n v="4269"/>
    <d v="2026-09-19T00:00:00"/>
    <n v="2026"/>
    <x v="2"/>
    <n v="9"/>
    <x v="8"/>
    <x v="2"/>
    <x v="16"/>
    <x v="1"/>
    <s v="Business"/>
    <x v="1"/>
    <s v="Summit Backpack 45L"/>
    <n v="4"/>
    <n v="155.84"/>
    <n v="0.05"/>
    <n v="80.790000000000006"/>
    <n v="592.19200000000001"/>
    <n v="323.16000000000003"/>
    <n v="269.03199999999998"/>
    <n v="0.45429860585755966"/>
  </r>
  <r>
    <n v="5"/>
    <d v="2026-09-20T00:00:00"/>
    <n v="2026"/>
    <x v="2"/>
    <n v="9"/>
    <x v="8"/>
    <x v="1"/>
    <x v="6"/>
    <x v="0"/>
    <s v="Business"/>
    <x v="4"/>
    <s v="Training Mat"/>
    <n v="1"/>
    <n v="51.83"/>
    <n v="0"/>
    <n v="21.9"/>
    <n v="51.83"/>
    <n v="21.9"/>
    <n v="29.93"/>
    <n v="0.57746478873239437"/>
  </r>
  <r>
    <n v="210"/>
    <d v="2026-09-20T00:00:00"/>
    <n v="2026"/>
    <x v="2"/>
    <n v="9"/>
    <x v="8"/>
    <x v="2"/>
    <x v="3"/>
    <x v="2"/>
    <s v="Returning"/>
    <x v="3"/>
    <s v="Trail Tent 2P"/>
    <n v="1"/>
    <n v="190.77"/>
    <n v="0.05"/>
    <n v="104.69"/>
    <n v="181.23150000000001"/>
    <n v="104.69"/>
    <n v="76.541500000000013"/>
    <n v="0.42234103894742364"/>
  </r>
  <r>
    <n v="462"/>
    <d v="2026-09-20T00:00:00"/>
    <n v="2026"/>
    <x v="2"/>
    <n v="9"/>
    <x v="8"/>
    <x v="1"/>
    <x v="12"/>
    <x v="2"/>
    <s v="New"/>
    <x v="0"/>
    <s v="Compact Repair Kit"/>
    <n v="2"/>
    <n v="40.049999999999997"/>
    <n v="0.05"/>
    <n v="16.97"/>
    <n v="76.094999999999985"/>
    <n v="33.94"/>
    <n v="42.154999999999987"/>
    <n v="0.55397857940731976"/>
  </r>
  <r>
    <n v="725"/>
    <d v="2026-09-20T00:00:00"/>
    <n v="2026"/>
    <x v="2"/>
    <n v="9"/>
    <x v="8"/>
    <x v="1"/>
    <x v="12"/>
    <x v="0"/>
    <s v="New"/>
    <x v="0"/>
    <s v="Commuter Helmet"/>
    <n v="1"/>
    <n v="82.08"/>
    <n v="0.05"/>
    <n v="43.18"/>
    <n v="77.975999999999999"/>
    <n v="43.18"/>
    <n v="34.795999999999999"/>
    <n v="0.44623986867754178"/>
  </r>
  <r>
    <n v="918"/>
    <d v="2026-09-20T00:00:00"/>
    <n v="2026"/>
    <x v="2"/>
    <n v="9"/>
    <x v="8"/>
    <x v="0"/>
    <x v="15"/>
    <x v="0"/>
    <s v="Returning"/>
    <x v="0"/>
    <s v="Trail Bike Light"/>
    <n v="1"/>
    <n v="50.3"/>
    <n v="0.05"/>
    <n v="22.14"/>
    <n v="47.784999999999997"/>
    <n v="22.14"/>
    <n v="25.644999999999996"/>
    <n v="0.53667468870984614"/>
  </r>
  <r>
    <n v="1442"/>
    <d v="2026-09-20T00:00:00"/>
    <n v="2026"/>
    <x v="2"/>
    <n v="9"/>
    <x v="8"/>
    <x v="2"/>
    <x v="16"/>
    <x v="0"/>
    <s v="New"/>
    <x v="2"/>
    <s v="Packing Cube Set"/>
    <n v="1"/>
    <n v="47.68"/>
    <n v="0.1"/>
    <n v="18.03"/>
    <n v="42.911999999999999"/>
    <n v="18.03"/>
    <n v="24.881999999999998"/>
    <n v="0.57983780760626391"/>
  </r>
  <r>
    <n v="4290"/>
    <d v="2026-09-20T00:00:00"/>
    <n v="2026"/>
    <x v="2"/>
    <n v="9"/>
    <x v="8"/>
    <x v="2"/>
    <x v="2"/>
    <x v="2"/>
    <s v="Returning"/>
    <x v="0"/>
    <s v="Trail Bike Light"/>
    <n v="2"/>
    <n v="51.48"/>
    <n v="0.05"/>
    <n v="22.38"/>
    <n v="97.811999999999983"/>
    <n v="44.76"/>
    <n v="53.051999999999985"/>
    <n v="0.54238743712427917"/>
  </r>
  <r>
    <n v="4666"/>
    <d v="2026-09-20T00:00:00"/>
    <n v="2026"/>
    <x v="2"/>
    <n v="9"/>
    <x v="8"/>
    <x v="2"/>
    <x v="3"/>
    <x v="0"/>
    <s v="Business"/>
    <x v="4"/>
    <s v="Weighted Vest"/>
    <n v="2"/>
    <n v="123.73"/>
    <n v="0"/>
    <n v="68.459999999999994"/>
    <n v="247.46"/>
    <n v="136.91999999999999"/>
    <n v="110.54000000000002"/>
    <n v="0.44669845631617239"/>
  </r>
  <r>
    <n v="234"/>
    <d v="2026-09-21T00:00:00"/>
    <n v="2026"/>
    <x v="2"/>
    <n v="9"/>
    <x v="8"/>
    <x v="2"/>
    <x v="5"/>
    <x v="0"/>
    <s v="Business"/>
    <x v="1"/>
    <s v="Trail Boots"/>
    <n v="2"/>
    <n v="146.81"/>
    <n v="0"/>
    <n v="79.72"/>
    <n v="293.62"/>
    <n v="159.44"/>
    <n v="134.18"/>
    <n v="0.45698521899053202"/>
  </r>
  <r>
    <n v="802"/>
    <d v="2026-09-21T00:00:00"/>
    <n v="2026"/>
    <x v="2"/>
    <n v="9"/>
    <x v="8"/>
    <x v="1"/>
    <x v="12"/>
    <x v="2"/>
    <s v="Returning"/>
    <x v="2"/>
    <s v="Travel Backpack 35L"/>
    <n v="2"/>
    <n v="167.16"/>
    <n v="0"/>
    <n v="88.51"/>
    <n v="334.32"/>
    <n v="177.02"/>
    <n v="157.29999999999998"/>
    <n v="0.4705072983967456"/>
  </r>
  <r>
    <n v="1942"/>
    <d v="2026-09-21T00:00:00"/>
    <n v="2026"/>
    <x v="2"/>
    <n v="9"/>
    <x v="8"/>
    <x v="2"/>
    <x v="2"/>
    <x v="0"/>
    <s v="New"/>
    <x v="0"/>
    <s v="Commuter Helmet"/>
    <n v="1"/>
    <n v="83.69"/>
    <n v="0"/>
    <n v="42.76"/>
    <n v="83.69"/>
    <n v="42.76"/>
    <n v="40.93"/>
    <n v="0.48906679412116144"/>
  </r>
  <r>
    <n v="2200"/>
    <d v="2026-09-21T00:00:00"/>
    <n v="2026"/>
    <x v="2"/>
    <n v="9"/>
    <x v="8"/>
    <x v="0"/>
    <x v="0"/>
    <x v="0"/>
    <s v="New"/>
    <x v="0"/>
    <s v="Compact Repair Kit"/>
    <n v="1"/>
    <n v="40.4"/>
    <n v="0.15"/>
    <n v="16.47"/>
    <n v="34.339999999999996"/>
    <n v="16.47"/>
    <n v="17.869999999999997"/>
    <n v="0.52038439138031445"/>
  </r>
  <r>
    <n v="2236"/>
    <d v="2026-09-21T00:00:00"/>
    <n v="2026"/>
    <x v="2"/>
    <n v="9"/>
    <x v="8"/>
    <x v="1"/>
    <x v="11"/>
    <x v="0"/>
    <s v="Returning"/>
    <x v="1"/>
    <s v="Trail Boots"/>
    <n v="3"/>
    <n v="143.31"/>
    <n v="0"/>
    <n v="81.36"/>
    <n v="429.93"/>
    <n v="244.07999999999998"/>
    <n v="185.85000000000002"/>
    <n v="0.43227967343521045"/>
  </r>
  <r>
    <n v="4041"/>
    <d v="2026-09-21T00:00:00"/>
    <n v="2026"/>
    <x v="2"/>
    <n v="9"/>
    <x v="8"/>
    <x v="1"/>
    <x v="11"/>
    <x v="1"/>
    <s v="Returning"/>
    <x v="4"/>
    <s v="Training Mat"/>
    <n v="15"/>
    <n v="51.1"/>
    <n v="0.1"/>
    <n v="21.9"/>
    <n v="689.85"/>
    <n v="328.5"/>
    <n v="361.35"/>
    <n v="0.52380952380952384"/>
  </r>
  <r>
    <n v="4435"/>
    <d v="2026-09-21T00:00:00"/>
    <n v="2026"/>
    <x v="2"/>
    <n v="9"/>
    <x v="8"/>
    <x v="3"/>
    <x v="13"/>
    <x v="3"/>
    <s v="New"/>
    <x v="1"/>
    <s v="Trail Boots"/>
    <n v="1"/>
    <n v="146.33000000000001"/>
    <n v="0"/>
    <n v="80.05"/>
    <n v="146.33000000000001"/>
    <n v="80.05"/>
    <n v="66.280000000000015"/>
    <n v="0.45294881432378875"/>
  </r>
  <r>
    <n v="305"/>
    <d v="2026-09-22T00:00:00"/>
    <n v="2026"/>
    <x v="2"/>
    <n v="9"/>
    <x v="8"/>
    <x v="3"/>
    <x v="8"/>
    <x v="0"/>
    <s v="Returning"/>
    <x v="2"/>
    <s v="Carry-On Duffel"/>
    <n v="1"/>
    <n v="130.69999999999999"/>
    <n v="0.05"/>
    <n v="68.23"/>
    <n v="124.16499999999998"/>
    <n v="68.23"/>
    <n v="55.934999999999974"/>
    <n v="0.45048926831232622"/>
  </r>
  <r>
    <n v="808"/>
    <d v="2026-09-22T00:00:00"/>
    <n v="2026"/>
    <x v="2"/>
    <n v="9"/>
    <x v="8"/>
    <x v="1"/>
    <x v="12"/>
    <x v="1"/>
    <s v="Business"/>
    <x v="4"/>
    <s v="Resistance Band Set"/>
    <n v="8"/>
    <n v="39.630000000000003"/>
    <n v="0.15"/>
    <n v="14.61"/>
    <n v="269.48400000000004"/>
    <n v="116.88"/>
    <n v="152.60400000000004"/>
    <n v="0.56628222825844954"/>
  </r>
  <r>
    <n v="1029"/>
    <d v="2026-09-22T00:00:00"/>
    <n v="2026"/>
    <x v="2"/>
    <n v="9"/>
    <x v="8"/>
    <x v="1"/>
    <x v="6"/>
    <x v="0"/>
    <s v="Returning"/>
    <x v="2"/>
    <s v="Carry-On Duffel"/>
    <n v="1"/>
    <n v="132.36000000000001"/>
    <n v="0.05"/>
    <n v="66.63"/>
    <n v="125.742"/>
    <n v="66.63"/>
    <n v="59.112000000000009"/>
    <n v="0.47010545402490822"/>
  </r>
  <r>
    <n v="1721"/>
    <d v="2026-09-22T00:00:00"/>
    <n v="2026"/>
    <x v="2"/>
    <n v="9"/>
    <x v="8"/>
    <x v="3"/>
    <x v="7"/>
    <x v="0"/>
    <s v="Business"/>
    <x v="1"/>
    <s v="Summit Backpack 45L"/>
    <n v="1"/>
    <n v="156.81"/>
    <n v="0"/>
    <n v="78.2"/>
    <n v="156.81"/>
    <n v="78.2"/>
    <n v="78.61"/>
    <n v="0.50130731458452904"/>
  </r>
  <r>
    <n v="2425"/>
    <d v="2026-09-22T00:00:00"/>
    <n v="2026"/>
    <x v="2"/>
    <n v="9"/>
    <x v="8"/>
    <x v="3"/>
    <x v="8"/>
    <x v="3"/>
    <s v="New"/>
    <x v="2"/>
    <s v="Carry-On Duffel"/>
    <n v="3"/>
    <n v="134.52000000000001"/>
    <n v="0.05"/>
    <n v="65.19"/>
    <n v="383.38200000000006"/>
    <n v="195.57"/>
    <n v="187.81200000000007"/>
    <n v="0.48988215409174152"/>
  </r>
  <r>
    <n v="3322"/>
    <d v="2026-09-22T00:00:00"/>
    <n v="2026"/>
    <x v="2"/>
    <n v="9"/>
    <x v="8"/>
    <x v="3"/>
    <x v="8"/>
    <x v="0"/>
    <s v="Returning"/>
    <x v="3"/>
    <s v="Compact Sleeping Bag"/>
    <n v="1"/>
    <n v="124.51"/>
    <n v="0"/>
    <n v="59.97"/>
    <n v="124.51"/>
    <n v="59.97"/>
    <n v="64.540000000000006"/>
    <n v="0.51835193960324477"/>
  </r>
  <r>
    <n v="3821"/>
    <d v="2026-09-22T00:00:00"/>
    <n v="2026"/>
    <x v="2"/>
    <n v="9"/>
    <x v="8"/>
    <x v="2"/>
    <x v="3"/>
    <x v="0"/>
    <s v="Returning"/>
    <x v="1"/>
    <s v="Trail Boots"/>
    <n v="1"/>
    <n v="141"/>
    <n v="0"/>
    <n v="79.010000000000005"/>
    <n v="141"/>
    <n v="79.010000000000005"/>
    <n v="61.989999999999995"/>
    <n v="0.43964539007092196"/>
  </r>
  <r>
    <n v="3899"/>
    <d v="2026-09-22T00:00:00"/>
    <n v="2026"/>
    <x v="2"/>
    <n v="9"/>
    <x v="8"/>
    <x v="3"/>
    <x v="4"/>
    <x v="1"/>
    <s v="Returning"/>
    <x v="3"/>
    <s v="Compact Sleeping Bag"/>
    <n v="6"/>
    <n v="121.7"/>
    <n v="0.15"/>
    <n v="61.26"/>
    <n v="620.67000000000007"/>
    <n v="367.56"/>
    <n v="253.11000000000007"/>
    <n v="0.40780124703948967"/>
  </r>
  <r>
    <n v="4807"/>
    <d v="2026-09-22T00:00:00"/>
    <n v="2026"/>
    <x v="2"/>
    <n v="9"/>
    <x v="8"/>
    <x v="3"/>
    <x v="7"/>
    <x v="1"/>
    <s v="Business"/>
    <x v="0"/>
    <s v="Cycling Pack 12L"/>
    <n v="4"/>
    <n v="103.86"/>
    <n v="0.1"/>
    <n v="50.12"/>
    <n v="373.89600000000002"/>
    <n v="200.48"/>
    <n v="173.41600000000003"/>
    <n v="0.46380811776536796"/>
  </r>
  <r>
    <n v="30"/>
    <d v="2026-09-23T00:00:00"/>
    <n v="2026"/>
    <x v="2"/>
    <n v="9"/>
    <x v="8"/>
    <x v="2"/>
    <x v="5"/>
    <x v="3"/>
    <s v="Returning"/>
    <x v="1"/>
    <s v="Hiking Daypack 20L"/>
    <n v="2"/>
    <n v="93.82"/>
    <n v="0.05"/>
    <n v="45.57"/>
    <n v="178.25799999999998"/>
    <n v="91.14"/>
    <n v="87.117999999999981"/>
    <n v="0.48871859888476249"/>
  </r>
  <r>
    <n v="3027"/>
    <d v="2026-09-23T00:00:00"/>
    <n v="2026"/>
    <x v="2"/>
    <n v="9"/>
    <x v="8"/>
    <x v="3"/>
    <x v="8"/>
    <x v="1"/>
    <s v="Business"/>
    <x v="1"/>
    <s v="Summit Backpack 45L"/>
    <n v="8"/>
    <n v="155.13999999999999"/>
    <n v="0.1"/>
    <n v="76.87"/>
    <n v="1117.008"/>
    <n v="614.96"/>
    <n v="502.048"/>
    <n v="0.44945783736553363"/>
  </r>
  <r>
    <n v="3690"/>
    <d v="2026-09-23T00:00:00"/>
    <n v="2026"/>
    <x v="2"/>
    <n v="9"/>
    <x v="8"/>
    <x v="3"/>
    <x v="8"/>
    <x v="0"/>
    <s v="Returning"/>
    <x v="1"/>
    <s v="Hiking Daypack 20L"/>
    <n v="3"/>
    <n v="92.14"/>
    <n v="0.05"/>
    <n v="45.25"/>
    <n v="262.59899999999999"/>
    <n v="135.75"/>
    <n v="126.84899999999999"/>
    <n v="0.48305210606285626"/>
  </r>
  <r>
    <n v="600"/>
    <d v="2026-09-24T00:00:00"/>
    <n v="2026"/>
    <x v="2"/>
    <n v="9"/>
    <x v="8"/>
    <x v="1"/>
    <x v="12"/>
    <x v="2"/>
    <s v="Returning"/>
    <x v="0"/>
    <s v="Compact Repair Kit"/>
    <n v="6"/>
    <n v="39.880000000000003"/>
    <n v="0.05"/>
    <n v="16.79"/>
    <n v="227.31600000000003"/>
    <n v="100.74"/>
    <n v="126.57600000000004"/>
    <n v="0.5568283798764716"/>
  </r>
  <r>
    <n v="1931"/>
    <d v="2026-09-24T00:00:00"/>
    <n v="2026"/>
    <x v="2"/>
    <n v="9"/>
    <x v="8"/>
    <x v="2"/>
    <x v="16"/>
    <x v="0"/>
    <s v="Returning"/>
    <x v="2"/>
    <s v="Insulated Bottle"/>
    <n v="4"/>
    <n v="35.700000000000003"/>
    <n v="0"/>
    <n v="13.91"/>
    <n v="142.80000000000001"/>
    <n v="55.64"/>
    <n v="87.160000000000011"/>
    <n v="0.61036414565826336"/>
  </r>
  <r>
    <n v="2124"/>
    <d v="2026-09-24T00:00:00"/>
    <n v="2026"/>
    <x v="2"/>
    <n v="9"/>
    <x v="8"/>
    <x v="3"/>
    <x v="8"/>
    <x v="2"/>
    <s v="New"/>
    <x v="0"/>
    <s v="Cycling Pack 12L"/>
    <n v="6"/>
    <n v="104.16"/>
    <n v="0"/>
    <n v="51.76"/>
    <n v="624.96"/>
    <n v="310.56"/>
    <n v="314.40000000000003"/>
    <n v="0.50307219662058378"/>
  </r>
  <r>
    <n v="2789"/>
    <d v="2026-09-24T00:00:00"/>
    <n v="2026"/>
    <x v="2"/>
    <n v="9"/>
    <x v="8"/>
    <x v="2"/>
    <x v="16"/>
    <x v="0"/>
    <s v="New"/>
    <x v="1"/>
    <s v="Trail Boots"/>
    <n v="5"/>
    <n v="147.21"/>
    <n v="0.05"/>
    <n v="79.14"/>
    <n v="699.24750000000006"/>
    <n v="395.7"/>
    <n v="303.54750000000007"/>
    <n v="0.43410594961011667"/>
  </r>
  <r>
    <n v="2921"/>
    <d v="2026-09-24T00:00:00"/>
    <n v="2026"/>
    <x v="2"/>
    <n v="9"/>
    <x v="8"/>
    <x v="0"/>
    <x v="0"/>
    <x v="0"/>
    <s v="New"/>
    <x v="3"/>
    <s v="Trail Tent 2P"/>
    <n v="3"/>
    <n v="195.68"/>
    <n v="0.05"/>
    <n v="102.16"/>
    <n v="557.68799999999999"/>
    <n v="306.48"/>
    <n v="251.20799999999997"/>
    <n v="0.45044541033696256"/>
  </r>
  <r>
    <n v="3108"/>
    <d v="2026-09-24T00:00:00"/>
    <n v="2026"/>
    <x v="2"/>
    <n v="9"/>
    <x v="8"/>
    <x v="1"/>
    <x v="11"/>
    <x v="1"/>
    <s v="Business"/>
    <x v="1"/>
    <s v="Hiking Daypack 20L"/>
    <n v="5"/>
    <n v="90.05"/>
    <n v="0.15"/>
    <n v="44.12"/>
    <n v="382.71249999999998"/>
    <n v="220.6"/>
    <n v="162.11249999999998"/>
    <n v="0.42358820263252439"/>
  </r>
  <r>
    <n v="3226"/>
    <d v="2026-09-24T00:00:00"/>
    <n v="2026"/>
    <x v="2"/>
    <n v="9"/>
    <x v="8"/>
    <x v="3"/>
    <x v="13"/>
    <x v="3"/>
    <s v="Returning"/>
    <x v="3"/>
    <s v="Alpine Tent 4P"/>
    <n v="1"/>
    <n v="345.48"/>
    <n v="0"/>
    <n v="196.31"/>
    <n v="345.48"/>
    <n v="196.31"/>
    <n v="149.17000000000002"/>
    <n v="0.43177607965728843"/>
  </r>
  <r>
    <n v="3286"/>
    <d v="2026-09-24T00:00:00"/>
    <n v="2026"/>
    <x v="2"/>
    <n v="9"/>
    <x v="8"/>
    <x v="3"/>
    <x v="4"/>
    <x v="0"/>
    <s v="New"/>
    <x v="2"/>
    <s v="Packing Cube Set"/>
    <n v="1"/>
    <n v="46.23"/>
    <n v="0.1"/>
    <n v="18.34"/>
    <n v="41.606999999999999"/>
    <n v="18.34"/>
    <n v="23.266999999999999"/>
    <n v="0.55920878698295962"/>
  </r>
  <r>
    <n v="4510"/>
    <d v="2026-09-24T00:00:00"/>
    <n v="2026"/>
    <x v="2"/>
    <n v="9"/>
    <x v="8"/>
    <x v="0"/>
    <x v="0"/>
    <x v="3"/>
    <s v="Returning"/>
    <x v="3"/>
    <s v="Portable Camp Stove"/>
    <n v="3"/>
    <n v="82.38"/>
    <n v="0.15"/>
    <n v="39.020000000000003"/>
    <n v="210.06899999999999"/>
    <n v="117.06"/>
    <n v="93.008999999999986"/>
    <n v="0.44275452351370259"/>
  </r>
  <r>
    <n v="2069"/>
    <d v="2026-09-25T00:00:00"/>
    <n v="2026"/>
    <x v="2"/>
    <n v="9"/>
    <x v="8"/>
    <x v="3"/>
    <x v="7"/>
    <x v="0"/>
    <s v="New"/>
    <x v="3"/>
    <s v="Alpine Tent 4P"/>
    <n v="1"/>
    <n v="344.79"/>
    <n v="0"/>
    <n v="189.63"/>
    <n v="344.79"/>
    <n v="189.63"/>
    <n v="155.16000000000003"/>
    <n v="0.45001305142260511"/>
  </r>
  <r>
    <n v="95"/>
    <d v="2026-09-26T00:00:00"/>
    <n v="2026"/>
    <x v="2"/>
    <n v="9"/>
    <x v="8"/>
    <x v="0"/>
    <x v="0"/>
    <x v="3"/>
    <s v="Returning"/>
    <x v="1"/>
    <s v="Trekking Poles"/>
    <n v="1"/>
    <n v="73.06"/>
    <n v="0.05"/>
    <n v="31.42"/>
    <n v="69.406999999999996"/>
    <n v="31.42"/>
    <n v="37.986999999999995"/>
    <n v="0.54730790842422228"/>
  </r>
  <r>
    <n v="160"/>
    <d v="2026-09-26T00:00:00"/>
    <n v="2026"/>
    <x v="2"/>
    <n v="9"/>
    <x v="8"/>
    <x v="3"/>
    <x v="8"/>
    <x v="0"/>
    <s v="Returning"/>
    <x v="3"/>
    <s v="Portable Camp Stove"/>
    <n v="1"/>
    <n v="81.58"/>
    <n v="0.1"/>
    <n v="38.89"/>
    <n v="73.421999999999997"/>
    <n v="38.89"/>
    <n v="34.531999999999996"/>
    <n v="0.47032224673803491"/>
  </r>
  <r>
    <n v="407"/>
    <d v="2026-09-26T00:00:00"/>
    <n v="2026"/>
    <x v="2"/>
    <n v="9"/>
    <x v="8"/>
    <x v="1"/>
    <x v="12"/>
    <x v="1"/>
    <s v="Returning"/>
    <x v="4"/>
    <s v="Training Mat"/>
    <n v="6"/>
    <n v="49.87"/>
    <n v="0.1"/>
    <n v="21.75"/>
    <n v="269.298"/>
    <n v="130.5"/>
    <n v="138.798"/>
    <n v="0.51540672414945521"/>
  </r>
  <r>
    <n v="1395"/>
    <d v="2026-09-26T00:00:00"/>
    <n v="2026"/>
    <x v="2"/>
    <n v="9"/>
    <x v="8"/>
    <x v="2"/>
    <x v="3"/>
    <x v="0"/>
    <s v="New"/>
    <x v="0"/>
    <s v="Compact Repair Kit"/>
    <n v="2"/>
    <n v="39.81"/>
    <n v="0.05"/>
    <n v="16.87"/>
    <n v="75.638999999999996"/>
    <n v="33.74"/>
    <n v="41.898999999999994"/>
    <n v="0.55393381721069812"/>
  </r>
  <r>
    <n v="2085"/>
    <d v="2026-09-26T00:00:00"/>
    <n v="2026"/>
    <x v="2"/>
    <n v="9"/>
    <x v="8"/>
    <x v="2"/>
    <x v="2"/>
    <x v="0"/>
    <s v="Returning"/>
    <x v="3"/>
    <s v="Trail Tent 2P"/>
    <n v="3"/>
    <n v="191.46"/>
    <n v="0"/>
    <n v="104.06"/>
    <n v="574.38"/>
    <n v="312.18"/>
    <n v="262.2"/>
    <n v="0.45649221769560222"/>
  </r>
  <r>
    <n v="3124"/>
    <d v="2026-09-26T00:00:00"/>
    <n v="2026"/>
    <x v="2"/>
    <n v="9"/>
    <x v="8"/>
    <x v="2"/>
    <x v="5"/>
    <x v="0"/>
    <s v="Returning"/>
    <x v="2"/>
    <s v="Packing Cube Set"/>
    <n v="3"/>
    <n v="46.48"/>
    <n v="0.05"/>
    <n v="18.82"/>
    <n v="132.46799999999999"/>
    <n v="56.46"/>
    <n v="76.007999999999981"/>
    <n v="0.57378385723344494"/>
  </r>
  <r>
    <n v="3216"/>
    <d v="2026-09-26T00:00:00"/>
    <n v="2026"/>
    <x v="2"/>
    <n v="9"/>
    <x v="8"/>
    <x v="1"/>
    <x v="12"/>
    <x v="2"/>
    <s v="Returning"/>
    <x v="2"/>
    <s v="Insulated Bottle"/>
    <n v="2"/>
    <n v="35.44"/>
    <n v="0.1"/>
    <n v="13.2"/>
    <n v="63.791999999999994"/>
    <n v="26.4"/>
    <n v="37.391999999999996"/>
    <n v="0.58615500376222718"/>
  </r>
  <r>
    <n v="3743"/>
    <d v="2026-09-26T00:00:00"/>
    <n v="2026"/>
    <x v="2"/>
    <n v="9"/>
    <x v="8"/>
    <x v="2"/>
    <x v="2"/>
    <x v="0"/>
    <s v="New"/>
    <x v="4"/>
    <s v="Recovery Roller"/>
    <n v="4"/>
    <n v="36.159999999999997"/>
    <n v="0.05"/>
    <n v="13.68"/>
    <n v="137.40799999999999"/>
    <n v="54.72"/>
    <n v="82.687999999999988"/>
    <n v="0.60176991150442471"/>
  </r>
  <r>
    <n v="3788"/>
    <d v="2026-09-26T00:00:00"/>
    <n v="2026"/>
    <x v="2"/>
    <n v="9"/>
    <x v="8"/>
    <x v="3"/>
    <x v="8"/>
    <x v="0"/>
    <s v="Returning"/>
    <x v="4"/>
    <s v="Recovery Roller"/>
    <n v="2"/>
    <n v="35.93"/>
    <n v="0"/>
    <n v="13.91"/>
    <n v="71.86"/>
    <n v="27.82"/>
    <n v="44.04"/>
    <n v="0.6128583356526579"/>
  </r>
  <r>
    <n v="4883"/>
    <d v="2026-09-26T00:00:00"/>
    <n v="2026"/>
    <x v="2"/>
    <n v="9"/>
    <x v="8"/>
    <x v="3"/>
    <x v="8"/>
    <x v="0"/>
    <s v="Business"/>
    <x v="3"/>
    <s v="Trail Tent 2P"/>
    <n v="1"/>
    <n v="199.7"/>
    <n v="0"/>
    <n v="103.77"/>
    <n v="199.7"/>
    <n v="103.77"/>
    <n v="95.929999999999993"/>
    <n v="0.4803705558337506"/>
  </r>
  <r>
    <n v="1577"/>
    <d v="2026-09-27T00:00:00"/>
    <n v="2026"/>
    <x v="2"/>
    <n v="9"/>
    <x v="8"/>
    <x v="3"/>
    <x v="4"/>
    <x v="0"/>
    <s v="New"/>
    <x v="1"/>
    <s v="Summit Backpack 45L"/>
    <n v="4"/>
    <n v="154.28"/>
    <n v="0.05"/>
    <n v="78.180000000000007"/>
    <n v="586.26400000000001"/>
    <n v="312.72000000000003"/>
    <n v="273.54399999999998"/>
    <n v="0.46658843115047144"/>
  </r>
  <r>
    <n v="2310"/>
    <d v="2026-09-27T00:00:00"/>
    <n v="2026"/>
    <x v="2"/>
    <n v="9"/>
    <x v="8"/>
    <x v="0"/>
    <x v="15"/>
    <x v="0"/>
    <s v="Returning"/>
    <x v="2"/>
    <s v="Travel Backpack 35L"/>
    <n v="1"/>
    <n v="165.44"/>
    <n v="0"/>
    <n v="88.25"/>
    <n v="165.44"/>
    <n v="88.25"/>
    <n v="77.19"/>
    <n v="0.46657398452611215"/>
  </r>
  <r>
    <n v="2383"/>
    <d v="2026-09-27T00:00:00"/>
    <n v="2026"/>
    <x v="2"/>
    <n v="9"/>
    <x v="8"/>
    <x v="3"/>
    <x v="7"/>
    <x v="0"/>
    <s v="Returning"/>
    <x v="2"/>
    <s v="Carry-On Duffel"/>
    <n v="2"/>
    <n v="130.29"/>
    <n v="0.1"/>
    <n v="67.97"/>
    <n v="234.52199999999999"/>
    <n v="135.94"/>
    <n v="98.581999999999994"/>
    <n v="0.42035288800197845"/>
  </r>
  <r>
    <n v="2803"/>
    <d v="2026-09-27T00:00:00"/>
    <n v="2026"/>
    <x v="2"/>
    <n v="9"/>
    <x v="8"/>
    <x v="1"/>
    <x v="12"/>
    <x v="0"/>
    <s v="Returning"/>
    <x v="4"/>
    <s v="Recovery Roller"/>
    <n v="3"/>
    <n v="36.909999999999997"/>
    <n v="0.05"/>
    <n v="13.7"/>
    <n v="105.19349999999999"/>
    <n v="41.099999999999994"/>
    <n v="64.093499999999992"/>
    <n v="0.60929144861612172"/>
  </r>
  <r>
    <n v="4199"/>
    <d v="2026-09-27T00:00:00"/>
    <n v="2026"/>
    <x v="2"/>
    <n v="9"/>
    <x v="8"/>
    <x v="2"/>
    <x v="5"/>
    <x v="3"/>
    <s v="Business"/>
    <x v="0"/>
    <s v="Trail Bike Light"/>
    <n v="1"/>
    <n v="50.02"/>
    <n v="0"/>
    <n v="22.65"/>
    <n v="50.02"/>
    <n v="22.65"/>
    <n v="27.370000000000005"/>
    <n v="0.54718112754898052"/>
  </r>
  <r>
    <n v="4517"/>
    <d v="2026-09-27T00:00:00"/>
    <n v="2026"/>
    <x v="2"/>
    <n v="9"/>
    <x v="8"/>
    <x v="1"/>
    <x v="12"/>
    <x v="0"/>
    <s v="Returning"/>
    <x v="3"/>
    <s v="Portable Camp Stove"/>
    <n v="1"/>
    <n v="83.32"/>
    <n v="0.05"/>
    <n v="38.93"/>
    <n v="79.153999999999996"/>
    <n v="38.93"/>
    <n v="40.223999999999997"/>
    <n v="0.50817393940925282"/>
  </r>
  <r>
    <n v="80"/>
    <d v="2026-09-28T00:00:00"/>
    <n v="2026"/>
    <x v="2"/>
    <n v="9"/>
    <x v="8"/>
    <x v="0"/>
    <x v="15"/>
    <x v="1"/>
    <s v="Business"/>
    <x v="1"/>
    <s v="Trekking Poles"/>
    <n v="10"/>
    <n v="71.040000000000006"/>
    <n v="0.2"/>
    <n v="31.7"/>
    <n v="568.32000000000005"/>
    <n v="317"/>
    <n v="251.32000000000005"/>
    <n v="0.4422156531531532"/>
  </r>
  <r>
    <n v="370"/>
    <d v="2026-09-28T00:00:00"/>
    <n v="2026"/>
    <x v="2"/>
    <n v="9"/>
    <x v="8"/>
    <x v="3"/>
    <x v="7"/>
    <x v="2"/>
    <s v="Returning"/>
    <x v="0"/>
    <s v="Compact Repair Kit"/>
    <n v="2"/>
    <n v="40.83"/>
    <n v="0"/>
    <n v="16.850000000000001"/>
    <n v="81.66"/>
    <n v="33.700000000000003"/>
    <n v="47.959999999999994"/>
    <n v="0.58731325006122947"/>
  </r>
  <r>
    <n v="417"/>
    <d v="2026-09-28T00:00:00"/>
    <n v="2026"/>
    <x v="2"/>
    <n v="9"/>
    <x v="8"/>
    <x v="1"/>
    <x v="14"/>
    <x v="3"/>
    <s v="Returning"/>
    <x v="3"/>
    <s v="Compact Sleeping Bag"/>
    <n v="1"/>
    <n v="121.64"/>
    <n v="0.15"/>
    <n v="61.56"/>
    <n v="103.39399999999999"/>
    <n v="61.56"/>
    <n v="41.833999999999989"/>
    <n v="0.40460761746329565"/>
  </r>
  <r>
    <n v="437"/>
    <d v="2026-09-28T00:00:00"/>
    <n v="2026"/>
    <x v="2"/>
    <n v="9"/>
    <x v="8"/>
    <x v="1"/>
    <x v="1"/>
    <x v="2"/>
    <s v="New"/>
    <x v="2"/>
    <s v="Travel Backpack 35L"/>
    <n v="1"/>
    <n v="164.7"/>
    <n v="0"/>
    <n v="86.02"/>
    <n v="164.7"/>
    <n v="86.02"/>
    <n v="78.679999999999993"/>
    <n v="0.47771706132361869"/>
  </r>
  <r>
    <n v="790"/>
    <d v="2026-09-28T00:00:00"/>
    <n v="2026"/>
    <x v="2"/>
    <n v="9"/>
    <x v="8"/>
    <x v="3"/>
    <x v="7"/>
    <x v="3"/>
    <s v="New"/>
    <x v="3"/>
    <s v="Trail Tent 2P"/>
    <n v="1"/>
    <n v="199.09"/>
    <n v="0.05"/>
    <n v="106.57"/>
    <n v="189.13550000000001"/>
    <n v="106.57"/>
    <n v="82.565500000000014"/>
    <n v="0.43654152710622812"/>
  </r>
  <r>
    <n v="1151"/>
    <d v="2026-09-28T00:00:00"/>
    <n v="2026"/>
    <x v="2"/>
    <n v="9"/>
    <x v="8"/>
    <x v="0"/>
    <x v="0"/>
    <x v="3"/>
    <s v="Returning"/>
    <x v="0"/>
    <s v="Commuter Helmet"/>
    <n v="1"/>
    <n v="81.48"/>
    <n v="0"/>
    <n v="41.47"/>
    <n v="81.48"/>
    <n v="41.47"/>
    <n v="40.010000000000005"/>
    <n v="0.4910407461953854"/>
  </r>
  <r>
    <n v="1331"/>
    <d v="2026-09-28T00:00:00"/>
    <n v="2026"/>
    <x v="2"/>
    <n v="9"/>
    <x v="8"/>
    <x v="0"/>
    <x v="0"/>
    <x v="0"/>
    <s v="New"/>
    <x v="4"/>
    <s v="Resistance Band Set"/>
    <n v="3"/>
    <n v="39.450000000000003"/>
    <n v="0.05"/>
    <n v="15.1"/>
    <n v="112.4325"/>
    <n v="45.3"/>
    <n v="67.132500000000007"/>
    <n v="0.59709158828630515"/>
  </r>
  <r>
    <n v="2388"/>
    <d v="2026-09-28T00:00:00"/>
    <n v="2026"/>
    <x v="2"/>
    <n v="9"/>
    <x v="8"/>
    <x v="3"/>
    <x v="8"/>
    <x v="0"/>
    <s v="Returning"/>
    <x v="1"/>
    <s v="Hiking Daypack 20L"/>
    <n v="3"/>
    <n v="93.22"/>
    <n v="0"/>
    <n v="46.75"/>
    <n v="279.65999999999997"/>
    <n v="140.25"/>
    <n v="139.40999999999997"/>
    <n v="0.49849817635700489"/>
  </r>
  <r>
    <n v="2795"/>
    <d v="2026-09-28T00:00:00"/>
    <n v="2026"/>
    <x v="2"/>
    <n v="9"/>
    <x v="8"/>
    <x v="1"/>
    <x v="12"/>
    <x v="0"/>
    <s v="New"/>
    <x v="1"/>
    <s v="Trail Boots"/>
    <n v="3"/>
    <n v="142.19"/>
    <n v="0.05"/>
    <n v="78.37"/>
    <n v="405.24149999999997"/>
    <n v="235.11"/>
    <n v="170.13149999999996"/>
    <n v="0.41982743623246871"/>
  </r>
  <r>
    <n v="2840"/>
    <d v="2026-09-28T00:00:00"/>
    <n v="2026"/>
    <x v="2"/>
    <n v="9"/>
    <x v="8"/>
    <x v="0"/>
    <x v="0"/>
    <x v="0"/>
    <s v="Returning"/>
    <x v="1"/>
    <s v="Summit Backpack 45L"/>
    <n v="2"/>
    <n v="151.69999999999999"/>
    <n v="0"/>
    <n v="77.19"/>
    <n v="303.39999999999998"/>
    <n v="154.38"/>
    <n v="149.01999999999998"/>
    <n v="0.49116677653263019"/>
  </r>
  <r>
    <n v="2863"/>
    <d v="2026-09-28T00:00:00"/>
    <n v="2026"/>
    <x v="2"/>
    <n v="9"/>
    <x v="8"/>
    <x v="2"/>
    <x v="2"/>
    <x v="2"/>
    <s v="New"/>
    <x v="2"/>
    <s v="Carry-On Duffel"/>
    <n v="1"/>
    <n v="133.85"/>
    <n v="0.05"/>
    <n v="66.41"/>
    <n v="127.15749999999998"/>
    <n v="66.41"/>
    <n v="60.747499999999988"/>
    <n v="0.47773430588050247"/>
  </r>
  <r>
    <n v="4522"/>
    <d v="2026-09-28T00:00:00"/>
    <n v="2026"/>
    <x v="2"/>
    <n v="9"/>
    <x v="8"/>
    <x v="3"/>
    <x v="13"/>
    <x v="3"/>
    <s v="Business"/>
    <x v="3"/>
    <s v="Compact Sleeping Bag"/>
    <n v="6"/>
    <n v="125.62"/>
    <n v="0"/>
    <n v="61.34"/>
    <n v="753.72"/>
    <n v="368.04"/>
    <n v="385.68"/>
    <n v="0.51170195828689702"/>
  </r>
  <r>
    <n v="5200"/>
    <d v="2026-09-28T00:00:00"/>
    <n v="2026"/>
    <x v="2"/>
    <n v="9"/>
    <x v="8"/>
    <x v="1"/>
    <x v="12"/>
    <x v="0"/>
    <s v="New"/>
    <x v="3"/>
    <s v="Trail Tent 2P"/>
    <n v="3"/>
    <n v="196.87"/>
    <n v="0.1"/>
    <n v="105.93"/>
    <n v="531.54899999999998"/>
    <n v="317.79000000000002"/>
    <n v="213.75899999999996"/>
    <n v="0.40214354650276823"/>
  </r>
  <r>
    <n v="452"/>
    <d v="2026-09-29T00:00:00"/>
    <n v="2026"/>
    <x v="2"/>
    <n v="9"/>
    <x v="8"/>
    <x v="1"/>
    <x v="1"/>
    <x v="0"/>
    <s v="Returning"/>
    <x v="2"/>
    <s v="Insulated Bottle"/>
    <n v="4"/>
    <n v="36.869999999999997"/>
    <n v="0"/>
    <n v="13.43"/>
    <n v="147.47999999999999"/>
    <n v="53.72"/>
    <n v="93.759999999999991"/>
    <n v="0.63574721996202876"/>
  </r>
  <r>
    <n v="871"/>
    <d v="2026-09-29T00:00:00"/>
    <n v="2026"/>
    <x v="2"/>
    <n v="9"/>
    <x v="8"/>
    <x v="1"/>
    <x v="12"/>
    <x v="0"/>
    <s v="New"/>
    <x v="2"/>
    <s v="Packing Cube Set"/>
    <n v="1"/>
    <n v="47.37"/>
    <n v="0"/>
    <n v="18.2"/>
    <n v="47.37"/>
    <n v="18.2"/>
    <n v="29.169999999999998"/>
    <n v="0.61579058475828585"/>
  </r>
  <r>
    <n v="922"/>
    <d v="2026-09-29T00:00:00"/>
    <n v="2026"/>
    <x v="2"/>
    <n v="9"/>
    <x v="8"/>
    <x v="3"/>
    <x v="8"/>
    <x v="3"/>
    <s v="Business"/>
    <x v="1"/>
    <s v="Trail Boots"/>
    <n v="1"/>
    <n v="145.62"/>
    <n v="0.05"/>
    <n v="80.25"/>
    <n v="138.339"/>
    <n v="80.25"/>
    <n v="58.088999999999999"/>
    <n v="0.41990328107041397"/>
  </r>
  <r>
    <n v="1491"/>
    <d v="2026-09-29T00:00:00"/>
    <n v="2026"/>
    <x v="2"/>
    <n v="9"/>
    <x v="8"/>
    <x v="3"/>
    <x v="8"/>
    <x v="2"/>
    <s v="New"/>
    <x v="4"/>
    <s v="Recovery Roller"/>
    <n v="2"/>
    <n v="36.1"/>
    <n v="0.05"/>
    <n v="13.71"/>
    <n v="68.59"/>
    <n v="27.42"/>
    <n v="41.17"/>
    <n v="0.60023327015599937"/>
  </r>
  <r>
    <n v="1548"/>
    <d v="2026-09-29T00:00:00"/>
    <n v="2026"/>
    <x v="2"/>
    <n v="9"/>
    <x v="8"/>
    <x v="0"/>
    <x v="9"/>
    <x v="2"/>
    <s v="Returning"/>
    <x v="1"/>
    <s v="Trekking Poles"/>
    <n v="2"/>
    <n v="73"/>
    <n v="0.05"/>
    <n v="31.41"/>
    <n v="138.69999999999999"/>
    <n v="62.82"/>
    <n v="75.88"/>
    <n v="0.54708002883922136"/>
  </r>
  <r>
    <n v="2299"/>
    <d v="2026-09-29T00:00:00"/>
    <n v="2026"/>
    <x v="2"/>
    <n v="9"/>
    <x v="8"/>
    <x v="1"/>
    <x v="11"/>
    <x v="0"/>
    <s v="New"/>
    <x v="2"/>
    <s v="Insulated Bottle"/>
    <n v="2"/>
    <n v="36.93"/>
    <n v="0.1"/>
    <n v="13.4"/>
    <n v="66.474000000000004"/>
    <n v="26.8"/>
    <n v="39.674000000000007"/>
    <n v="0.59683485272437353"/>
  </r>
  <r>
    <n v="3051"/>
    <d v="2026-09-29T00:00:00"/>
    <n v="2026"/>
    <x v="2"/>
    <n v="9"/>
    <x v="8"/>
    <x v="1"/>
    <x v="14"/>
    <x v="0"/>
    <s v="New"/>
    <x v="4"/>
    <s v="Training Mat"/>
    <n v="2"/>
    <n v="51.52"/>
    <n v="0"/>
    <n v="21.47"/>
    <n v="103.04"/>
    <n v="42.94"/>
    <n v="60.100000000000009"/>
    <n v="0.58326863354037273"/>
  </r>
  <r>
    <n v="4018"/>
    <d v="2026-09-29T00:00:00"/>
    <n v="2026"/>
    <x v="2"/>
    <n v="9"/>
    <x v="8"/>
    <x v="1"/>
    <x v="6"/>
    <x v="0"/>
    <s v="New"/>
    <x v="4"/>
    <s v="Training Mat"/>
    <n v="1"/>
    <n v="50.42"/>
    <n v="0"/>
    <n v="21.68"/>
    <n v="50.42"/>
    <n v="21.68"/>
    <n v="28.740000000000002"/>
    <n v="0.57001190003966684"/>
  </r>
  <r>
    <n v="4118"/>
    <d v="2026-09-29T00:00:00"/>
    <n v="2026"/>
    <x v="2"/>
    <n v="9"/>
    <x v="8"/>
    <x v="1"/>
    <x v="14"/>
    <x v="1"/>
    <s v="Returning"/>
    <x v="1"/>
    <s v="Summit Backpack 45L"/>
    <n v="10"/>
    <n v="157.79"/>
    <n v="0.1"/>
    <n v="77.900000000000006"/>
    <n v="1420.11"/>
    <n v="779"/>
    <n v="641.1099999999999"/>
    <n v="0.4514509439409623"/>
  </r>
  <r>
    <n v="4251"/>
    <d v="2026-09-29T00:00:00"/>
    <n v="2026"/>
    <x v="2"/>
    <n v="9"/>
    <x v="8"/>
    <x v="1"/>
    <x v="11"/>
    <x v="0"/>
    <s v="Returning"/>
    <x v="0"/>
    <s v="Compact Repair Kit"/>
    <n v="1"/>
    <n v="40.409999999999997"/>
    <n v="0.15"/>
    <n v="16.3"/>
    <n v="34.348499999999994"/>
    <n v="16.3"/>
    <n v="18.048499999999994"/>
    <n v="0.52545234871974023"/>
  </r>
  <r>
    <n v="4557"/>
    <d v="2026-09-29T00:00:00"/>
    <n v="2026"/>
    <x v="2"/>
    <n v="9"/>
    <x v="8"/>
    <x v="3"/>
    <x v="8"/>
    <x v="0"/>
    <s v="New"/>
    <x v="0"/>
    <s v="Trail Bike Light"/>
    <n v="2"/>
    <n v="50.17"/>
    <n v="0.05"/>
    <n v="22.83"/>
    <n v="95.322999999999993"/>
    <n v="45.66"/>
    <n v="49.662999999999997"/>
    <n v="0.52099703114673268"/>
  </r>
  <r>
    <n v="4811"/>
    <d v="2026-09-29T00:00:00"/>
    <n v="2026"/>
    <x v="2"/>
    <n v="9"/>
    <x v="8"/>
    <x v="1"/>
    <x v="14"/>
    <x v="0"/>
    <s v="New"/>
    <x v="1"/>
    <s v="Summit Backpack 45L"/>
    <n v="1"/>
    <n v="155.55000000000001"/>
    <n v="0.1"/>
    <n v="79.2"/>
    <n v="139.995"/>
    <n v="79.2"/>
    <n v="60.795000000000002"/>
    <n v="0.43426550948248149"/>
  </r>
  <r>
    <n v="306"/>
    <d v="2026-09-30T00:00:00"/>
    <n v="2026"/>
    <x v="2"/>
    <n v="9"/>
    <x v="8"/>
    <x v="2"/>
    <x v="10"/>
    <x v="2"/>
    <s v="Business"/>
    <x v="0"/>
    <s v="Trail Bike Light"/>
    <n v="1"/>
    <n v="51.81"/>
    <n v="0.1"/>
    <n v="22.65"/>
    <n v="46.629000000000005"/>
    <n v="22.65"/>
    <n v="23.979000000000006"/>
    <n v="0.51425078813613856"/>
  </r>
  <r>
    <n v="1158"/>
    <d v="2026-09-30T00:00:00"/>
    <n v="2026"/>
    <x v="2"/>
    <n v="9"/>
    <x v="8"/>
    <x v="0"/>
    <x v="9"/>
    <x v="2"/>
    <s v="Returning"/>
    <x v="4"/>
    <s v="Resistance Band Set"/>
    <n v="1"/>
    <n v="40.61"/>
    <n v="0.1"/>
    <n v="14.28"/>
    <n v="36.548999999999999"/>
    <n v="14.28"/>
    <n v="22.268999999999998"/>
    <n v="0.60929163588607071"/>
  </r>
  <r>
    <n v="1639"/>
    <d v="2026-09-30T00:00:00"/>
    <n v="2026"/>
    <x v="2"/>
    <n v="9"/>
    <x v="8"/>
    <x v="2"/>
    <x v="2"/>
    <x v="2"/>
    <s v="Business"/>
    <x v="1"/>
    <s v="Trail Boots"/>
    <n v="1"/>
    <n v="140.78"/>
    <n v="0.05"/>
    <n v="80.8"/>
    <n v="133.74099999999999"/>
    <n v="80.8"/>
    <n v="52.940999999999988"/>
    <n v="0.39584719719457756"/>
  </r>
  <r>
    <n v="2247"/>
    <d v="2026-09-30T00:00:00"/>
    <n v="2026"/>
    <x v="2"/>
    <n v="9"/>
    <x v="8"/>
    <x v="1"/>
    <x v="6"/>
    <x v="2"/>
    <s v="Business"/>
    <x v="2"/>
    <s v="Travel Backpack 35L"/>
    <n v="1"/>
    <n v="163.13999999999999"/>
    <n v="0"/>
    <n v="87.53"/>
    <n v="163.13999999999999"/>
    <n v="87.53"/>
    <n v="75.609999999999985"/>
    <n v="0.4634669608924849"/>
  </r>
  <r>
    <n v="3119"/>
    <d v="2026-09-30T00:00:00"/>
    <n v="2026"/>
    <x v="2"/>
    <n v="9"/>
    <x v="8"/>
    <x v="3"/>
    <x v="4"/>
    <x v="2"/>
    <s v="Returning"/>
    <x v="1"/>
    <s v="Trekking Poles"/>
    <n v="1"/>
    <n v="70.91"/>
    <n v="0"/>
    <n v="31.73"/>
    <n v="70.91"/>
    <n v="31.73"/>
    <n v="39.179999999999993"/>
    <n v="0.55253137780284856"/>
  </r>
  <r>
    <n v="3267"/>
    <d v="2026-09-30T00:00:00"/>
    <n v="2026"/>
    <x v="2"/>
    <n v="9"/>
    <x v="8"/>
    <x v="3"/>
    <x v="13"/>
    <x v="3"/>
    <s v="Returning"/>
    <x v="0"/>
    <s v="Commuter Helmet"/>
    <n v="2"/>
    <n v="81.99"/>
    <n v="0"/>
    <n v="43.95"/>
    <n v="163.98"/>
    <n v="87.9"/>
    <n v="76.079999999999984"/>
    <n v="0.46395901939260881"/>
  </r>
  <r>
    <n v="3382"/>
    <d v="2026-09-30T00:00:00"/>
    <n v="2026"/>
    <x v="2"/>
    <n v="9"/>
    <x v="8"/>
    <x v="3"/>
    <x v="4"/>
    <x v="3"/>
    <s v="New"/>
    <x v="0"/>
    <s v="Commuter Helmet"/>
    <n v="2"/>
    <n v="81.13"/>
    <n v="0"/>
    <n v="43.7"/>
    <n v="162.26"/>
    <n v="87.4"/>
    <n v="74.859999999999985"/>
    <n v="0.46135831381733017"/>
  </r>
  <r>
    <n v="3814"/>
    <d v="2026-09-30T00:00:00"/>
    <n v="2026"/>
    <x v="2"/>
    <n v="9"/>
    <x v="8"/>
    <x v="1"/>
    <x v="12"/>
    <x v="1"/>
    <s v="Returning"/>
    <x v="1"/>
    <s v="Trail Boots"/>
    <n v="5"/>
    <n v="141.08000000000001"/>
    <n v="0.05"/>
    <n v="78.23"/>
    <n v="670.13000000000011"/>
    <n v="391.15000000000003"/>
    <n v="278.98000000000008"/>
    <n v="0.4163072836613792"/>
  </r>
  <r>
    <n v="3818"/>
    <d v="2026-09-30T00:00:00"/>
    <n v="2026"/>
    <x v="2"/>
    <n v="9"/>
    <x v="8"/>
    <x v="0"/>
    <x v="15"/>
    <x v="0"/>
    <s v="Returning"/>
    <x v="2"/>
    <s v="Insulated Bottle"/>
    <n v="5"/>
    <n v="36.18"/>
    <n v="0"/>
    <n v="13.66"/>
    <n v="180.9"/>
    <n v="68.3"/>
    <n v="112.60000000000001"/>
    <n v="0.62244333886124936"/>
  </r>
  <r>
    <n v="4347"/>
    <d v="2026-09-30T00:00:00"/>
    <n v="2026"/>
    <x v="2"/>
    <n v="9"/>
    <x v="8"/>
    <x v="3"/>
    <x v="13"/>
    <x v="3"/>
    <s v="New"/>
    <x v="0"/>
    <s v="Commuter Helmet"/>
    <n v="1"/>
    <n v="81.06"/>
    <n v="0.05"/>
    <n v="43.54"/>
    <n v="77.007000000000005"/>
    <n v="43.54"/>
    <n v="33.467000000000006"/>
    <n v="0.434596854831379"/>
  </r>
  <r>
    <n v="4646"/>
    <d v="2026-09-30T00:00:00"/>
    <n v="2026"/>
    <x v="2"/>
    <n v="9"/>
    <x v="8"/>
    <x v="2"/>
    <x v="3"/>
    <x v="0"/>
    <s v="Business"/>
    <x v="4"/>
    <s v="Training Mat"/>
    <n v="1"/>
    <n v="49.51"/>
    <n v="0.15"/>
    <n v="21.4"/>
    <n v="42.083499999999994"/>
    <n v="21.4"/>
    <n v="20.683499999999995"/>
    <n v="0.49148716242707946"/>
  </r>
  <r>
    <n v="5102"/>
    <d v="2026-09-30T00:00:00"/>
    <n v="2026"/>
    <x v="2"/>
    <n v="9"/>
    <x v="8"/>
    <x v="1"/>
    <x v="14"/>
    <x v="0"/>
    <s v="New"/>
    <x v="3"/>
    <s v="Trail Tent 2P"/>
    <n v="1"/>
    <n v="196.74"/>
    <n v="0.15"/>
    <n v="102.01"/>
    <n v="167.22900000000001"/>
    <n v="102.01"/>
    <n v="65.219000000000008"/>
    <n v="0.38999814625453721"/>
  </r>
  <r>
    <n v="5152"/>
    <d v="2026-09-30T00:00:00"/>
    <n v="2026"/>
    <x v="2"/>
    <n v="9"/>
    <x v="8"/>
    <x v="3"/>
    <x v="13"/>
    <x v="0"/>
    <s v="New"/>
    <x v="1"/>
    <s v="Hiking Daypack 20L"/>
    <n v="2"/>
    <n v="91.78"/>
    <n v="0.1"/>
    <n v="45.51"/>
    <n v="165.20400000000001"/>
    <n v="91.02"/>
    <n v="74.184000000000012"/>
    <n v="0.44904481731677204"/>
  </r>
  <r>
    <n v="151"/>
    <d v="2026-10-01T00:00:00"/>
    <n v="2026"/>
    <x v="3"/>
    <n v="10"/>
    <x v="9"/>
    <x v="2"/>
    <x v="10"/>
    <x v="0"/>
    <s v="New"/>
    <x v="1"/>
    <s v="Trail Boots"/>
    <n v="5"/>
    <n v="146.69"/>
    <n v="0"/>
    <n v="79"/>
    <n v="733.45"/>
    <n v="395"/>
    <n v="338.45000000000005"/>
    <n v="0.46144931488172342"/>
  </r>
  <r>
    <n v="1292"/>
    <d v="2026-10-01T00:00:00"/>
    <n v="2026"/>
    <x v="3"/>
    <n v="10"/>
    <x v="9"/>
    <x v="0"/>
    <x v="9"/>
    <x v="2"/>
    <s v="New"/>
    <x v="3"/>
    <s v="Portable Camp Stove"/>
    <n v="1"/>
    <n v="79.81"/>
    <n v="0"/>
    <n v="39.08"/>
    <n v="79.81"/>
    <n v="39.08"/>
    <n v="40.730000000000004"/>
    <n v="0.5103370504949255"/>
  </r>
  <r>
    <n v="1862"/>
    <d v="2026-10-01T00:00:00"/>
    <n v="2026"/>
    <x v="3"/>
    <n v="10"/>
    <x v="9"/>
    <x v="3"/>
    <x v="8"/>
    <x v="0"/>
    <s v="New"/>
    <x v="3"/>
    <s v="Compact Sleeping Bag"/>
    <n v="5"/>
    <n v="121.63"/>
    <n v="0.05"/>
    <n v="61.7"/>
    <n v="577.74249999999995"/>
    <n v="308.5"/>
    <n v="269.24249999999995"/>
    <n v="0.46602508903187834"/>
  </r>
  <r>
    <n v="2569"/>
    <d v="2026-10-01T00:00:00"/>
    <n v="2026"/>
    <x v="3"/>
    <n v="10"/>
    <x v="9"/>
    <x v="3"/>
    <x v="13"/>
    <x v="1"/>
    <s v="Business"/>
    <x v="0"/>
    <s v="Trail Bike Light"/>
    <n v="10"/>
    <n v="50.42"/>
    <n v="0.05"/>
    <n v="22.5"/>
    <n v="478.99"/>
    <n v="225"/>
    <n v="253.99"/>
    <n v="0.53026159210004387"/>
  </r>
  <r>
    <n v="3333"/>
    <d v="2026-10-01T00:00:00"/>
    <n v="2026"/>
    <x v="3"/>
    <n v="10"/>
    <x v="9"/>
    <x v="2"/>
    <x v="5"/>
    <x v="0"/>
    <s v="New"/>
    <x v="3"/>
    <s v="Portable Camp Stove"/>
    <n v="3"/>
    <n v="80.67"/>
    <n v="0"/>
    <n v="39.94"/>
    <n v="242.01"/>
    <n v="119.82"/>
    <n v="122.19"/>
    <n v="0.50489649188050079"/>
  </r>
  <r>
    <n v="3830"/>
    <d v="2026-10-01T00:00:00"/>
    <n v="2026"/>
    <x v="3"/>
    <n v="10"/>
    <x v="9"/>
    <x v="3"/>
    <x v="13"/>
    <x v="0"/>
    <s v="Business"/>
    <x v="1"/>
    <s v="Summit Backpack 45L"/>
    <n v="2"/>
    <n v="152.12"/>
    <n v="0"/>
    <n v="79.53"/>
    <n v="304.24"/>
    <n v="159.06"/>
    <n v="145.18"/>
    <n v="0.47718906126742044"/>
  </r>
  <r>
    <n v="4868"/>
    <d v="2026-10-01T00:00:00"/>
    <n v="2026"/>
    <x v="3"/>
    <n v="10"/>
    <x v="9"/>
    <x v="2"/>
    <x v="5"/>
    <x v="1"/>
    <s v="New"/>
    <x v="3"/>
    <s v="Portable Camp Stove"/>
    <n v="4"/>
    <n v="82.54"/>
    <n v="0.15"/>
    <n v="39.74"/>
    <n v="280.63600000000002"/>
    <n v="158.96"/>
    <n v="121.67600000000002"/>
    <n v="0.43357231431462823"/>
  </r>
  <r>
    <n v="2250"/>
    <d v="2026-10-02T00:00:00"/>
    <n v="2026"/>
    <x v="3"/>
    <n v="10"/>
    <x v="9"/>
    <x v="3"/>
    <x v="13"/>
    <x v="2"/>
    <s v="Returning"/>
    <x v="0"/>
    <s v="Trail Bike Light"/>
    <n v="2"/>
    <n v="50.43"/>
    <n v="0"/>
    <n v="23.04"/>
    <n v="100.86"/>
    <n v="46.08"/>
    <n v="54.78"/>
    <n v="0.54312908982748365"/>
  </r>
  <r>
    <n v="2516"/>
    <d v="2026-10-02T00:00:00"/>
    <n v="2026"/>
    <x v="3"/>
    <n v="10"/>
    <x v="9"/>
    <x v="2"/>
    <x v="10"/>
    <x v="0"/>
    <s v="New"/>
    <x v="3"/>
    <s v="Trail Tent 2P"/>
    <n v="2"/>
    <n v="198.57"/>
    <n v="0.15"/>
    <n v="101.08"/>
    <n v="337.56899999999996"/>
    <n v="202.16"/>
    <n v="135.40899999999996"/>
    <n v="0.4011298430839324"/>
  </r>
  <r>
    <n v="809"/>
    <d v="2026-10-03T00:00:00"/>
    <n v="2026"/>
    <x v="3"/>
    <n v="10"/>
    <x v="9"/>
    <x v="3"/>
    <x v="8"/>
    <x v="0"/>
    <s v="New"/>
    <x v="4"/>
    <s v="Resistance Band Set"/>
    <n v="2"/>
    <n v="41.06"/>
    <n v="0.05"/>
    <n v="14.54"/>
    <n v="78.013999999999996"/>
    <n v="29.08"/>
    <n v="48.933999999999997"/>
    <n v="0.62724639167328944"/>
  </r>
  <r>
    <n v="1852"/>
    <d v="2026-10-03T00:00:00"/>
    <n v="2026"/>
    <x v="3"/>
    <n v="10"/>
    <x v="9"/>
    <x v="1"/>
    <x v="12"/>
    <x v="1"/>
    <s v="Business"/>
    <x v="2"/>
    <s v="Travel Backpack 35L"/>
    <n v="4"/>
    <n v="162.19"/>
    <n v="0.15"/>
    <n v="89.81"/>
    <n v="551.44600000000003"/>
    <n v="359.24"/>
    <n v="192.20600000000002"/>
    <n v="0.34854908730863948"/>
  </r>
  <r>
    <n v="3627"/>
    <d v="2026-10-03T00:00:00"/>
    <n v="2026"/>
    <x v="3"/>
    <n v="10"/>
    <x v="9"/>
    <x v="3"/>
    <x v="4"/>
    <x v="2"/>
    <s v="New"/>
    <x v="3"/>
    <s v="Trail Tent 2P"/>
    <n v="2"/>
    <n v="192.99"/>
    <n v="0"/>
    <n v="101.73"/>
    <n v="385.98"/>
    <n v="203.46"/>
    <n v="182.52"/>
    <n v="0.47287424218871443"/>
  </r>
  <r>
    <n v="4135"/>
    <d v="2026-10-03T00:00:00"/>
    <n v="2026"/>
    <x v="3"/>
    <n v="10"/>
    <x v="9"/>
    <x v="0"/>
    <x v="15"/>
    <x v="0"/>
    <s v="New"/>
    <x v="1"/>
    <s v="Trail Boots"/>
    <n v="3"/>
    <n v="142.33000000000001"/>
    <n v="0.1"/>
    <n v="79.19"/>
    <n v="384.291"/>
    <n v="237.57"/>
    <n v="146.721"/>
    <n v="0.3817966072585619"/>
  </r>
  <r>
    <n v="4138"/>
    <d v="2026-10-03T00:00:00"/>
    <n v="2026"/>
    <x v="3"/>
    <n v="10"/>
    <x v="9"/>
    <x v="1"/>
    <x v="11"/>
    <x v="2"/>
    <s v="Business"/>
    <x v="1"/>
    <s v="Trail Boots"/>
    <n v="4"/>
    <n v="143.63"/>
    <n v="0"/>
    <n v="80.510000000000005"/>
    <n v="574.52"/>
    <n v="322.04000000000002"/>
    <n v="252.47999999999996"/>
    <n v="0.43946250783262542"/>
  </r>
  <r>
    <n v="4286"/>
    <d v="2026-10-03T00:00:00"/>
    <n v="2026"/>
    <x v="3"/>
    <n v="10"/>
    <x v="9"/>
    <x v="1"/>
    <x v="6"/>
    <x v="2"/>
    <s v="Returning"/>
    <x v="3"/>
    <s v="Alpine Tent 4P"/>
    <n v="4"/>
    <n v="341.95"/>
    <n v="0.05"/>
    <n v="199.9"/>
    <n v="1299.4099999999999"/>
    <n v="799.6"/>
    <n v="499.80999999999983"/>
    <n v="0.38464379987840625"/>
  </r>
  <r>
    <n v="4371"/>
    <d v="2026-10-03T00:00:00"/>
    <n v="2026"/>
    <x v="3"/>
    <n v="10"/>
    <x v="9"/>
    <x v="1"/>
    <x v="6"/>
    <x v="0"/>
    <s v="Returning"/>
    <x v="4"/>
    <s v="Weighted Vest"/>
    <n v="1"/>
    <n v="123.81"/>
    <n v="0"/>
    <n v="68.72"/>
    <n v="123.81"/>
    <n v="68.72"/>
    <n v="55.09"/>
    <n v="0.44495598093853489"/>
  </r>
  <r>
    <n v="905"/>
    <d v="2026-10-04T00:00:00"/>
    <n v="2026"/>
    <x v="3"/>
    <n v="10"/>
    <x v="9"/>
    <x v="2"/>
    <x v="3"/>
    <x v="0"/>
    <s v="New"/>
    <x v="1"/>
    <s v="Trail Boots"/>
    <n v="1"/>
    <n v="146.1"/>
    <n v="0"/>
    <n v="79.739999999999995"/>
    <n v="146.1"/>
    <n v="79.739999999999995"/>
    <n v="66.36"/>
    <n v="0.45420944558521564"/>
  </r>
  <r>
    <n v="1415"/>
    <d v="2026-10-04T00:00:00"/>
    <n v="2026"/>
    <x v="3"/>
    <n v="10"/>
    <x v="9"/>
    <x v="1"/>
    <x v="11"/>
    <x v="3"/>
    <s v="Returning"/>
    <x v="2"/>
    <s v="Travel Backpack 35L"/>
    <n v="1"/>
    <n v="161.07"/>
    <n v="0.05"/>
    <n v="89.81"/>
    <n v="153.01649999999998"/>
    <n v="89.81"/>
    <n v="63.206499999999977"/>
    <n v="0.41306983233834249"/>
  </r>
  <r>
    <n v="2205"/>
    <d v="2026-10-04T00:00:00"/>
    <n v="2026"/>
    <x v="3"/>
    <n v="10"/>
    <x v="9"/>
    <x v="3"/>
    <x v="13"/>
    <x v="0"/>
    <s v="New"/>
    <x v="1"/>
    <s v="Hiking Daypack 20L"/>
    <n v="5"/>
    <n v="90.12"/>
    <n v="0"/>
    <n v="46.67"/>
    <n v="450.6"/>
    <n v="233.35000000000002"/>
    <n v="217.25"/>
    <n v="0.48213493120284062"/>
  </r>
  <r>
    <n v="2374"/>
    <d v="2026-10-04T00:00:00"/>
    <n v="2026"/>
    <x v="3"/>
    <n v="10"/>
    <x v="9"/>
    <x v="3"/>
    <x v="13"/>
    <x v="3"/>
    <s v="Returning"/>
    <x v="1"/>
    <s v="Trekking Poles"/>
    <n v="1"/>
    <n v="70.400000000000006"/>
    <n v="0"/>
    <n v="32.43"/>
    <n v="70.400000000000006"/>
    <n v="32.43"/>
    <n v="37.970000000000006"/>
    <n v="0.53934659090909098"/>
  </r>
  <r>
    <n v="4840"/>
    <d v="2026-10-04T00:00:00"/>
    <n v="2026"/>
    <x v="3"/>
    <n v="10"/>
    <x v="9"/>
    <x v="1"/>
    <x v="12"/>
    <x v="1"/>
    <s v="Business"/>
    <x v="3"/>
    <s v="Trail Tent 2P"/>
    <n v="6"/>
    <n v="191.08"/>
    <n v="0.1"/>
    <n v="102.93"/>
    <n v="1031.8320000000001"/>
    <n v="617.58000000000004"/>
    <n v="414.25200000000007"/>
    <n v="0.40147233270532412"/>
  </r>
  <r>
    <n v="4984"/>
    <d v="2026-10-04T00:00:00"/>
    <n v="2026"/>
    <x v="3"/>
    <n v="10"/>
    <x v="9"/>
    <x v="2"/>
    <x v="16"/>
    <x v="0"/>
    <s v="Returning"/>
    <x v="4"/>
    <s v="Recovery Roller"/>
    <n v="1"/>
    <n v="36.590000000000003"/>
    <n v="0"/>
    <n v="13.62"/>
    <n v="36.590000000000003"/>
    <n v="13.62"/>
    <n v="22.970000000000006"/>
    <n v="0.62776714949439749"/>
  </r>
  <r>
    <n v="641"/>
    <d v="2026-10-05T00:00:00"/>
    <n v="2026"/>
    <x v="3"/>
    <n v="10"/>
    <x v="9"/>
    <x v="1"/>
    <x v="11"/>
    <x v="2"/>
    <s v="Returning"/>
    <x v="3"/>
    <s v="Compact Sleeping Bag"/>
    <n v="2"/>
    <n v="125.38"/>
    <n v="0.05"/>
    <n v="59.12"/>
    <n v="238.22199999999998"/>
    <n v="118.24"/>
    <n v="119.98199999999999"/>
    <n v="0.5036562534106841"/>
  </r>
  <r>
    <n v="1358"/>
    <d v="2026-10-05T00:00:00"/>
    <n v="2026"/>
    <x v="3"/>
    <n v="10"/>
    <x v="9"/>
    <x v="0"/>
    <x v="0"/>
    <x v="0"/>
    <s v="New"/>
    <x v="2"/>
    <s v="Insulated Bottle"/>
    <n v="1"/>
    <n v="35.71"/>
    <n v="0"/>
    <n v="13.3"/>
    <n v="35.71"/>
    <n v="13.3"/>
    <n v="22.41"/>
    <n v="0.62755530663679637"/>
  </r>
  <r>
    <n v="3904"/>
    <d v="2026-10-05T00:00:00"/>
    <n v="2026"/>
    <x v="3"/>
    <n v="10"/>
    <x v="9"/>
    <x v="1"/>
    <x v="6"/>
    <x v="0"/>
    <s v="Returning"/>
    <x v="2"/>
    <s v="Packing Cube Set"/>
    <n v="2"/>
    <n v="46.72"/>
    <n v="0"/>
    <n v="18.39"/>
    <n v="93.44"/>
    <n v="36.78"/>
    <n v="56.66"/>
    <n v="0.60637842465753422"/>
  </r>
  <r>
    <n v="4336"/>
    <d v="2026-10-05T00:00:00"/>
    <n v="2026"/>
    <x v="3"/>
    <n v="10"/>
    <x v="9"/>
    <x v="0"/>
    <x v="15"/>
    <x v="3"/>
    <s v="Returning"/>
    <x v="1"/>
    <s v="Trail Boots"/>
    <n v="1"/>
    <n v="143.16999999999999"/>
    <n v="0.05"/>
    <n v="81.290000000000006"/>
    <n v="136.01149999999998"/>
    <n v="81.290000000000006"/>
    <n v="54.721499999999978"/>
    <n v="0.40232995004098904"/>
  </r>
  <r>
    <n v="4705"/>
    <d v="2026-10-05T00:00:00"/>
    <n v="2026"/>
    <x v="3"/>
    <n v="10"/>
    <x v="9"/>
    <x v="0"/>
    <x v="0"/>
    <x v="2"/>
    <s v="Returning"/>
    <x v="3"/>
    <s v="Compact Sleeping Bag"/>
    <n v="1"/>
    <n v="125.88"/>
    <n v="0"/>
    <n v="62.46"/>
    <n v="125.88"/>
    <n v="62.46"/>
    <n v="63.419999999999995"/>
    <n v="0.50381315538608196"/>
  </r>
  <r>
    <n v="1094"/>
    <d v="2026-10-06T00:00:00"/>
    <n v="2026"/>
    <x v="3"/>
    <n v="10"/>
    <x v="9"/>
    <x v="3"/>
    <x v="4"/>
    <x v="0"/>
    <s v="New"/>
    <x v="4"/>
    <s v="Weighted Vest"/>
    <n v="2"/>
    <n v="121.81"/>
    <n v="0.05"/>
    <n v="67.72"/>
    <n v="231.43899999999999"/>
    <n v="135.44"/>
    <n v="95.998999999999995"/>
    <n v="0.41479180259161158"/>
  </r>
  <r>
    <n v="3926"/>
    <d v="2026-10-06T00:00:00"/>
    <n v="2026"/>
    <x v="3"/>
    <n v="10"/>
    <x v="9"/>
    <x v="2"/>
    <x v="5"/>
    <x v="0"/>
    <s v="Business"/>
    <x v="1"/>
    <s v="Summit Backpack 45L"/>
    <n v="6"/>
    <n v="154.93"/>
    <n v="0.05"/>
    <n v="79.430000000000007"/>
    <n v="883.101"/>
    <n v="476.58000000000004"/>
    <n v="406.52099999999996"/>
    <n v="0.46033352923391546"/>
  </r>
  <r>
    <n v="524"/>
    <d v="2026-10-07T00:00:00"/>
    <n v="2026"/>
    <x v="3"/>
    <n v="10"/>
    <x v="9"/>
    <x v="3"/>
    <x v="8"/>
    <x v="2"/>
    <s v="New"/>
    <x v="0"/>
    <s v="Cycling Pack 12L"/>
    <n v="2"/>
    <n v="101.1"/>
    <n v="0.15"/>
    <n v="51.61"/>
    <n v="171.86999999999998"/>
    <n v="103.22"/>
    <n v="68.649999999999977"/>
    <n v="0.39942980159422814"/>
  </r>
  <r>
    <n v="2277"/>
    <d v="2026-10-07T00:00:00"/>
    <n v="2026"/>
    <x v="3"/>
    <n v="10"/>
    <x v="9"/>
    <x v="0"/>
    <x v="0"/>
    <x v="0"/>
    <s v="New"/>
    <x v="0"/>
    <s v="Cycling Pack 12L"/>
    <n v="2"/>
    <n v="105"/>
    <n v="0"/>
    <n v="50.3"/>
    <n v="210"/>
    <n v="100.6"/>
    <n v="109.4"/>
    <n v="0.52095238095238094"/>
  </r>
  <r>
    <n v="2442"/>
    <d v="2026-10-07T00:00:00"/>
    <n v="2026"/>
    <x v="3"/>
    <n v="10"/>
    <x v="9"/>
    <x v="2"/>
    <x v="2"/>
    <x v="1"/>
    <s v="Business"/>
    <x v="1"/>
    <s v="Summit Backpack 45L"/>
    <n v="4"/>
    <n v="157.12"/>
    <n v="0.15"/>
    <n v="77.98"/>
    <n v="534.20799999999997"/>
    <n v="311.92"/>
    <n v="222.28799999999995"/>
    <n v="0.41610758356295668"/>
  </r>
  <r>
    <n v="2809"/>
    <d v="2026-10-07T00:00:00"/>
    <n v="2026"/>
    <x v="3"/>
    <n v="10"/>
    <x v="9"/>
    <x v="3"/>
    <x v="8"/>
    <x v="0"/>
    <s v="Returning"/>
    <x v="1"/>
    <s v="Trekking Poles"/>
    <n v="3"/>
    <n v="70.239999999999995"/>
    <n v="0.05"/>
    <n v="31.96"/>
    <n v="200.18399999999997"/>
    <n v="95.88"/>
    <n v="104.30399999999997"/>
    <n v="0.5210406426087999"/>
  </r>
  <r>
    <n v="2946"/>
    <d v="2026-10-07T00:00:00"/>
    <n v="2026"/>
    <x v="3"/>
    <n v="10"/>
    <x v="9"/>
    <x v="2"/>
    <x v="16"/>
    <x v="0"/>
    <s v="Returning"/>
    <x v="0"/>
    <s v="Cycling Pack 12L"/>
    <n v="1"/>
    <n v="103.48"/>
    <n v="0.1"/>
    <n v="51.33"/>
    <n v="93.132000000000005"/>
    <n v="51.33"/>
    <n v="41.802000000000007"/>
    <n v="0.4488467980930293"/>
  </r>
  <r>
    <n v="4147"/>
    <d v="2026-10-07T00:00:00"/>
    <n v="2026"/>
    <x v="3"/>
    <n v="10"/>
    <x v="9"/>
    <x v="1"/>
    <x v="12"/>
    <x v="2"/>
    <s v="Returning"/>
    <x v="0"/>
    <s v="Compact Repair Kit"/>
    <n v="3"/>
    <n v="40.770000000000003"/>
    <n v="0.05"/>
    <n v="16.68"/>
    <n v="116.19449999999999"/>
    <n v="50.04"/>
    <n v="66.154499999999985"/>
    <n v="0.56934278300608021"/>
  </r>
  <r>
    <n v="4164"/>
    <d v="2026-10-07T00:00:00"/>
    <n v="2026"/>
    <x v="3"/>
    <n v="10"/>
    <x v="9"/>
    <x v="0"/>
    <x v="9"/>
    <x v="2"/>
    <s v="New"/>
    <x v="1"/>
    <s v="Trail Boots"/>
    <n v="2"/>
    <n v="143.41999999999999"/>
    <n v="0"/>
    <n v="81.44"/>
    <n v="286.83999999999997"/>
    <n v="162.88"/>
    <n v="123.95999999999998"/>
    <n v="0.43215730023706594"/>
  </r>
  <r>
    <n v="4275"/>
    <d v="2026-10-07T00:00:00"/>
    <n v="2026"/>
    <x v="3"/>
    <n v="10"/>
    <x v="9"/>
    <x v="3"/>
    <x v="7"/>
    <x v="3"/>
    <s v="Returning"/>
    <x v="0"/>
    <s v="Trail Bike Light"/>
    <n v="1"/>
    <n v="49.56"/>
    <n v="0.05"/>
    <n v="22.88"/>
    <n v="47.082000000000001"/>
    <n v="22.88"/>
    <n v="24.202000000000002"/>
    <n v="0.51403933562720361"/>
  </r>
  <r>
    <n v="5062"/>
    <d v="2026-10-07T00:00:00"/>
    <n v="2026"/>
    <x v="3"/>
    <n v="10"/>
    <x v="9"/>
    <x v="1"/>
    <x v="12"/>
    <x v="0"/>
    <s v="Returning"/>
    <x v="2"/>
    <s v="Carry-On Duffel"/>
    <n v="4"/>
    <n v="131.05000000000001"/>
    <n v="0"/>
    <n v="67.37"/>
    <n v="524.20000000000005"/>
    <n v="269.48"/>
    <n v="254.72000000000003"/>
    <n v="0.48592140404425793"/>
  </r>
  <r>
    <n v="1126"/>
    <d v="2026-10-08T00:00:00"/>
    <n v="2026"/>
    <x v="3"/>
    <n v="10"/>
    <x v="9"/>
    <x v="0"/>
    <x v="9"/>
    <x v="0"/>
    <s v="Business"/>
    <x v="0"/>
    <s v="Trail Bike Light"/>
    <n v="1"/>
    <n v="51.35"/>
    <n v="0"/>
    <n v="22.98"/>
    <n v="51.35"/>
    <n v="22.98"/>
    <n v="28.37"/>
    <n v="0.55248296007789677"/>
  </r>
  <r>
    <n v="1865"/>
    <d v="2026-10-08T00:00:00"/>
    <n v="2026"/>
    <x v="3"/>
    <n v="10"/>
    <x v="9"/>
    <x v="3"/>
    <x v="8"/>
    <x v="0"/>
    <s v="Returning"/>
    <x v="4"/>
    <s v="Resistance Band Set"/>
    <n v="1"/>
    <n v="39.659999999999997"/>
    <n v="0"/>
    <n v="14.39"/>
    <n v="39.659999999999997"/>
    <n v="14.39"/>
    <n v="25.269999999999996"/>
    <n v="0.63716591023701463"/>
  </r>
  <r>
    <n v="2471"/>
    <d v="2026-10-08T00:00:00"/>
    <n v="2026"/>
    <x v="3"/>
    <n v="10"/>
    <x v="9"/>
    <x v="3"/>
    <x v="13"/>
    <x v="2"/>
    <s v="New"/>
    <x v="4"/>
    <s v="Resistance Band Set"/>
    <n v="1"/>
    <n v="39.79"/>
    <n v="0"/>
    <n v="14.76"/>
    <n v="39.79"/>
    <n v="14.76"/>
    <n v="25.03"/>
    <n v="0.62905252576024129"/>
  </r>
  <r>
    <n v="3208"/>
    <d v="2026-10-08T00:00:00"/>
    <n v="2026"/>
    <x v="3"/>
    <n v="10"/>
    <x v="9"/>
    <x v="2"/>
    <x v="10"/>
    <x v="1"/>
    <s v="New"/>
    <x v="0"/>
    <s v="Compact Repair Kit"/>
    <n v="6"/>
    <n v="41.27"/>
    <n v="0.1"/>
    <n v="16.61"/>
    <n v="222.858"/>
    <n v="99.66"/>
    <n v="123.19800000000001"/>
    <n v="0.55280941227149127"/>
  </r>
  <r>
    <n v="4285"/>
    <d v="2026-10-08T00:00:00"/>
    <n v="2026"/>
    <x v="3"/>
    <n v="10"/>
    <x v="9"/>
    <x v="3"/>
    <x v="4"/>
    <x v="0"/>
    <s v="Returning"/>
    <x v="1"/>
    <s v="Hiking Daypack 20L"/>
    <n v="1"/>
    <n v="93.39"/>
    <n v="0"/>
    <n v="45.98"/>
    <n v="93.39"/>
    <n v="45.98"/>
    <n v="47.410000000000004"/>
    <n v="0.50765606595995294"/>
  </r>
  <r>
    <n v="261"/>
    <d v="2026-10-09T00:00:00"/>
    <n v="2026"/>
    <x v="3"/>
    <n v="10"/>
    <x v="9"/>
    <x v="2"/>
    <x v="3"/>
    <x v="0"/>
    <s v="Business"/>
    <x v="3"/>
    <s v="Alpine Tent 4P"/>
    <n v="1"/>
    <n v="336.56"/>
    <n v="0"/>
    <n v="189.74"/>
    <n v="336.56"/>
    <n v="189.74"/>
    <n v="146.82"/>
    <n v="0.43623722367482765"/>
  </r>
  <r>
    <n v="291"/>
    <d v="2026-10-09T00:00:00"/>
    <n v="2026"/>
    <x v="3"/>
    <n v="10"/>
    <x v="9"/>
    <x v="2"/>
    <x v="2"/>
    <x v="0"/>
    <s v="New"/>
    <x v="2"/>
    <s v="Carry-On Duffel"/>
    <n v="2"/>
    <n v="132.47999999999999"/>
    <n v="0.1"/>
    <n v="67.48"/>
    <n v="238.464"/>
    <n v="134.96"/>
    <n v="103.50399999999999"/>
    <n v="0.43404455179817497"/>
  </r>
  <r>
    <n v="670"/>
    <d v="2026-10-09T00:00:00"/>
    <n v="2026"/>
    <x v="3"/>
    <n v="10"/>
    <x v="9"/>
    <x v="1"/>
    <x v="14"/>
    <x v="2"/>
    <s v="Returning"/>
    <x v="1"/>
    <s v="Hiking Daypack 20L"/>
    <n v="1"/>
    <n v="92.59"/>
    <n v="0"/>
    <n v="44.46"/>
    <n v="92.59"/>
    <n v="44.46"/>
    <n v="48.13"/>
    <n v="0.51981855491953777"/>
  </r>
  <r>
    <n v="1306"/>
    <d v="2026-10-09T00:00:00"/>
    <n v="2026"/>
    <x v="3"/>
    <n v="10"/>
    <x v="9"/>
    <x v="3"/>
    <x v="8"/>
    <x v="2"/>
    <s v="Business"/>
    <x v="4"/>
    <s v="Recovery Roller"/>
    <n v="1"/>
    <n v="35.450000000000003"/>
    <n v="0.05"/>
    <n v="14.23"/>
    <n v="33.677500000000002"/>
    <n v="14.23"/>
    <n v="19.447500000000002"/>
    <n v="0.57746269764679681"/>
  </r>
  <r>
    <n v="2400"/>
    <d v="2026-10-09T00:00:00"/>
    <n v="2026"/>
    <x v="3"/>
    <n v="10"/>
    <x v="9"/>
    <x v="2"/>
    <x v="2"/>
    <x v="0"/>
    <s v="New"/>
    <x v="1"/>
    <s v="Hiking Daypack 20L"/>
    <n v="2"/>
    <n v="93.83"/>
    <n v="0.1"/>
    <n v="44.27"/>
    <n v="168.89400000000001"/>
    <n v="88.54"/>
    <n v="80.353999999999999"/>
    <n v="0.47576586498040191"/>
  </r>
  <r>
    <n v="3816"/>
    <d v="2026-10-09T00:00:00"/>
    <n v="2026"/>
    <x v="3"/>
    <n v="10"/>
    <x v="9"/>
    <x v="1"/>
    <x v="12"/>
    <x v="0"/>
    <s v="New"/>
    <x v="4"/>
    <s v="Recovery Roller"/>
    <n v="1"/>
    <n v="36.32"/>
    <n v="0"/>
    <n v="13.6"/>
    <n v="36.32"/>
    <n v="13.6"/>
    <n v="22.72"/>
    <n v="0.62555066079295152"/>
  </r>
  <r>
    <n v="4038"/>
    <d v="2026-10-09T00:00:00"/>
    <n v="2026"/>
    <x v="3"/>
    <n v="10"/>
    <x v="9"/>
    <x v="0"/>
    <x v="15"/>
    <x v="0"/>
    <s v="Returning"/>
    <x v="4"/>
    <s v="Weighted Vest"/>
    <n v="2"/>
    <n v="125.56"/>
    <n v="0.1"/>
    <n v="67.260000000000005"/>
    <n v="226.00800000000001"/>
    <n v="134.52000000000001"/>
    <n v="91.488"/>
    <n v="0.40479983009450993"/>
  </r>
  <r>
    <n v="4686"/>
    <d v="2026-10-09T00:00:00"/>
    <n v="2026"/>
    <x v="3"/>
    <n v="10"/>
    <x v="9"/>
    <x v="0"/>
    <x v="15"/>
    <x v="3"/>
    <s v="New"/>
    <x v="3"/>
    <s v="Compact Sleeping Bag"/>
    <n v="2"/>
    <n v="124.91"/>
    <n v="0"/>
    <n v="60.33"/>
    <n v="249.82"/>
    <n v="120.66"/>
    <n v="129.16"/>
    <n v="0.51701224881914976"/>
  </r>
  <r>
    <n v="5076"/>
    <d v="2026-10-09T00:00:00"/>
    <n v="2026"/>
    <x v="3"/>
    <n v="10"/>
    <x v="9"/>
    <x v="1"/>
    <x v="12"/>
    <x v="0"/>
    <s v="New"/>
    <x v="3"/>
    <s v="Trail Tent 2P"/>
    <n v="1"/>
    <n v="199.32"/>
    <n v="0"/>
    <n v="103.83"/>
    <n v="199.32"/>
    <n v="103.83"/>
    <n v="95.49"/>
    <n v="0.4790788681517158"/>
  </r>
  <r>
    <n v="1339"/>
    <d v="2026-10-10T00:00:00"/>
    <n v="2026"/>
    <x v="3"/>
    <n v="10"/>
    <x v="9"/>
    <x v="1"/>
    <x v="11"/>
    <x v="0"/>
    <s v="Returning"/>
    <x v="3"/>
    <s v="Alpine Tent 4P"/>
    <n v="4"/>
    <n v="337.38"/>
    <n v="0.05"/>
    <n v="194.94"/>
    <n v="1282.0439999999999"/>
    <n v="779.76"/>
    <n v="502.28399999999988"/>
    <n v="0.39178374533167343"/>
  </r>
  <r>
    <n v="1884"/>
    <d v="2026-10-10T00:00:00"/>
    <n v="2026"/>
    <x v="3"/>
    <n v="10"/>
    <x v="9"/>
    <x v="2"/>
    <x v="2"/>
    <x v="0"/>
    <s v="Business"/>
    <x v="3"/>
    <s v="Portable Camp Stove"/>
    <n v="3"/>
    <n v="82.18"/>
    <n v="0.1"/>
    <n v="39.82"/>
    <n v="221.88600000000002"/>
    <n v="119.46000000000001"/>
    <n v="102.42600000000002"/>
    <n v="0.46161542413671885"/>
  </r>
  <r>
    <n v="3568"/>
    <d v="2026-10-10T00:00:00"/>
    <n v="2026"/>
    <x v="3"/>
    <n v="10"/>
    <x v="9"/>
    <x v="0"/>
    <x v="15"/>
    <x v="1"/>
    <s v="New"/>
    <x v="1"/>
    <s v="Trekking Poles"/>
    <n v="15"/>
    <n v="70.25"/>
    <n v="0.1"/>
    <n v="32.19"/>
    <n v="948.375"/>
    <n v="482.84999999999997"/>
    <n v="465.52500000000003"/>
    <n v="0.49086595492289448"/>
  </r>
  <r>
    <n v="4171"/>
    <d v="2026-10-10T00:00:00"/>
    <n v="2026"/>
    <x v="3"/>
    <n v="10"/>
    <x v="9"/>
    <x v="3"/>
    <x v="7"/>
    <x v="2"/>
    <s v="New"/>
    <x v="2"/>
    <s v="Insulated Bottle"/>
    <n v="2"/>
    <n v="35.36"/>
    <n v="0"/>
    <n v="13.49"/>
    <n v="70.72"/>
    <n v="26.98"/>
    <n v="43.739999999999995"/>
    <n v="0.61849547511312208"/>
  </r>
  <r>
    <n v="4477"/>
    <d v="2026-10-10T00:00:00"/>
    <n v="2026"/>
    <x v="3"/>
    <n v="10"/>
    <x v="9"/>
    <x v="2"/>
    <x v="5"/>
    <x v="2"/>
    <s v="New"/>
    <x v="2"/>
    <s v="Packing Cube Set"/>
    <n v="1"/>
    <n v="46.01"/>
    <n v="0"/>
    <n v="18.239999999999998"/>
    <n v="46.01"/>
    <n v="18.239999999999998"/>
    <n v="27.77"/>
    <n v="0.6035644425124973"/>
  </r>
  <r>
    <n v="3368"/>
    <d v="2026-10-11T00:00:00"/>
    <n v="2026"/>
    <x v="3"/>
    <n v="10"/>
    <x v="9"/>
    <x v="0"/>
    <x v="9"/>
    <x v="0"/>
    <s v="Returning"/>
    <x v="1"/>
    <s v="Hiking Daypack 20L"/>
    <n v="1"/>
    <n v="89.88"/>
    <n v="0"/>
    <n v="46.15"/>
    <n v="89.88"/>
    <n v="46.15"/>
    <n v="43.73"/>
    <n v="0.48653760569648419"/>
  </r>
  <r>
    <n v="3566"/>
    <d v="2026-10-11T00:00:00"/>
    <n v="2026"/>
    <x v="3"/>
    <n v="10"/>
    <x v="9"/>
    <x v="1"/>
    <x v="12"/>
    <x v="0"/>
    <s v="New"/>
    <x v="4"/>
    <s v="Resistance Band Set"/>
    <n v="1"/>
    <n v="41.33"/>
    <n v="0"/>
    <n v="14.47"/>
    <n v="41.33"/>
    <n v="14.47"/>
    <n v="26.86"/>
    <n v="0.6498911202516332"/>
  </r>
  <r>
    <n v="4420"/>
    <d v="2026-10-11T00:00:00"/>
    <n v="2026"/>
    <x v="3"/>
    <n v="10"/>
    <x v="9"/>
    <x v="2"/>
    <x v="5"/>
    <x v="1"/>
    <s v="Business"/>
    <x v="0"/>
    <s v="Compact Repair Kit"/>
    <n v="15"/>
    <n v="40.78"/>
    <n v="0.15"/>
    <n v="17.07"/>
    <n v="519.94500000000005"/>
    <n v="256.05"/>
    <n v="263.89500000000004"/>
    <n v="0.5075440671609498"/>
  </r>
  <r>
    <n v="513"/>
    <d v="2026-10-12T00:00:00"/>
    <n v="2026"/>
    <x v="3"/>
    <n v="10"/>
    <x v="9"/>
    <x v="3"/>
    <x v="7"/>
    <x v="0"/>
    <s v="Business"/>
    <x v="2"/>
    <s v="Travel Backpack 35L"/>
    <n v="1"/>
    <n v="163.87"/>
    <n v="0"/>
    <n v="85.76"/>
    <n v="163.87"/>
    <n v="85.76"/>
    <n v="78.11"/>
    <n v="0.47665832672240188"/>
  </r>
  <r>
    <n v="786"/>
    <d v="2026-10-12T00:00:00"/>
    <n v="2026"/>
    <x v="3"/>
    <n v="10"/>
    <x v="9"/>
    <x v="2"/>
    <x v="3"/>
    <x v="0"/>
    <s v="New"/>
    <x v="4"/>
    <s v="Recovery Roller"/>
    <n v="1"/>
    <n v="35.39"/>
    <n v="0.05"/>
    <n v="13.68"/>
    <n v="33.6205"/>
    <n v="13.68"/>
    <n v="19.9405"/>
    <n v="0.59310539700480358"/>
  </r>
  <r>
    <n v="3771"/>
    <d v="2026-10-12T00:00:00"/>
    <n v="2026"/>
    <x v="3"/>
    <n v="10"/>
    <x v="9"/>
    <x v="2"/>
    <x v="3"/>
    <x v="0"/>
    <s v="Business"/>
    <x v="3"/>
    <s v="Portable Camp Stove"/>
    <n v="2"/>
    <n v="80.2"/>
    <n v="0"/>
    <n v="39.590000000000003"/>
    <n v="160.4"/>
    <n v="79.180000000000007"/>
    <n v="81.22"/>
    <n v="0.50635910224438896"/>
  </r>
  <r>
    <n v="3910"/>
    <d v="2026-10-12T00:00:00"/>
    <n v="2026"/>
    <x v="3"/>
    <n v="10"/>
    <x v="9"/>
    <x v="2"/>
    <x v="2"/>
    <x v="0"/>
    <s v="Business"/>
    <x v="0"/>
    <s v="Compact Repair Kit"/>
    <n v="3"/>
    <n v="41.09"/>
    <n v="0"/>
    <n v="17.18"/>
    <n v="123.27000000000001"/>
    <n v="51.54"/>
    <n v="71.730000000000018"/>
    <n v="0.58189340472134354"/>
  </r>
  <r>
    <n v="330"/>
    <d v="2026-10-13T00:00:00"/>
    <n v="2026"/>
    <x v="3"/>
    <n v="10"/>
    <x v="9"/>
    <x v="1"/>
    <x v="12"/>
    <x v="1"/>
    <s v="Business"/>
    <x v="2"/>
    <s v="Insulated Bottle"/>
    <n v="5"/>
    <n v="36.97"/>
    <n v="0.15"/>
    <n v="13.93"/>
    <n v="157.1225"/>
    <n v="69.650000000000006"/>
    <n v="87.472499999999997"/>
    <n v="0.55671530175500006"/>
  </r>
  <r>
    <n v="707"/>
    <d v="2026-10-13T00:00:00"/>
    <n v="2026"/>
    <x v="3"/>
    <n v="10"/>
    <x v="9"/>
    <x v="2"/>
    <x v="5"/>
    <x v="2"/>
    <s v="New"/>
    <x v="2"/>
    <s v="Insulated Bottle"/>
    <n v="4"/>
    <n v="35.880000000000003"/>
    <n v="0.05"/>
    <n v="13.45"/>
    <n v="136.34399999999999"/>
    <n v="53.8"/>
    <n v="82.543999999999997"/>
    <n v="0.60540984568444522"/>
  </r>
  <r>
    <n v="989"/>
    <d v="2026-10-13T00:00:00"/>
    <n v="2026"/>
    <x v="3"/>
    <n v="10"/>
    <x v="9"/>
    <x v="1"/>
    <x v="11"/>
    <x v="0"/>
    <s v="Returning"/>
    <x v="0"/>
    <s v="Compact Repair Kit"/>
    <n v="3"/>
    <n v="40.42"/>
    <n v="0"/>
    <n v="16.79"/>
    <n v="121.26"/>
    <n v="50.37"/>
    <n v="70.890000000000015"/>
    <n v="0.58461157842652167"/>
  </r>
  <r>
    <n v="1904"/>
    <d v="2026-10-13T00:00:00"/>
    <n v="2026"/>
    <x v="3"/>
    <n v="10"/>
    <x v="9"/>
    <x v="3"/>
    <x v="8"/>
    <x v="2"/>
    <s v="Returning"/>
    <x v="0"/>
    <s v="Trail Bike Light"/>
    <n v="1"/>
    <n v="50.34"/>
    <n v="0.15"/>
    <n v="22.56"/>
    <n v="42.789000000000001"/>
    <n v="22.56"/>
    <n v="20.229000000000003"/>
    <n v="0.47276169108883132"/>
  </r>
  <r>
    <n v="2854"/>
    <d v="2026-10-13T00:00:00"/>
    <n v="2026"/>
    <x v="3"/>
    <n v="10"/>
    <x v="9"/>
    <x v="0"/>
    <x v="15"/>
    <x v="2"/>
    <s v="New"/>
    <x v="2"/>
    <s v="Insulated Bottle"/>
    <n v="3"/>
    <n v="36.049999999999997"/>
    <n v="0.1"/>
    <n v="13.87"/>
    <n v="97.334999999999994"/>
    <n v="41.61"/>
    <n v="55.724999999999994"/>
    <n v="0.57250732008013561"/>
  </r>
  <r>
    <n v="3212"/>
    <d v="2026-10-13T00:00:00"/>
    <n v="2026"/>
    <x v="3"/>
    <n v="10"/>
    <x v="9"/>
    <x v="2"/>
    <x v="2"/>
    <x v="1"/>
    <s v="Returning"/>
    <x v="0"/>
    <s v="Compact Repair Kit"/>
    <n v="15"/>
    <n v="40"/>
    <n v="0.1"/>
    <n v="16.420000000000002"/>
    <n v="540"/>
    <n v="246.3"/>
    <n v="293.7"/>
    <n v="0.54388888888888887"/>
  </r>
  <r>
    <n v="4479"/>
    <d v="2026-10-13T00:00:00"/>
    <n v="2026"/>
    <x v="3"/>
    <n v="10"/>
    <x v="9"/>
    <x v="3"/>
    <x v="7"/>
    <x v="2"/>
    <s v="Returning"/>
    <x v="1"/>
    <s v="Summit Backpack 45L"/>
    <n v="1"/>
    <n v="151.68"/>
    <n v="0.05"/>
    <n v="78.98"/>
    <n v="144.096"/>
    <n v="78.98"/>
    <n v="65.116"/>
    <n v="0.45189318232289583"/>
  </r>
  <r>
    <n v="4574"/>
    <d v="2026-10-13T00:00:00"/>
    <n v="2026"/>
    <x v="3"/>
    <n v="10"/>
    <x v="9"/>
    <x v="1"/>
    <x v="14"/>
    <x v="0"/>
    <s v="Business"/>
    <x v="4"/>
    <s v="Recovery Roller"/>
    <n v="1"/>
    <n v="36.53"/>
    <n v="0"/>
    <n v="14.01"/>
    <n v="36.53"/>
    <n v="14.01"/>
    <n v="22.520000000000003"/>
    <n v="0.61647960580344929"/>
  </r>
  <r>
    <n v="4815"/>
    <d v="2026-10-13T00:00:00"/>
    <n v="2026"/>
    <x v="3"/>
    <n v="10"/>
    <x v="9"/>
    <x v="0"/>
    <x v="0"/>
    <x v="2"/>
    <s v="Business"/>
    <x v="0"/>
    <s v="Compact Repair Kit"/>
    <n v="1"/>
    <n v="39.89"/>
    <n v="0.05"/>
    <n v="16.91"/>
    <n v="37.895499999999998"/>
    <n v="16.91"/>
    <n v="20.985499999999998"/>
    <n v="0.55377287540737019"/>
  </r>
  <r>
    <n v="5027"/>
    <d v="2026-10-13T00:00:00"/>
    <n v="2026"/>
    <x v="3"/>
    <n v="10"/>
    <x v="9"/>
    <x v="2"/>
    <x v="10"/>
    <x v="0"/>
    <s v="New"/>
    <x v="1"/>
    <s v="Summit Backpack 45L"/>
    <n v="1"/>
    <n v="154.53"/>
    <n v="0"/>
    <n v="77.930000000000007"/>
    <n v="154.53"/>
    <n v="77.930000000000007"/>
    <n v="76.599999999999994"/>
    <n v="0.49569662848637802"/>
  </r>
  <r>
    <n v="1794"/>
    <d v="2026-10-14T00:00:00"/>
    <n v="2026"/>
    <x v="3"/>
    <n v="10"/>
    <x v="9"/>
    <x v="3"/>
    <x v="8"/>
    <x v="3"/>
    <s v="Business"/>
    <x v="0"/>
    <s v="Trail Bike Light"/>
    <n v="2"/>
    <n v="50.64"/>
    <n v="0.05"/>
    <n v="22.28"/>
    <n v="96.215999999999994"/>
    <n v="44.56"/>
    <n v="51.655999999999992"/>
    <n v="0.53687536376486233"/>
  </r>
  <r>
    <n v="1867"/>
    <d v="2026-10-14T00:00:00"/>
    <n v="2026"/>
    <x v="3"/>
    <n v="10"/>
    <x v="9"/>
    <x v="0"/>
    <x v="0"/>
    <x v="0"/>
    <s v="New"/>
    <x v="4"/>
    <s v="Resistance Band Set"/>
    <n v="3"/>
    <n v="40.880000000000003"/>
    <n v="0.05"/>
    <n v="14.59"/>
    <n v="116.50800000000001"/>
    <n v="43.769999999999996"/>
    <n v="72.738000000000014"/>
    <n v="0.62431764342362761"/>
  </r>
  <r>
    <n v="2088"/>
    <d v="2026-10-14T00:00:00"/>
    <n v="2026"/>
    <x v="3"/>
    <n v="10"/>
    <x v="9"/>
    <x v="3"/>
    <x v="4"/>
    <x v="2"/>
    <s v="Returning"/>
    <x v="1"/>
    <s v="Trail Boots"/>
    <n v="1"/>
    <n v="141.77000000000001"/>
    <n v="0"/>
    <n v="78.48"/>
    <n v="141.77000000000001"/>
    <n v="78.48"/>
    <n v="63.290000000000006"/>
    <n v="0.44642731184312623"/>
  </r>
  <r>
    <n v="2270"/>
    <d v="2026-10-14T00:00:00"/>
    <n v="2026"/>
    <x v="3"/>
    <n v="10"/>
    <x v="9"/>
    <x v="3"/>
    <x v="7"/>
    <x v="0"/>
    <s v="New"/>
    <x v="3"/>
    <s v="Trail Tent 2P"/>
    <n v="3"/>
    <n v="199.99"/>
    <n v="0.15"/>
    <n v="101.86"/>
    <n v="509.97450000000003"/>
    <n v="305.58"/>
    <n v="204.39450000000005"/>
    <n v="0.40079356909021929"/>
  </r>
  <r>
    <n v="3789"/>
    <d v="2026-10-14T00:00:00"/>
    <n v="2026"/>
    <x v="3"/>
    <n v="10"/>
    <x v="9"/>
    <x v="3"/>
    <x v="4"/>
    <x v="3"/>
    <s v="New"/>
    <x v="0"/>
    <s v="Trail Bike Light"/>
    <n v="2"/>
    <n v="50.56"/>
    <n v="0"/>
    <n v="23.04"/>
    <n v="101.12"/>
    <n v="46.08"/>
    <n v="55.040000000000006"/>
    <n v="0.54430379746835444"/>
  </r>
  <r>
    <n v="4323"/>
    <d v="2026-10-14T00:00:00"/>
    <n v="2026"/>
    <x v="3"/>
    <n v="10"/>
    <x v="9"/>
    <x v="3"/>
    <x v="7"/>
    <x v="0"/>
    <s v="New"/>
    <x v="2"/>
    <s v="Packing Cube Set"/>
    <n v="1"/>
    <n v="47.38"/>
    <n v="0"/>
    <n v="17.86"/>
    <n v="47.38"/>
    <n v="17.86"/>
    <n v="29.520000000000003"/>
    <n v="0.62304769945124527"/>
  </r>
  <r>
    <n v="276"/>
    <d v="2026-10-15T00:00:00"/>
    <n v="2026"/>
    <x v="3"/>
    <n v="10"/>
    <x v="9"/>
    <x v="2"/>
    <x v="2"/>
    <x v="0"/>
    <s v="Business"/>
    <x v="1"/>
    <s v="Hiking Daypack 20L"/>
    <n v="1"/>
    <n v="92.74"/>
    <n v="0.15"/>
    <n v="44.52"/>
    <n v="78.828999999999994"/>
    <n v="44.52"/>
    <n v="34.30899999999999"/>
    <n v="0.43523322635070844"/>
  </r>
  <r>
    <n v="791"/>
    <d v="2026-10-15T00:00:00"/>
    <n v="2026"/>
    <x v="3"/>
    <n v="10"/>
    <x v="9"/>
    <x v="3"/>
    <x v="13"/>
    <x v="2"/>
    <s v="Returning"/>
    <x v="0"/>
    <s v="Trail Bike Light"/>
    <n v="3"/>
    <n v="51.57"/>
    <n v="0.1"/>
    <n v="21.82"/>
    <n v="139.239"/>
    <n v="65.460000000000008"/>
    <n v="73.778999999999996"/>
    <n v="0.52987309589985565"/>
  </r>
  <r>
    <n v="1033"/>
    <d v="2026-10-15T00:00:00"/>
    <n v="2026"/>
    <x v="3"/>
    <n v="10"/>
    <x v="9"/>
    <x v="1"/>
    <x v="12"/>
    <x v="0"/>
    <s v="New"/>
    <x v="1"/>
    <s v="Trekking Poles"/>
    <n v="1"/>
    <n v="70.47"/>
    <n v="0.1"/>
    <n v="31.52"/>
    <n v="63.423000000000002"/>
    <n v="31.52"/>
    <n v="31.903000000000002"/>
    <n v="0.50301940936253409"/>
  </r>
  <r>
    <n v="1247"/>
    <d v="2026-10-15T00:00:00"/>
    <n v="2026"/>
    <x v="3"/>
    <n v="10"/>
    <x v="9"/>
    <x v="0"/>
    <x v="0"/>
    <x v="0"/>
    <s v="New"/>
    <x v="1"/>
    <s v="Trekking Poles"/>
    <n v="1"/>
    <n v="71.05"/>
    <n v="0"/>
    <n v="33.32"/>
    <n v="71.05"/>
    <n v="33.32"/>
    <n v="37.729999999999997"/>
    <n v="0.53103448275862064"/>
  </r>
  <r>
    <n v="1321"/>
    <d v="2026-10-15T00:00:00"/>
    <n v="2026"/>
    <x v="3"/>
    <n v="10"/>
    <x v="9"/>
    <x v="3"/>
    <x v="13"/>
    <x v="2"/>
    <s v="Returning"/>
    <x v="0"/>
    <s v="Compact Repair Kit"/>
    <n v="3"/>
    <n v="39.83"/>
    <n v="0.1"/>
    <n v="16.93"/>
    <n v="107.541"/>
    <n v="50.79"/>
    <n v="56.750999999999998"/>
    <n v="0.52771501101905316"/>
  </r>
  <r>
    <n v="2048"/>
    <d v="2026-10-15T00:00:00"/>
    <n v="2026"/>
    <x v="3"/>
    <n v="10"/>
    <x v="9"/>
    <x v="3"/>
    <x v="7"/>
    <x v="0"/>
    <s v="New"/>
    <x v="4"/>
    <s v="Training Mat"/>
    <n v="3"/>
    <n v="49.5"/>
    <n v="0.05"/>
    <n v="22"/>
    <n v="141.07499999999999"/>
    <n v="66"/>
    <n v="75.074999999999989"/>
    <n v="0.53216374269005839"/>
  </r>
  <r>
    <n v="2082"/>
    <d v="2026-10-15T00:00:00"/>
    <n v="2026"/>
    <x v="3"/>
    <n v="10"/>
    <x v="9"/>
    <x v="1"/>
    <x v="6"/>
    <x v="3"/>
    <s v="New"/>
    <x v="1"/>
    <s v="Hiking Daypack 20L"/>
    <n v="1"/>
    <n v="91.99"/>
    <n v="0"/>
    <n v="44.86"/>
    <n v="91.99"/>
    <n v="44.86"/>
    <n v="47.129999999999995"/>
    <n v="0.51233829764104788"/>
  </r>
  <r>
    <n v="2177"/>
    <d v="2026-10-15T00:00:00"/>
    <n v="2026"/>
    <x v="3"/>
    <n v="10"/>
    <x v="9"/>
    <x v="0"/>
    <x v="15"/>
    <x v="3"/>
    <s v="Returning"/>
    <x v="0"/>
    <s v="Commuter Helmet"/>
    <n v="1"/>
    <n v="79.78"/>
    <n v="0.05"/>
    <n v="41.59"/>
    <n v="75.790999999999997"/>
    <n v="41.59"/>
    <n v="34.200999999999993"/>
    <n v="0.45125410668812915"/>
  </r>
  <r>
    <n v="3776"/>
    <d v="2026-10-15T00:00:00"/>
    <n v="2026"/>
    <x v="3"/>
    <n v="10"/>
    <x v="9"/>
    <x v="3"/>
    <x v="8"/>
    <x v="0"/>
    <s v="Returning"/>
    <x v="0"/>
    <s v="Commuter Helmet"/>
    <n v="1"/>
    <n v="82.97"/>
    <n v="0"/>
    <n v="43.09"/>
    <n v="82.97"/>
    <n v="43.09"/>
    <n v="39.879999999999995"/>
    <n v="0.48065565867180904"/>
  </r>
  <r>
    <n v="4542"/>
    <d v="2026-10-15T00:00:00"/>
    <n v="2026"/>
    <x v="3"/>
    <n v="10"/>
    <x v="9"/>
    <x v="0"/>
    <x v="9"/>
    <x v="0"/>
    <s v="Business"/>
    <x v="0"/>
    <s v="Cycling Pack 12L"/>
    <n v="1"/>
    <n v="103.33"/>
    <n v="0"/>
    <n v="50.85"/>
    <n v="103.33"/>
    <n v="50.85"/>
    <n v="52.48"/>
    <n v="0.5078873512048776"/>
  </r>
  <r>
    <n v="36"/>
    <d v="2026-10-16T00:00:00"/>
    <n v="2026"/>
    <x v="3"/>
    <n v="10"/>
    <x v="9"/>
    <x v="0"/>
    <x v="9"/>
    <x v="0"/>
    <s v="New"/>
    <x v="1"/>
    <s v="Trail Boots"/>
    <n v="3"/>
    <n v="142.54"/>
    <n v="0.05"/>
    <n v="81.599999999999994"/>
    <n v="406.23899999999998"/>
    <n v="244.79999999999998"/>
    <n v="161.43899999999999"/>
    <n v="0.39739906803630376"/>
  </r>
  <r>
    <n v="64"/>
    <d v="2026-10-16T00:00:00"/>
    <n v="2026"/>
    <x v="3"/>
    <n v="10"/>
    <x v="9"/>
    <x v="2"/>
    <x v="16"/>
    <x v="0"/>
    <s v="New"/>
    <x v="1"/>
    <s v="Hiking Daypack 20L"/>
    <n v="3"/>
    <n v="92.14"/>
    <n v="0.1"/>
    <n v="46.43"/>
    <n v="248.77800000000002"/>
    <n v="139.29"/>
    <n v="109.48800000000003"/>
    <n v="0.44010322456165746"/>
  </r>
  <r>
    <n v="529"/>
    <d v="2026-10-16T00:00:00"/>
    <n v="2026"/>
    <x v="3"/>
    <n v="10"/>
    <x v="9"/>
    <x v="3"/>
    <x v="7"/>
    <x v="2"/>
    <s v="Business"/>
    <x v="2"/>
    <s v="Travel Backpack 35L"/>
    <n v="2"/>
    <n v="165.23"/>
    <n v="0"/>
    <n v="88.87"/>
    <n v="330.46"/>
    <n v="177.74"/>
    <n v="152.71999999999997"/>
    <n v="0.46214367850874533"/>
  </r>
  <r>
    <n v="1815"/>
    <d v="2026-10-16T00:00:00"/>
    <n v="2026"/>
    <x v="3"/>
    <n v="10"/>
    <x v="9"/>
    <x v="3"/>
    <x v="4"/>
    <x v="0"/>
    <s v="Business"/>
    <x v="4"/>
    <s v="Weighted Vest"/>
    <n v="1"/>
    <n v="121.92"/>
    <n v="0"/>
    <n v="71.02"/>
    <n v="121.92"/>
    <n v="71.02"/>
    <n v="50.900000000000006"/>
    <n v="0.41748687664042"/>
  </r>
  <r>
    <n v="1820"/>
    <d v="2026-10-16T00:00:00"/>
    <n v="2026"/>
    <x v="3"/>
    <n v="10"/>
    <x v="9"/>
    <x v="1"/>
    <x v="1"/>
    <x v="0"/>
    <s v="Returning"/>
    <x v="2"/>
    <s v="Insulated Bottle"/>
    <n v="3"/>
    <n v="36.46"/>
    <n v="0.05"/>
    <n v="13.9"/>
    <n v="103.91099999999999"/>
    <n v="41.7"/>
    <n v="62.210999999999984"/>
    <n v="0.5986950370990558"/>
  </r>
  <r>
    <n v="2028"/>
    <d v="2026-10-16T00:00:00"/>
    <n v="2026"/>
    <x v="3"/>
    <n v="10"/>
    <x v="9"/>
    <x v="3"/>
    <x v="4"/>
    <x v="2"/>
    <s v="Business"/>
    <x v="4"/>
    <s v="Training Mat"/>
    <n v="3"/>
    <n v="51.89"/>
    <n v="0.1"/>
    <n v="21.56"/>
    <n v="140.10300000000001"/>
    <n v="64.679999999999993"/>
    <n v="75.423000000000016"/>
    <n v="0.53833965011455864"/>
  </r>
  <r>
    <n v="2741"/>
    <d v="2026-10-16T00:00:00"/>
    <n v="2026"/>
    <x v="3"/>
    <n v="10"/>
    <x v="9"/>
    <x v="3"/>
    <x v="4"/>
    <x v="0"/>
    <s v="Returning"/>
    <x v="4"/>
    <s v="Resistance Band Set"/>
    <n v="1"/>
    <n v="40.75"/>
    <n v="0"/>
    <n v="14.7"/>
    <n v="40.75"/>
    <n v="14.7"/>
    <n v="26.05"/>
    <n v="0.63926380368098157"/>
  </r>
  <r>
    <n v="3602"/>
    <d v="2026-10-16T00:00:00"/>
    <n v="2026"/>
    <x v="3"/>
    <n v="10"/>
    <x v="9"/>
    <x v="2"/>
    <x v="5"/>
    <x v="1"/>
    <s v="Business"/>
    <x v="3"/>
    <s v="Alpine Tent 4P"/>
    <n v="4"/>
    <n v="345.13"/>
    <n v="0.05"/>
    <n v="200.02"/>
    <n v="1311.4939999999999"/>
    <n v="800.08"/>
    <n v="511.41399999999987"/>
    <n v="0.38994764749209671"/>
  </r>
  <r>
    <n v="4116"/>
    <d v="2026-10-16T00:00:00"/>
    <n v="2026"/>
    <x v="3"/>
    <n v="10"/>
    <x v="9"/>
    <x v="1"/>
    <x v="6"/>
    <x v="2"/>
    <s v="New"/>
    <x v="2"/>
    <s v="Insulated Bottle"/>
    <n v="2"/>
    <n v="37.1"/>
    <n v="0"/>
    <n v="13.31"/>
    <n v="74.2"/>
    <n v="26.62"/>
    <n v="47.58"/>
    <n v="0.64123989218328836"/>
  </r>
  <r>
    <n v="4197"/>
    <d v="2026-10-16T00:00:00"/>
    <n v="2026"/>
    <x v="3"/>
    <n v="10"/>
    <x v="9"/>
    <x v="3"/>
    <x v="7"/>
    <x v="3"/>
    <s v="New"/>
    <x v="1"/>
    <s v="Hiking Daypack 20L"/>
    <n v="3"/>
    <n v="94.19"/>
    <n v="0"/>
    <n v="44.89"/>
    <n v="282.57"/>
    <n v="134.67000000000002"/>
    <n v="147.89999999999998"/>
    <n v="0.52341012846374346"/>
  </r>
  <r>
    <n v="360"/>
    <d v="2026-10-17T00:00:00"/>
    <n v="2026"/>
    <x v="3"/>
    <n v="10"/>
    <x v="9"/>
    <x v="3"/>
    <x v="8"/>
    <x v="0"/>
    <s v="Returning"/>
    <x v="3"/>
    <s v="Portable Camp Stove"/>
    <n v="2"/>
    <n v="82.52"/>
    <n v="0.05"/>
    <n v="38.61"/>
    <n v="156.78799999999998"/>
    <n v="77.22"/>
    <n v="79.567999999999984"/>
    <n v="0.50748781794525089"/>
  </r>
  <r>
    <n v="427"/>
    <d v="2026-10-17T00:00:00"/>
    <n v="2026"/>
    <x v="3"/>
    <n v="10"/>
    <x v="9"/>
    <x v="3"/>
    <x v="13"/>
    <x v="0"/>
    <s v="Business"/>
    <x v="1"/>
    <s v="Summit Backpack 45L"/>
    <n v="1"/>
    <n v="155.16"/>
    <n v="0"/>
    <n v="78.84"/>
    <n v="155.16"/>
    <n v="78.84"/>
    <n v="76.319999999999993"/>
    <n v="0.49187935034802782"/>
  </r>
  <r>
    <n v="1018"/>
    <d v="2026-10-17T00:00:00"/>
    <n v="2026"/>
    <x v="3"/>
    <n v="10"/>
    <x v="9"/>
    <x v="3"/>
    <x v="13"/>
    <x v="3"/>
    <s v="Returning"/>
    <x v="2"/>
    <s v="Packing Cube Set"/>
    <n v="1"/>
    <n v="46.36"/>
    <n v="0.05"/>
    <n v="18.399999999999999"/>
    <n v="44.041999999999994"/>
    <n v="18.399999999999999"/>
    <n v="25.641999999999996"/>
    <n v="0.58221697470596245"/>
  </r>
  <r>
    <n v="1179"/>
    <d v="2026-10-17T00:00:00"/>
    <n v="2026"/>
    <x v="3"/>
    <n v="10"/>
    <x v="9"/>
    <x v="2"/>
    <x v="16"/>
    <x v="0"/>
    <s v="Business"/>
    <x v="0"/>
    <s v="Commuter Helmet"/>
    <n v="1"/>
    <n v="81.47"/>
    <n v="0"/>
    <n v="43.67"/>
    <n v="81.47"/>
    <n v="43.67"/>
    <n v="37.799999999999997"/>
    <n v="0.463974469129741"/>
  </r>
  <r>
    <n v="2267"/>
    <d v="2026-10-17T00:00:00"/>
    <n v="2026"/>
    <x v="3"/>
    <n v="10"/>
    <x v="9"/>
    <x v="0"/>
    <x v="15"/>
    <x v="0"/>
    <s v="Returning"/>
    <x v="2"/>
    <s v="Carry-On Duffel"/>
    <n v="1"/>
    <n v="134.31"/>
    <n v="0.05"/>
    <n v="67.239999999999995"/>
    <n v="127.5945"/>
    <n v="67.239999999999995"/>
    <n v="60.354500000000002"/>
    <n v="0.47301803761133909"/>
  </r>
  <r>
    <n v="2656"/>
    <d v="2026-10-17T00:00:00"/>
    <n v="2026"/>
    <x v="3"/>
    <n v="10"/>
    <x v="9"/>
    <x v="2"/>
    <x v="16"/>
    <x v="0"/>
    <s v="New"/>
    <x v="3"/>
    <s v="Compact Sleeping Bag"/>
    <n v="1"/>
    <n v="123.11"/>
    <n v="0"/>
    <n v="58.99"/>
    <n v="123.11"/>
    <n v="58.99"/>
    <n v="64.12"/>
    <n v="0.52083502558687356"/>
  </r>
  <r>
    <n v="2867"/>
    <d v="2026-10-17T00:00:00"/>
    <n v="2026"/>
    <x v="3"/>
    <n v="10"/>
    <x v="9"/>
    <x v="1"/>
    <x v="6"/>
    <x v="0"/>
    <s v="New"/>
    <x v="3"/>
    <s v="Portable Camp Stove"/>
    <n v="1"/>
    <n v="81.239999999999995"/>
    <n v="0"/>
    <n v="38.65"/>
    <n v="81.239999999999995"/>
    <n v="38.65"/>
    <n v="42.589999999999996"/>
    <n v="0.52424913835548992"/>
  </r>
  <r>
    <n v="3335"/>
    <d v="2026-10-17T00:00:00"/>
    <n v="2026"/>
    <x v="3"/>
    <n v="10"/>
    <x v="9"/>
    <x v="0"/>
    <x v="9"/>
    <x v="3"/>
    <s v="Returning"/>
    <x v="1"/>
    <s v="Trekking Poles"/>
    <n v="1"/>
    <n v="70.81"/>
    <n v="0.15"/>
    <n v="32.93"/>
    <n v="60.188499999999998"/>
    <n v="32.93"/>
    <n v="27.258499999999998"/>
    <n v="0.45288551799762411"/>
  </r>
  <r>
    <n v="3770"/>
    <d v="2026-10-17T00:00:00"/>
    <n v="2026"/>
    <x v="3"/>
    <n v="10"/>
    <x v="9"/>
    <x v="3"/>
    <x v="13"/>
    <x v="0"/>
    <s v="Business"/>
    <x v="3"/>
    <s v="Trail Tent 2P"/>
    <n v="6"/>
    <n v="200.26"/>
    <n v="0"/>
    <n v="106.71"/>
    <n v="1201.56"/>
    <n v="640.26"/>
    <n v="561.29999999999995"/>
    <n v="0.46714271447118744"/>
  </r>
  <r>
    <n v="4065"/>
    <d v="2026-10-17T00:00:00"/>
    <n v="2026"/>
    <x v="3"/>
    <n v="10"/>
    <x v="9"/>
    <x v="3"/>
    <x v="4"/>
    <x v="0"/>
    <s v="New"/>
    <x v="4"/>
    <s v="Recovery Roller"/>
    <n v="3"/>
    <n v="36.75"/>
    <n v="0.05"/>
    <n v="13.71"/>
    <n v="104.7375"/>
    <n v="41.13"/>
    <n v="63.607499999999995"/>
    <n v="0.60730397422126747"/>
  </r>
  <r>
    <n v="4222"/>
    <d v="2026-10-17T00:00:00"/>
    <n v="2026"/>
    <x v="3"/>
    <n v="10"/>
    <x v="9"/>
    <x v="2"/>
    <x v="16"/>
    <x v="0"/>
    <s v="Returning"/>
    <x v="1"/>
    <s v="Hiking Daypack 20L"/>
    <n v="2"/>
    <n v="92.41"/>
    <n v="0.1"/>
    <n v="45.42"/>
    <n v="166.33799999999999"/>
    <n v="90.84"/>
    <n v="75.49799999999999"/>
    <n v="0.4538830573891714"/>
  </r>
  <r>
    <n v="4304"/>
    <d v="2026-10-17T00:00:00"/>
    <n v="2026"/>
    <x v="3"/>
    <n v="10"/>
    <x v="9"/>
    <x v="1"/>
    <x v="14"/>
    <x v="2"/>
    <s v="New"/>
    <x v="4"/>
    <s v="Resistance Band Set"/>
    <n v="1"/>
    <n v="40.67"/>
    <n v="0"/>
    <n v="15.09"/>
    <n v="40.67"/>
    <n v="15.09"/>
    <n v="25.580000000000002"/>
    <n v="0.62896483894762722"/>
  </r>
  <r>
    <n v="109"/>
    <d v="2026-10-18T00:00:00"/>
    <n v="2026"/>
    <x v="3"/>
    <n v="10"/>
    <x v="9"/>
    <x v="1"/>
    <x v="1"/>
    <x v="0"/>
    <s v="Returning"/>
    <x v="1"/>
    <s v="Hiking Daypack 20L"/>
    <n v="1"/>
    <n v="90.09"/>
    <n v="0"/>
    <n v="45.17"/>
    <n v="90.09"/>
    <n v="45.17"/>
    <n v="44.92"/>
    <n v="0.49861249861249862"/>
  </r>
  <r>
    <n v="744"/>
    <d v="2026-10-18T00:00:00"/>
    <n v="2026"/>
    <x v="3"/>
    <n v="10"/>
    <x v="9"/>
    <x v="2"/>
    <x v="10"/>
    <x v="0"/>
    <s v="Returning"/>
    <x v="2"/>
    <s v="Insulated Bottle"/>
    <n v="1"/>
    <n v="36.83"/>
    <n v="0"/>
    <n v="13.64"/>
    <n v="36.83"/>
    <n v="13.64"/>
    <n v="23.189999999999998"/>
    <n v="0.62964974205810476"/>
  </r>
  <r>
    <n v="960"/>
    <d v="2026-10-18T00:00:00"/>
    <n v="2026"/>
    <x v="3"/>
    <n v="10"/>
    <x v="9"/>
    <x v="1"/>
    <x v="12"/>
    <x v="3"/>
    <s v="Returning"/>
    <x v="3"/>
    <s v="Trail Tent 2P"/>
    <n v="5"/>
    <n v="196.37"/>
    <n v="0.05"/>
    <n v="103.51"/>
    <n v="932.75749999999994"/>
    <n v="517.55000000000007"/>
    <n v="415.20749999999987"/>
    <n v="0.44513981393877816"/>
  </r>
  <r>
    <n v="1389"/>
    <d v="2026-10-18T00:00:00"/>
    <n v="2026"/>
    <x v="3"/>
    <n v="10"/>
    <x v="9"/>
    <x v="0"/>
    <x v="15"/>
    <x v="0"/>
    <s v="New"/>
    <x v="1"/>
    <s v="Hiking Daypack 20L"/>
    <n v="2"/>
    <n v="93.73"/>
    <n v="0"/>
    <n v="44.79"/>
    <n v="187.46"/>
    <n v="89.58"/>
    <n v="97.88000000000001"/>
    <n v="0.52213805611863873"/>
  </r>
  <r>
    <n v="1493"/>
    <d v="2026-10-18T00:00:00"/>
    <n v="2026"/>
    <x v="3"/>
    <n v="10"/>
    <x v="9"/>
    <x v="2"/>
    <x v="10"/>
    <x v="0"/>
    <s v="Business"/>
    <x v="2"/>
    <s v="Insulated Bottle"/>
    <n v="1"/>
    <n v="36.46"/>
    <n v="0.05"/>
    <n v="13.35"/>
    <n v="34.637"/>
    <n v="13.35"/>
    <n v="21.286999999999999"/>
    <n v="0.61457401045125148"/>
  </r>
  <r>
    <n v="1967"/>
    <d v="2026-10-18T00:00:00"/>
    <n v="2026"/>
    <x v="3"/>
    <n v="10"/>
    <x v="9"/>
    <x v="1"/>
    <x v="14"/>
    <x v="0"/>
    <s v="Returning"/>
    <x v="3"/>
    <s v="Compact Sleeping Bag"/>
    <n v="2"/>
    <n v="125.91"/>
    <n v="0"/>
    <n v="61.95"/>
    <n v="251.82"/>
    <n v="123.9"/>
    <n v="127.91999999999999"/>
    <n v="0.50798189182749576"/>
  </r>
  <r>
    <n v="2132"/>
    <d v="2026-10-18T00:00:00"/>
    <n v="2026"/>
    <x v="3"/>
    <n v="10"/>
    <x v="9"/>
    <x v="3"/>
    <x v="8"/>
    <x v="2"/>
    <s v="New"/>
    <x v="1"/>
    <s v="Hiking Daypack 20L"/>
    <n v="1"/>
    <n v="92.56"/>
    <n v="0.1"/>
    <n v="44.23"/>
    <n v="83.304000000000002"/>
    <n v="44.23"/>
    <n v="39.074000000000005"/>
    <n v="0.46905310669355621"/>
  </r>
  <r>
    <n v="2882"/>
    <d v="2026-10-18T00:00:00"/>
    <n v="2026"/>
    <x v="3"/>
    <n v="10"/>
    <x v="9"/>
    <x v="3"/>
    <x v="8"/>
    <x v="3"/>
    <s v="New"/>
    <x v="1"/>
    <s v="Trekking Poles"/>
    <n v="4"/>
    <n v="70.02"/>
    <n v="0"/>
    <n v="32.86"/>
    <n v="280.08"/>
    <n v="131.44"/>
    <n v="148.63999999999999"/>
    <n v="0.53070551271065403"/>
  </r>
  <r>
    <n v="3345"/>
    <d v="2026-10-18T00:00:00"/>
    <n v="2026"/>
    <x v="3"/>
    <n v="10"/>
    <x v="9"/>
    <x v="0"/>
    <x v="15"/>
    <x v="0"/>
    <s v="Returning"/>
    <x v="0"/>
    <s v="Trail Bike Light"/>
    <n v="3"/>
    <n v="51.62"/>
    <n v="0.1"/>
    <n v="22.94"/>
    <n v="139.374"/>
    <n v="68.820000000000007"/>
    <n v="70.553999999999988"/>
    <n v="0.50622067243531788"/>
  </r>
  <r>
    <n v="4089"/>
    <d v="2026-10-18T00:00:00"/>
    <n v="2026"/>
    <x v="3"/>
    <n v="10"/>
    <x v="9"/>
    <x v="2"/>
    <x v="2"/>
    <x v="0"/>
    <s v="New"/>
    <x v="3"/>
    <s v="Trail Tent 2P"/>
    <n v="1"/>
    <n v="196.39"/>
    <n v="0"/>
    <n v="104.66"/>
    <n v="196.39"/>
    <n v="104.66"/>
    <n v="91.72999999999999"/>
    <n v="0.46708080859514228"/>
  </r>
  <r>
    <n v="4119"/>
    <d v="2026-10-18T00:00:00"/>
    <n v="2026"/>
    <x v="3"/>
    <n v="10"/>
    <x v="9"/>
    <x v="3"/>
    <x v="8"/>
    <x v="1"/>
    <s v="Business"/>
    <x v="4"/>
    <s v="Resistance Band Set"/>
    <n v="10"/>
    <n v="41.26"/>
    <n v="0.1"/>
    <n v="15.06"/>
    <n v="371.34"/>
    <n v="150.6"/>
    <n v="220.73999999999998"/>
    <n v="0.59444175149458711"/>
  </r>
  <r>
    <n v="4968"/>
    <d v="2026-10-18T00:00:00"/>
    <n v="2026"/>
    <x v="3"/>
    <n v="10"/>
    <x v="9"/>
    <x v="2"/>
    <x v="3"/>
    <x v="3"/>
    <s v="New"/>
    <x v="2"/>
    <s v="Insulated Bottle"/>
    <n v="1"/>
    <n v="35.549999999999997"/>
    <n v="0.05"/>
    <n v="13.44"/>
    <n v="33.772499999999994"/>
    <n v="13.44"/>
    <n v="20.332499999999996"/>
    <n v="0.60204308238951809"/>
  </r>
  <r>
    <n v="5197"/>
    <d v="2026-10-18T00:00:00"/>
    <n v="2026"/>
    <x v="3"/>
    <n v="10"/>
    <x v="9"/>
    <x v="3"/>
    <x v="8"/>
    <x v="0"/>
    <s v="New"/>
    <x v="0"/>
    <s v="Trail Bike Light"/>
    <n v="1"/>
    <n v="49.5"/>
    <n v="0"/>
    <n v="22.36"/>
    <n v="49.5"/>
    <n v="22.36"/>
    <n v="27.14"/>
    <n v="0.54828282828282826"/>
  </r>
  <r>
    <n v="66"/>
    <d v="2026-10-19T00:00:00"/>
    <n v="2026"/>
    <x v="3"/>
    <n v="10"/>
    <x v="9"/>
    <x v="0"/>
    <x v="15"/>
    <x v="0"/>
    <s v="Business"/>
    <x v="3"/>
    <s v="Portable Camp Stove"/>
    <n v="1"/>
    <n v="80.58"/>
    <n v="0"/>
    <n v="40.43"/>
    <n v="80.58"/>
    <n v="40.43"/>
    <n v="40.15"/>
    <n v="0.49826259617771157"/>
  </r>
  <r>
    <n v="585"/>
    <d v="2026-10-19T00:00:00"/>
    <n v="2026"/>
    <x v="3"/>
    <n v="10"/>
    <x v="9"/>
    <x v="2"/>
    <x v="5"/>
    <x v="2"/>
    <s v="Business"/>
    <x v="2"/>
    <s v="Travel Backpack 35L"/>
    <n v="2"/>
    <n v="161.59"/>
    <n v="0.05"/>
    <n v="89.57"/>
    <n v="307.02100000000002"/>
    <n v="179.14"/>
    <n v="127.88100000000003"/>
    <n v="0.41652199686666391"/>
  </r>
  <r>
    <n v="856"/>
    <d v="2026-10-19T00:00:00"/>
    <n v="2026"/>
    <x v="3"/>
    <n v="10"/>
    <x v="9"/>
    <x v="3"/>
    <x v="8"/>
    <x v="0"/>
    <s v="Business"/>
    <x v="3"/>
    <s v="Portable Camp Stove"/>
    <n v="1"/>
    <n v="80.319999999999993"/>
    <n v="0"/>
    <n v="39.729999999999997"/>
    <n v="80.319999999999993"/>
    <n v="39.729999999999997"/>
    <n v="40.589999999999996"/>
    <n v="0.50535358565737054"/>
  </r>
  <r>
    <n v="1793"/>
    <d v="2026-10-19T00:00:00"/>
    <n v="2026"/>
    <x v="3"/>
    <n v="10"/>
    <x v="9"/>
    <x v="0"/>
    <x v="9"/>
    <x v="3"/>
    <s v="New"/>
    <x v="2"/>
    <s v="Travel Backpack 35L"/>
    <n v="1"/>
    <n v="164.25"/>
    <n v="0"/>
    <n v="86.6"/>
    <n v="164.25"/>
    <n v="86.6"/>
    <n v="77.650000000000006"/>
    <n v="0.47275494672754947"/>
  </r>
  <r>
    <n v="4763"/>
    <d v="2026-10-19T00:00:00"/>
    <n v="2026"/>
    <x v="3"/>
    <n v="10"/>
    <x v="9"/>
    <x v="3"/>
    <x v="8"/>
    <x v="3"/>
    <s v="New"/>
    <x v="0"/>
    <s v="Cycling Pack 12L"/>
    <n v="6"/>
    <n v="101.6"/>
    <n v="0"/>
    <n v="50.17"/>
    <n v="609.59999999999991"/>
    <n v="301.02"/>
    <n v="308.57999999999993"/>
    <n v="0.50620078740157481"/>
  </r>
  <r>
    <n v="1716"/>
    <d v="2026-10-20T00:00:00"/>
    <n v="2026"/>
    <x v="3"/>
    <n v="10"/>
    <x v="9"/>
    <x v="0"/>
    <x v="0"/>
    <x v="2"/>
    <s v="Returning"/>
    <x v="4"/>
    <s v="Recovery Roller"/>
    <n v="5"/>
    <n v="35.99"/>
    <n v="0"/>
    <n v="14.19"/>
    <n v="179.95000000000002"/>
    <n v="70.95"/>
    <n v="109.00000000000001"/>
    <n v="0.60572381217004723"/>
  </r>
  <r>
    <n v="1759"/>
    <d v="2026-10-20T00:00:00"/>
    <n v="2026"/>
    <x v="3"/>
    <n v="10"/>
    <x v="9"/>
    <x v="3"/>
    <x v="8"/>
    <x v="0"/>
    <s v="Returning"/>
    <x v="4"/>
    <s v="Recovery Roller"/>
    <n v="2"/>
    <n v="36.57"/>
    <n v="0.1"/>
    <n v="13.79"/>
    <n v="65.826000000000008"/>
    <n v="27.58"/>
    <n v="38.246000000000009"/>
    <n v="0.58101661957281325"/>
  </r>
  <r>
    <n v="1811"/>
    <d v="2026-10-20T00:00:00"/>
    <n v="2026"/>
    <x v="3"/>
    <n v="10"/>
    <x v="9"/>
    <x v="1"/>
    <x v="6"/>
    <x v="0"/>
    <s v="New"/>
    <x v="0"/>
    <s v="Compact Repair Kit"/>
    <n v="1"/>
    <n v="40.99"/>
    <n v="0.1"/>
    <n v="17.16"/>
    <n v="36.891000000000005"/>
    <n v="17.16"/>
    <n v="19.731000000000005"/>
    <n v="0.5348458973733432"/>
  </r>
  <r>
    <n v="2918"/>
    <d v="2026-10-20T00:00:00"/>
    <n v="2026"/>
    <x v="3"/>
    <n v="10"/>
    <x v="9"/>
    <x v="3"/>
    <x v="8"/>
    <x v="2"/>
    <s v="Returning"/>
    <x v="3"/>
    <s v="Portable Camp Stove"/>
    <n v="3"/>
    <n v="80.47"/>
    <n v="0"/>
    <n v="40.090000000000003"/>
    <n v="241.41"/>
    <n v="120.27000000000001"/>
    <n v="121.13999999999999"/>
    <n v="0.50180191375667949"/>
  </r>
  <r>
    <n v="4150"/>
    <d v="2026-10-20T00:00:00"/>
    <n v="2026"/>
    <x v="3"/>
    <n v="10"/>
    <x v="9"/>
    <x v="3"/>
    <x v="13"/>
    <x v="2"/>
    <s v="Business"/>
    <x v="1"/>
    <s v="Trail Boots"/>
    <n v="5"/>
    <n v="140.32"/>
    <n v="0"/>
    <n v="80.08"/>
    <n v="701.59999999999991"/>
    <n v="400.4"/>
    <n v="301.19999999999993"/>
    <n v="0.4293044469783352"/>
  </r>
  <r>
    <n v="4830"/>
    <d v="2026-10-20T00:00:00"/>
    <n v="2026"/>
    <x v="3"/>
    <n v="10"/>
    <x v="9"/>
    <x v="1"/>
    <x v="11"/>
    <x v="0"/>
    <s v="New"/>
    <x v="4"/>
    <s v="Weighted Vest"/>
    <n v="3"/>
    <n v="125.93"/>
    <n v="0.1"/>
    <n v="68.45"/>
    <n v="340.01100000000002"/>
    <n v="205.35000000000002"/>
    <n v="134.661"/>
    <n v="0.39604895135745605"/>
  </r>
  <r>
    <n v="4698"/>
    <d v="2026-10-21T00:00:00"/>
    <n v="2026"/>
    <x v="3"/>
    <n v="10"/>
    <x v="9"/>
    <x v="3"/>
    <x v="8"/>
    <x v="0"/>
    <s v="Returning"/>
    <x v="1"/>
    <s v="Trail Boots"/>
    <n v="2"/>
    <n v="141.4"/>
    <n v="0.05"/>
    <n v="77.48"/>
    <n v="268.66000000000003"/>
    <n v="154.96"/>
    <n v="113.70000000000002"/>
    <n v="0.42321149408173903"/>
  </r>
  <r>
    <n v="4846"/>
    <d v="2026-10-21T00:00:00"/>
    <n v="2026"/>
    <x v="3"/>
    <n v="10"/>
    <x v="9"/>
    <x v="0"/>
    <x v="0"/>
    <x v="1"/>
    <s v="Business"/>
    <x v="0"/>
    <s v="Trail Bike Light"/>
    <n v="8"/>
    <n v="51.91"/>
    <n v="0.05"/>
    <n v="22.99"/>
    <n v="394.51599999999996"/>
    <n v="183.92"/>
    <n v="210.59599999999998"/>
    <n v="0.53380851473704483"/>
  </r>
  <r>
    <n v="5024"/>
    <d v="2026-10-21T00:00:00"/>
    <n v="2026"/>
    <x v="3"/>
    <n v="10"/>
    <x v="9"/>
    <x v="3"/>
    <x v="7"/>
    <x v="3"/>
    <s v="Returning"/>
    <x v="3"/>
    <s v="Trail Tent 2P"/>
    <n v="1"/>
    <n v="192.62"/>
    <n v="0"/>
    <n v="102.51"/>
    <n v="192.62"/>
    <n v="102.51"/>
    <n v="90.11"/>
    <n v="0.46781227286886096"/>
  </r>
  <r>
    <n v="1157"/>
    <d v="2026-10-22T00:00:00"/>
    <n v="2026"/>
    <x v="3"/>
    <n v="10"/>
    <x v="9"/>
    <x v="3"/>
    <x v="4"/>
    <x v="0"/>
    <s v="New"/>
    <x v="0"/>
    <s v="Trail Bike Light"/>
    <n v="1"/>
    <n v="51.25"/>
    <n v="0"/>
    <n v="22.58"/>
    <n v="51.25"/>
    <n v="22.58"/>
    <n v="28.67"/>
    <n v="0.55941463414634152"/>
  </r>
  <r>
    <n v="1427"/>
    <d v="2026-10-22T00:00:00"/>
    <n v="2026"/>
    <x v="3"/>
    <n v="10"/>
    <x v="9"/>
    <x v="3"/>
    <x v="4"/>
    <x v="2"/>
    <s v="New"/>
    <x v="2"/>
    <s v="Packing Cube Set"/>
    <n v="1"/>
    <n v="45.97"/>
    <n v="0.05"/>
    <n v="18.760000000000002"/>
    <n v="43.671499999999995"/>
    <n v="18.760000000000002"/>
    <n v="24.911499999999993"/>
    <n v="0.57042922729926826"/>
  </r>
  <r>
    <n v="1622"/>
    <d v="2026-10-22T00:00:00"/>
    <n v="2026"/>
    <x v="3"/>
    <n v="10"/>
    <x v="9"/>
    <x v="2"/>
    <x v="2"/>
    <x v="3"/>
    <s v="Returning"/>
    <x v="3"/>
    <s v="Compact Sleeping Bag"/>
    <n v="1"/>
    <n v="123.29"/>
    <n v="0"/>
    <n v="59.48"/>
    <n v="123.29"/>
    <n v="59.48"/>
    <n v="63.810000000000009"/>
    <n v="0.51756022386243816"/>
  </r>
  <r>
    <n v="1879"/>
    <d v="2026-10-22T00:00:00"/>
    <n v="2026"/>
    <x v="3"/>
    <n v="10"/>
    <x v="9"/>
    <x v="3"/>
    <x v="8"/>
    <x v="1"/>
    <s v="Business"/>
    <x v="2"/>
    <s v="Insulated Bottle"/>
    <n v="8"/>
    <n v="35.83"/>
    <n v="0.05"/>
    <n v="13.89"/>
    <n v="272.30799999999999"/>
    <n v="111.12"/>
    <n v="161.18799999999999"/>
    <n v="0.59193266448286497"/>
  </r>
  <r>
    <n v="2483"/>
    <d v="2026-10-22T00:00:00"/>
    <n v="2026"/>
    <x v="3"/>
    <n v="10"/>
    <x v="9"/>
    <x v="0"/>
    <x v="0"/>
    <x v="0"/>
    <s v="New"/>
    <x v="3"/>
    <s v="Portable Camp Stove"/>
    <n v="1"/>
    <n v="80.56"/>
    <n v="0"/>
    <n v="39.53"/>
    <n v="80.56"/>
    <n v="39.53"/>
    <n v="41.03"/>
    <n v="0.5093098311817279"/>
  </r>
  <r>
    <n v="4451"/>
    <d v="2026-10-22T00:00:00"/>
    <n v="2026"/>
    <x v="3"/>
    <n v="10"/>
    <x v="9"/>
    <x v="3"/>
    <x v="7"/>
    <x v="0"/>
    <s v="New"/>
    <x v="0"/>
    <s v="Compact Repair Kit"/>
    <n v="1"/>
    <n v="40.47"/>
    <n v="0.05"/>
    <n v="16.73"/>
    <n v="38.4465"/>
    <n v="16.73"/>
    <n v="21.7165"/>
    <n v="0.5648498562938109"/>
  </r>
  <r>
    <n v="93"/>
    <d v="2026-10-23T00:00:00"/>
    <n v="2026"/>
    <x v="3"/>
    <n v="10"/>
    <x v="9"/>
    <x v="1"/>
    <x v="12"/>
    <x v="1"/>
    <s v="Business"/>
    <x v="2"/>
    <s v="Carry-On Duffel"/>
    <n v="15"/>
    <n v="133.52000000000001"/>
    <n v="0.2"/>
    <n v="66"/>
    <n v="1602.2400000000002"/>
    <n v="990"/>
    <n v="612.24000000000024"/>
    <n v="0.38211503894547644"/>
  </r>
  <r>
    <n v="265"/>
    <d v="2026-10-23T00:00:00"/>
    <n v="2026"/>
    <x v="3"/>
    <n v="10"/>
    <x v="9"/>
    <x v="1"/>
    <x v="6"/>
    <x v="0"/>
    <s v="Returning"/>
    <x v="0"/>
    <s v="Commuter Helmet"/>
    <n v="1"/>
    <n v="82.28"/>
    <n v="0"/>
    <n v="42.08"/>
    <n v="82.28"/>
    <n v="42.08"/>
    <n v="40.200000000000003"/>
    <n v="0.48857559552746721"/>
  </r>
  <r>
    <n v="555"/>
    <d v="2026-10-23T00:00:00"/>
    <n v="2026"/>
    <x v="3"/>
    <n v="10"/>
    <x v="9"/>
    <x v="1"/>
    <x v="11"/>
    <x v="0"/>
    <s v="New"/>
    <x v="2"/>
    <s v="Insulated Bottle"/>
    <n v="6"/>
    <n v="35.479999999999997"/>
    <n v="0"/>
    <n v="13.37"/>
    <n v="212.88"/>
    <n v="80.22"/>
    <n v="132.66"/>
    <n v="0.62316798196166856"/>
  </r>
  <r>
    <n v="1993"/>
    <d v="2026-10-23T00:00:00"/>
    <n v="2026"/>
    <x v="3"/>
    <n v="10"/>
    <x v="9"/>
    <x v="2"/>
    <x v="3"/>
    <x v="2"/>
    <s v="New"/>
    <x v="1"/>
    <s v="Summit Backpack 45L"/>
    <n v="1"/>
    <n v="152.38"/>
    <n v="0.15"/>
    <n v="78.92"/>
    <n v="129.523"/>
    <n v="78.92"/>
    <n v="50.602999999999994"/>
    <n v="0.39068736826663986"/>
  </r>
  <r>
    <n v="3116"/>
    <d v="2026-10-23T00:00:00"/>
    <n v="2026"/>
    <x v="3"/>
    <n v="10"/>
    <x v="9"/>
    <x v="1"/>
    <x v="1"/>
    <x v="3"/>
    <s v="New"/>
    <x v="1"/>
    <s v="Hiking Daypack 20L"/>
    <n v="1"/>
    <n v="93.64"/>
    <n v="0"/>
    <n v="44.34"/>
    <n v="93.64"/>
    <n v="44.34"/>
    <n v="49.3"/>
    <n v="0.52648440837249033"/>
  </r>
  <r>
    <n v="3631"/>
    <d v="2026-10-23T00:00:00"/>
    <n v="2026"/>
    <x v="3"/>
    <n v="10"/>
    <x v="9"/>
    <x v="3"/>
    <x v="7"/>
    <x v="2"/>
    <s v="Returning"/>
    <x v="4"/>
    <s v="Weighted Vest"/>
    <n v="1"/>
    <n v="123.6"/>
    <n v="0"/>
    <n v="67.3"/>
    <n v="123.6"/>
    <n v="67.3"/>
    <n v="56.3"/>
    <n v="0.45550161812297735"/>
  </r>
  <r>
    <n v="4216"/>
    <d v="2026-10-23T00:00:00"/>
    <n v="2026"/>
    <x v="3"/>
    <n v="10"/>
    <x v="9"/>
    <x v="1"/>
    <x v="1"/>
    <x v="0"/>
    <s v="New"/>
    <x v="4"/>
    <s v="Weighted Vest"/>
    <n v="3"/>
    <n v="124.6"/>
    <n v="0.05"/>
    <n v="69.12"/>
    <n v="355.10999999999996"/>
    <n v="207.36"/>
    <n v="147.74999999999994"/>
    <n v="0.41606826053898782"/>
  </r>
  <r>
    <n v="4956"/>
    <d v="2026-10-23T00:00:00"/>
    <n v="2026"/>
    <x v="3"/>
    <n v="10"/>
    <x v="9"/>
    <x v="3"/>
    <x v="13"/>
    <x v="2"/>
    <s v="Business"/>
    <x v="1"/>
    <s v="Summit Backpack 45L"/>
    <n v="2"/>
    <n v="151.66"/>
    <n v="0"/>
    <n v="77.17"/>
    <n v="303.32"/>
    <n v="154.34"/>
    <n v="148.97999999999999"/>
    <n v="0.49116444678886984"/>
  </r>
  <r>
    <n v="439"/>
    <d v="2026-10-24T00:00:00"/>
    <n v="2026"/>
    <x v="3"/>
    <n v="10"/>
    <x v="9"/>
    <x v="2"/>
    <x v="5"/>
    <x v="2"/>
    <s v="New"/>
    <x v="2"/>
    <s v="Insulated Bottle"/>
    <n v="1"/>
    <n v="36.76"/>
    <n v="0"/>
    <n v="13.18"/>
    <n v="36.76"/>
    <n v="13.18"/>
    <n v="23.58"/>
    <n v="0.64145810663764957"/>
  </r>
  <r>
    <n v="1076"/>
    <d v="2026-10-24T00:00:00"/>
    <n v="2026"/>
    <x v="3"/>
    <n v="10"/>
    <x v="9"/>
    <x v="0"/>
    <x v="9"/>
    <x v="3"/>
    <s v="Returning"/>
    <x v="3"/>
    <s v="Trail Tent 2P"/>
    <n v="1"/>
    <n v="195.67"/>
    <n v="0"/>
    <n v="105.88"/>
    <n v="195.67"/>
    <n v="105.88"/>
    <n v="89.789999999999992"/>
    <n v="0.45888485715745897"/>
  </r>
  <r>
    <n v="1130"/>
    <d v="2026-10-24T00:00:00"/>
    <n v="2026"/>
    <x v="3"/>
    <n v="10"/>
    <x v="9"/>
    <x v="0"/>
    <x v="15"/>
    <x v="2"/>
    <s v="Returning"/>
    <x v="0"/>
    <s v="Compact Repair Kit"/>
    <n v="1"/>
    <n v="40.83"/>
    <n v="0.1"/>
    <n v="16.54"/>
    <n v="36.747"/>
    <n v="16.54"/>
    <n v="20.207000000000001"/>
    <n v="0.54989522954254766"/>
  </r>
  <r>
    <n v="2820"/>
    <d v="2026-10-24T00:00:00"/>
    <n v="2026"/>
    <x v="3"/>
    <n v="10"/>
    <x v="9"/>
    <x v="3"/>
    <x v="7"/>
    <x v="1"/>
    <s v="Business"/>
    <x v="1"/>
    <s v="Trekking Poles"/>
    <n v="6"/>
    <n v="72.73"/>
    <n v="0.05"/>
    <n v="32.700000000000003"/>
    <n v="414.56099999999998"/>
    <n v="196.20000000000002"/>
    <n v="218.36099999999996"/>
    <n v="0.52672827400551425"/>
  </r>
  <r>
    <n v="4213"/>
    <d v="2026-10-24T00:00:00"/>
    <n v="2026"/>
    <x v="3"/>
    <n v="10"/>
    <x v="9"/>
    <x v="1"/>
    <x v="14"/>
    <x v="1"/>
    <s v="Business"/>
    <x v="3"/>
    <s v="Portable Camp Stove"/>
    <n v="4"/>
    <n v="81.23"/>
    <n v="0.1"/>
    <n v="38.96"/>
    <n v="292.428"/>
    <n v="155.84"/>
    <n v="136.58799999999999"/>
    <n v="0.46708249552026482"/>
  </r>
  <r>
    <n v="4375"/>
    <d v="2026-10-24T00:00:00"/>
    <n v="2026"/>
    <x v="3"/>
    <n v="10"/>
    <x v="9"/>
    <x v="1"/>
    <x v="1"/>
    <x v="0"/>
    <s v="Business"/>
    <x v="2"/>
    <s v="Packing Cube Set"/>
    <n v="1"/>
    <n v="46.38"/>
    <n v="0.15"/>
    <n v="17.87"/>
    <n v="39.423000000000002"/>
    <n v="17.87"/>
    <n v="21.553000000000001"/>
    <n v="0.54671131065621592"/>
  </r>
  <r>
    <n v="5072"/>
    <d v="2026-10-24T00:00:00"/>
    <n v="2026"/>
    <x v="3"/>
    <n v="10"/>
    <x v="9"/>
    <x v="3"/>
    <x v="7"/>
    <x v="1"/>
    <s v="Business"/>
    <x v="2"/>
    <s v="Packing Cube Set"/>
    <n v="5"/>
    <n v="45.9"/>
    <n v="0.1"/>
    <n v="17.940000000000001"/>
    <n v="206.55"/>
    <n v="89.7"/>
    <n v="116.85000000000001"/>
    <n v="0.56572258533042852"/>
  </r>
  <r>
    <n v="310"/>
    <d v="2026-10-25T00:00:00"/>
    <n v="2026"/>
    <x v="3"/>
    <n v="10"/>
    <x v="9"/>
    <x v="1"/>
    <x v="12"/>
    <x v="0"/>
    <s v="Business"/>
    <x v="1"/>
    <s v="Trail Boots"/>
    <n v="5"/>
    <n v="144.04"/>
    <n v="0.1"/>
    <n v="78.069999999999993"/>
    <n v="648.17999999999995"/>
    <n v="390.34999999999997"/>
    <n v="257.83"/>
    <n v="0.39777530932765592"/>
  </r>
  <r>
    <n v="317"/>
    <d v="2026-10-25T00:00:00"/>
    <n v="2026"/>
    <x v="3"/>
    <n v="10"/>
    <x v="9"/>
    <x v="2"/>
    <x v="10"/>
    <x v="3"/>
    <s v="New"/>
    <x v="0"/>
    <s v="Commuter Helmet"/>
    <n v="2"/>
    <n v="80.69"/>
    <n v="0.05"/>
    <n v="43.81"/>
    <n v="153.31099999999998"/>
    <n v="87.62"/>
    <n v="65.690999999999974"/>
    <n v="0.42848197454846676"/>
  </r>
  <r>
    <n v="684"/>
    <d v="2026-10-25T00:00:00"/>
    <n v="2026"/>
    <x v="3"/>
    <n v="10"/>
    <x v="9"/>
    <x v="3"/>
    <x v="4"/>
    <x v="0"/>
    <s v="Business"/>
    <x v="3"/>
    <s v="Trail Tent 2P"/>
    <n v="1"/>
    <n v="191.91"/>
    <n v="0"/>
    <n v="101.89"/>
    <n v="191.91"/>
    <n v="101.89"/>
    <n v="90.02"/>
    <n v="0.46907404512531914"/>
  </r>
  <r>
    <n v="1430"/>
    <d v="2026-10-25T00:00:00"/>
    <n v="2026"/>
    <x v="3"/>
    <n v="10"/>
    <x v="9"/>
    <x v="3"/>
    <x v="13"/>
    <x v="2"/>
    <s v="New"/>
    <x v="4"/>
    <s v="Recovery Roller"/>
    <n v="1"/>
    <n v="36.630000000000003"/>
    <n v="0.05"/>
    <n v="13.97"/>
    <n v="34.798500000000004"/>
    <n v="13.97"/>
    <n v="20.828500000000005"/>
    <n v="0.59854591433538806"/>
  </r>
  <r>
    <n v="2049"/>
    <d v="2026-10-25T00:00:00"/>
    <n v="2026"/>
    <x v="3"/>
    <n v="10"/>
    <x v="9"/>
    <x v="3"/>
    <x v="4"/>
    <x v="1"/>
    <s v="Business"/>
    <x v="2"/>
    <s v="Insulated Bottle"/>
    <n v="6"/>
    <n v="35.380000000000003"/>
    <n v="0.05"/>
    <n v="13.9"/>
    <n v="201.66600000000003"/>
    <n v="83.4"/>
    <n v="118.26600000000002"/>
    <n v="0.58644491386748387"/>
  </r>
  <r>
    <n v="2199"/>
    <d v="2026-10-25T00:00:00"/>
    <n v="2026"/>
    <x v="3"/>
    <n v="10"/>
    <x v="9"/>
    <x v="1"/>
    <x v="12"/>
    <x v="3"/>
    <s v="Returning"/>
    <x v="2"/>
    <s v="Carry-On Duffel"/>
    <n v="1"/>
    <n v="132.63"/>
    <n v="0.05"/>
    <n v="67.489999999999995"/>
    <n v="125.99849999999999"/>
    <n v="67.489999999999995"/>
    <n v="58.508499999999998"/>
    <n v="0.46435870268296847"/>
  </r>
  <r>
    <n v="2954"/>
    <d v="2026-10-25T00:00:00"/>
    <n v="2026"/>
    <x v="3"/>
    <n v="10"/>
    <x v="9"/>
    <x v="3"/>
    <x v="4"/>
    <x v="0"/>
    <s v="New"/>
    <x v="1"/>
    <s v="Trekking Poles"/>
    <n v="1"/>
    <n v="71.17"/>
    <n v="0"/>
    <n v="32.57"/>
    <n v="71.17"/>
    <n v="32.57"/>
    <n v="38.6"/>
    <n v="0.54236335534635383"/>
  </r>
  <r>
    <n v="3218"/>
    <d v="2026-10-25T00:00:00"/>
    <n v="2026"/>
    <x v="3"/>
    <n v="10"/>
    <x v="9"/>
    <x v="0"/>
    <x v="15"/>
    <x v="1"/>
    <s v="Business"/>
    <x v="2"/>
    <s v="Carry-On Duffel"/>
    <n v="6"/>
    <n v="132.08000000000001"/>
    <n v="0.1"/>
    <n v="67.61"/>
    <n v="713.23200000000008"/>
    <n v="405.65999999999997"/>
    <n v="307.57200000000012"/>
    <n v="0.43123696076451995"/>
  </r>
  <r>
    <n v="3965"/>
    <d v="2026-10-25T00:00:00"/>
    <n v="2026"/>
    <x v="3"/>
    <n v="10"/>
    <x v="9"/>
    <x v="1"/>
    <x v="11"/>
    <x v="2"/>
    <s v="Returning"/>
    <x v="3"/>
    <s v="Portable Camp Stove"/>
    <n v="3"/>
    <n v="82.75"/>
    <n v="0.05"/>
    <n v="38.53"/>
    <n v="235.83749999999998"/>
    <n v="115.59"/>
    <n v="120.24749999999997"/>
    <n v="0.50987438384480832"/>
  </r>
  <r>
    <n v="2278"/>
    <d v="2026-10-26T00:00:00"/>
    <n v="2026"/>
    <x v="3"/>
    <n v="10"/>
    <x v="9"/>
    <x v="0"/>
    <x v="15"/>
    <x v="0"/>
    <s v="Returning"/>
    <x v="4"/>
    <s v="Training Mat"/>
    <n v="5"/>
    <n v="51.5"/>
    <n v="0.1"/>
    <n v="21.38"/>
    <n v="231.75"/>
    <n v="106.89999999999999"/>
    <n v="124.85000000000001"/>
    <n v="0.53872707659115426"/>
  </r>
  <r>
    <n v="3132"/>
    <d v="2026-10-26T00:00:00"/>
    <n v="2026"/>
    <x v="3"/>
    <n v="10"/>
    <x v="9"/>
    <x v="2"/>
    <x v="5"/>
    <x v="0"/>
    <s v="New"/>
    <x v="1"/>
    <s v="Trail Boots"/>
    <n v="3"/>
    <n v="140.49"/>
    <n v="0.05"/>
    <n v="77.45"/>
    <n v="400.3965"/>
    <n v="232.35000000000002"/>
    <n v="168.04649999999998"/>
    <n v="0.41970022215478903"/>
  </r>
  <r>
    <n v="3144"/>
    <d v="2026-10-26T00:00:00"/>
    <n v="2026"/>
    <x v="3"/>
    <n v="10"/>
    <x v="9"/>
    <x v="2"/>
    <x v="2"/>
    <x v="3"/>
    <s v="New"/>
    <x v="4"/>
    <s v="Recovery Roller"/>
    <n v="4"/>
    <n v="36.200000000000003"/>
    <n v="0.15"/>
    <n v="13.53"/>
    <n v="123.08000000000001"/>
    <n v="54.12"/>
    <n v="68.960000000000008"/>
    <n v="0.56028599285017877"/>
  </r>
  <r>
    <n v="3501"/>
    <d v="2026-10-26T00:00:00"/>
    <n v="2026"/>
    <x v="3"/>
    <n v="10"/>
    <x v="9"/>
    <x v="3"/>
    <x v="7"/>
    <x v="2"/>
    <s v="New"/>
    <x v="3"/>
    <s v="Compact Sleeping Bag"/>
    <n v="1"/>
    <n v="120.5"/>
    <n v="0.05"/>
    <n v="61.71"/>
    <n v="114.47499999999999"/>
    <n v="61.71"/>
    <n v="52.764999999999993"/>
    <n v="0.4609303341340904"/>
  </r>
  <r>
    <n v="458"/>
    <d v="2026-10-27T00:00:00"/>
    <n v="2026"/>
    <x v="3"/>
    <n v="10"/>
    <x v="9"/>
    <x v="2"/>
    <x v="2"/>
    <x v="2"/>
    <s v="Business"/>
    <x v="0"/>
    <s v="Cycling Pack 12L"/>
    <n v="1"/>
    <n v="102.44"/>
    <n v="0.05"/>
    <n v="49.14"/>
    <n v="97.317999999999998"/>
    <n v="49.14"/>
    <n v="48.177999999999997"/>
    <n v="0.49505744055570394"/>
  </r>
  <r>
    <n v="1065"/>
    <d v="2026-10-27T00:00:00"/>
    <n v="2026"/>
    <x v="3"/>
    <n v="10"/>
    <x v="9"/>
    <x v="2"/>
    <x v="5"/>
    <x v="0"/>
    <s v="New"/>
    <x v="4"/>
    <s v="Weighted Vest"/>
    <n v="6"/>
    <n v="121.58"/>
    <n v="0.15"/>
    <n v="68.86"/>
    <n v="620.05799999999999"/>
    <n v="413.15999999999997"/>
    <n v="206.89800000000002"/>
    <n v="0.33367523683268346"/>
  </r>
  <r>
    <n v="1707"/>
    <d v="2026-10-27T00:00:00"/>
    <n v="2026"/>
    <x v="3"/>
    <n v="10"/>
    <x v="9"/>
    <x v="2"/>
    <x v="16"/>
    <x v="0"/>
    <s v="New"/>
    <x v="2"/>
    <s v="Insulated Bottle"/>
    <n v="2"/>
    <n v="35.36"/>
    <n v="0"/>
    <n v="13.33"/>
    <n v="70.72"/>
    <n v="26.66"/>
    <n v="44.06"/>
    <n v="0.62302036199095023"/>
  </r>
  <r>
    <n v="1989"/>
    <d v="2026-10-27T00:00:00"/>
    <n v="2026"/>
    <x v="3"/>
    <n v="10"/>
    <x v="9"/>
    <x v="3"/>
    <x v="4"/>
    <x v="0"/>
    <s v="New"/>
    <x v="3"/>
    <s v="Alpine Tent 4P"/>
    <n v="2"/>
    <n v="335.73"/>
    <n v="0"/>
    <n v="199.44"/>
    <n v="671.46"/>
    <n v="398.88"/>
    <n v="272.58000000000004"/>
    <n v="0.4059512107943884"/>
  </r>
  <r>
    <n v="2852"/>
    <d v="2026-10-27T00:00:00"/>
    <n v="2026"/>
    <x v="3"/>
    <n v="10"/>
    <x v="9"/>
    <x v="1"/>
    <x v="12"/>
    <x v="1"/>
    <s v="Business"/>
    <x v="1"/>
    <s v="Trail Boots"/>
    <n v="3"/>
    <n v="141.96"/>
    <n v="0.1"/>
    <n v="77.42"/>
    <n v="383.29200000000003"/>
    <n v="232.26"/>
    <n v="151.03200000000004"/>
    <n v="0.39403900942362485"/>
  </r>
  <r>
    <n v="4762"/>
    <d v="2026-10-27T00:00:00"/>
    <n v="2026"/>
    <x v="3"/>
    <n v="10"/>
    <x v="9"/>
    <x v="1"/>
    <x v="12"/>
    <x v="3"/>
    <s v="New"/>
    <x v="4"/>
    <s v="Training Mat"/>
    <n v="2"/>
    <n v="51.76"/>
    <n v="0"/>
    <n v="21.64"/>
    <n v="103.52"/>
    <n v="43.28"/>
    <n v="60.239999999999995"/>
    <n v="0.58191653786707875"/>
  </r>
  <r>
    <n v="4997"/>
    <d v="2026-10-27T00:00:00"/>
    <n v="2026"/>
    <x v="3"/>
    <n v="10"/>
    <x v="9"/>
    <x v="3"/>
    <x v="7"/>
    <x v="0"/>
    <s v="Returning"/>
    <x v="3"/>
    <s v="Trail Tent 2P"/>
    <n v="3"/>
    <n v="194.09"/>
    <n v="0.1"/>
    <n v="105.84"/>
    <n v="524.04300000000001"/>
    <n v="317.52"/>
    <n v="206.52300000000002"/>
    <n v="0.39409552269565667"/>
  </r>
  <r>
    <n v="1238"/>
    <d v="2026-10-28T00:00:00"/>
    <n v="2026"/>
    <x v="3"/>
    <n v="10"/>
    <x v="9"/>
    <x v="1"/>
    <x v="12"/>
    <x v="0"/>
    <s v="Returning"/>
    <x v="3"/>
    <s v="Compact Sleeping Bag"/>
    <n v="1"/>
    <n v="125.39"/>
    <n v="0.05"/>
    <n v="61.19"/>
    <n v="119.12049999999999"/>
    <n v="61.19"/>
    <n v="57.930499999999995"/>
    <n v="0.48631847582909743"/>
  </r>
  <r>
    <n v="2622"/>
    <d v="2026-10-28T00:00:00"/>
    <n v="2026"/>
    <x v="3"/>
    <n v="10"/>
    <x v="9"/>
    <x v="0"/>
    <x v="15"/>
    <x v="3"/>
    <s v="New"/>
    <x v="3"/>
    <s v="Portable Camp Stove"/>
    <n v="3"/>
    <n v="83.73"/>
    <n v="0.15"/>
    <n v="39.43"/>
    <n v="213.51149999999998"/>
    <n v="118.28999999999999"/>
    <n v="95.221499999999992"/>
    <n v="0.44597831966896395"/>
  </r>
  <r>
    <n v="3106"/>
    <d v="2026-10-28T00:00:00"/>
    <n v="2026"/>
    <x v="3"/>
    <n v="10"/>
    <x v="9"/>
    <x v="3"/>
    <x v="8"/>
    <x v="3"/>
    <s v="Business"/>
    <x v="4"/>
    <s v="Recovery Roller"/>
    <n v="3"/>
    <n v="36.99"/>
    <n v="0.05"/>
    <n v="14.14"/>
    <n v="105.42149999999999"/>
    <n v="42.42"/>
    <n v="63.001499999999993"/>
    <n v="0.59761528720422297"/>
  </r>
  <r>
    <n v="3274"/>
    <d v="2026-10-28T00:00:00"/>
    <n v="2026"/>
    <x v="3"/>
    <n v="10"/>
    <x v="9"/>
    <x v="3"/>
    <x v="7"/>
    <x v="3"/>
    <s v="New"/>
    <x v="4"/>
    <s v="Resistance Band Set"/>
    <n v="1"/>
    <n v="39.42"/>
    <n v="0"/>
    <n v="14.58"/>
    <n v="39.42"/>
    <n v="14.58"/>
    <n v="24.840000000000003"/>
    <n v="0.63013698630136994"/>
  </r>
  <r>
    <n v="3542"/>
    <d v="2026-10-28T00:00:00"/>
    <n v="2026"/>
    <x v="3"/>
    <n v="10"/>
    <x v="9"/>
    <x v="3"/>
    <x v="4"/>
    <x v="0"/>
    <s v="New"/>
    <x v="0"/>
    <s v="Trail Bike Light"/>
    <n v="2"/>
    <n v="50.66"/>
    <n v="0"/>
    <n v="22.02"/>
    <n v="101.32"/>
    <n v="44.04"/>
    <n v="57.279999999999994"/>
    <n v="0.56533754441373862"/>
  </r>
  <r>
    <n v="3704"/>
    <d v="2026-10-28T00:00:00"/>
    <n v="2026"/>
    <x v="3"/>
    <n v="10"/>
    <x v="9"/>
    <x v="1"/>
    <x v="12"/>
    <x v="0"/>
    <s v="Returning"/>
    <x v="1"/>
    <s v="Trekking Poles"/>
    <n v="4"/>
    <n v="71.959999999999994"/>
    <n v="0.1"/>
    <n v="31.51"/>
    <n v="259.05599999999998"/>
    <n v="126.04"/>
    <n v="133.01599999999996"/>
    <n v="0.51346427027360864"/>
  </r>
  <r>
    <n v="4699"/>
    <d v="2026-10-28T00:00:00"/>
    <n v="2026"/>
    <x v="3"/>
    <n v="10"/>
    <x v="9"/>
    <x v="2"/>
    <x v="5"/>
    <x v="2"/>
    <s v="Returning"/>
    <x v="0"/>
    <s v="Trail Bike Light"/>
    <n v="1"/>
    <n v="49.72"/>
    <n v="0.05"/>
    <n v="22.5"/>
    <n v="47.233999999999995"/>
    <n v="22.5"/>
    <n v="24.733999999999995"/>
    <n v="0.52364821950290041"/>
  </r>
  <r>
    <n v="1226"/>
    <d v="2026-10-29T00:00:00"/>
    <n v="2026"/>
    <x v="3"/>
    <n v="10"/>
    <x v="9"/>
    <x v="0"/>
    <x v="0"/>
    <x v="3"/>
    <s v="Returning"/>
    <x v="2"/>
    <s v="Insulated Bottle"/>
    <n v="1"/>
    <n v="36.58"/>
    <n v="0"/>
    <n v="13.5"/>
    <n v="36.58"/>
    <n v="13.5"/>
    <n v="23.08"/>
    <n v="0.63094587206123565"/>
  </r>
  <r>
    <n v="1245"/>
    <d v="2026-10-29T00:00:00"/>
    <n v="2026"/>
    <x v="3"/>
    <n v="10"/>
    <x v="9"/>
    <x v="1"/>
    <x v="6"/>
    <x v="3"/>
    <s v="Returning"/>
    <x v="4"/>
    <s v="Resistance Band Set"/>
    <n v="2"/>
    <n v="41.06"/>
    <n v="0.05"/>
    <n v="15.07"/>
    <n v="78.013999999999996"/>
    <n v="30.14"/>
    <n v="47.873999999999995"/>
    <n v="0.6136590868305688"/>
  </r>
  <r>
    <n v="1477"/>
    <d v="2026-10-29T00:00:00"/>
    <n v="2026"/>
    <x v="3"/>
    <n v="10"/>
    <x v="9"/>
    <x v="1"/>
    <x v="14"/>
    <x v="3"/>
    <s v="Returning"/>
    <x v="3"/>
    <s v="Compact Sleeping Bag"/>
    <n v="1"/>
    <n v="121.78"/>
    <n v="0.15"/>
    <n v="61.55"/>
    <n v="103.51300000000001"/>
    <n v="61.55"/>
    <n v="41.963000000000008"/>
    <n v="0.40538869513974096"/>
  </r>
  <r>
    <n v="1575"/>
    <d v="2026-10-29T00:00:00"/>
    <n v="2026"/>
    <x v="3"/>
    <n v="10"/>
    <x v="9"/>
    <x v="3"/>
    <x v="7"/>
    <x v="1"/>
    <s v="Returning"/>
    <x v="2"/>
    <s v="Carry-On Duffel"/>
    <n v="5"/>
    <n v="130.68"/>
    <n v="0.2"/>
    <n v="67.209999999999994"/>
    <n v="522.72000000000014"/>
    <n v="336.04999999999995"/>
    <n v="186.67000000000019"/>
    <n v="0.35711279461279488"/>
  </r>
  <r>
    <n v="2830"/>
    <d v="2026-10-29T00:00:00"/>
    <n v="2026"/>
    <x v="3"/>
    <n v="10"/>
    <x v="9"/>
    <x v="2"/>
    <x v="2"/>
    <x v="0"/>
    <s v="New"/>
    <x v="2"/>
    <s v="Travel Backpack 35L"/>
    <n v="1"/>
    <n v="161.94999999999999"/>
    <n v="0"/>
    <n v="86.61"/>
    <n v="161.94999999999999"/>
    <n v="86.61"/>
    <n v="75.339999999999989"/>
    <n v="0.46520531028095086"/>
  </r>
  <r>
    <n v="2884"/>
    <d v="2026-10-29T00:00:00"/>
    <n v="2026"/>
    <x v="3"/>
    <n v="10"/>
    <x v="9"/>
    <x v="0"/>
    <x v="15"/>
    <x v="2"/>
    <s v="Returning"/>
    <x v="0"/>
    <s v="Commuter Helmet"/>
    <n v="2"/>
    <n v="83.6"/>
    <n v="0"/>
    <n v="43.01"/>
    <n v="167.2"/>
    <n v="86.02"/>
    <n v="81.179999999999993"/>
    <n v="0.48552631578947369"/>
  </r>
  <r>
    <n v="3093"/>
    <d v="2026-10-29T00:00:00"/>
    <n v="2026"/>
    <x v="3"/>
    <n v="10"/>
    <x v="9"/>
    <x v="3"/>
    <x v="4"/>
    <x v="1"/>
    <s v="Business"/>
    <x v="3"/>
    <s v="Trail Tent 2P"/>
    <n v="3"/>
    <n v="194.19"/>
    <n v="0.15"/>
    <n v="104.22"/>
    <n v="495.18449999999996"/>
    <n v="312.65999999999997"/>
    <n v="182.52449999999999"/>
    <n v="0.36859897674503139"/>
  </r>
  <r>
    <n v="3613"/>
    <d v="2026-10-29T00:00:00"/>
    <n v="2026"/>
    <x v="3"/>
    <n v="10"/>
    <x v="9"/>
    <x v="1"/>
    <x v="12"/>
    <x v="0"/>
    <s v="Returning"/>
    <x v="2"/>
    <s v="Travel Backpack 35L"/>
    <n v="3"/>
    <n v="167.41"/>
    <n v="0"/>
    <n v="85.33"/>
    <n v="502.23"/>
    <n v="255.99"/>
    <n v="246.24"/>
    <n v="0.49029329191804549"/>
  </r>
  <r>
    <n v="4496"/>
    <d v="2026-10-29T00:00:00"/>
    <n v="2026"/>
    <x v="3"/>
    <n v="10"/>
    <x v="9"/>
    <x v="3"/>
    <x v="8"/>
    <x v="0"/>
    <s v="Returning"/>
    <x v="4"/>
    <s v="Resistance Band Set"/>
    <n v="2"/>
    <n v="40.83"/>
    <n v="0.1"/>
    <n v="14.91"/>
    <n v="73.494"/>
    <n v="29.82"/>
    <n v="43.673999999999999"/>
    <n v="0.59425259204833047"/>
  </r>
  <r>
    <n v="5194"/>
    <d v="2026-10-29T00:00:00"/>
    <n v="2026"/>
    <x v="3"/>
    <n v="10"/>
    <x v="9"/>
    <x v="0"/>
    <x v="9"/>
    <x v="1"/>
    <s v="Business"/>
    <x v="3"/>
    <s v="Portable Camp Stove"/>
    <n v="12"/>
    <n v="80.84"/>
    <n v="0.1"/>
    <n v="38.39"/>
    <n v="873.072"/>
    <n v="460.68"/>
    <n v="412.392"/>
    <n v="0.4723459233602727"/>
  </r>
  <r>
    <n v="339"/>
    <d v="2026-10-30T00:00:00"/>
    <n v="2026"/>
    <x v="3"/>
    <n v="10"/>
    <x v="9"/>
    <x v="3"/>
    <x v="13"/>
    <x v="0"/>
    <s v="Returning"/>
    <x v="0"/>
    <s v="Compact Repair Kit"/>
    <n v="1"/>
    <n v="39.65"/>
    <n v="0"/>
    <n v="16.38"/>
    <n v="39.65"/>
    <n v="16.38"/>
    <n v="23.27"/>
    <n v="0.58688524590163937"/>
  </r>
  <r>
    <n v="1199"/>
    <d v="2026-10-30T00:00:00"/>
    <n v="2026"/>
    <x v="3"/>
    <n v="10"/>
    <x v="9"/>
    <x v="1"/>
    <x v="12"/>
    <x v="0"/>
    <s v="New"/>
    <x v="0"/>
    <s v="Cycling Pack 12L"/>
    <n v="1"/>
    <n v="102.47"/>
    <n v="0.1"/>
    <n v="49.75"/>
    <n v="92.222999999999999"/>
    <n v="49.75"/>
    <n v="42.472999999999999"/>
    <n v="0.46054671828068922"/>
  </r>
  <r>
    <n v="1253"/>
    <d v="2026-10-30T00:00:00"/>
    <n v="2026"/>
    <x v="3"/>
    <n v="10"/>
    <x v="9"/>
    <x v="3"/>
    <x v="13"/>
    <x v="2"/>
    <s v="Business"/>
    <x v="4"/>
    <s v="Resistance Band Set"/>
    <n v="2"/>
    <n v="40.43"/>
    <n v="0"/>
    <n v="14.88"/>
    <n v="80.86"/>
    <n v="29.76"/>
    <n v="51.099999999999994"/>
    <n v="0.63195646796932969"/>
  </r>
  <r>
    <n v="1407"/>
    <d v="2026-10-30T00:00:00"/>
    <n v="2026"/>
    <x v="3"/>
    <n v="10"/>
    <x v="9"/>
    <x v="3"/>
    <x v="8"/>
    <x v="2"/>
    <s v="Business"/>
    <x v="2"/>
    <s v="Insulated Bottle"/>
    <n v="2"/>
    <n v="35.880000000000003"/>
    <n v="0.05"/>
    <n v="13.52"/>
    <n v="68.171999999999997"/>
    <n v="27.04"/>
    <n v="41.131999999999998"/>
    <n v="0.60335621662852779"/>
  </r>
  <r>
    <n v="2532"/>
    <d v="2026-10-30T00:00:00"/>
    <n v="2026"/>
    <x v="3"/>
    <n v="10"/>
    <x v="9"/>
    <x v="0"/>
    <x v="15"/>
    <x v="3"/>
    <s v="New"/>
    <x v="0"/>
    <s v="Commuter Helmet"/>
    <n v="1"/>
    <n v="80.400000000000006"/>
    <n v="0"/>
    <n v="43.34"/>
    <n v="80.400000000000006"/>
    <n v="43.34"/>
    <n v="37.06"/>
    <n v="0.46094527363184079"/>
  </r>
  <r>
    <n v="307"/>
    <d v="2026-10-31T00:00:00"/>
    <n v="2026"/>
    <x v="3"/>
    <n v="10"/>
    <x v="9"/>
    <x v="3"/>
    <x v="8"/>
    <x v="0"/>
    <s v="Returning"/>
    <x v="4"/>
    <s v="Recovery Roller"/>
    <n v="1"/>
    <n v="37.08"/>
    <n v="0"/>
    <n v="13.62"/>
    <n v="37.08"/>
    <n v="13.62"/>
    <n v="23.46"/>
    <n v="0.63268608414239491"/>
  </r>
  <r>
    <n v="3257"/>
    <d v="2026-10-31T00:00:00"/>
    <n v="2026"/>
    <x v="3"/>
    <n v="10"/>
    <x v="9"/>
    <x v="3"/>
    <x v="4"/>
    <x v="2"/>
    <s v="New"/>
    <x v="2"/>
    <s v="Travel Backpack 35L"/>
    <n v="6"/>
    <n v="165.92"/>
    <n v="0"/>
    <n v="87.55"/>
    <n v="995.52"/>
    <n v="525.29999999999995"/>
    <n v="470.22"/>
    <n v="0.4723360655737705"/>
  </r>
  <r>
    <n v="3739"/>
    <d v="2026-10-31T00:00:00"/>
    <n v="2026"/>
    <x v="3"/>
    <n v="10"/>
    <x v="9"/>
    <x v="1"/>
    <x v="12"/>
    <x v="3"/>
    <s v="New"/>
    <x v="2"/>
    <s v="Carry-On Duffel"/>
    <n v="1"/>
    <n v="135.19"/>
    <n v="0"/>
    <n v="68.319999999999993"/>
    <n v="135.19"/>
    <n v="68.319999999999993"/>
    <n v="66.87"/>
    <n v="0.49463717730601381"/>
  </r>
  <r>
    <n v="77"/>
    <d v="2026-11-01T00:00:00"/>
    <n v="2026"/>
    <x v="3"/>
    <n v="11"/>
    <x v="10"/>
    <x v="1"/>
    <x v="11"/>
    <x v="0"/>
    <s v="New"/>
    <x v="2"/>
    <s v="Carry-On Duffel"/>
    <n v="2"/>
    <n v="133.96"/>
    <n v="0.1"/>
    <n v="65.44"/>
    <n v="241.12800000000001"/>
    <n v="130.88"/>
    <n v="110.24800000000002"/>
    <n v="0.4572177432732823"/>
  </r>
  <r>
    <n v="461"/>
    <d v="2026-11-01T00:00:00"/>
    <n v="2026"/>
    <x v="3"/>
    <n v="11"/>
    <x v="10"/>
    <x v="1"/>
    <x v="11"/>
    <x v="3"/>
    <s v="Business"/>
    <x v="0"/>
    <s v="Trail Bike Light"/>
    <n v="3"/>
    <n v="51.67"/>
    <n v="0.05"/>
    <n v="22.8"/>
    <n v="147.25949999999997"/>
    <n v="68.400000000000006"/>
    <n v="78.859499999999969"/>
    <n v="0.53551383781691497"/>
  </r>
  <r>
    <n v="732"/>
    <d v="2026-11-01T00:00:00"/>
    <n v="2026"/>
    <x v="3"/>
    <n v="11"/>
    <x v="10"/>
    <x v="1"/>
    <x v="1"/>
    <x v="3"/>
    <s v="Returning"/>
    <x v="1"/>
    <s v="Summit Backpack 45L"/>
    <n v="1"/>
    <n v="150.46"/>
    <n v="0.15"/>
    <n v="78.39"/>
    <n v="127.89100000000001"/>
    <n v="78.39"/>
    <n v="49.501000000000005"/>
    <n v="0.38705616501552104"/>
  </r>
  <r>
    <n v="919"/>
    <d v="2026-11-01T00:00:00"/>
    <n v="2026"/>
    <x v="3"/>
    <n v="11"/>
    <x v="10"/>
    <x v="3"/>
    <x v="13"/>
    <x v="0"/>
    <s v="New"/>
    <x v="0"/>
    <s v="Cycling Pack 12L"/>
    <n v="1"/>
    <n v="103.53"/>
    <n v="0.1"/>
    <n v="51.75"/>
    <n v="93.177000000000007"/>
    <n v="51.75"/>
    <n v="41.427000000000007"/>
    <n v="0.4446054283782479"/>
  </r>
  <r>
    <n v="949"/>
    <d v="2026-11-01T00:00:00"/>
    <n v="2026"/>
    <x v="3"/>
    <n v="11"/>
    <x v="10"/>
    <x v="2"/>
    <x v="2"/>
    <x v="0"/>
    <s v="Returning"/>
    <x v="0"/>
    <s v="Cycling Pack 12L"/>
    <n v="4"/>
    <n v="103.33"/>
    <n v="0"/>
    <n v="49.15"/>
    <n v="413.32"/>
    <n v="196.6"/>
    <n v="216.72"/>
    <n v="0.5243394948224136"/>
  </r>
  <r>
    <n v="1185"/>
    <d v="2026-11-01T00:00:00"/>
    <n v="2026"/>
    <x v="3"/>
    <n v="11"/>
    <x v="10"/>
    <x v="3"/>
    <x v="8"/>
    <x v="1"/>
    <s v="Business"/>
    <x v="2"/>
    <s v="Insulated Bottle"/>
    <n v="5"/>
    <n v="37.08"/>
    <n v="0.15"/>
    <n v="13.27"/>
    <n v="157.58999999999997"/>
    <n v="66.349999999999994"/>
    <n v="91.239999999999981"/>
    <n v="0.57897074687480166"/>
  </r>
  <r>
    <n v="1248"/>
    <d v="2026-11-01T00:00:00"/>
    <n v="2026"/>
    <x v="3"/>
    <n v="11"/>
    <x v="10"/>
    <x v="0"/>
    <x v="0"/>
    <x v="1"/>
    <s v="Business"/>
    <x v="2"/>
    <s v="Carry-On Duffel"/>
    <n v="5"/>
    <n v="132.33000000000001"/>
    <n v="0.2"/>
    <n v="65.2"/>
    <n v="529.32000000000005"/>
    <n v="326"/>
    <n v="203.32000000000005"/>
    <n v="0.3841154689034989"/>
  </r>
  <r>
    <n v="2129"/>
    <d v="2026-11-01T00:00:00"/>
    <n v="2026"/>
    <x v="3"/>
    <n v="11"/>
    <x v="10"/>
    <x v="3"/>
    <x v="13"/>
    <x v="2"/>
    <s v="New"/>
    <x v="0"/>
    <s v="Trail Bike Light"/>
    <n v="2"/>
    <n v="50.43"/>
    <n v="0"/>
    <n v="22.54"/>
    <n v="100.86"/>
    <n v="45.08"/>
    <n v="55.78"/>
    <n v="0.55304382312115807"/>
  </r>
  <r>
    <n v="2850"/>
    <d v="2026-11-01T00:00:00"/>
    <n v="2026"/>
    <x v="3"/>
    <n v="11"/>
    <x v="10"/>
    <x v="2"/>
    <x v="2"/>
    <x v="1"/>
    <s v="Returning"/>
    <x v="4"/>
    <s v="Training Mat"/>
    <n v="3"/>
    <n v="50.05"/>
    <n v="0.15"/>
    <n v="22.36"/>
    <n v="127.62749999999998"/>
    <n v="67.08"/>
    <n v="60.547499999999985"/>
    <n v="0.47440794499618022"/>
  </r>
  <r>
    <n v="3477"/>
    <d v="2026-11-01T00:00:00"/>
    <n v="2026"/>
    <x v="3"/>
    <n v="11"/>
    <x v="10"/>
    <x v="3"/>
    <x v="13"/>
    <x v="0"/>
    <s v="Returning"/>
    <x v="3"/>
    <s v="Trail Tent 2P"/>
    <n v="1"/>
    <n v="197.14"/>
    <n v="0.05"/>
    <n v="102.87"/>
    <n v="187.28299999999999"/>
    <n v="102.87"/>
    <n v="84.412999999999982"/>
    <n v="0.45072430492890431"/>
  </r>
  <r>
    <n v="4673"/>
    <d v="2026-11-01T00:00:00"/>
    <n v="2026"/>
    <x v="3"/>
    <n v="11"/>
    <x v="10"/>
    <x v="0"/>
    <x v="0"/>
    <x v="1"/>
    <s v="Business"/>
    <x v="1"/>
    <s v="Trekking Poles"/>
    <n v="5"/>
    <n v="72.13"/>
    <n v="0.1"/>
    <n v="31.41"/>
    <n v="324.58499999999998"/>
    <n v="157.05000000000001"/>
    <n v="167.53499999999997"/>
    <n v="0.51615139331762094"/>
  </r>
  <r>
    <n v="4679"/>
    <d v="2026-11-01T00:00:00"/>
    <n v="2026"/>
    <x v="3"/>
    <n v="11"/>
    <x v="10"/>
    <x v="1"/>
    <x v="12"/>
    <x v="1"/>
    <s v="Returning"/>
    <x v="3"/>
    <s v="Alpine Tent 4P"/>
    <n v="8"/>
    <n v="341.51"/>
    <n v="0.1"/>
    <n v="200.1"/>
    <n v="2458.8719999999998"/>
    <n v="1600.8"/>
    <n v="858.07199999999989"/>
    <n v="0.34896977150498276"/>
  </r>
  <r>
    <n v="4809"/>
    <d v="2026-11-01T00:00:00"/>
    <n v="2026"/>
    <x v="3"/>
    <n v="11"/>
    <x v="10"/>
    <x v="1"/>
    <x v="11"/>
    <x v="0"/>
    <s v="New"/>
    <x v="2"/>
    <s v="Insulated Bottle"/>
    <n v="1"/>
    <n v="36.47"/>
    <n v="0.05"/>
    <n v="13.88"/>
    <n v="34.646499999999996"/>
    <n v="13.88"/>
    <n v="20.766499999999994"/>
    <n v="0.59938233299178834"/>
  </r>
  <r>
    <n v="4849"/>
    <d v="2026-11-01T00:00:00"/>
    <n v="2026"/>
    <x v="3"/>
    <n v="11"/>
    <x v="10"/>
    <x v="0"/>
    <x v="0"/>
    <x v="0"/>
    <s v="New"/>
    <x v="2"/>
    <s v="Insulated Bottle"/>
    <n v="4"/>
    <n v="35.69"/>
    <n v="0.15"/>
    <n v="13.52"/>
    <n v="121.34599999999999"/>
    <n v="54.08"/>
    <n v="67.265999999999991"/>
    <n v="0.55433224004087478"/>
  </r>
  <r>
    <n v="436"/>
    <d v="2026-11-02T00:00:00"/>
    <n v="2026"/>
    <x v="3"/>
    <n v="11"/>
    <x v="10"/>
    <x v="2"/>
    <x v="10"/>
    <x v="0"/>
    <s v="New"/>
    <x v="2"/>
    <s v="Insulated Bottle"/>
    <n v="2"/>
    <n v="35.340000000000003"/>
    <n v="0.1"/>
    <n v="13.82"/>
    <n v="63.612000000000009"/>
    <n v="27.64"/>
    <n v="35.972000000000008"/>
    <n v="0.56549078790165386"/>
  </r>
  <r>
    <n v="879"/>
    <d v="2026-11-02T00:00:00"/>
    <n v="2026"/>
    <x v="3"/>
    <n v="11"/>
    <x v="10"/>
    <x v="2"/>
    <x v="10"/>
    <x v="0"/>
    <s v="New"/>
    <x v="2"/>
    <s v="Packing Cube Set"/>
    <n v="4"/>
    <n v="46.8"/>
    <n v="0.05"/>
    <n v="18.52"/>
    <n v="177.83999999999997"/>
    <n v="74.08"/>
    <n v="103.75999999999998"/>
    <n v="0.58344579397210972"/>
  </r>
  <r>
    <n v="955"/>
    <d v="2026-11-02T00:00:00"/>
    <n v="2026"/>
    <x v="3"/>
    <n v="11"/>
    <x v="10"/>
    <x v="3"/>
    <x v="13"/>
    <x v="2"/>
    <s v="New"/>
    <x v="3"/>
    <s v="Trail Tent 2P"/>
    <n v="1"/>
    <n v="198.34"/>
    <n v="0.05"/>
    <n v="103.2"/>
    <n v="188.423"/>
    <n v="103.2"/>
    <n v="85.222999999999999"/>
    <n v="0.45229616341954004"/>
  </r>
  <r>
    <n v="1068"/>
    <d v="2026-11-02T00:00:00"/>
    <n v="2026"/>
    <x v="3"/>
    <n v="11"/>
    <x v="10"/>
    <x v="1"/>
    <x v="6"/>
    <x v="0"/>
    <s v="Returning"/>
    <x v="4"/>
    <s v="Weighted Vest"/>
    <n v="5"/>
    <n v="122.26"/>
    <n v="0.1"/>
    <n v="68.3"/>
    <n v="550.17000000000007"/>
    <n v="341.5"/>
    <n v="208.67000000000007"/>
    <n v="0.37928276714470083"/>
  </r>
  <r>
    <n v="1733"/>
    <d v="2026-11-02T00:00:00"/>
    <n v="2026"/>
    <x v="3"/>
    <n v="11"/>
    <x v="10"/>
    <x v="0"/>
    <x v="9"/>
    <x v="1"/>
    <s v="Returning"/>
    <x v="1"/>
    <s v="Trekking Poles"/>
    <n v="3"/>
    <n v="71.12"/>
    <n v="0.15"/>
    <n v="33.090000000000003"/>
    <n v="181.35599999999999"/>
    <n v="99.27000000000001"/>
    <n v="82.085999999999984"/>
    <n v="0.45262356911268437"/>
  </r>
  <r>
    <n v="3270"/>
    <d v="2026-11-02T00:00:00"/>
    <n v="2026"/>
    <x v="3"/>
    <n v="11"/>
    <x v="10"/>
    <x v="1"/>
    <x v="12"/>
    <x v="2"/>
    <s v="Returning"/>
    <x v="0"/>
    <s v="Commuter Helmet"/>
    <n v="2"/>
    <n v="81.900000000000006"/>
    <n v="0.15"/>
    <n v="41.91"/>
    <n v="139.23000000000002"/>
    <n v="83.82"/>
    <n v="55.410000000000025"/>
    <n v="0.39797457444516282"/>
  </r>
  <r>
    <n v="3484"/>
    <d v="2026-11-02T00:00:00"/>
    <n v="2026"/>
    <x v="3"/>
    <n v="11"/>
    <x v="10"/>
    <x v="2"/>
    <x v="2"/>
    <x v="3"/>
    <s v="Returning"/>
    <x v="2"/>
    <s v="Travel Backpack 35L"/>
    <n v="4"/>
    <n v="165.12"/>
    <n v="0.05"/>
    <n v="89.65"/>
    <n v="627.45600000000002"/>
    <n v="358.6"/>
    <n v="268.85599999999999"/>
    <n v="0.42848582211342306"/>
  </r>
  <r>
    <n v="3608"/>
    <d v="2026-11-02T00:00:00"/>
    <n v="2026"/>
    <x v="3"/>
    <n v="11"/>
    <x v="10"/>
    <x v="3"/>
    <x v="8"/>
    <x v="2"/>
    <s v="New"/>
    <x v="1"/>
    <s v="Hiking Daypack 20L"/>
    <n v="1"/>
    <n v="91.35"/>
    <n v="0"/>
    <n v="45.5"/>
    <n v="91.35"/>
    <n v="45.5"/>
    <n v="45.849999999999994"/>
    <n v="0.50191570881226055"/>
  </r>
  <r>
    <n v="4036"/>
    <d v="2026-11-02T00:00:00"/>
    <n v="2026"/>
    <x v="3"/>
    <n v="11"/>
    <x v="10"/>
    <x v="2"/>
    <x v="3"/>
    <x v="0"/>
    <s v="Business"/>
    <x v="4"/>
    <s v="Recovery Roller"/>
    <n v="1"/>
    <n v="36.96"/>
    <n v="0.1"/>
    <n v="14.18"/>
    <n v="33.264000000000003"/>
    <n v="14.18"/>
    <n v="19.084000000000003"/>
    <n v="0.57371332371332373"/>
  </r>
  <r>
    <n v="408"/>
    <d v="2026-11-03T00:00:00"/>
    <n v="2026"/>
    <x v="3"/>
    <n v="11"/>
    <x v="10"/>
    <x v="3"/>
    <x v="13"/>
    <x v="0"/>
    <s v="Returning"/>
    <x v="0"/>
    <s v="Trail Bike Light"/>
    <n v="1"/>
    <n v="49.61"/>
    <n v="0"/>
    <n v="22.8"/>
    <n v="49.61"/>
    <n v="22.8"/>
    <n v="26.81"/>
    <n v="0.54041523886313236"/>
  </r>
  <r>
    <n v="939"/>
    <d v="2026-11-03T00:00:00"/>
    <n v="2026"/>
    <x v="3"/>
    <n v="11"/>
    <x v="10"/>
    <x v="1"/>
    <x v="11"/>
    <x v="2"/>
    <s v="Returning"/>
    <x v="0"/>
    <s v="Trail Bike Light"/>
    <n v="1"/>
    <n v="49.76"/>
    <n v="0.1"/>
    <n v="21.94"/>
    <n v="44.783999999999999"/>
    <n v="21.94"/>
    <n v="22.843999999999998"/>
    <n v="0.51009289031797067"/>
  </r>
  <r>
    <n v="1022"/>
    <d v="2026-11-03T00:00:00"/>
    <n v="2026"/>
    <x v="3"/>
    <n v="11"/>
    <x v="10"/>
    <x v="3"/>
    <x v="7"/>
    <x v="0"/>
    <s v="Returning"/>
    <x v="0"/>
    <s v="Compact Repair Kit"/>
    <n v="1"/>
    <n v="39.97"/>
    <n v="0.1"/>
    <n v="16.93"/>
    <n v="35.972999999999999"/>
    <n v="16.93"/>
    <n v="19.042999999999999"/>
    <n v="0.52936924915909156"/>
  </r>
  <r>
    <n v="1997"/>
    <d v="2026-11-03T00:00:00"/>
    <n v="2026"/>
    <x v="3"/>
    <n v="11"/>
    <x v="10"/>
    <x v="1"/>
    <x v="12"/>
    <x v="3"/>
    <s v="Returning"/>
    <x v="3"/>
    <s v="Alpine Tent 4P"/>
    <n v="2"/>
    <n v="335.46"/>
    <n v="0.1"/>
    <n v="199.87"/>
    <n v="603.82799999999997"/>
    <n v="399.74"/>
    <n v="204.08799999999997"/>
    <n v="0.33799028862523761"/>
  </r>
  <r>
    <n v="3978"/>
    <d v="2026-11-03T00:00:00"/>
    <n v="2026"/>
    <x v="3"/>
    <n v="11"/>
    <x v="10"/>
    <x v="1"/>
    <x v="12"/>
    <x v="0"/>
    <s v="New"/>
    <x v="1"/>
    <s v="Summit Backpack 45L"/>
    <n v="4"/>
    <n v="154.46"/>
    <n v="0.05"/>
    <n v="80.48"/>
    <n v="586.94799999999998"/>
    <n v="321.92"/>
    <n v="265.02799999999996"/>
    <n v="0.45153574081519993"/>
  </r>
  <r>
    <n v="4715"/>
    <d v="2026-11-03T00:00:00"/>
    <n v="2026"/>
    <x v="3"/>
    <n v="11"/>
    <x v="10"/>
    <x v="0"/>
    <x v="0"/>
    <x v="1"/>
    <s v="Business"/>
    <x v="4"/>
    <s v="Resistance Band Set"/>
    <n v="10"/>
    <n v="39.869999999999997"/>
    <n v="0.15"/>
    <n v="14.31"/>
    <n v="338.89499999999998"/>
    <n v="143.1"/>
    <n v="195.79499999999999"/>
    <n v="0.57774531934670026"/>
  </r>
  <r>
    <n v="145"/>
    <d v="2026-11-04T00:00:00"/>
    <n v="2026"/>
    <x v="3"/>
    <n v="11"/>
    <x v="10"/>
    <x v="0"/>
    <x v="15"/>
    <x v="0"/>
    <s v="Business"/>
    <x v="1"/>
    <s v="Hiking Daypack 20L"/>
    <n v="2"/>
    <n v="93.19"/>
    <n v="0.2"/>
    <n v="45.7"/>
    <n v="149.10400000000001"/>
    <n v="91.4"/>
    <n v="57.704000000000008"/>
    <n v="0.38700504345959869"/>
  </r>
  <r>
    <n v="465"/>
    <d v="2026-11-04T00:00:00"/>
    <n v="2026"/>
    <x v="3"/>
    <n v="11"/>
    <x v="10"/>
    <x v="1"/>
    <x v="12"/>
    <x v="0"/>
    <s v="Returning"/>
    <x v="4"/>
    <s v="Resistance Band Set"/>
    <n v="3"/>
    <n v="41.29"/>
    <n v="0.05"/>
    <n v="14.43"/>
    <n v="117.6765"/>
    <n v="43.29"/>
    <n v="74.386500000000012"/>
    <n v="0.63212706020318421"/>
  </r>
  <r>
    <n v="1449"/>
    <d v="2026-11-04T00:00:00"/>
    <n v="2026"/>
    <x v="3"/>
    <n v="11"/>
    <x v="10"/>
    <x v="3"/>
    <x v="8"/>
    <x v="0"/>
    <s v="Returning"/>
    <x v="0"/>
    <s v="Trail Bike Light"/>
    <n v="1"/>
    <n v="50.76"/>
    <n v="0.1"/>
    <n v="22.72"/>
    <n v="45.683999999999997"/>
    <n v="22.72"/>
    <n v="22.963999999999999"/>
    <n v="0.50267051921898254"/>
  </r>
  <r>
    <n v="1802"/>
    <d v="2026-11-04T00:00:00"/>
    <n v="2026"/>
    <x v="3"/>
    <n v="11"/>
    <x v="10"/>
    <x v="2"/>
    <x v="16"/>
    <x v="2"/>
    <s v="Business"/>
    <x v="2"/>
    <s v="Insulated Bottle"/>
    <n v="1"/>
    <n v="35.94"/>
    <n v="0.05"/>
    <n v="13.39"/>
    <n v="34.142999999999994"/>
    <n v="13.39"/>
    <n v="20.752999999999993"/>
    <n v="0.60782590867820629"/>
  </r>
  <r>
    <n v="2645"/>
    <d v="2026-11-04T00:00:00"/>
    <n v="2026"/>
    <x v="3"/>
    <n v="11"/>
    <x v="10"/>
    <x v="0"/>
    <x v="15"/>
    <x v="2"/>
    <s v="New"/>
    <x v="1"/>
    <s v="Trekking Poles"/>
    <n v="4"/>
    <n v="70.010000000000005"/>
    <n v="0.05"/>
    <n v="31.43"/>
    <n v="266.03800000000001"/>
    <n v="125.72"/>
    <n v="140.31800000000001"/>
    <n v="0.52743593020545942"/>
  </r>
  <r>
    <n v="3539"/>
    <d v="2026-11-04T00:00:00"/>
    <n v="2026"/>
    <x v="3"/>
    <n v="11"/>
    <x v="10"/>
    <x v="0"/>
    <x v="15"/>
    <x v="3"/>
    <s v="Returning"/>
    <x v="1"/>
    <s v="Summit Backpack 45L"/>
    <n v="3"/>
    <n v="152.32"/>
    <n v="0.1"/>
    <n v="79.36"/>
    <n v="411.26400000000001"/>
    <n v="238.07999999999998"/>
    <n v="173.18400000000003"/>
    <n v="0.42110177404295057"/>
  </r>
  <r>
    <n v="4309"/>
    <d v="2026-11-04T00:00:00"/>
    <n v="2026"/>
    <x v="3"/>
    <n v="11"/>
    <x v="10"/>
    <x v="3"/>
    <x v="8"/>
    <x v="0"/>
    <s v="Business"/>
    <x v="0"/>
    <s v="Trail Bike Light"/>
    <n v="1"/>
    <n v="50.32"/>
    <n v="0.05"/>
    <n v="22.46"/>
    <n v="47.803999999999995"/>
    <n v="22.46"/>
    <n v="25.343999999999994"/>
    <n v="0.53016483976236295"/>
  </r>
  <r>
    <n v="4355"/>
    <d v="2026-11-04T00:00:00"/>
    <n v="2026"/>
    <x v="3"/>
    <n v="11"/>
    <x v="10"/>
    <x v="2"/>
    <x v="2"/>
    <x v="2"/>
    <s v="Returning"/>
    <x v="1"/>
    <s v="Summit Backpack 45L"/>
    <n v="2"/>
    <n v="151.04"/>
    <n v="0.15"/>
    <n v="76.97"/>
    <n v="256.76799999999997"/>
    <n v="153.94"/>
    <n v="102.82799999999997"/>
    <n v="0.40047046360917243"/>
  </r>
  <r>
    <n v="5052"/>
    <d v="2026-11-04T00:00:00"/>
    <n v="2026"/>
    <x v="3"/>
    <n v="11"/>
    <x v="10"/>
    <x v="0"/>
    <x v="15"/>
    <x v="3"/>
    <s v="Returning"/>
    <x v="0"/>
    <s v="Compact Repair Kit"/>
    <n v="3"/>
    <n v="41.12"/>
    <n v="0.1"/>
    <n v="16.670000000000002"/>
    <n v="111.02399999999999"/>
    <n v="50.010000000000005"/>
    <n v="61.013999999999982"/>
    <n v="0.54955685257241671"/>
  </r>
  <r>
    <n v="9"/>
    <d v="2026-11-05T00:00:00"/>
    <n v="2026"/>
    <x v="3"/>
    <n v="11"/>
    <x v="10"/>
    <x v="0"/>
    <x v="15"/>
    <x v="0"/>
    <s v="New"/>
    <x v="1"/>
    <s v="Trail Boots"/>
    <n v="1"/>
    <n v="140.59"/>
    <n v="0.1"/>
    <n v="79.510000000000005"/>
    <n v="126.53100000000001"/>
    <n v="79.510000000000005"/>
    <n v="47.021000000000001"/>
    <n v="0.37161644182058151"/>
  </r>
  <r>
    <n v="703"/>
    <d v="2026-11-05T00:00:00"/>
    <n v="2026"/>
    <x v="3"/>
    <n v="11"/>
    <x v="10"/>
    <x v="1"/>
    <x v="14"/>
    <x v="0"/>
    <s v="Returning"/>
    <x v="2"/>
    <s v="Travel Backpack 35L"/>
    <n v="2"/>
    <n v="160.68"/>
    <n v="0"/>
    <n v="89.49"/>
    <n v="321.36"/>
    <n v="178.98"/>
    <n v="142.38000000000002"/>
    <n v="0.4430545182972368"/>
  </r>
  <r>
    <n v="1627"/>
    <d v="2026-11-05T00:00:00"/>
    <n v="2026"/>
    <x v="3"/>
    <n v="11"/>
    <x v="10"/>
    <x v="3"/>
    <x v="4"/>
    <x v="0"/>
    <s v="Returning"/>
    <x v="4"/>
    <s v="Training Mat"/>
    <n v="6"/>
    <n v="49.7"/>
    <n v="0"/>
    <n v="22.34"/>
    <n v="298.20000000000005"/>
    <n v="134.04"/>
    <n v="164.16000000000005"/>
    <n v="0.55050301810865199"/>
  </r>
  <r>
    <n v="1760"/>
    <d v="2026-11-05T00:00:00"/>
    <n v="2026"/>
    <x v="3"/>
    <n v="11"/>
    <x v="10"/>
    <x v="1"/>
    <x v="11"/>
    <x v="2"/>
    <s v="Returning"/>
    <x v="0"/>
    <s v="Commuter Helmet"/>
    <n v="3"/>
    <n v="80.400000000000006"/>
    <n v="0.05"/>
    <n v="42.82"/>
    <n v="229.14000000000001"/>
    <n v="128.46"/>
    <n v="100.68"/>
    <n v="0.43938203718250851"/>
  </r>
  <r>
    <n v="2268"/>
    <d v="2026-11-05T00:00:00"/>
    <n v="2026"/>
    <x v="3"/>
    <n v="11"/>
    <x v="10"/>
    <x v="1"/>
    <x v="1"/>
    <x v="2"/>
    <s v="New"/>
    <x v="1"/>
    <s v="Summit Backpack 45L"/>
    <n v="4"/>
    <n v="151.38999999999999"/>
    <n v="0.05"/>
    <n v="80.66"/>
    <n v="575.28199999999993"/>
    <n v="322.64"/>
    <n v="252.64199999999994"/>
    <n v="0.43916201097896329"/>
  </r>
  <r>
    <n v="2636"/>
    <d v="2026-11-05T00:00:00"/>
    <n v="2026"/>
    <x v="3"/>
    <n v="11"/>
    <x v="10"/>
    <x v="1"/>
    <x v="14"/>
    <x v="2"/>
    <s v="Business"/>
    <x v="2"/>
    <s v="Packing Cube Set"/>
    <n v="2"/>
    <n v="45.44"/>
    <n v="0.05"/>
    <n v="18.2"/>
    <n v="86.335999999999999"/>
    <n v="36.4"/>
    <n v="49.936"/>
    <n v="0.57839140103780584"/>
  </r>
  <r>
    <n v="3255"/>
    <d v="2026-11-05T00:00:00"/>
    <n v="2026"/>
    <x v="3"/>
    <n v="11"/>
    <x v="10"/>
    <x v="3"/>
    <x v="13"/>
    <x v="0"/>
    <s v="New"/>
    <x v="1"/>
    <s v="Trekking Poles"/>
    <n v="2"/>
    <n v="70.790000000000006"/>
    <n v="0.15"/>
    <n v="33.32"/>
    <n v="120.343"/>
    <n v="66.64"/>
    <n v="53.703000000000003"/>
    <n v="0.44624947026416162"/>
  </r>
  <r>
    <n v="4326"/>
    <d v="2026-11-05T00:00:00"/>
    <n v="2026"/>
    <x v="3"/>
    <n v="11"/>
    <x v="10"/>
    <x v="2"/>
    <x v="5"/>
    <x v="2"/>
    <s v="Returning"/>
    <x v="2"/>
    <s v="Insulated Bottle"/>
    <n v="1"/>
    <n v="35.630000000000003"/>
    <n v="0"/>
    <n v="13.47"/>
    <n v="35.630000000000003"/>
    <n v="13.47"/>
    <n v="22.160000000000004"/>
    <n v="0.62194779680044909"/>
  </r>
  <r>
    <n v="4346"/>
    <d v="2026-11-05T00:00:00"/>
    <n v="2026"/>
    <x v="3"/>
    <n v="11"/>
    <x v="10"/>
    <x v="0"/>
    <x v="15"/>
    <x v="0"/>
    <s v="Business"/>
    <x v="1"/>
    <s v="Trekking Poles"/>
    <n v="3"/>
    <n v="73.010000000000005"/>
    <n v="0.15"/>
    <n v="32.49"/>
    <n v="186.17550000000003"/>
    <n v="97.47"/>
    <n v="88.705500000000029"/>
    <n v="0.47646172562984934"/>
  </r>
  <r>
    <n v="266"/>
    <d v="2026-11-06T00:00:00"/>
    <n v="2026"/>
    <x v="3"/>
    <n v="11"/>
    <x v="10"/>
    <x v="1"/>
    <x v="1"/>
    <x v="3"/>
    <s v="Business"/>
    <x v="1"/>
    <s v="Hiking Daypack 20L"/>
    <n v="1"/>
    <n v="93.48"/>
    <n v="0.05"/>
    <n v="46.34"/>
    <n v="88.805999999999997"/>
    <n v="46.34"/>
    <n v="42.465999999999994"/>
    <n v="0.47818841069297113"/>
  </r>
  <r>
    <n v="274"/>
    <d v="2026-11-06T00:00:00"/>
    <n v="2026"/>
    <x v="3"/>
    <n v="11"/>
    <x v="10"/>
    <x v="1"/>
    <x v="1"/>
    <x v="0"/>
    <s v="Business"/>
    <x v="0"/>
    <s v="Commuter Helmet"/>
    <n v="1"/>
    <n v="82.89"/>
    <n v="0"/>
    <n v="41.44"/>
    <n v="82.89"/>
    <n v="41.44"/>
    <n v="41.45"/>
    <n v="0.50006032090722652"/>
  </r>
  <r>
    <n v="1135"/>
    <d v="2026-11-06T00:00:00"/>
    <n v="2026"/>
    <x v="3"/>
    <n v="11"/>
    <x v="10"/>
    <x v="3"/>
    <x v="7"/>
    <x v="0"/>
    <s v="New"/>
    <x v="2"/>
    <s v="Insulated Bottle"/>
    <n v="2"/>
    <n v="35.71"/>
    <n v="0.2"/>
    <n v="13.48"/>
    <n v="57.136000000000003"/>
    <n v="26.96"/>
    <n v="30.176000000000002"/>
    <n v="0.52814337720526461"/>
  </r>
  <r>
    <n v="2166"/>
    <d v="2026-11-06T00:00:00"/>
    <n v="2026"/>
    <x v="3"/>
    <n v="11"/>
    <x v="10"/>
    <x v="3"/>
    <x v="13"/>
    <x v="2"/>
    <s v="New"/>
    <x v="4"/>
    <s v="Resistance Band Set"/>
    <n v="1"/>
    <n v="40.380000000000003"/>
    <n v="0.15"/>
    <n v="14.53"/>
    <n v="34.323"/>
    <n v="14.53"/>
    <n v="19.792999999999999"/>
    <n v="0.57666870611543275"/>
  </r>
  <r>
    <n v="3620"/>
    <d v="2026-11-06T00:00:00"/>
    <n v="2026"/>
    <x v="3"/>
    <n v="11"/>
    <x v="10"/>
    <x v="1"/>
    <x v="12"/>
    <x v="3"/>
    <s v="New"/>
    <x v="1"/>
    <s v="Trail Boots"/>
    <n v="1"/>
    <n v="142"/>
    <n v="0.05"/>
    <n v="81.099999999999994"/>
    <n v="134.9"/>
    <n v="81.099999999999994"/>
    <n v="53.800000000000011"/>
    <n v="0.39881393624907346"/>
  </r>
  <r>
    <n v="3986"/>
    <d v="2026-11-06T00:00:00"/>
    <n v="2026"/>
    <x v="3"/>
    <n v="11"/>
    <x v="10"/>
    <x v="0"/>
    <x v="15"/>
    <x v="3"/>
    <s v="New"/>
    <x v="2"/>
    <s v="Insulated Bottle"/>
    <n v="2"/>
    <n v="36.29"/>
    <n v="0.15"/>
    <n v="13.93"/>
    <n v="61.692999999999998"/>
    <n v="27.86"/>
    <n v="33.832999999999998"/>
    <n v="0.54840905775371596"/>
  </r>
  <r>
    <n v="4384"/>
    <d v="2026-11-06T00:00:00"/>
    <n v="2026"/>
    <x v="3"/>
    <n v="11"/>
    <x v="10"/>
    <x v="3"/>
    <x v="8"/>
    <x v="0"/>
    <s v="New"/>
    <x v="3"/>
    <s v="Compact Sleeping Bag"/>
    <n v="1"/>
    <n v="121.66"/>
    <n v="0"/>
    <n v="61.66"/>
    <n v="121.66"/>
    <n v="61.66"/>
    <n v="60"/>
    <n v="0.49317770836758179"/>
  </r>
  <r>
    <n v="4565"/>
    <d v="2026-11-06T00:00:00"/>
    <n v="2026"/>
    <x v="3"/>
    <n v="11"/>
    <x v="10"/>
    <x v="1"/>
    <x v="14"/>
    <x v="0"/>
    <s v="Returning"/>
    <x v="3"/>
    <s v="Compact Sleeping Bag"/>
    <n v="3"/>
    <n v="124.65"/>
    <n v="0.05"/>
    <n v="62.27"/>
    <n v="355.25250000000005"/>
    <n v="186.81"/>
    <n v="168.44250000000005"/>
    <n v="0.47414866890451163"/>
  </r>
  <r>
    <n v="4634"/>
    <d v="2026-11-06T00:00:00"/>
    <n v="2026"/>
    <x v="3"/>
    <n v="11"/>
    <x v="10"/>
    <x v="0"/>
    <x v="15"/>
    <x v="0"/>
    <s v="New"/>
    <x v="0"/>
    <s v="Commuter Helmet"/>
    <n v="2"/>
    <n v="80.61"/>
    <n v="0"/>
    <n v="43.72"/>
    <n v="161.22"/>
    <n v="87.44"/>
    <n v="73.78"/>
    <n v="0.45763552909068356"/>
  </r>
  <r>
    <n v="104"/>
    <d v="2026-11-07T00:00:00"/>
    <n v="2026"/>
    <x v="3"/>
    <n v="11"/>
    <x v="10"/>
    <x v="1"/>
    <x v="11"/>
    <x v="0"/>
    <s v="New"/>
    <x v="1"/>
    <s v="Summit Backpack 45L"/>
    <n v="1"/>
    <n v="153.96"/>
    <n v="0"/>
    <n v="80.62"/>
    <n v="153.96"/>
    <n v="80.62"/>
    <n v="73.34"/>
    <n v="0.47635749545336453"/>
  </r>
  <r>
    <n v="181"/>
    <d v="2026-11-07T00:00:00"/>
    <n v="2026"/>
    <x v="3"/>
    <n v="11"/>
    <x v="10"/>
    <x v="1"/>
    <x v="1"/>
    <x v="2"/>
    <s v="Returning"/>
    <x v="2"/>
    <s v="Insulated Bottle"/>
    <n v="1"/>
    <n v="35.58"/>
    <n v="0"/>
    <n v="13.4"/>
    <n v="35.58"/>
    <n v="13.4"/>
    <n v="22.18"/>
    <n v="0.62338392355255767"/>
  </r>
  <r>
    <n v="823"/>
    <d v="2026-11-07T00:00:00"/>
    <n v="2026"/>
    <x v="3"/>
    <n v="11"/>
    <x v="10"/>
    <x v="0"/>
    <x v="0"/>
    <x v="3"/>
    <s v="New"/>
    <x v="4"/>
    <s v="Recovery Roller"/>
    <n v="5"/>
    <n v="36.369999999999997"/>
    <n v="0.15"/>
    <n v="13.65"/>
    <n v="154.57249999999999"/>
    <n v="68.25"/>
    <n v="86.322499999999991"/>
    <n v="0.55845962250723769"/>
  </r>
  <r>
    <n v="1730"/>
    <d v="2026-11-07T00:00:00"/>
    <n v="2026"/>
    <x v="3"/>
    <n v="11"/>
    <x v="10"/>
    <x v="3"/>
    <x v="4"/>
    <x v="3"/>
    <s v="Returning"/>
    <x v="1"/>
    <s v="Summit Backpack 45L"/>
    <n v="2"/>
    <n v="151.55000000000001"/>
    <n v="0.1"/>
    <n v="80.48"/>
    <n v="272.79000000000002"/>
    <n v="160.96"/>
    <n v="111.83000000000001"/>
    <n v="0.40994904505297114"/>
  </r>
  <r>
    <n v="2710"/>
    <d v="2026-11-07T00:00:00"/>
    <n v="2026"/>
    <x v="3"/>
    <n v="11"/>
    <x v="10"/>
    <x v="0"/>
    <x v="9"/>
    <x v="2"/>
    <s v="New"/>
    <x v="3"/>
    <s v="Portable Camp Stove"/>
    <n v="2"/>
    <n v="80.67"/>
    <n v="0"/>
    <n v="40.5"/>
    <n v="161.34"/>
    <n v="81"/>
    <n v="80.34"/>
    <n v="0.49795462997396805"/>
  </r>
  <r>
    <n v="3018"/>
    <d v="2026-11-07T00:00:00"/>
    <n v="2026"/>
    <x v="3"/>
    <n v="11"/>
    <x v="10"/>
    <x v="3"/>
    <x v="7"/>
    <x v="1"/>
    <s v="Business"/>
    <x v="0"/>
    <s v="Commuter Helmet"/>
    <n v="10"/>
    <n v="81.48"/>
    <n v="0.05"/>
    <n v="43.7"/>
    <n v="774.06000000000006"/>
    <n v="437"/>
    <n v="337.06000000000006"/>
    <n v="0.43544428080510561"/>
  </r>
  <r>
    <n v="3735"/>
    <d v="2026-11-07T00:00:00"/>
    <n v="2026"/>
    <x v="3"/>
    <n v="11"/>
    <x v="10"/>
    <x v="3"/>
    <x v="8"/>
    <x v="2"/>
    <s v="Returning"/>
    <x v="2"/>
    <s v="Travel Backpack 35L"/>
    <n v="2"/>
    <n v="163.58000000000001"/>
    <n v="0.1"/>
    <n v="88.14"/>
    <n v="294.44400000000002"/>
    <n v="176.28"/>
    <n v="118.16400000000002"/>
    <n v="0.40131230386762851"/>
  </r>
  <r>
    <n v="4460"/>
    <d v="2026-11-07T00:00:00"/>
    <n v="2026"/>
    <x v="3"/>
    <n v="11"/>
    <x v="10"/>
    <x v="0"/>
    <x v="9"/>
    <x v="2"/>
    <s v="Returning"/>
    <x v="1"/>
    <s v="Trekking Poles"/>
    <n v="2"/>
    <n v="71.88"/>
    <n v="0.15"/>
    <n v="31.65"/>
    <n v="122.19599999999998"/>
    <n v="63.3"/>
    <n v="58.895999999999987"/>
    <n v="0.48197977020524396"/>
  </r>
  <r>
    <n v="319"/>
    <d v="2026-11-08T00:00:00"/>
    <n v="2026"/>
    <x v="3"/>
    <n v="11"/>
    <x v="10"/>
    <x v="3"/>
    <x v="8"/>
    <x v="0"/>
    <s v="Returning"/>
    <x v="2"/>
    <s v="Insulated Bottle"/>
    <n v="2"/>
    <n v="36.299999999999997"/>
    <n v="0.15"/>
    <n v="13.38"/>
    <n v="61.709999999999994"/>
    <n v="26.76"/>
    <n v="34.949999999999989"/>
    <n v="0.56635877491492448"/>
  </r>
  <r>
    <n v="595"/>
    <d v="2026-11-08T00:00:00"/>
    <n v="2026"/>
    <x v="3"/>
    <n v="11"/>
    <x v="10"/>
    <x v="1"/>
    <x v="12"/>
    <x v="0"/>
    <s v="New"/>
    <x v="4"/>
    <s v="Recovery Roller"/>
    <n v="2"/>
    <n v="36.159999999999997"/>
    <n v="0.1"/>
    <n v="13.79"/>
    <n v="65.087999999999994"/>
    <n v="27.58"/>
    <n v="37.507999999999996"/>
    <n v="0.57626597836774829"/>
  </r>
  <r>
    <n v="1623"/>
    <d v="2026-11-08T00:00:00"/>
    <n v="2026"/>
    <x v="3"/>
    <n v="11"/>
    <x v="10"/>
    <x v="2"/>
    <x v="5"/>
    <x v="0"/>
    <s v="Returning"/>
    <x v="2"/>
    <s v="Insulated Bottle"/>
    <n v="2"/>
    <n v="35.49"/>
    <n v="0.1"/>
    <n v="13.78"/>
    <n v="63.882000000000005"/>
    <n v="27.56"/>
    <n v="36.322000000000003"/>
    <n v="0.56857956857956859"/>
  </r>
  <r>
    <n v="2638"/>
    <d v="2026-11-08T00:00:00"/>
    <n v="2026"/>
    <x v="3"/>
    <n v="11"/>
    <x v="10"/>
    <x v="0"/>
    <x v="9"/>
    <x v="0"/>
    <s v="New"/>
    <x v="1"/>
    <s v="Trekking Poles"/>
    <n v="1"/>
    <n v="69.760000000000005"/>
    <n v="0.15"/>
    <n v="32.39"/>
    <n v="59.295999999999999"/>
    <n v="32.39"/>
    <n v="26.905999999999999"/>
    <n v="0.45375742039935241"/>
  </r>
  <r>
    <n v="2666"/>
    <d v="2026-11-08T00:00:00"/>
    <n v="2026"/>
    <x v="3"/>
    <n v="11"/>
    <x v="10"/>
    <x v="1"/>
    <x v="12"/>
    <x v="2"/>
    <s v="Business"/>
    <x v="3"/>
    <s v="Portable Camp Stove"/>
    <n v="6"/>
    <n v="81.37"/>
    <n v="0"/>
    <n v="39.5"/>
    <n v="488.22"/>
    <n v="237"/>
    <n v="251.22000000000003"/>
    <n v="0.5145631067961165"/>
  </r>
  <r>
    <n v="3505"/>
    <d v="2026-11-08T00:00:00"/>
    <n v="2026"/>
    <x v="3"/>
    <n v="11"/>
    <x v="10"/>
    <x v="1"/>
    <x v="12"/>
    <x v="1"/>
    <s v="Returning"/>
    <x v="0"/>
    <s v="Commuter Helmet"/>
    <n v="5"/>
    <n v="82.82"/>
    <n v="0.15"/>
    <n v="43.8"/>
    <n v="351.98499999999996"/>
    <n v="219"/>
    <n v="132.98499999999996"/>
    <n v="0.37781439549980816"/>
  </r>
  <r>
    <n v="3626"/>
    <d v="2026-11-08T00:00:00"/>
    <n v="2026"/>
    <x v="3"/>
    <n v="11"/>
    <x v="10"/>
    <x v="3"/>
    <x v="13"/>
    <x v="1"/>
    <s v="Business"/>
    <x v="0"/>
    <s v="Trail Bike Light"/>
    <n v="15"/>
    <n v="51.05"/>
    <n v="0.1"/>
    <n v="21.95"/>
    <n v="689.17500000000007"/>
    <n v="329.25"/>
    <n v="359.92500000000007"/>
    <n v="0.52225486995320491"/>
  </r>
  <r>
    <n v="3801"/>
    <d v="2026-11-08T00:00:00"/>
    <n v="2026"/>
    <x v="3"/>
    <n v="11"/>
    <x v="10"/>
    <x v="0"/>
    <x v="15"/>
    <x v="0"/>
    <s v="Returning"/>
    <x v="0"/>
    <s v="Cycling Pack 12L"/>
    <n v="3"/>
    <n v="101.68"/>
    <n v="0.1"/>
    <n v="51.9"/>
    <n v="274.536"/>
    <n v="155.69999999999999"/>
    <n v="118.83600000000001"/>
    <n v="0.43286126409651199"/>
  </r>
  <r>
    <n v="4685"/>
    <d v="2026-11-08T00:00:00"/>
    <n v="2026"/>
    <x v="3"/>
    <n v="11"/>
    <x v="10"/>
    <x v="3"/>
    <x v="13"/>
    <x v="1"/>
    <s v="Business"/>
    <x v="3"/>
    <s v="Portable Camp Stove"/>
    <n v="6"/>
    <n v="80.83"/>
    <n v="0.15"/>
    <n v="39.32"/>
    <n v="412.233"/>
    <n v="235.92000000000002"/>
    <n v="176.31299999999999"/>
    <n v="0.42770229457612563"/>
  </r>
  <r>
    <n v="4843"/>
    <d v="2026-11-08T00:00:00"/>
    <n v="2026"/>
    <x v="3"/>
    <n v="11"/>
    <x v="10"/>
    <x v="1"/>
    <x v="12"/>
    <x v="0"/>
    <s v="New"/>
    <x v="3"/>
    <s v="Compact Sleeping Bag"/>
    <n v="6"/>
    <n v="123.67"/>
    <n v="0.15"/>
    <n v="60.55"/>
    <n v="630.71699999999998"/>
    <n v="363.29999999999995"/>
    <n v="267.41700000000003"/>
    <n v="0.42398888883603902"/>
  </r>
  <r>
    <n v="4890"/>
    <d v="2026-11-08T00:00:00"/>
    <n v="2026"/>
    <x v="3"/>
    <n v="11"/>
    <x v="10"/>
    <x v="0"/>
    <x v="15"/>
    <x v="0"/>
    <s v="New"/>
    <x v="1"/>
    <s v="Hiking Daypack 20L"/>
    <n v="2"/>
    <n v="93.16"/>
    <n v="0.1"/>
    <n v="44.19"/>
    <n v="167.68799999999999"/>
    <n v="88.38"/>
    <n v="79.307999999999993"/>
    <n v="0.47294976384714471"/>
  </r>
  <r>
    <n v="4913"/>
    <d v="2026-11-08T00:00:00"/>
    <n v="2026"/>
    <x v="3"/>
    <n v="11"/>
    <x v="10"/>
    <x v="2"/>
    <x v="2"/>
    <x v="3"/>
    <s v="New"/>
    <x v="0"/>
    <s v="Commuter Helmet"/>
    <n v="1"/>
    <n v="83.79"/>
    <n v="0.1"/>
    <n v="42.8"/>
    <n v="75.411000000000001"/>
    <n v="42.8"/>
    <n v="32.611000000000004"/>
    <n v="0.43244354271923197"/>
  </r>
  <r>
    <n v="5079"/>
    <d v="2026-11-08T00:00:00"/>
    <n v="2026"/>
    <x v="3"/>
    <n v="11"/>
    <x v="10"/>
    <x v="2"/>
    <x v="16"/>
    <x v="0"/>
    <s v="New"/>
    <x v="4"/>
    <s v="Weighted Vest"/>
    <n v="1"/>
    <n v="120.98"/>
    <n v="0.1"/>
    <n v="70.59"/>
    <n v="108.88200000000001"/>
    <n v="70.59"/>
    <n v="38.292000000000002"/>
    <n v="0.35168347385242738"/>
  </r>
  <r>
    <n v="366"/>
    <d v="2026-11-09T00:00:00"/>
    <n v="2026"/>
    <x v="3"/>
    <n v="11"/>
    <x v="10"/>
    <x v="3"/>
    <x v="13"/>
    <x v="2"/>
    <s v="Returning"/>
    <x v="1"/>
    <s v="Summit Backpack 45L"/>
    <n v="1"/>
    <n v="152.05000000000001"/>
    <n v="0.15"/>
    <n v="80.56"/>
    <n v="129.24250000000001"/>
    <n v="80.56"/>
    <n v="48.682500000000005"/>
    <n v="0.37667562914675901"/>
  </r>
  <r>
    <n v="567"/>
    <d v="2026-11-09T00:00:00"/>
    <n v="2026"/>
    <x v="3"/>
    <n v="11"/>
    <x v="10"/>
    <x v="0"/>
    <x v="9"/>
    <x v="2"/>
    <s v="New"/>
    <x v="2"/>
    <s v="Insulated Bottle"/>
    <n v="3"/>
    <n v="36.14"/>
    <n v="0.1"/>
    <n v="13.23"/>
    <n v="97.578000000000003"/>
    <n v="39.69"/>
    <n v="57.888000000000005"/>
    <n v="0.59324847814056447"/>
  </r>
  <r>
    <n v="1051"/>
    <d v="2026-11-09T00:00:00"/>
    <n v="2026"/>
    <x v="3"/>
    <n v="11"/>
    <x v="10"/>
    <x v="3"/>
    <x v="13"/>
    <x v="1"/>
    <s v="Business"/>
    <x v="1"/>
    <s v="Hiking Daypack 20L"/>
    <n v="12"/>
    <n v="90.99"/>
    <n v="0.2"/>
    <n v="45.51"/>
    <n v="873.50399999999991"/>
    <n v="546.12"/>
    <n v="327.3839999999999"/>
    <n v="0.37479393339927458"/>
  </r>
  <r>
    <n v="1934"/>
    <d v="2026-11-09T00:00:00"/>
    <n v="2026"/>
    <x v="3"/>
    <n v="11"/>
    <x v="10"/>
    <x v="3"/>
    <x v="13"/>
    <x v="3"/>
    <s v="Business"/>
    <x v="0"/>
    <s v="Trail Bike Light"/>
    <n v="1"/>
    <n v="50.55"/>
    <n v="0.05"/>
    <n v="22.09"/>
    <n v="48.022499999999994"/>
    <n v="22.09"/>
    <n v="25.932499999999994"/>
    <n v="0.54000728825029931"/>
  </r>
  <r>
    <n v="2056"/>
    <d v="2026-11-09T00:00:00"/>
    <n v="2026"/>
    <x v="3"/>
    <n v="11"/>
    <x v="10"/>
    <x v="0"/>
    <x v="0"/>
    <x v="2"/>
    <s v="New"/>
    <x v="4"/>
    <s v="Training Mat"/>
    <n v="1"/>
    <n v="51.65"/>
    <n v="0.15"/>
    <n v="21.86"/>
    <n v="43.902499999999996"/>
    <n v="21.86"/>
    <n v="22.042499999999997"/>
    <n v="0.50207846933545919"/>
  </r>
  <r>
    <n v="2115"/>
    <d v="2026-11-09T00:00:00"/>
    <n v="2026"/>
    <x v="3"/>
    <n v="11"/>
    <x v="10"/>
    <x v="1"/>
    <x v="12"/>
    <x v="0"/>
    <s v="New"/>
    <x v="0"/>
    <s v="Commuter Helmet"/>
    <n v="5"/>
    <n v="82.96"/>
    <n v="0"/>
    <n v="43.55"/>
    <n v="414.79999999999995"/>
    <n v="217.75"/>
    <n v="197.04999999999995"/>
    <n v="0.47504821600771452"/>
  </r>
  <r>
    <n v="2437"/>
    <d v="2026-11-09T00:00:00"/>
    <n v="2026"/>
    <x v="3"/>
    <n v="11"/>
    <x v="10"/>
    <x v="3"/>
    <x v="4"/>
    <x v="3"/>
    <s v="Business"/>
    <x v="1"/>
    <s v="Trekking Poles"/>
    <n v="1"/>
    <n v="70.3"/>
    <n v="0.05"/>
    <n v="33.31"/>
    <n v="66.784999999999997"/>
    <n v="33.31"/>
    <n v="33.474999999999994"/>
    <n v="0.50123530732949007"/>
  </r>
  <r>
    <n v="3380"/>
    <d v="2026-11-09T00:00:00"/>
    <n v="2026"/>
    <x v="3"/>
    <n v="11"/>
    <x v="10"/>
    <x v="2"/>
    <x v="2"/>
    <x v="2"/>
    <s v="Returning"/>
    <x v="2"/>
    <s v="Packing Cube Set"/>
    <n v="2"/>
    <n v="47.12"/>
    <n v="0.15"/>
    <n v="18.64"/>
    <n v="80.103999999999999"/>
    <n v="37.28"/>
    <n v="42.823999999999998"/>
    <n v="0.5346050134824728"/>
  </r>
  <r>
    <n v="3648"/>
    <d v="2026-11-09T00:00:00"/>
    <n v="2026"/>
    <x v="3"/>
    <n v="11"/>
    <x v="10"/>
    <x v="0"/>
    <x v="15"/>
    <x v="3"/>
    <s v="New"/>
    <x v="4"/>
    <s v="Resistance Band Set"/>
    <n v="4"/>
    <n v="39.82"/>
    <n v="0.2"/>
    <n v="14.98"/>
    <n v="127.42400000000001"/>
    <n v="59.92"/>
    <n v="67.504000000000005"/>
    <n v="0.52975891511803119"/>
  </r>
  <r>
    <n v="3692"/>
    <d v="2026-11-09T00:00:00"/>
    <n v="2026"/>
    <x v="3"/>
    <n v="11"/>
    <x v="10"/>
    <x v="1"/>
    <x v="14"/>
    <x v="0"/>
    <s v="Returning"/>
    <x v="1"/>
    <s v="Summit Backpack 45L"/>
    <n v="4"/>
    <n v="154.27000000000001"/>
    <n v="0.05"/>
    <n v="78.36"/>
    <n v="586.226"/>
    <n v="313.44"/>
    <n v="272.786"/>
    <n v="0.46532565938733528"/>
  </r>
  <r>
    <n v="4406"/>
    <d v="2026-11-09T00:00:00"/>
    <n v="2026"/>
    <x v="3"/>
    <n v="11"/>
    <x v="10"/>
    <x v="0"/>
    <x v="0"/>
    <x v="0"/>
    <s v="New"/>
    <x v="1"/>
    <s v="Trail Boots"/>
    <n v="1"/>
    <n v="143.02000000000001"/>
    <n v="0.1"/>
    <n v="79.25"/>
    <n v="128.71800000000002"/>
    <n v="79.25"/>
    <n v="49.468000000000018"/>
    <n v="0.3843129942976119"/>
  </r>
  <r>
    <n v="4550"/>
    <d v="2026-11-09T00:00:00"/>
    <n v="2026"/>
    <x v="3"/>
    <n v="11"/>
    <x v="10"/>
    <x v="2"/>
    <x v="10"/>
    <x v="2"/>
    <s v="Returning"/>
    <x v="4"/>
    <s v="Recovery Roller"/>
    <n v="1"/>
    <n v="35.36"/>
    <n v="0"/>
    <n v="13.74"/>
    <n v="35.36"/>
    <n v="13.74"/>
    <n v="21.619999999999997"/>
    <n v="0.61142533936651577"/>
  </r>
  <r>
    <n v="4855"/>
    <d v="2026-11-09T00:00:00"/>
    <n v="2026"/>
    <x v="3"/>
    <n v="11"/>
    <x v="10"/>
    <x v="1"/>
    <x v="6"/>
    <x v="0"/>
    <s v="Returning"/>
    <x v="1"/>
    <s v="Summit Backpack 45L"/>
    <n v="1"/>
    <n v="156.82"/>
    <n v="0.1"/>
    <n v="77.12"/>
    <n v="141.13800000000001"/>
    <n v="77.12"/>
    <n v="64.018000000000001"/>
    <n v="0.45358443509189589"/>
  </r>
  <r>
    <n v="5151"/>
    <d v="2026-11-09T00:00:00"/>
    <n v="2026"/>
    <x v="3"/>
    <n v="11"/>
    <x v="10"/>
    <x v="2"/>
    <x v="16"/>
    <x v="1"/>
    <s v="Business"/>
    <x v="4"/>
    <s v="Resistance Band Set"/>
    <n v="10"/>
    <n v="40.98"/>
    <n v="0.1"/>
    <n v="14.6"/>
    <n v="368.82"/>
    <n v="146"/>
    <n v="222.82"/>
    <n v="0.60414294235670518"/>
  </r>
  <r>
    <n v="5189"/>
    <d v="2026-11-09T00:00:00"/>
    <n v="2026"/>
    <x v="3"/>
    <n v="11"/>
    <x v="10"/>
    <x v="3"/>
    <x v="8"/>
    <x v="2"/>
    <s v="New"/>
    <x v="1"/>
    <s v="Trail Boots"/>
    <n v="3"/>
    <n v="144.22999999999999"/>
    <n v="0"/>
    <n v="80.959999999999994"/>
    <n v="432.68999999999994"/>
    <n v="242.88"/>
    <n v="189.80999999999995"/>
    <n v="0.43867433959647778"/>
  </r>
  <r>
    <n v="726"/>
    <d v="2026-11-10T00:00:00"/>
    <n v="2026"/>
    <x v="3"/>
    <n v="11"/>
    <x v="10"/>
    <x v="3"/>
    <x v="7"/>
    <x v="0"/>
    <s v="New"/>
    <x v="1"/>
    <s v="Hiking Daypack 20L"/>
    <n v="1"/>
    <n v="90.23"/>
    <n v="0"/>
    <n v="44.06"/>
    <n v="90.23"/>
    <n v="44.06"/>
    <n v="46.17"/>
    <n v="0.51169234179319512"/>
  </r>
  <r>
    <n v="2154"/>
    <d v="2026-11-10T00:00:00"/>
    <n v="2026"/>
    <x v="3"/>
    <n v="11"/>
    <x v="10"/>
    <x v="3"/>
    <x v="7"/>
    <x v="0"/>
    <s v="New"/>
    <x v="1"/>
    <s v="Summit Backpack 45L"/>
    <n v="5"/>
    <n v="152.82"/>
    <n v="0.1"/>
    <n v="80.09"/>
    <n v="687.68999999999994"/>
    <n v="400.45000000000005"/>
    <n v="287.2399999999999"/>
    <n v="0.417688202533118"/>
  </r>
  <r>
    <n v="4403"/>
    <d v="2026-11-10T00:00:00"/>
    <n v="2026"/>
    <x v="3"/>
    <n v="11"/>
    <x v="10"/>
    <x v="0"/>
    <x v="0"/>
    <x v="0"/>
    <s v="Business"/>
    <x v="2"/>
    <s v="Insulated Bottle"/>
    <n v="2"/>
    <n v="36.61"/>
    <n v="0.05"/>
    <n v="13.31"/>
    <n v="69.558999999999997"/>
    <n v="26.62"/>
    <n v="42.938999999999993"/>
    <n v="0.61730329648212301"/>
  </r>
  <r>
    <n v="4924"/>
    <d v="2026-11-10T00:00:00"/>
    <n v="2026"/>
    <x v="3"/>
    <n v="11"/>
    <x v="10"/>
    <x v="3"/>
    <x v="8"/>
    <x v="1"/>
    <s v="Business"/>
    <x v="1"/>
    <s v="Summit Backpack 45L"/>
    <n v="12"/>
    <n v="150.75"/>
    <n v="0.1"/>
    <n v="80.569999999999993"/>
    <n v="1628.1000000000001"/>
    <n v="966.83999999999992"/>
    <n v="661.26000000000022"/>
    <n v="0.40615441311958733"/>
  </r>
  <r>
    <n v="25"/>
    <d v="2026-11-11T00:00:00"/>
    <n v="2026"/>
    <x v="3"/>
    <n v="11"/>
    <x v="10"/>
    <x v="0"/>
    <x v="0"/>
    <x v="0"/>
    <s v="Returning"/>
    <x v="1"/>
    <s v="Trail Boots"/>
    <n v="1"/>
    <n v="145.83000000000001"/>
    <n v="0.1"/>
    <n v="79.14"/>
    <n v="131.24700000000001"/>
    <n v="79.14"/>
    <n v="52.107000000000014"/>
    <n v="0.39701478890946085"/>
  </r>
  <r>
    <n v="252"/>
    <d v="2026-11-11T00:00:00"/>
    <n v="2026"/>
    <x v="3"/>
    <n v="11"/>
    <x v="10"/>
    <x v="0"/>
    <x v="0"/>
    <x v="0"/>
    <s v="Returning"/>
    <x v="2"/>
    <s v="Travel Backpack 35L"/>
    <n v="4"/>
    <n v="162.04"/>
    <n v="0"/>
    <n v="85.77"/>
    <n v="648.16"/>
    <n v="343.08"/>
    <n v="305.08"/>
    <n v="0.47068625030856581"/>
  </r>
  <r>
    <n v="1203"/>
    <d v="2026-11-11T00:00:00"/>
    <n v="2026"/>
    <x v="3"/>
    <n v="11"/>
    <x v="10"/>
    <x v="3"/>
    <x v="8"/>
    <x v="2"/>
    <s v="Returning"/>
    <x v="1"/>
    <s v="Trail Boots"/>
    <n v="2"/>
    <n v="141.33000000000001"/>
    <n v="0.05"/>
    <n v="79.739999999999995"/>
    <n v="268.52699999999999"/>
    <n v="159.47999999999999"/>
    <n v="109.047"/>
    <n v="0.40609324202035552"/>
  </r>
  <r>
    <n v="1567"/>
    <d v="2026-11-11T00:00:00"/>
    <n v="2026"/>
    <x v="3"/>
    <n v="11"/>
    <x v="10"/>
    <x v="2"/>
    <x v="16"/>
    <x v="0"/>
    <s v="Returning"/>
    <x v="3"/>
    <s v="Compact Sleeping Bag"/>
    <n v="1"/>
    <n v="125.11"/>
    <n v="0.1"/>
    <n v="61.65"/>
    <n v="112.599"/>
    <n v="61.65"/>
    <n v="50.949000000000005"/>
    <n v="0.45248181600191834"/>
  </r>
  <r>
    <n v="2060"/>
    <d v="2026-11-11T00:00:00"/>
    <n v="2026"/>
    <x v="3"/>
    <n v="11"/>
    <x v="10"/>
    <x v="2"/>
    <x v="5"/>
    <x v="0"/>
    <s v="Business"/>
    <x v="3"/>
    <s v="Compact Sleeping Bag"/>
    <n v="3"/>
    <n v="124.55"/>
    <n v="0.15"/>
    <n v="60.68"/>
    <n v="317.60249999999996"/>
    <n v="182.04"/>
    <n v="135.56249999999997"/>
    <n v="0.42683070819656643"/>
  </r>
  <r>
    <n v="2485"/>
    <d v="2026-11-11T00:00:00"/>
    <n v="2026"/>
    <x v="3"/>
    <n v="11"/>
    <x v="10"/>
    <x v="2"/>
    <x v="10"/>
    <x v="2"/>
    <s v="Returning"/>
    <x v="1"/>
    <s v="Trail Boots"/>
    <n v="1"/>
    <n v="143.77000000000001"/>
    <n v="0.1"/>
    <n v="81.02"/>
    <n v="129.393"/>
    <n v="81.02"/>
    <n v="48.373000000000005"/>
    <n v="0.3738455712441941"/>
  </r>
  <r>
    <n v="3101"/>
    <d v="2026-11-11T00:00:00"/>
    <n v="2026"/>
    <x v="3"/>
    <n v="11"/>
    <x v="10"/>
    <x v="3"/>
    <x v="8"/>
    <x v="0"/>
    <s v="New"/>
    <x v="3"/>
    <s v="Compact Sleeping Bag"/>
    <n v="3"/>
    <n v="124.72"/>
    <n v="0.15"/>
    <n v="60.35"/>
    <n v="318.03599999999994"/>
    <n v="181.05"/>
    <n v="136.98599999999993"/>
    <n v="0.4307248236048748"/>
  </r>
  <r>
    <n v="3165"/>
    <d v="2026-11-11T00:00:00"/>
    <n v="2026"/>
    <x v="3"/>
    <n v="11"/>
    <x v="10"/>
    <x v="2"/>
    <x v="2"/>
    <x v="2"/>
    <s v="Returning"/>
    <x v="4"/>
    <s v="Recovery Roller"/>
    <n v="1"/>
    <n v="35.729999999999997"/>
    <n v="0.1"/>
    <n v="14.15"/>
    <n v="32.156999999999996"/>
    <n v="14.15"/>
    <n v="18.006999999999998"/>
    <n v="0.55997139036601673"/>
  </r>
  <r>
    <n v="4179"/>
    <d v="2026-11-11T00:00:00"/>
    <n v="2026"/>
    <x v="3"/>
    <n v="11"/>
    <x v="10"/>
    <x v="2"/>
    <x v="3"/>
    <x v="2"/>
    <s v="Business"/>
    <x v="2"/>
    <s v="Travel Backpack 35L"/>
    <n v="2"/>
    <n v="166.1"/>
    <n v="0.05"/>
    <n v="88.2"/>
    <n v="315.58999999999997"/>
    <n v="176.4"/>
    <n v="139.18999999999997"/>
    <n v="0.44104692797617157"/>
  </r>
  <r>
    <n v="4829"/>
    <d v="2026-11-11T00:00:00"/>
    <n v="2026"/>
    <x v="3"/>
    <n v="11"/>
    <x v="10"/>
    <x v="2"/>
    <x v="16"/>
    <x v="3"/>
    <s v="New"/>
    <x v="0"/>
    <s v="Commuter Helmet"/>
    <n v="2"/>
    <n v="81.27"/>
    <n v="0.05"/>
    <n v="43.04"/>
    <n v="154.41299999999998"/>
    <n v="86.08"/>
    <n v="68.332999999999984"/>
    <n v="0.44253398353765544"/>
  </r>
  <r>
    <n v="4943"/>
    <d v="2026-11-11T00:00:00"/>
    <n v="2026"/>
    <x v="3"/>
    <n v="11"/>
    <x v="10"/>
    <x v="0"/>
    <x v="9"/>
    <x v="1"/>
    <s v="Returning"/>
    <x v="3"/>
    <s v="Trail Tent 2P"/>
    <n v="10"/>
    <n v="191.98"/>
    <n v="0.1"/>
    <n v="102.73"/>
    <n v="1727.82"/>
    <n v="1027.3"/>
    <n v="700.52"/>
    <n v="0.40543575140929033"/>
  </r>
  <r>
    <n v="887"/>
    <d v="2026-11-12T00:00:00"/>
    <n v="2026"/>
    <x v="3"/>
    <n v="11"/>
    <x v="10"/>
    <x v="3"/>
    <x v="8"/>
    <x v="2"/>
    <s v="Returning"/>
    <x v="1"/>
    <s v="Hiking Daypack 20L"/>
    <n v="6"/>
    <n v="89.87"/>
    <n v="0.2"/>
    <n v="44.47"/>
    <n v="431.37600000000003"/>
    <n v="266.82"/>
    <n v="164.55600000000004"/>
    <n v="0.3814676755313231"/>
  </r>
  <r>
    <n v="1090"/>
    <d v="2026-11-12T00:00:00"/>
    <n v="2026"/>
    <x v="3"/>
    <n v="11"/>
    <x v="10"/>
    <x v="1"/>
    <x v="14"/>
    <x v="3"/>
    <s v="New"/>
    <x v="0"/>
    <s v="Trail Bike Light"/>
    <n v="3"/>
    <n v="51.44"/>
    <n v="0.1"/>
    <n v="23.11"/>
    <n v="138.88800000000001"/>
    <n v="69.33"/>
    <n v="69.558000000000007"/>
    <n v="0.50082080525315364"/>
  </r>
  <r>
    <n v="2090"/>
    <d v="2026-11-12T00:00:00"/>
    <n v="2026"/>
    <x v="3"/>
    <n v="11"/>
    <x v="10"/>
    <x v="3"/>
    <x v="4"/>
    <x v="3"/>
    <s v="New"/>
    <x v="2"/>
    <s v="Packing Cube Set"/>
    <n v="4"/>
    <n v="46.68"/>
    <n v="0.05"/>
    <n v="17.96"/>
    <n v="177.38399999999999"/>
    <n v="71.84"/>
    <n v="105.54399999999998"/>
    <n v="0.59500293149325756"/>
  </r>
  <r>
    <n v="2561"/>
    <d v="2026-11-12T00:00:00"/>
    <n v="2026"/>
    <x v="3"/>
    <n v="11"/>
    <x v="10"/>
    <x v="1"/>
    <x v="12"/>
    <x v="2"/>
    <s v="New"/>
    <x v="1"/>
    <s v="Trekking Poles"/>
    <n v="4"/>
    <n v="73.05"/>
    <n v="0.2"/>
    <n v="32.82"/>
    <n v="233.76"/>
    <n v="131.28"/>
    <n v="102.47999999999999"/>
    <n v="0.4383983572895277"/>
  </r>
  <r>
    <n v="2855"/>
    <d v="2026-11-12T00:00:00"/>
    <n v="2026"/>
    <x v="3"/>
    <n v="11"/>
    <x v="10"/>
    <x v="2"/>
    <x v="10"/>
    <x v="3"/>
    <s v="New"/>
    <x v="3"/>
    <s v="Compact Sleeping Bag"/>
    <n v="1"/>
    <n v="125.32"/>
    <n v="0.15"/>
    <n v="59.49"/>
    <n v="106.52199999999999"/>
    <n v="59.49"/>
    <n v="47.031999999999989"/>
    <n v="0.44152381667636725"/>
  </r>
  <r>
    <n v="4421"/>
    <d v="2026-11-12T00:00:00"/>
    <n v="2026"/>
    <x v="3"/>
    <n v="11"/>
    <x v="10"/>
    <x v="1"/>
    <x v="11"/>
    <x v="3"/>
    <s v="Business"/>
    <x v="4"/>
    <s v="Weighted Vest"/>
    <n v="2"/>
    <n v="123.49"/>
    <n v="0.15"/>
    <n v="68.08"/>
    <n v="209.93299999999999"/>
    <n v="136.16"/>
    <n v="73.772999999999996"/>
    <n v="0.35141211719929694"/>
  </r>
  <r>
    <n v="195"/>
    <d v="2026-11-13T00:00:00"/>
    <n v="2026"/>
    <x v="3"/>
    <n v="11"/>
    <x v="10"/>
    <x v="1"/>
    <x v="12"/>
    <x v="2"/>
    <s v="Returning"/>
    <x v="2"/>
    <s v="Packing Cube Set"/>
    <n v="1"/>
    <n v="47.37"/>
    <n v="0.2"/>
    <n v="18.739999999999998"/>
    <n v="37.896000000000001"/>
    <n v="18.739999999999998"/>
    <n v="19.156000000000002"/>
    <n v="0.50548870593202455"/>
  </r>
  <r>
    <n v="520"/>
    <d v="2026-11-13T00:00:00"/>
    <n v="2026"/>
    <x v="3"/>
    <n v="11"/>
    <x v="10"/>
    <x v="1"/>
    <x v="12"/>
    <x v="1"/>
    <s v="Business"/>
    <x v="1"/>
    <s v="Hiking Daypack 20L"/>
    <n v="6"/>
    <n v="92.31"/>
    <n v="0.05"/>
    <n v="46.12"/>
    <n v="526.16700000000003"/>
    <n v="276.71999999999997"/>
    <n v="249.44700000000006"/>
    <n v="0.47408332335551268"/>
  </r>
  <r>
    <n v="646"/>
    <d v="2026-11-13T00:00:00"/>
    <n v="2026"/>
    <x v="3"/>
    <n v="11"/>
    <x v="10"/>
    <x v="2"/>
    <x v="16"/>
    <x v="2"/>
    <s v="Returning"/>
    <x v="0"/>
    <s v="Trail Bike Light"/>
    <n v="1"/>
    <n v="49.53"/>
    <n v="0.1"/>
    <n v="22.18"/>
    <n v="44.577000000000005"/>
    <n v="22.18"/>
    <n v="22.397000000000006"/>
    <n v="0.50243399062296712"/>
  </r>
  <r>
    <n v="893"/>
    <d v="2026-11-13T00:00:00"/>
    <n v="2026"/>
    <x v="3"/>
    <n v="11"/>
    <x v="10"/>
    <x v="3"/>
    <x v="8"/>
    <x v="0"/>
    <s v="New"/>
    <x v="2"/>
    <s v="Packing Cube Set"/>
    <n v="4"/>
    <n v="47.62"/>
    <n v="0.2"/>
    <n v="18.100000000000001"/>
    <n v="152.38399999999999"/>
    <n v="72.400000000000006"/>
    <n v="79.98399999999998"/>
    <n v="0.52488450230995376"/>
  </r>
  <r>
    <n v="916"/>
    <d v="2026-11-13T00:00:00"/>
    <n v="2026"/>
    <x v="3"/>
    <n v="11"/>
    <x v="10"/>
    <x v="1"/>
    <x v="6"/>
    <x v="0"/>
    <s v="New"/>
    <x v="0"/>
    <s v="Trail Bike Light"/>
    <n v="4"/>
    <n v="51.93"/>
    <n v="0.05"/>
    <n v="22.62"/>
    <n v="197.334"/>
    <n v="90.48"/>
    <n v="106.854"/>
    <n v="0.54148803551339353"/>
  </r>
  <r>
    <n v="1295"/>
    <d v="2026-11-13T00:00:00"/>
    <n v="2026"/>
    <x v="3"/>
    <n v="11"/>
    <x v="10"/>
    <x v="1"/>
    <x v="11"/>
    <x v="3"/>
    <s v="New"/>
    <x v="1"/>
    <s v="Summit Backpack 45L"/>
    <n v="1"/>
    <n v="155.44999999999999"/>
    <n v="0.05"/>
    <n v="77.25"/>
    <n v="147.67749999999998"/>
    <n v="77.25"/>
    <n v="70.427499999999981"/>
    <n v="0.47690067884410281"/>
  </r>
  <r>
    <n v="3438"/>
    <d v="2026-11-13T00:00:00"/>
    <n v="2026"/>
    <x v="3"/>
    <n v="11"/>
    <x v="10"/>
    <x v="0"/>
    <x v="0"/>
    <x v="0"/>
    <s v="Returning"/>
    <x v="0"/>
    <s v="Compact Repair Kit"/>
    <n v="4"/>
    <n v="40.03"/>
    <n v="0.05"/>
    <n v="16.78"/>
    <n v="152.114"/>
    <n v="67.12"/>
    <n v="84.994"/>
    <n v="0.5587519886400989"/>
  </r>
  <r>
    <n v="3573"/>
    <d v="2026-11-13T00:00:00"/>
    <n v="2026"/>
    <x v="3"/>
    <n v="11"/>
    <x v="10"/>
    <x v="0"/>
    <x v="9"/>
    <x v="0"/>
    <s v="Returning"/>
    <x v="1"/>
    <s v="Summit Backpack 45L"/>
    <n v="2"/>
    <n v="152.96"/>
    <n v="0.1"/>
    <n v="79.12"/>
    <n v="275.32800000000003"/>
    <n v="158.24"/>
    <n v="117.08800000000002"/>
    <n v="0.4252673175267318"/>
  </r>
  <r>
    <n v="4257"/>
    <d v="2026-11-13T00:00:00"/>
    <n v="2026"/>
    <x v="3"/>
    <n v="11"/>
    <x v="10"/>
    <x v="3"/>
    <x v="13"/>
    <x v="2"/>
    <s v="New"/>
    <x v="4"/>
    <s v="Weighted Vest"/>
    <n v="2"/>
    <n v="124.06"/>
    <n v="0.05"/>
    <n v="69.98"/>
    <n v="235.714"/>
    <n v="139.96"/>
    <n v="95.753999999999991"/>
    <n v="0.40622958330858577"/>
  </r>
  <r>
    <n v="4389"/>
    <d v="2026-11-13T00:00:00"/>
    <n v="2026"/>
    <x v="3"/>
    <n v="11"/>
    <x v="10"/>
    <x v="2"/>
    <x v="10"/>
    <x v="3"/>
    <s v="New"/>
    <x v="1"/>
    <s v="Summit Backpack 45L"/>
    <n v="1"/>
    <n v="151.66"/>
    <n v="0.1"/>
    <n v="80.209999999999994"/>
    <n v="136.494"/>
    <n v="80.209999999999994"/>
    <n v="56.284000000000006"/>
    <n v="0.41235512183685735"/>
  </r>
  <r>
    <n v="4887"/>
    <d v="2026-11-13T00:00:00"/>
    <n v="2026"/>
    <x v="3"/>
    <n v="11"/>
    <x v="10"/>
    <x v="3"/>
    <x v="8"/>
    <x v="0"/>
    <s v="New"/>
    <x v="1"/>
    <s v="Trail Boots"/>
    <n v="2"/>
    <n v="142.30000000000001"/>
    <n v="0.15"/>
    <n v="77.760000000000005"/>
    <n v="241.91000000000003"/>
    <n v="155.52000000000001"/>
    <n v="86.390000000000015"/>
    <n v="0.35711628291513375"/>
  </r>
  <r>
    <n v="5007"/>
    <d v="2026-11-13T00:00:00"/>
    <n v="2026"/>
    <x v="3"/>
    <n v="11"/>
    <x v="10"/>
    <x v="1"/>
    <x v="14"/>
    <x v="0"/>
    <s v="Business"/>
    <x v="2"/>
    <s v="Travel Backpack 35L"/>
    <n v="4"/>
    <n v="161.97"/>
    <n v="0.05"/>
    <n v="87.2"/>
    <n v="615.48599999999999"/>
    <n v="348.8"/>
    <n v="266.68599999999998"/>
    <n v="0.4332933649181297"/>
  </r>
  <r>
    <n v="5111"/>
    <d v="2026-11-13T00:00:00"/>
    <n v="2026"/>
    <x v="3"/>
    <n v="11"/>
    <x v="10"/>
    <x v="1"/>
    <x v="14"/>
    <x v="1"/>
    <s v="Business"/>
    <x v="2"/>
    <s v="Carry-On Duffel"/>
    <n v="5"/>
    <n v="133.99"/>
    <n v="0.15"/>
    <n v="65.55"/>
    <n v="569.45749999999998"/>
    <n v="327.75"/>
    <n v="241.70749999999998"/>
    <n v="0.42445221987593451"/>
  </r>
  <r>
    <n v="5177"/>
    <d v="2026-11-13T00:00:00"/>
    <n v="2026"/>
    <x v="3"/>
    <n v="11"/>
    <x v="10"/>
    <x v="1"/>
    <x v="6"/>
    <x v="2"/>
    <s v="Returning"/>
    <x v="3"/>
    <s v="Portable Camp Stove"/>
    <n v="2"/>
    <n v="83.18"/>
    <n v="0.1"/>
    <n v="40.479999999999997"/>
    <n v="149.72400000000002"/>
    <n v="80.959999999999994"/>
    <n v="68.764000000000024"/>
    <n v="0.45927172664369115"/>
  </r>
  <r>
    <n v="584"/>
    <d v="2026-11-14T00:00:00"/>
    <n v="2026"/>
    <x v="3"/>
    <n v="11"/>
    <x v="10"/>
    <x v="1"/>
    <x v="12"/>
    <x v="0"/>
    <s v="New"/>
    <x v="1"/>
    <s v="Hiking Daypack 20L"/>
    <n v="1"/>
    <n v="91.95"/>
    <n v="0"/>
    <n v="46.64"/>
    <n v="91.95"/>
    <n v="46.64"/>
    <n v="45.31"/>
    <n v="0.49276780859162589"/>
  </r>
  <r>
    <n v="621"/>
    <d v="2026-11-14T00:00:00"/>
    <n v="2026"/>
    <x v="3"/>
    <n v="11"/>
    <x v="10"/>
    <x v="3"/>
    <x v="13"/>
    <x v="1"/>
    <s v="Business"/>
    <x v="2"/>
    <s v="Insulated Bottle"/>
    <n v="5"/>
    <n v="35.68"/>
    <n v="0.15"/>
    <n v="13.48"/>
    <n v="151.64000000000001"/>
    <n v="67.400000000000006"/>
    <n v="84.240000000000009"/>
    <n v="0.55552624637298864"/>
  </r>
  <r>
    <n v="623"/>
    <d v="2026-11-14T00:00:00"/>
    <n v="2026"/>
    <x v="3"/>
    <n v="11"/>
    <x v="10"/>
    <x v="2"/>
    <x v="16"/>
    <x v="0"/>
    <s v="Returning"/>
    <x v="3"/>
    <s v="Alpine Tent 4P"/>
    <n v="3"/>
    <n v="336.58"/>
    <n v="0.15"/>
    <n v="198.99"/>
    <n v="858.279"/>
    <n v="596.97"/>
    <n v="261.30899999999997"/>
    <n v="0.3044569423229509"/>
  </r>
  <r>
    <n v="1431"/>
    <d v="2026-11-14T00:00:00"/>
    <n v="2026"/>
    <x v="3"/>
    <n v="11"/>
    <x v="10"/>
    <x v="2"/>
    <x v="2"/>
    <x v="0"/>
    <s v="New"/>
    <x v="4"/>
    <s v="Recovery Roller"/>
    <n v="2"/>
    <n v="36.979999999999997"/>
    <n v="0.15"/>
    <n v="14.13"/>
    <n v="62.865999999999993"/>
    <n v="28.26"/>
    <n v="34.605999999999995"/>
    <n v="0.55047243342983487"/>
  </r>
  <r>
    <n v="1520"/>
    <d v="2026-11-14T00:00:00"/>
    <n v="2026"/>
    <x v="3"/>
    <n v="11"/>
    <x v="10"/>
    <x v="3"/>
    <x v="13"/>
    <x v="3"/>
    <s v="New"/>
    <x v="4"/>
    <s v="Recovery Roller"/>
    <n v="2"/>
    <n v="36.15"/>
    <n v="0"/>
    <n v="13.51"/>
    <n v="72.3"/>
    <n v="27.02"/>
    <n v="45.28"/>
    <n v="0.62627939142461964"/>
  </r>
  <r>
    <n v="1791"/>
    <d v="2026-11-14T00:00:00"/>
    <n v="2026"/>
    <x v="3"/>
    <n v="11"/>
    <x v="10"/>
    <x v="2"/>
    <x v="2"/>
    <x v="0"/>
    <s v="Business"/>
    <x v="4"/>
    <s v="Weighted Vest"/>
    <n v="1"/>
    <n v="121.86"/>
    <n v="0.05"/>
    <n v="69.900000000000006"/>
    <n v="115.767"/>
    <n v="69.900000000000006"/>
    <n v="45.86699999999999"/>
    <n v="0.396200989919407"/>
  </r>
  <r>
    <n v="2191"/>
    <d v="2026-11-14T00:00:00"/>
    <n v="2026"/>
    <x v="3"/>
    <n v="11"/>
    <x v="10"/>
    <x v="2"/>
    <x v="5"/>
    <x v="2"/>
    <s v="Returning"/>
    <x v="0"/>
    <s v="Trail Bike Light"/>
    <n v="6"/>
    <n v="49.85"/>
    <n v="0.05"/>
    <n v="22.68"/>
    <n v="284.14499999999998"/>
    <n v="136.07999999999998"/>
    <n v="148.065"/>
    <n v="0.52108958454310306"/>
  </r>
  <r>
    <n v="2365"/>
    <d v="2026-11-14T00:00:00"/>
    <n v="2026"/>
    <x v="3"/>
    <n v="11"/>
    <x v="10"/>
    <x v="2"/>
    <x v="5"/>
    <x v="2"/>
    <s v="Business"/>
    <x v="1"/>
    <s v="Hiking Daypack 20L"/>
    <n v="2"/>
    <n v="91.95"/>
    <n v="0.05"/>
    <n v="46.45"/>
    <n v="174.70499999999998"/>
    <n v="92.9"/>
    <n v="81.804999999999978"/>
    <n v="0.46824647262528252"/>
  </r>
  <r>
    <n v="2603"/>
    <d v="2026-11-14T00:00:00"/>
    <n v="2026"/>
    <x v="3"/>
    <n v="11"/>
    <x v="10"/>
    <x v="3"/>
    <x v="8"/>
    <x v="3"/>
    <s v="Returning"/>
    <x v="0"/>
    <s v="Trail Bike Light"/>
    <n v="2"/>
    <n v="51.71"/>
    <n v="0.15"/>
    <n v="22.93"/>
    <n v="87.906999999999996"/>
    <n v="45.86"/>
    <n v="42.046999999999997"/>
    <n v="0.47831230732478641"/>
  </r>
  <r>
    <n v="4098"/>
    <d v="2026-11-14T00:00:00"/>
    <n v="2026"/>
    <x v="3"/>
    <n v="11"/>
    <x v="10"/>
    <x v="1"/>
    <x v="1"/>
    <x v="2"/>
    <s v="Returning"/>
    <x v="4"/>
    <s v="Resistance Band Set"/>
    <n v="1"/>
    <n v="41.05"/>
    <n v="0.05"/>
    <n v="14.6"/>
    <n v="38.997499999999995"/>
    <n v="14.6"/>
    <n v="24.397499999999994"/>
    <n v="0.62561702673248276"/>
  </r>
  <r>
    <n v="1176"/>
    <d v="2026-11-15T00:00:00"/>
    <n v="2026"/>
    <x v="3"/>
    <n v="11"/>
    <x v="10"/>
    <x v="1"/>
    <x v="6"/>
    <x v="1"/>
    <s v="Business"/>
    <x v="3"/>
    <s v="Alpine Tent 4P"/>
    <n v="10"/>
    <n v="333.09"/>
    <n v="0.15"/>
    <n v="197.95"/>
    <n v="2831.2649999999994"/>
    <n v="1979.5"/>
    <n v="851.76499999999942"/>
    <n v="0.30084255624252748"/>
  </r>
  <r>
    <n v="1895"/>
    <d v="2026-11-15T00:00:00"/>
    <n v="2026"/>
    <x v="3"/>
    <n v="11"/>
    <x v="10"/>
    <x v="3"/>
    <x v="4"/>
    <x v="0"/>
    <s v="Business"/>
    <x v="0"/>
    <s v="Trail Bike Light"/>
    <n v="3"/>
    <n v="51.79"/>
    <n v="0.2"/>
    <n v="22.23"/>
    <n v="124.29600000000001"/>
    <n v="66.69"/>
    <n v="57.606000000000009"/>
    <n v="0.4634581965630431"/>
  </r>
  <r>
    <n v="3385"/>
    <d v="2026-11-15T00:00:00"/>
    <n v="2026"/>
    <x v="3"/>
    <n v="11"/>
    <x v="10"/>
    <x v="1"/>
    <x v="11"/>
    <x v="3"/>
    <s v="New"/>
    <x v="1"/>
    <s v="Trekking Poles"/>
    <n v="1"/>
    <n v="71.040000000000006"/>
    <n v="0.1"/>
    <n v="31.59"/>
    <n v="63.936000000000007"/>
    <n v="31.59"/>
    <n v="32.346000000000004"/>
    <n v="0.50591216216216217"/>
  </r>
  <r>
    <n v="3581"/>
    <d v="2026-11-15T00:00:00"/>
    <n v="2026"/>
    <x v="3"/>
    <n v="11"/>
    <x v="10"/>
    <x v="3"/>
    <x v="4"/>
    <x v="3"/>
    <s v="Business"/>
    <x v="1"/>
    <s v="Trail Boots"/>
    <n v="2"/>
    <n v="141.21"/>
    <n v="0.1"/>
    <n v="78.31"/>
    <n v="254.17800000000003"/>
    <n v="156.62"/>
    <n v="97.558000000000021"/>
    <n v="0.38381763960688969"/>
  </r>
  <r>
    <n v="4528"/>
    <d v="2026-11-15T00:00:00"/>
    <n v="2026"/>
    <x v="3"/>
    <n v="11"/>
    <x v="10"/>
    <x v="0"/>
    <x v="15"/>
    <x v="3"/>
    <s v="New"/>
    <x v="1"/>
    <s v="Trail Boots"/>
    <n v="2"/>
    <n v="141.63999999999999"/>
    <n v="0.15"/>
    <n v="80.349999999999994"/>
    <n v="240.78799999999998"/>
    <n v="160.69999999999999"/>
    <n v="80.087999999999994"/>
    <n v="0.33260793727262156"/>
  </r>
  <r>
    <n v="4633"/>
    <d v="2026-11-15T00:00:00"/>
    <n v="2026"/>
    <x v="3"/>
    <n v="11"/>
    <x v="10"/>
    <x v="2"/>
    <x v="10"/>
    <x v="0"/>
    <s v="Returning"/>
    <x v="1"/>
    <s v="Trekking Poles"/>
    <n v="1"/>
    <n v="71.78"/>
    <n v="0.15"/>
    <n v="32.869999999999997"/>
    <n v="61.012999999999998"/>
    <n v="32.869999999999997"/>
    <n v="28.143000000000001"/>
    <n v="0.46126235392457349"/>
  </r>
  <r>
    <n v="5195"/>
    <d v="2026-11-15T00:00:00"/>
    <n v="2026"/>
    <x v="3"/>
    <n v="11"/>
    <x v="10"/>
    <x v="2"/>
    <x v="16"/>
    <x v="0"/>
    <s v="Business"/>
    <x v="1"/>
    <s v="Summit Backpack 45L"/>
    <n v="3"/>
    <n v="153.88999999999999"/>
    <n v="0.1"/>
    <n v="80.36"/>
    <n v="415.50299999999999"/>
    <n v="241.07999999999998"/>
    <n v="174.423"/>
    <n v="0.41978758276113531"/>
  </r>
  <r>
    <n v="2778"/>
    <d v="2026-11-16T00:00:00"/>
    <n v="2026"/>
    <x v="3"/>
    <n v="11"/>
    <x v="10"/>
    <x v="3"/>
    <x v="4"/>
    <x v="3"/>
    <s v="Returning"/>
    <x v="1"/>
    <s v="Trail Boots"/>
    <n v="1"/>
    <n v="145.4"/>
    <n v="0.1"/>
    <n v="77.66"/>
    <n v="130.86000000000001"/>
    <n v="77.66"/>
    <n v="53.200000000000017"/>
    <n v="0.40654134189209851"/>
  </r>
  <r>
    <n v="341"/>
    <d v="2026-11-17T00:00:00"/>
    <n v="2026"/>
    <x v="3"/>
    <n v="11"/>
    <x v="10"/>
    <x v="3"/>
    <x v="8"/>
    <x v="0"/>
    <s v="Returning"/>
    <x v="2"/>
    <s v="Carry-On Duffel"/>
    <n v="1"/>
    <n v="132.94999999999999"/>
    <n v="0.05"/>
    <n v="65.36"/>
    <n v="126.30249999999998"/>
    <n v="65.36"/>
    <n v="60.942499999999981"/>
    <n v="0.48251222264009019"/>
  </r>
  <r>
    <n v="374"/>
    <d v="2026-11-17T00:00:00"/>
    <n v="2026"/>
    <x v="3"/>
    <n v="11"/>
    <x v="10"/>
    <x v="3"/>
    <x v="7"/>
    <x v="2"/>
    <s v="Returning"/>
    <x v="4"/>
    <s v="Training Mat"/>
    <n v="1"/>
    <n v="51.34"/>
    <n v="0.15"/>
    <n v="21.37"/>
    <n v="43.639000000000003"/>
    <n v="21.37"/>
    <n v="22.269000000000002"/>
    <n v="0.5103004193496643"/>
  </r>
  <r>
    <n v="598"/>
    <d v="2026-11-17T00:00:00"/>
    <n v="2026"/>
    <x v="3"/>
    <n v="11"/>
    <x v="10"/>
    <x v="0"/>
    <x v="0"/>
    <x v="0"/>
    <s v="New"/>
    <x v="0"/>
    <s v="Trail Bike Light"/>
    <n v="1"/>
    <n v="49.98"/>
    <n v="0.1"/>
    <n v="22.25"/>
    <n v="44.981999999999999"/>
    <n v="22.25"/>
    <n v="22.731999999999999"/>
    <n v="0.50535769863500957"/>
  </r>
  <r>
    <n v="690"/>
    <d v="2026-11-17T00:00:00"/>
    <n v="2026"/>
    <x v="3"/>
    <n v="11"/>
    <x v="10"/>
    <x v="3"/>
    <x v="8"/>
    <x v="0"/>
    <s v="Returning"/>
    <x v="2"/>
    <s v="Travel Backpack 35L"/>
    <n v="2"/>
    <n v="168.08"/>
    <n v="0.1"/>
    <n v="87.63"/>
    <n v="302.54400000000004"/>
    <n v="175.26"/>
    <n v="127.28400000000005"/>
    <n v="0.42071235919403471"/>
  </r>
  <r>
    <n v="1296"/>
    <d v="2026-11-17T00:00:00"/>
    <n v="2026"/>
    <x v="3"/>
    <n v="11"/>
    <x v="10"/>
    <x v="3"/>
    <x v="13"/>
    <x v="0"/>
    <s v="New"/>
    <x v="3"/>
    <s v="Trail Tent 2P"/>
    <n v="1"/>
    <n v="191.85"/>
    <n v="0.15"/>
    <n v="104.41"/>
    <n v="163.07249999999999"/>
    <n v="104.41"/>
    <n v="58.662499999999994"/>
    <n v="0.35973263425776875"/>
  </r>
  <r>
    <n v="1585"/>
    <d v="2026-11-17T00:00:00"/>
    <n v="2026"/>
    <x v="3"/>
    <n v="11"/>
    <x v="10"/>
    <x v="1"/>
    <x v="14"/>
    <x v="2"/>
    <s v="Returning"/>
    <x v="1"/>
    <s v="Hiking Daypack 20L"/>
    <n v="4"/>
    <n v="93.99"/>
    <n v="0.1"/>
    <n v="44.07"/>
    <n v="338.36399999999998"/>
    <n v="176.28"/>
    <n v="162.08399999999997"/>
    <n v="0.47902259105578604"/>
  </r>
  <r>
    <n v="2194"/>
    <d v="2026-11-17T00:00:00"/>
    <n v="2026"/>
    <x v="3"/>
    <n v="11"/>
    <x v="10"/>
    <x v="3"/>
    <x v="13"/>
    <x v="0"/>
    <s v="Returning"/>
    <x v="2"/>
    <s v="Insulated Bottle"/>
    <n v="4"/>
    <n v="36.57"/>
    <n v="0.05"/>
    <n v="13.35"/>
    <n v="138.96600000000001"/>
    <n v="53.4"/>
    <n v="85.566000000000003"/>
    <n v="0.61573334484694098"/>
  </r>
  <r>
    <n v="2221"/>
    <d v="2026-11-17T00:00:00"/>
    <n v="2026"/>
    <x v="3"/>
    <n v="11"/>
    <x v="10"/>
    <x v="1"/>
    <x v="12"/>
    <x v="3"/>
    <s v="Returning"/>
    <x v="0"/>
    <s v="Compact Repair Kit"/>
    <n v="1"/>
    <n v="39.81"/>
    <n v="0.05"/>
    <n v="16.25"/>
    <n v="37.819499999999998"/>
    <n v="16.25"/>
    <n v="21.569499999999998"/>
    <n v="0.57032747656632155"/>
  </r>
  <r>
    <n v="3836"/>
    <d v="2026-11-17T00:00:00"/>
    <n v="2026"/>
    <x v="3"/>
    <n v="11"/>
    <x v="10"/>
    <x v="3"/>
    <x v="4"/>
    <x v="2"/>
    <s v="Returning"/>
    <x v="1"/>
    <s v="Hiking Daypack 20L"/>
    <n v="1"/>
    <n v="91.43"/>
    <n v="0.1"/>
    <n v="45.06"/>
    <n v="82.287000000000006"/>
    <n v="45.06"/>
    <n v="37.227000000000004"/>
    <n v="0.45240438951474715"/>
  </r>
  <r>
    <n v="4437"/>
    <d v="2026-11-17T00:00:00"/>
    <n v="2026"/>
    <x v="3"/>
    <n v="11"/>
    <x v="10"/>
    <x v="2"/>
    <x v="2"/>
    <x v="0"/>
    <s v="Returning"/>
    <x v="4"/>
    <s v="Weighted Vest"/>
    <n v="1"/>
    <n v="122.64"/>
    <n v="0"/>
    <n v="68.58"/>
    <n v="122.64"/>
    <n v="68.58"/>
    <n v="54.06"/>
    <n v="0.44080234833659493"/>
  </r>
  <r>
    <n v="4735"/>
    <d v="2026-11-17T00:00:00"/>
    <n v="2026"/>
    <x v="3"/>
    <n v="11"/>
    <x v="10"/>
    <x v="1"/>
    <x v="12"/>
    <x v="0"/>
    <s v="Business"/>
    <x v="0"/>
    <s v="Commuter Helmet"/>
    <n v="1"/>
    <n v="80.959999999999994"/>
    <n v="0.1"/>
    <n v="43.86"/>
    <n v="72.86399999999999"/>
    <n v="43.86"/>
    <n v="29.003999999999991"/>
    <n v="0.39805665349143604"/>
  </r>
  <r>
    <n v="554"/>
    <d v="2026-11-18T00:00:00"/>
    <n v="2026"/>
    <x v="3"/>
    <n v="11"/>
    <x v="10"/>
    <x v="2"/>
    <x v="5"/>
    <x v="3"/>
    <s v="Business"/>
    <x v="4"/>
    <s v="Recovery Roller"/>
    <n v="1"/>
    <n v="36.380000000000003"/>
    <n v="0.05"/>
    <n v="14.06"/>
    <n v="34.561"/>
    <n v="14.06"/>
    <n v="20.500999999999998"/>
    <n v="0.59318306761957118"/>
  </r>
  <r>
    <n v="1205"/>
    <d v="2026-11-18T00:00:00"/>
    <n v="2026"/>
    <x v="3"/>
    <n v="11"/>
    <x v="10"/>
    <x v="3"/>
    <x v="13"/>
    <x v="0"/>
    <s v="Returning"/>
    <x v="0"/>
    <s v="Cycling Pack 12L"/>
    <n v="2"/>
    <n v="100.72"/>
    <n v="0.1"/>
    <n v="51.68"/>
    <n v="181.29599999999999"/>
    <n v="103.36"/>
    <n v="77.935999999999993"/>
    <n v="0.42988262289294854"/>
  </r>
  <r>
    <n v="1979"/>
    <d v="2026-11-18T00:00:00"/>
    <n v="2026"/>
    <x v="3"/>
    <n v="11"/>
    <x v="10"/>
    <x v="1"/>
    <x v="11"/>
    <x v="2"/>
    <s v="Returning"/>
    <x v="3"/>
    <s v="Compact Sleeping Bag"/>
    <n v="3"/>
    <n v="120.29"/>
    <n v="0"/>
    <n v="62.04"/>
    <n v="360.87"/>
    <n v="186.12"/>
    <n v="174.75"/>
    <n v="0.48424640452240419"/>
  </r>
  <r>
    <n v="2151"/>
    <d v="2026-11-18T00:00:00"/>
    <n v="2026"/>
    <x v="3"/>
    <n v="11"/>
    <x v="10"/>
    <x v="1"/>
    <x v="1"/>
    <x v="0"/>
    <s v="New"/>
    <x v="3"/>
    <s v="Compact Sleeping Bag"/>
    <n v="2"/>
    <n v="124.18"/>
    <n v="0.15"/>
    <n v="60.72"/>
    <n v="211.10599999999999"/>
    <n v="121.44"/>
    <n v="89.665999999999997"/>
    <n v="0.42474396748552862"/>
  </r>
  <r>
    <n v="2730"/>
    <d v="2026-11-18T00:00:00"/>
    <n v="2026"/>
    <x v="3"/>
    <n v="11"/>
    <x v="10"/>
    <x v="0"/>
    <x v="0"/>
    <x v="0"/>
    <s v="Returning"/>
    <x v="1"/>
    <s v="Summit Backpack 45L"/>
    <n v="3"/>
    <n v="154.07"/>
    <n v="0.05"/>
    <n v="77.73"/>
    <n v="439.09949999999998"/>
    <n v="233.19"/>
    <n v="205.90949999999998"/>
    <n v="0.46893585622393102"/>
  </r>
  <r>
    <n v="2779"/>
    <d v="2026-11-18T00:00:00"/>
    <n v="2026"/>
    <x v="3"/>
    <n v="11"/>
    <x v="10"/>
    <x v="0"/>
    <x v="15"/>
    <x v="1"/>
    <s v="Business"/>
    <x v="4"/>
    <s v="Weighted Vest"/>
    <n v="4"/>
    <n v="123.4"/>
    <n v="0.05"/>
    <n v="70.930000000000007"/>
    <n v="468.92"/>
    <n v="283.72000000000003"/>
    <n v="185.2"/>
    <n v="0.3949500980977565"/>
  </r>
  <r>
    <n v="2853"/>
    <d v="2026-11-18T00:00:00"/>
    <n v="2026"/>
    <x v="3"/>
    <n v="11"/>
    <x v="10"/>
    <x v="2"/>
    <x v="3"/>
    <x v="0"/>
    <s v="New"/>
    <x v="0"/>
    <s v="Cycling Pack 12L"/>
    <n v="1"/>
    <n v="104.64"/>
    <n v="0"/>
    <n v="50.79"/>
    <n v="104.64"/>
    <n v="50.79"/>
    <n v="53.85"/>
    <n v="0.51462155963302758"/>
  </r>
  <r>
    <n v="3825"/>
    <d v="2026-11-18T00:00:00"/>
    <n v="2026"/>
    <x v="3"/>
    <n v="11"/>
    <x v="10"/>
    <x v="3"/>
    <x v="8"/>
    <x v="0"/>
    <s v="New"/>
    <x v="2"/>
    <s v="Packing Cube Set"/>
    <n v="2"/>
    <n v="46.44"/>
    <n v="0.1"/>
    <n v="18.190000000000001"/>
    <n v="83.591999999999999"/>
    <n v="36.380000000000003"/>
    <n v="47.211999999999996"/>
    <n v="0.56479088908029473"/>
  </r>
  <r>
    <n v="4808"/>
    <d v="2026-11-18T00:00:00"/>
    <n v="2026"/>
    <x v="3"/>
    <n v="11"/>
    <x v="10"/>
    <x v="2"/>
    <x v="16"/>
    <x v="0"/>
    <s v="New"/>
    <x v="3"/>
    <s v="Portable Camp Stove"/>
    <n v="2"/>
    <n v="81.67"/>
    <n v="0.05"/>
    <n v="40.43"/>
    <n v="155.173"/>
    <n v="80.86"/>
    <n v="74.313000000000002"/>
    <n v="0.4789041908063903"/>
  </r>
  <r>
    <n v="5131"/>
    <d v="2026-11-18T00:00:00"/>
    <n v="2026"/>
    <x v="3"/>
    <n v="11"/>
    <x v="10"/>
    <x v="3"/>
    <x v="8"/>
    <x v="2"/>
    <s v="New"/>
    <x v="1"/>
    <s v="Trekking Poles"/>
    <n v="3"/>
    <n v="70.599999999999994"/>
    <n v="0.05"/>
    <n v="32.68"/>
    <n v="201.20999999999998"/>
    <n v="98.039999999999992"/>
    <n v="103.16999999999999"/>
    <n v="0.5127478753541076"/>
  </r>
  <r>
    <n v="1502"/>
    <d v="2026-11-19T00:00:00"/>
    <n v="2026"/>
    <x v="3"/>
    <n v="11"/>
    <x v="10"/>
    <x v="3"/>
    <x v="7"/>
    <x v="3"/>
    <s v="New"/>
    <x v="4"/>
    <s v="Recovery Roller"/>
    <n v="1"/>
    <n v="35.770000000000003"/>
    <n v="0.15"/>
    <n v="13.69"/>
    <n v="30.404500000000002"/>
    <n v="13.69"/>
    <n v="16.714500000000001"/>
    <n v="0.54973770330049831"/>
  </r>
  <r>
    <n v="2470"/>
    <d v="2026-11-19T00:00:00"/>
    <n v="2026"/>
    <x v="3"/>
    <n v="11"/>
    <x v="10"/>
    <x v="1"/>
    <x v="6"/>
    <x v="2"/>
    <s v="Business"/>
    <x v="1"/>
    <s v="Hiking Daypack 20L"/>
    <n v="1"/>
    <n v="92.13"/>
    <n v="0.15"/>
    <n v="45.85"/>
    <n v="78.31049999999999"/>
    <n v="45.85"/>
    <n v="32.460499999999989"/>
    <n v="0.41451018701195874"/>
  </r>
  <r>
    <n v="3452"/>
    <d v="2026-11-19T00:00:00"/>
    <n v="2026"/>
    <x v="3"/>
    <n v="11"/>
    <x v="10"/>
    <x v="1"/>
    <x v="12"/>
    <x v="0"/>
    <s v="Returning"/>
    <x v="1"/>
    <s v="Summit Backpack 45L"/>
    <n v="5"/>
    <n v="151.09"/>
    <n v="0.05"/>
    <n v="79.33"/>
    <n v="717.67750000000001"/>
    <n v="396.65"/>
    <n v="321.02750000000003"/>
    <n v="0.44731442744129507"/>
  </r>
  <r>
    <n v="4207"/>
    <d v="2026-11-19T00:00:00"/>
    <n v="2026"/>
    <x v="3"/>
    <n v="11"/>
    <x v="10"/>
    <x v="1"/>
    <x v="12"/>
    <x v="0"/>
    <s v="New"/>
    <x v="0"/>
    <s v="Cycling Pack 12L"/>
    <n v="2"/>
    <n v="103.99"/>
    <n v="0"/>
    <n v="50.36"/>
    <n v="207.98"/>
    <n v="100.72"/>
    <n v="107.25999999999999"/>
    <n v="0.51572266564092695"/>
  </r>
  <r>
    <n v="695"/>
    <d v="2026-11-20T00:00:00"/>
    <n v="2026"/>
    <x v="3"/>
    <n v="11"/>
    <x v="10"/>
    <x v="2"/>
    <x v="3"/>
    <x v="0"/>
    <s v="Returning"/>
    <x v="2"/>
    <s v="Insulated Bottle"/>
    <n v="1"/>
    <n v="36.909999999999997"/>
    <n v="0.1"/>
    <n v="13.43"/>
    <n v="33.219000000000001"/>
    <n v="13.43"/>
    <n v="19.789000000000001"/>
    <n v="0.59571329660736327"/>
  </r>
  <r>
    <n v="1127"/>
    <d v="2026-11-20T00:00:00"/>
    <n v="2026"/>
    <x v="3"/>
    <n v="11"/>
    <x v="10"/>
    <x v="0"/>
    <x v="0"/>
    <x v="3"/>
    <s v="New"/>
    <x v="0"/>
    <s v="Commuter Helmet"/>
    <n v="2"/>
    <n v="81.02"/>
    <n v="0"/>
    <n v="43.22"/>
    <n v="162.04"/>
    <n v="86.44"/>
    <n v="75.599999999999994"/>
    <n v="0.46655146877314241"/>
  </r>
  <r>
    <n v="1174"/>
    <d v="2026-11-20T00:00:00"/>
    <n v="2026"/>
    <x v="3"/>
    <n v="11"/>
    <x v="10"/>
    <x v="0"/>
    <x v="0"/>
    <x v="3"/>
    <s v="New"/>
    <x v="2"/>
    <s v="Travel Backpack 35L"/>
    <n v="3"/>
    <n v="164.36"/>
    <n v="0.05"/>
    <n v="88.7"/>
    <n v="468.42600000000004"/>
    <n v="266.10000000000002"/>
    <n v="202.32600000000002"/>
    <n v="0.43192734818306416"/>
  </r>
  <r>
    <n v="3968"/>
    <d v="2026-11-20T00:00:00"/>
    <n v="2026"/>
    <x v="3"/>
    <n v="11"/>
    <x v="10"/>
    <x v="1"/>
    <x v="11"/>
    <x v="1"/>
    <s v="Business"/>
    <x v="4"/>
    <s v="Training Mat"/>
    <n v="5"/>
    <n v="51.36"/>
    <n v="0.1"/>
    <n v="22.45"/>
    <n v="231.12"/>
    <n v="112.25"/>
    <n v="118.87"/>
    <n v="0.51432156455520939"/>
  </r>
  <r>
    <n v="4049"/>
    <d v="2026-11-20T00:00:00"/>
    <n v="2026"/>
    <x v="3"/>
    <n v="11"/>
    <x v="10"/>
    <x v="2"/>
    <x v="16"/>
    <x v="3"/>
    <s v="Returning"/>
    <x v="2"/>
    <s v="Insulated Bottle"/>
    <n v="1"/>
    <n v="36.590000000000003"/>
    <n v="0"/>
    <n v="13.73"/>
    <n v="36.590000000000003"/>
    <n v="13.73"/>
    <n v="22.860000000000003"/>
    <n v="0.62476086362394101"/>
  </r>
  <r>
    <n v="3"/>
    <d v="2026-11-21T00:00:00"/>
    <n v="2026"/>
    <x v="3"/>
    <n v="11"/>
    <x v="10"/>
    <x v="3"/>
    <x v="7"/>
    <x v="2"/>
    <s v="Returning"/>
    <x v="3"/>
    <s v="Compact Sleeping Bag"/>
    <n v="5"/>
    <n v="122.33"/>
    <n v="0.15"/>
    <n v="58.98"/>
    <n v="519.90249999999992"/>
    <n v="294.89999999999998"/>
    <n v="225.00249999999994"/>
    <n v="0.43277826130861069"/>
  </r>
  <r>
    <n v="1603"/>
    <d v="2026-11-21T00:00:00"/>
    <n v="2026"/>
    <x v="3"/>
    <n v="11"/>
    <x v="10"/>
    <x v="3"/>
    <x v="8"/>
    <x v="0"/>
    <s v="Returning"/>
    <x v="3"/>
    <s v="Portable Camp Stove"/>
    <n v="1"/>
    <n v="83.49"/>
    <n v="0.05"/>
    <n v="39.659999999999997"/>
    <n v="79.315499999999986"/>
    <n v="39.659999999999997"/>
    <n v="39.655499999999989"/>
    <n v="0.49997163227868446"/>
  </r>
  <r>
    <n v="2073"/>
    <d v="2026-11-21T00:00:00"/>
    <n v="2026"/>
    <x v="3"/>
    <n v="11"/>
    <x v="10"/>
    <x v="1"/>
    <x v="12"/>
    <x v="0"/>
    <s v="New"/>
    <x v="0"/>
    <s v="Trail Bike Light"/>
    <n v="2"/>
    <n v="51.48"/>
    <n v="0.1"/>
    <n v="22.51"/>
    <n v="92.664000000000001"/>
    <n v="45.02"/>
    <n v="47.643999999999998"/>
    <n v="0.51415868082534744"/>
  </r>
  <r>
    <n v="2487"/>
    <d v="2026-11-21T00:00:00"/>
    <n v="2026"/>
    <x v="3"/>
    <n v="11"/>
    <x v="10"/>
    <x v="2"/>
    <x v="2"/>
    <x v="3"/>
    <s v="New"/>
    <x v="3"/>
    <s v="Compact Sleeping Bag"/>
    <n v="1"/>
    <n v="123.43"/>
    <n v="0.15"/>
    <n v="60.8"/>
    <n v="104.91550000000001"/>
    <n v="60.8"/>
    <n v="44.115500000000011"/>
    <n v="0.42048601017008935"/>
  </r>
  <r>
    <n v="3407"/>
    <d v="2026-11-21T00:00:00"/>
    <n v="2026"/>
    <x v="3"/>
    <n v="11"/>
    <x v="10"/>
    <x v="3"/>
    <x v="7"/>
    <x v="0"/>
    <s v="New"/>
    <x v="2"/>
    <s v="Travel Backpack 35L"/>
    <n v="1"/>
    <n v="164.85"/>
    <n v="0.1"/>
    <n v="89.4"/>
    <n v="148.36500000000001"/>
    <n v="89.4"/>
    <n v="58.965000000000003"/>
    <n v="0.39743200889697705"/>
  </r>
  <r>
    <n v="4052"/>
    <d v="2026-11-21T00:00:00"/>
    <n v="2026"/>
    <x v="3"/>
    <n v="11"/>
    <x v="10"/>
    <x v="0"/>
    <x v="0"/>
    <x v="0"/>
    <s v="New"/>
    <x v="2"/>
    <s v="Packing Cube Set"/>
    <n v="1"/>
    <n v="46.82"/>
    <n v="0.2"/>
    <n v="18.27"/>
    <n v="37.456000000000003"/>
    <n v="18.27"/>
    <n v="19.186000000000003"/>
    <n v="0.51222768047842804"/>
  </r>
  <r>
    <n v="119"/>
    <d v="2026-11-22T00:00:00"/>
    <n v="2026"/>
    <x v="3"/>
    <n v="11"/>
    <x v="10"/>
    <x v="0"/>
    <x v="9"/>
    <x v="0"/>
    <s v="New"/>
    <x v="4"/>
    <s v="Resistance Band Set"/>
    <n v="1"/>
    <n v="41.16"/>
    <n v="0.1"/>
    <n v="14.82"/>
    <n v="37.043999999999997"/>
    <n v="14.82"/>
    <n v="22.223999999999997"/>
    <n v="0.59993521218011014"/>
  </r>
  <r>
    <n v="298"/>
    <d v="2026-11-22T00:00:00"/>
    <n v="2026"/>
    <x v="3"/>
    <n v="11"/>
    <x v="10"/>
    <x v="1"/>
    <x v="12"/>
    <x v="3"/>
    <s v="New"/>
    <x v="3"/>
    <s v="Trail Tent 2P"/>
    <n v="1"/>
    <n v="196.08"/>
    <n v="0.1"/>
    <n v="104.19"/>
    <n v="176.47200000000001"/>
    <n v="104.19"/>
    <n v="72.282000000000011"/>
    <n v="0.40959472324221408"/>
  </r>
  <r>
    <n v="419"/>
    <d v="2026-11-22T00:00:00"/>
    <n v="2026"/>
    <x v="3"/>
    <n v="11"/>
    <x v="10"/>
    <x v="3"/>
    <x v="8"/>
    <x v="2"/>
    <s v="New"/>
    <x v="3"/>
    <s v="Trail Tent 2P"/>
    <n v="1"/>
    <n v="192.62"/>
    <n v="0.1"/>
    <n v="105.97"/>
    <n v="173.358"/>
    <n v="105.97"/>
    <n v="67.388000000000005"/>
    <n v="0.38872160500236508"/>
  </r>
  <r>
    <n v="1181"/>
    <d v="2026-11-22T00:00:00"/>
    <n v="2026"/>
    <x v="3"/>
    <n v="11"/>
    <x v="10"/>
    <x v="1"/>
    <x v="12"/>
    <x v="3"/>
    <s v="New"/>
    <x v="0"/>
    <s v="Cycling Pack 12L"/>
    <n v="2"/>
    <n v="102.87"/>
    <n v="0.05"/>
    <n v="51.69"/>
    <n v="195.453"/>
    <n v="103.38"/>
    <n v="92.073000000000008"/>
    <n v="0.4710748875688785"/>
  </r>
  <r>
    <n v="1924"/>
    <d v="2026-11-22T00:00:00"/>
    <n v="2026"/>
    <x v="3"/>
    <n v="11"/>
    <x v="10"/>
    <x v="0"/>
    <x v="15"/>
    <x v="0"/>
    <s v="New"/>
    <x v="0"/>
    <s v="Trail Bike Light"/>
    <n v="3"/>
    <n v="50.99"/>
    <n v="0.2"/>
    <n v="22.53"/>
    <n v="122.376"/>
    <n v="67.59"/>
    <n v="54.786000000000001"/>
    <n v="0.44768582074916652"/>
  </r>
  <r>
    <n v="3829"/>
    <d v="2026-11-22T00:00:00"/>
    <n v="2026"/>
    <x v="3"/>
    <n v="11"/>
    <x v="10"/>
    <x v="1"/>
    <x v="12"/>
    <x v="2"/>
    <s v="New"/>
    <x v="0"/>
    <s v="Compact Repair Kit"/>
    <n v="1"/>
    <n v="39.94"/>
    <n v="0.1"/>
    <n v="16.89"/>
    <n v="35.945999999999998"/>
    <n v="16.89"/>
    <n v="19.055999999999997"/>
    <n v="0.53012852612251704"/>
  </r>
  <r>
    <n v="5065"/>
    <d v="2026-11-22T00:00:00"/>
    <n v="2026"/>
    <x v="3"/>
    <n v="11"/>
    <x v="10"/>
    <x v="3"/>
    <x v="8"/>
    <x v="0"/>
    <s v="New"/>
    <x v="2"/>
    <s v="Travel Backpack 35L"/>
    <n v="2"/>
    <n v="166.15"/>
    <n v="0"/>
    <n v="86.42"/>
    <n v="332.3"/>
    <n v="172.84"/>
    <n v="159.46"/>
    <n v="0.47986758952753539"/>
  </r>
  <r>
    <n v="5146"/>
    <d v="2026-11-22T00:00:00"/>
    <n v="2026"/>
    <x v="3"/>
    <n v="11"/>
    <x v="10"/>
    <x v="1"/>
    <x v="6"/>
    <x v="0"/>
    <s v="New"/>
    <x v="4"/>
    <s v="Recovery Roller"/>
    <n v="1"/>
    <n v="35.79"/>
    <n v="0.1"/>
    <n v="14.17"/>
    <n v="32.210999999999999"/>
    <n v="14.17"/>
    <n v="18.040999999999997"/>
    <n v="0.56008816863804278"/>
  </r>
  <r>
    <n v="320"/>
    <d v="2026-11-23T00:00:00"/>
    <n v="2026"/>
    <x v="3"/>
    <n v="11"/>
    <x v="10"/>
    <x v="2"/>
    <x v="2"/>
    <x v="0"/>
    <s v="New"/>
    <x v="3"/>
    <s v="Trail Tent 2P"/>
    <n v="5"/>
    <n v="196.53"/>
    <n v="0.15"/>
    <n v="105.01"/>
    <n v="835.25249999999994"/>
    <n v="525.05000000000007"/>
    <n v="310.20249999999987"/>
    <n v="0.37138769414039452"/>
  </r>
  <r>
    <n v="1250"/>
    <d v="2026-11-23T00:00:00"/>
    <n v="2026"/>
    <x v="3"/>
    <n v="11"/>
    <x v="10"/>
    <x v="1"/>
    <x v="12"/>
    <x v="0"/>
    <s v="New"/>
    <x v="2"/>
    <s v="Insulated Bottle"/>
    <n v="6"/>
    <n v="36.35"/>
    <n v="0"/>
    <n v="13.24"/>
    <n v="218.10000000000002"/>
    <n v="79.44"/>
    <n v="138.66000000000003"/>
    <n v="0.63576341127922975"/>
  </r>
  <r>
    <n v="2584"/>
    <d v="2026-11-23T00:00:00"/>
    <n v="2026"/>
    <x v="3"/>
    <n v="11"/>
    <x v="10"/>
    <x v="1"/>
    <x v="6"/>
    <x v="1"/>
    <s v="Returning"/>
    <x v="3"/>
    <s v="Trail Tent 2P"/>
    <n v="15"/>
    <n v="192.23"/>
    <n v="0.15"/>
    <n v="106.34"/>
    <n v="2450.9324999999999"/>
    <n v="1595.1000000000001"/>
    <n v="855.83249999999975"/>
    <n v="0.34918648310387979"/>
  </r>
  <r>
    <n v="2717"/>
    <d v="2026-11-23T00:00:00"/>
    <n v="2026"/>
    <x v="3"/>
    <n v="11"/>
    <x v="10"/>
    <x v="1"/>
    <x v="12"/>
    <x v="0"/>
    <s v="New"/>
    <x v="2"/>
    <s v="Travel Backpack 35L"/>
    <n v="2"/>
    <n v="167.9"/>
    <n v="0.15"/>
    <n v="89.55"/>
    <n v="285.43"/>
    <n v="179.1"/>
    <n v="106.33000000000001"/>
    <n v="0.37252566303471957"/>
  </r>
  <r>
    <n v="2737"/>
    <d v="2026-11-23T00:00:00"/>
    <n v="2026"/>
    <x v="3"/>
    <n v="11"/>
    <x v="10"/>
    <x v="1"/>
    <x v="6"/>
    <x v="0"/>
    <s v="Business"/>
    <x v="3"/>
    <s v="Portable Camp Stove"/>
    <n v="2"/>
    <n v="80.709999999999994"/>
    <n v="0.1"/>
    <n v="39.33"/>
    <n v="145.27799999999999"/>
    <n v="78.66"/>
    <n v="66.617999999999995"/>
    <n v="0.45855532152149669"/>
  </r>
  <r>
    <n v="3021"/>
    <d v="2026-11-23T00:00:00"/>
    <n v="2026"/>
    <x v="3"/>
    <n v="11"/>
    <x v="10"/>
    <x v="0"/>
    <x v="15"/>
    <x v="0"/>
    <s v="Business"/>
    <x v="1"/>
    <s v="Trekking Poles"/>
    <n v="1"/>
    <n v="71.66"/>
    <n v="0.2"/>
    <n v="31.83"/>
    <n v="57.328000000000003"/>
    <n v="31.83"/>
    <n v="25.498000000000005"/>
    <n v="0.44477393245883345"/>
  </r>
  <r>
    <n v="5199"/>
    <d v="2026-11-23T00:00:00"/>
    <n v="2026"/>
    <x v="3"/>
    <n v="11"/>
    <x v="10"/>
    <x v="2"/>
    <x v="3"/>
    <x v="0"/>
    <s v="Returning"/>
    <x v="3"/>
    <s v="Compact Sleeping Bag"/>
    <n v="5"/>
    <n v="125.23"/>
    <n v="0.05"/>
    <n v="59.84"/>
    <n v="594.84249999999997"/>
    <n v="299.20000000000005"/>
    <n v="295.64249999999993"/>
    <n v="0.49700971265503041"/>
  </r>
  <r>
    <n v="1202"/>
    <d v="2026-11-24T00:00:00"/>
    <n v="2026"/>
    <x v="3"/>
    <n v="11"/>
    <x v="10"/>
    <x v="0"/>
    <x v="15"/>
    <x v="3"/>
    <s v="Returning"/>
    <x v="1"/>
    <s v="Hiking Daypack 20L"/>
    <n v="2"/>
    <n v="91.33"/>
    <n v="0.15"/>
    <n v="45.45"/>
    <n v="155.261"/>
    <n v="90.9"/>
    <n v="64.36099999999999"/>
    <n v="0.41453423589954974"/>
  </r>
  <r>
    <n v="1365"/>
    <d v="2026-11-24T00:00:00"/>
    <n v="2026"/>
    <x v="3"/>
    <n v="11"/>
    <x v="10"/>
    <x v="0"/>
    <x v="0"/>
    <x v="3"/>
    <s v="New"/>
    <x v="1"/>
    <s v="Summit Backpack 45L"/>
    <n v="4"/>
    <n v="155.91"/>
    <n v="0"/>
    <n v="79.91"/>
    <n v="623.64"/>
    <n v="319.64"/>
    <n v="304"/>
    <n v="0.48746071451478418"/>
  </r>
  <r>
    <n v="2575"/>
    <d v="2026-11-24T00:00:00"/>
    <n v="2026"/>
    <x v="3"/>
    <n v="11"/>
    <x v="10"/>
    <x v="2"/>
    <x v="10"/>
    <x v="2"/>
    <s v="Returning"/>
    <x v="4"/>
    <s v="Resistance Band Set"/>
    <n v="1"/>
    <n v="39.42"/>
    <n v="0"/>
    <n v="14.63"/>
    <n v="39.42"/>
    <n v="14.63"/>
    <n v="24.79"/>
    <n v="0.62886859462201927"/>
  </r>
  <r>
    <n v="2673"/>
    <d v="2026-11-24T00:00:00"/>
    <n v="2026"/>
    <x v="3"/>
    <n v="11"/>
    <x v="10"/>
    <x v="2"/>
    <x v="2"/>
    <x v="0"/>
    <s v="Returning"/>
    <x v="0"/>
    <s v="Trail Bike Light"/>
    <n v="2"/>
    <n v="51.56"/>
    <n v="0.05"/>
    <n v="22.7"/>
    <n v="97.963999999999999"/>
    <n v="45.4"/>
    <n v="52.564"/>
    <n v="0.5365644522477645"/>
  </r>
  <r>
    <n v="4145"/>
    <d v="2026-11-24T00:00:00"/>
    <n v="2026"/>
    <x v="3"/>
    <n v="11"/>
    <x v="10"/>
    <x v="0"/>
    <x v="0"/>
    <x v="0"/>
    <s v="Returning"/>
    <x v="3"/>
    <s v="Compact Sleeping Bag"/>
    <n v="1"/>
    <n v="120.49"/>
    <n v="0.15"/>
    <n v="61.22"/>
    <n v="102.4165"/>
    <n v="61.22"/>
    <n v="41.1965"/>
    <n v="0.40224475548373556"/>
  </r>
  <r>
    <n v="4610"/>
    <d v="2026-11-24T00:00:00"/>
    <n v="2026"/>
    <x v="3"/>
    <n v="11"/>
    <x v="10"/>
    <x v="2"/>
    <x v="16"/>
    <x v="2"/>
    <s v="Returning"/>
    <x v="1"/>
    <s v="Summit Backpack 45L"/>
    <n v="2"/>
    <n v="153.96"/>
    <n v="0"/>
    <n v="79.33"/>
    <n v="307.92"/>
    <n v="158.66"/>
    <n v="149.26000000000002"/>
    <n v="0.48473629514159527"/>
  </r>
  <r>
    <n v="4721"/>
    <d v="2026-11-24T00:00:00"/>
    <n v="2026"/>
    <x v="3"/>
    <n v="11"/>
    <x v="10"/>
    <x v="2"/>
    <x v="16"/>
    <x v="2"/>
    <s v="New"/>
    <x v="0"/>
    <s v="Compact Repair Kit"/>
    <n v="1"/>
    <n v="39.85"/>
    <n v="0"/>
    <n v="16.3"/>
    <n v="39.85"/>
    <n v="16.3"/>
    <n v="23.55"/>
    <n v="0.59096612296110418"/>
  </r>
  <r>
    <n v="324"/>
    <d v="2026-11-25T00:00:00"/>
    <n v="2026"/>
    <x v="3"/>
    <n v="11"/>
    <x v="10"/>
    <x v="3"/>
    <x v="13"/>
    <x v="3"/>
    <s v="Returning"/>
    <x v="0"/>
    <s v="Cycling Pack 12L"/>
    <n v="2"/>
    <n v="103.88"/>
    <n v="0.15"/>
    <n v="49.26"/>
    <n v="176.59599999999998"/>
    <n v="98.52"/>
    <n v="78.075999999999979"/>
    <n v="0.44211646922920106"/>
  </r>
  <r>
    <n v="559"/>
    <d v="2026-11-25T00:00:00"/>
    <n v="2026"/>
    <x v="3"/>
    <n v="11"/>
    <x v="10"/>
    <x v="3"/>
    <x v="7"/>
    <x v="0"/>
    <s v="Returning"/>
    <x v="2"/>
    <s v="Carry-On Duffel"/>
    <n v="2"/>
    <n v="134.19"/>
    <n v="0.1"/>
    <n v="65.39"/>
    <n v="241.542"/>
    <n v="130.78"/>
    <n v="110.762"/>
    <n v="0.45856207202060095"/>
  </r>
  <r>
    <n v="1108"/>
    <d v="2026-11-25T00:00:00"/>
    <n v="2026"/>
    <x v="3"/>
    <n v="11"/>
    <x v="10"/>
    <x v="1"/>
    <x v="1"/>
    <x v="3"/>
    <s v="New"/>
    <x v="2"/>
    <s v="Insulated Bottle"/>
    <n v="1"/>
    <n v="37.06"/>
    <n v="0.1"/>
    <n v="13.18"/>
    <n v="33.354000000000006"/>
    <n v="13.18"/>
    <n v="20.174000000000007"/>
    <n v="0.6048449961024166"/>
  </r>
  <r>
    <n v="1344"/>
    <d v="2026-11-25T00:00:00"/>
    <n v="2026"/>
    <x v="3"/>
    <n v="11"/>
    <x v="10"/>
    <x v="2"/>
    <x v="10"/>
    <x v="0"/>
    <s v="New"/>
    <x v="2"/>
    <s v="Carry-On Duffel"/>
    <n v="4"/>
    <n v="135.21"/>
    <n v="0.05"/>
    <n v="68.64"/>
    <n v="513.798"/>
    <n v="274.56"/>
    <n v="239.238"/>
    <n v="0.46562656919645462"/>
  </r>
  <r>
    <n v="1922"/>
    <d v="2026-11-25T00:00:00"/>
    <n v="2026"/>
    <x v="3"/>
    <n v="11"/>
    <x v="10"/>
    <x v="0"/>
    <x v="9"/>
    <x v="3"/>
    <s v="Returning"/>
    <x v="1"/>
    <s v="Trail Boots"/>
    <n v="2"/>
    <n v="145.77000000000001"/>
    <n v="0.1"/>
    <n v="78.14"/>
    <n v="262.38600000000002"/>
    <n v="156.28"/>
    <n v="106.10600000000002"/>
    <n v="0.40438895367893107"/>
  </r>
  <r>
    <n v="2343"/>
    <d v="2026-11-25T00:00:00"/>
    <n v="2026"/>
    <x v="3"/>
    <n v="11"/>
    <x v="10"/>
    <x v="0"/>
    <x v="15"/>
    <x v="2"/>
    <s v="New"/>
    <x v="3"/>
    <s v="Compact Sleeping Bag"/>
    <n v="1"/>
    <n v="121.53"/>
    <n v="0.15"/>
    <n v="62.14"/>
    <n v="103.3005"/>
    <n v="62.14"/>
    <n v="41.160499999999999"/>
    <n v="0.39845402490791426"/>
  </r>
  <r>
    <n v="2466"/>
    <d v="2026-11-25T00:00:00"/>
    <n v="2026"/>
    <x v="3"/>
    <n v="11"/>
    <x v="10"/>
    <x v="2"/>
    <x v="2"/>
    <x v="0"/>
    <s v="Business"/>
    <x v="0"/>
    <s v="Compact Repair Kit"/>
    <n v="2"/>
    <n v="40.51"/>
    <n v="0.05"/>
    <n v="16.45"/>
    <n v="76.968999999999994"/>
    <n v="32.9"/>
    <n v="44.068999999999996"/>
    <n v="0.5725551845548208"/>
  </r>
  <r>
    <n v="2647"/>
    <d v="2026-11-25T00:00:00"/>
    <n v="2026"/>
    <x v="3"/>
    <n v="11"/>
    <x v="10"/>
    <x v="2"/>
    <x v="5"/>
    <x v="0"/>
    <s v="New"/>
    <x v="1"/>
    <s v="Trekking Poles"/>
    <n v="1"/>
    <n v="70.099999999999994"/>
    <n v="0.15"/>
    <n v="32.28"/>
    <n v="59.584999999999994"/>
    <n v="32.28"/>
    <n v="27.304999999999993"/>
    <n v="0.45825291600234952"/>
  </r>
  <r>
    <n v="2958"/>
    <d v="2026-11-25T00:00:00"/>
    <n v="2026"/>
    <x v="3"/>
    <n v="11"/>
    <x v="10"/>
    <x v="1"/>
    <x v="12"/>
    <x v="3"/>
    <s v="New"/>
    <x v="1"/>
    <s v="Trail Boots"/>
    <n v="1"/>
    <n v="144.25"/>
    <n v="0.1"/>
    <n v="79.55"/>
    <n v="129.82500000000002"/>
    <n v="79.55"/>
    <n v="50.27500000000002"/>
    <n v="0.38725207009435791"/>
  </r>
  <r>
    <n v="3527"/>
    <d v="2026-11-25T00:00:00"/>
    <n v="2026"/>
    <x v="3"/>
    <n v="11"/>
    <x v="10"/>
    <x v="1"/>
    <x v="6"/>
    <x v="3"/>
    <s v="Returning"/>
    <x v="1"/>
    <s v="Trail Boots"/>
    <n v="4"/>
    <n v="146.19"/>
    <n v="0.1"/>
    <n v="79.569999999999993"/>
    <n v="526.28399999999999"/>
    <n v="318.27999999999997"/>
    <n v="208.00400000000002"/>
    <n v="0.39523147198090769"/>
  </r>
  <r>
    <n v="3729"/>
    <d v="2026-11-25T00:00:00"/>
    <n v="2026"/>
    <x v="3"/>
    <n v="11"/>
    <x v="10"/>
    <x v="0"/>
    <x v="9"/>
    <x v="0"/>
    <s v="New"/>
    <x v="3"/>
    <s v="Portable Camp Stove"/>
    <n v="1"/>
    <n v="81.89"/>
    <n v="0.05"/>
    <n v="38.33"/>
    <n v="77.79549999999999"/>
    <n v="38.33"/>
    <n v="39.465499999999992"/>
    <n v="0.50729797996028048"/>
  </r>
  <r>
    <n v="4961"/>
    <d v="2026-11-25T00:00:00"/>
    <n v="2026"/>
    <x v="3"/>
    <n v="11"/>
    <x v="10"/>
    <x v="2"/>
    <x v="2"/>
    <x v="2"/>
    <s v="New"/>
    <x v="3"/>
    <s v="Trail Tent 2P"/>
    <n v="2"/>
    <n v="194.78"/>
    <n v="0.15"/>
    <n v="102.51"/>
    <n v="331.12599999999998"/>
    <n v="205.02"/>
    <n v="126.10599999999997"/>
    <n v="0.38083992196324051"/>
  </r>
  <r>
    <n v="5034"/>
    <d v="2026-11-25T00:00:00"/>
    <n v="2026"/>
    <x v="3"/>
    <n v="11"/>
    <x v="10"/>
    <x v="1"/>
    <x v="14"/>
    <x v="0"/>
    <s v="Returning"/>
    <x v="1"/>
    <s v="Trail Boots"/>
    <n v="1"/>
    <n v="141.63"/>
    <n v="0.05"/>
    <n v="77.17"/>
    <n v="134.54849999999999"/>
    <n v="77.17"/>
    <n v="57.378499999999988"/>
    <n v="0.42645217152179321"/>
  </r>
  <r>
    <n v="343"/>
    <d v="2026-11-26T00:00:00"/>
    <n v="2026"/>
    <x v="3"/>
    <n v="11"/>
    <x v="10"/>
    <x v="2"/>
    <x v="16"/>
    <x v="0"/>
    <s v="Returning"/>
    <x v="0"/>
    <s v="Compact Repair Kit"/>
    <n v="1"/>
    <n v="40.86"/>
    <n v="0.05"/>
    <n v="17.14"/>
    <n v="38.817"/>
    <n v="17.14"/>
    <n v="21.677"/>
    <n v="0.55844088930107938"/>
  </r>
  <r>
    <n v="405"/>
    <d v="2026-11-26T00:00:00"/>
    <n v="2026"/>
    <x v="3"/>
    <n v="11"/>
    <x v="10"/>
    <x v="3"/>
    <x v="8"/>
    <x v="0"/>
    <s v="New"/>
    <x v="1"/>
    <s v="Trail Boots"/>
    <n v="1"/>
    <n v="141.61000000000001"/>
    <n v="0.05"/>
    <n v="77.7"/>
    <n v="134.52950000000001"/>
    <n v="77.7"/>
    <n v="56.82950000000001"/>
    <n v="0.42243151130421214"/>
  </r>
  <r>
    <n v="485"/>
    <d v="2026-11-26T00:00:00"/>
    <n v="2026"/>
    <x v="3"/>
    <n v="11"/>
    <x v="10"/>
    <x v="3"/>
    <x v="7"/>
    <x v="0"/>
    <s v="New"/>
    <x v="3"/>
    <s v="Compact Sleeping Bag"/>
    <n v="2"/>
    <n v="122.15"/>
    <n v="0.1"/>
    <n v="61.15"/>
    <n v="219.87"/>
    <n v="122.3"/>
    <n v="97.570000000000007"/>
    <n v="0.44376222313185065"/>
  </r>
  <r>
    <n v="807"/>
    <d v="2026-11-26T00:00:00"/>
    <n v="2026"/>
    <x v="3"/>
    <n v="11"/>
    <x v="10"/>
    <x v="2"/>
    <x v="5"/>
    <x v="2"/>
    <s v="Returning"/>
    <x v="2"/>
    <s v="Carry-On Duffel"/>
    <n v="5"/>
    <n v="130.24"/>
    <n v="0.1"/>
    <n v="66.75"/>
    <n v="586.08000000000004"/>
    <n v="333.75"/>
    <n v="252.33000000000004"/>
    <n v="0.43053849303849306"/>
  </r>
  <r>
    <n v="1666"/>
    <d v="2026-11-26T00:00:00"/>
    <n v="2026"/>
    <x v="3"/>
    <n v="11"/>
    <x v="10"/>
    <x v="0"/>
    <x v="15"/>
    <x v="1"/>
    <s v="Returning"/>
    <x v="0"/>
    <s v="Trail Bike Light"/>
    <n v="3"/>
    <n v="50.18"/>
    <n v="0.1"/>
    <n v="23.12"/>
    <n v="135.48599999999999"/>
    <n v="69.36"/>
    <n v="66.125999999999991"/>
    <n v="0.4880651875470528"/>
  </r>
  <r>
    <n v="3442"/>
    <d v="2026-11-26T00:00:00"/>
    <n v="2026"/>
    <x v="3"/>
    <n v="11"/>
    <x v="10"/>
    <x v="0"/>
    <x v="9"/>
    <x v="2"/>
    <s v="New"/>
    <x v="4"/>
    <s v="Training Mat"/>
    <n v="2"/>
    <n v="50.93"/>
    <n v="0.15"/>
    <n v="22.35"/>
    <n v="86.581000000000003"/>
    <n v="44.7"/>
    <n v="41.881"/>
    <n v="0.48372044674928677"/>
  </r>
  <r>
    <n v="4177"/>
    <d v="2026-11-26T00:00:00"/>
    <n v="2026"/>
    <x v="3"/>
    <n v="11"/>
    <x v="10"/>
    <x v="2"/>
    <x v="10"/>
    <x v="0"/>
    <s v="Business"/>
    <x v="0"/>
    <s v="Trail Bike Light"/>
    <n v="1"/>
    <n v="49.6"/>
    <n v="0"/>
    <n v="22.62"/>
    <n v="49.6"/>
    <n v="22.62"/>
    <n v="26.98"/>
    <n v="0.5439516129032258"/>
  </r>
  <r>
    <n v="4659"/>
    <d v="2026-11-26T00:00:00"/>
    <n v="2026"/>
    <x v="3"/>
    <n v="11"/>
    <x v="10"/>
    <x v="1"/>
    <x v="11"/>
    <x v="1"/>
    <s v="Business"/>
    <x v="3"/>
    <s v="Portable Camp Stove"/>
    <n v="3"/>
    <n v="83.3"/>
    <n v="0.15"/>
    <n v="38.74"/>
    <n v="212.41499999999996"/>
    <n v="116.22"/>
    <n v="96.194999999999965"/>
    <n v="0.45286349834051259"/>
  </r>
  <r>
    <n v="4667"/>
    <d v="2026-11-26T00:00:00"/>
    <n v="2026"/>
    <x v="3"/>
    <n v="11"/>
    <x v="10"/>
    <x v="1"/>
    <x v="14"/>
    <x v="3"/>
    <s v="Business"/>
    <x v="2"/>
    <s v="Insulated Bottle"/>
    <n v="1"/>
    <n v="35.89"/>
    <n v="0.05"/>
    <n v="13.53"/>
    <n v="34.095500000000001"/>
    <n v="13.53"/>
    <n v="20.5655"/>
    <n v="0.60317343931017287"/>
  </r>
  <r>
    <n v="197"/>
    <d v="2026-11-27T00:00:00"/>
    <n v="2026"/>
    <x v="3"/>
    <n v="11"/>
    <x v="10"/>
    <x v="3"/>
    <x v="4"/>
    <x v="2"/>
    <s v="New"/>
    <x v="3"/>
    <s v="Trail Tent 2P"/>
    <n v="1"/>
    <n v="195.32"/>
    <n v="0"/>
    <n v="103.21"/>
    <n v="195.32"/>
    <n v="103.21"/>
    <n v="92.11"/>
    <n v="0.47158509113250052"/>
  </r>
  <r>
    <n v="361"/>
    <d v="2026-11-27T00:00:00"/>
    <n v="2026"/>
    <x v="3"/>
    <n v="11"/>
    <x v="10"/>
    <x v="1"/>
    <x v="6"/>
    <x v="0"/>
    <s v="Returning"/>
    <x v="2"/>
    <s v="Insulated Bottle"/>
    <n v="1"/>
    <n v="36.36"/>
    <n v="0.05"/>
    <n v="13.33"/>
    <n v="34.541999999999994"/>
    <n v="13.33"/>
    <n v="21.211999999999996"/>
    <n v="0.61409298824619307"/>
  </r>
  <r>
    <n v="841"/>
    <d v="2026-11-27T00:00:00"/>
    <n v="2026"/>
    <x v="3"/>
    <n v="11"/>
    <x v="10"/>
    <x v="1"/>
    <x v="12"/>
    <x v="0"/>
    <s v="Returning"/>
    <x v="2"/>
    <s v="Insulated Bottle"/>
    <n v="2"/>
    <n v="35.85"/>
    <n v="0.05"/>
    <n v="13.69"/>
    <n v="68.114999999999995"/>
    <n v="27.38"/>
    <n v="40.734999999999999"/>
    <n v="0.59803273875064233"/>
  </r>
  <r>
    <n v="903"/>
    <d v="2026-11-27T00:00:00"/>
    <n v="2026"/>
    <x v="3"/>
    <n v="11"/>
    <x v="10"/>
    <x v="3"/>
    <x v="8"/>
    <x v="0"/>
    <s v="New"/>
    <x v="2"/>
    <s v="Packing Cube Set"/>
    <n v="4"/>
    <n v="46.73"/>
    <n v="0"/>
    <n v="17.989999999999998"/>
    <n v="186.92"/>
    <n v="71.959999999999994"/>
    <n v="114.96"/>
    <n v="0.61502246950567085"/>
  </r>
  <r>
    <n v="1278"/>
    <d v="2026-11-27T00:00:00"/>
    <n v="2026"/>
    <x v="3"/>
    <n v="11"/>
    <x v="10"/>
    <x v="3"/>
    <x v="13"/>
    <x v="2"/>
    <s v="Returning"/>
    <x v="1"/>
    <s v="Trail Boots"/>
    <n v="3"/>
    <n v="143.72"/>
    <n v="0.15"/>
    <n v="78.56"/>
    <n v="366.48599999999999"/>
    <n v="235.68"/>
    <n v="130.80599999999998"/>
    <n v="0.35691950033561987"/>
  </r>
  <r>
    <n v="2091"/>
    <d v="2026-11-27T00:00:00"/>
    <n v="2026"/>
    <x v="3"/>
    <n v="11"/>
    <x v="10"/>
    <x v="1"/>
    <x v="12"/>
    <x v="3"/>
    <s v="New"/>
    <x v="4"/>
    <s v="Recovery Roller"/>
    <n v="1"/>
    <n v="35.590000000000003"/>
    <n v="0"/>
    <n v="13.57"/>
    <n v="35.590000000000003"/>
    <n v="13.57"/>
    <n v="22.020000000000003"/>
    <n v="0.61871312166338865"/>
  </r>
  <r>
    <n v="3070"/>
    <d v="2026-11-27T00:00:00"/>
    <n v="2026"/>
    <x v="3"/>
    <n v="11"/>
    <x v="10"/>
    <x v="3"/>
    <x v="13"/>
    <x v="3"/>
    <s v="Returning"/>
    <x v="1"/>
    <s v="Trekking Poles"/>
    <n v="4"/>
    <n v="71.11"/>
    <n v="0.05"/>
    <n v="32.25"/>
    <n v="270.21799999999996"/>
    <n v="129"/>
    <n v="141.21799999999996"/>
    <n v="0.52260767232382732"/>
  </r>
  <r>
    <n v="4007"/>
    <d v="2026-11-27T00:00:00"/>
    <n v="2026"/>
    <x v="3"/>
    <n v="11"/>
    <x v="10"/>
    <x v="0"/>
    <x v="9"/>
    <x v="3"/>
    <s v="Business"/>
    <x v="0"/>
    <s v="Trail Bike Light"/>
    <n v="5"/>
    <n v="51.04"/>
    <n v="0"/>
    <n v="22.69"/>
    <n v="255.2"/>
    <n v="113.45"/>
    <n v="141.75"/>
    <n v="0.55544670846394983"/>
  </r>
  <r>
    <n v="4488"/>
    <d v="2026-11-27T00:00:00"/>
    <n v="2026"/>
    <x v="3"/>
    <n v="11"/>
    <x v="10"/>
    <x v="1"/>
    <x v="14"/>
    <x v="2"/>
    <s v="Returning"/>
    <x v="2"/>
    <s v="Travel Backpack 35L"/>
    <n v="3"/>
    <n v="161.66"/>
    <n v="0.05"/>
    <n v="88.3"/>
    <n v="460.73099999999999"/>
    <n v="264.89999999999998"/>
    <n v="195.83100000000002"/>
    <n v="0.42504411467863029"/>
  </r>
  <r>
    <n v="5159"/>
    <d v="2026-11-27T00:00:00"/>
    <n v="2026"/>
    <x v="3"/>
    <n v="11"/>
    <x v="10"/>
    <x v="3"/>
    <x v="13"/>
    <x v="0"/>
    <s v="Business"/>
    <x v="3"/>
    <s v="Portable Camp Stove"/>
    <n v="2"/>
    <n v="80.400000000000006"/>
    <n v="0.15"/>
    <n v="38.869999999999997"/>
    <n v="136.68"/>
    <n v="77.739999999999995"/>
    <n v="58.940000000000012"/>
    <n v="0.43122622183201648"/>
  </r>
  <r>
    <n v="669"/>
    <d v="2026-11-28T00:00:00"/>
    <n v="2026"/>
    <x v="3"/>
    <n v="11"/>
    <x v="10"/>
    <x v="2"/>
    <x v="3"/>
    <x v="0"/>
    <s v="Returning"/>
    <x v="4"/>
    <s v="Recovery Roller"/>
    <n v="3"/>
    <n v="36.81"/>
    <n v="0.05"/>
    <n v="13.82"/>
    <n v="104.9085"/>
    <n v="41.46"/>
    <n v="63.448500000000003"/>
    <n v="0.60479846723573405"/>
  </r>
  <r>
    <n v="686"/>
    <d v="2026-11-28T00:00:00"/>
    <n v="2026"/>
    <x v="3"/>
    <n v="11"/>
    <x v="10"/>
    <x v="1"/>
    <x v="12"/>
    <x v="3"/>
    <s v="Returning"/>
    <x v="2"/>
    <s v="Carry-On Duffel"/>
    <n v="2"/>
    <n v="132.61000000000001"/>
    <n v="0.1"/>
    <n v="67.3"/>
    <n v="238.69800000000004"/>
    <n v="134.6"/>
    <n v="104.09800000000004"/>
    <n v="0.43610755012610086"/>
  </r>
  <r>
    <n v="990"/>
    <d v="2026-11-28T00:00:00"/>
    <n v="2026"/>
    <x v="3"/>
    <n v="11"/>
    <x v="10"/>
    <x v="0"/>
    <x v="15"/>
    <x v="0"/>
    <s v="Returning"/>
    <x v="0"/>
    <s v="Compact Repair Kit"/>
    <n v="5"/>
    <n v="39.79"/>
    <n v="0.1"/>
    <n v="17.09"/>
    <n v="179.05500000000001"/>
    <n v="85.45"/>
    <n v="93.605000000000004"/>
    <n v="0.52277233252352628"/>
  </r>
  <r>
    <n v="1134"/>
    <d v="2026-11-28T00:00:00"/>
    <n v="2026"/>
    <x v="3"/>
    <n v="11"/>
    <x v="10"/>
    <x v="3"/>
    <x v="4"/>
    <x v="0"/>
    <s v="Returning"/>
    <x v="2"/>
    <s v="Insulated Bottle"/>
    <n v="2"/>
    <n v="36.119999999999997"/>
    <n v="0.1"/>
    <n v="13.61"/>
    <n v="65.015999999999991"/>
    <n v="27.22"/>
    <n v="37.795999999999992"/>
    <n v="0.58133382551987201"/>
  </r>
  <r>
    <n v="1770"/>
    <d v="2026-11-28T00:00:00"/>
    <n v="2026"/>
    <x v="3"/>
    <n v="11"/>
    <x v="10"/>
    <x v="3"/>
    <x v="7"/>
    <x v="2"/>
    <s v="Returning"/>
    <x v="1"/>
    <s v="Summit Backpack 45L"/>
    <n v="5"/>
    <n v="153.93"/>
    <n v="0.05"/>
    <n v="77.27"/>
    <n v="731.16750000000002"/>
    <n v="386.34999999999997"/>
    <n v="344.81750000000005"/>
    <n v="0.4715985051304934"/>
  </r>
  <r>
    <n v="3396"/>
    <d v="2026-11-28T00:00:00"/>
    <n v="2026"/>
    <x v="3"/>
    <n v="11"/>
    <x v="10"/>
    <x v="2"/>
    <x v="3"/>
    <x v="2"/>
    <s v="New"/>
    <x v="4"/>
    <s v="Training Mat"/>
    <n v="3"/>
    <n v="50.67"/>
    <n v="0.05"/>
    <n v="22.25"/>
    <n v="144.40949999999998"/>
    <n v="66.75"/>
    <n v="77.65949999999998"/>
    <n v="0.53777279195620775"/>
  </r>
  <r>
    <n v="4259"/>
    <d v="2026-11-28T00:00:00"/>
    <n v="2026"/>
    <x v="3"/>
    <n v="11"/>
    <x v="10"/>
    <x v="2"/>
    <x v="3"/>
    <x v="0"/>
    <s v="Returning"/>
    <x v="1"/>
    <s v="Trekking Poles"/>
    <n v="4"/>
    <n v="72.77"/>
    <n v="0"/>
    <n v="32.090000000000003"/>
    <n v="291.08"/>
    <n v="128.36000000000001"/>
    <n v="162.71999999999997"/>
    <n v="0.55902157482479031"/>
  </r>
  <r>
    <n v="4440"/>
    <d v="2026-11-28T00:00:00"/>
    <n v="2026"/>
    <x v="3"/>
    <n v="11"/>
    <x v="10"/>
    <x v="2"/>
    <x v="10"/>
    <x v="3"/>
    <s v="New"/>
    <x v="2"/>
    <s v="Packing Cube Set"/>
    <n v="1"/>
    <n v="46.45"/>
    <n v="0.1"/>
    <n v="17.96"/>
    <n v="41.805000000000007"/>
    <n v="17.96"/>
    <n v="23.845000000000006"/>
    <n v="0.57038631742614521"/>
  </r>
  <r>
    <n v="5115"/>
    <d v="2026-11-28T00:00:00"/>
    <n v="2026"/>
    <x v="3"/>
    <n v="11"/>
    <x v="10"/>
    <x v="0"/>
    <x v="15"/>
    <x v="0"/>
    <s v="New"/>
    <x v="2"/>
    <s v="Travel Backpack 35L"/>
    <n v="1"/>
    <n v="165.75"/>
    <n v="0.2"/>
    <n v="89.16"/>
    <n v="132.6"/>
    <n v="89.16"/>
    <n v="43.44"/>
    <n v="0.32760180995475113"/>
  </r>
  <r>
    <n v="5136"/>
    <d v="2026-11-28T00:00:00"/>
    <n v="2026"/>
    <x v="3"/>
    <n v="11"/>
    <x v="10"/>
    <x v="2"/>
    <x v="2"/>
    <x v="3"/>
    <s v="New"/>
    <x v="3"/>
    <s v="Trail Tent 2P"/>
    <n v="4"/>
    <n v="198.02"/>
    <n v="0.05"/>
    <n v="103.82"/>
    <n v="752.476"/>
    <n v="415.28"/>
    <n v="337.19600000000003"/>
    <n v="0.44811528872681655"/>
  </r>
  <r>
    <n v="562"/>
    <d v="2026-11-29T00:00:00"/>
    <n v="2026"/>
    <x v="3"/>
    <n v="11"/>
    <x v="10"/>
    <x v="1"/>
    <x v="12"/>
    <x v="0"/>
    <s v="New"/>
    <x v="2"/>
    <s v="Packing Cube Set"/>
    <n v="1"/>
    <n v="46.3"/>
    <n v="0.2"/>
    <n v="18.78"/>
    <n v="37.04"/>
    <n v="18.78"/>
    <n v="18.259999999999998"/>
    <n v="0.49298056155507552"/>
  </r>
  <r>
    <n v="806"/>
    <d v="2026-11-29T00:00:00"/>
    <n v="2026"/>
    <x v="3"/>
    <n v="11"/>
    <x v="10"/>
    <x v="0"/>
    <x v="15"/>
    <x v="3"/>
    <s v="Returning"/>
    <x v="4"/>
    <s v="Resistance Band Set"/>
    <n v="1"/>
    <n v="39.659999999999997"/>
    <n v="0"/>
    <n v="14.76"/>
    <n v="39.659999999999997"/>
    <n v="14.76"/>
    <n v="24.9"/>
    <n v="0.62783661119515888"/>
  </r>
  <r>
    <n v="3150"/>
    <d v="2026-11-29T00:00:00"/>
    <n v="2026"/>
    <x v="3"/>
    <n v="11"/>
    <x v="10"/>
    <x v="1"/>
    <x v="6"/>
    <x v="0"/>
    <s v="New"/>
    <x v="3"/>
    <s v="Portable Camp Stove"/>
    <n v="3"/>
    <n v="80.72"/>
    <n v="0.05"/>
    <n v="39.130000000000003"/>
    <n v="230.05199999999999"/>
    <n v="117.39000000000001"/>
    <n v="112.66199999999998"/>
    <n v="0.48972406238589528"/>
  </r>
  <r>
    <n v="4847"/>
    <d v="2026-11-29T00:00:00"/>
    <n v="2026"/>
    <x v="3"/>
    <n v="11"/>
    <x v="10"/>
    <x v="1"/>
    <x v="14"/>
    <x v="3"/>
    <s v="New"/>
    <x v="2"/>
    <s v="Insulated Bottle"/>
    <n v="2"/>
    <n v="35.51"/>
    <n v="0.05"/>
    <n v="13.24"/>
    <n v="67.468999999999994"/>
    <n v="26.48"/>
    <n v="40.98899999999999"/>
    <n v="0.60752345521646967"/>
  </r>
  <r>
    <n v="221"/>
    <d v="2026-11-30T00:00:00"/>
    <n v="2026"/>
    <x v="3"/>
    <n v="11"/>
    <x v="10"/>
    <x v="3"/>
    <x v="8"/>
    <x v="2"/>
    <s v="Business"/>
    <x v="2"/>
    <s v="Carry-On Duffel"/>
    <n v="1"/>
    <n v="132.06"/>
    <n v="0.15"/>
    <n v="67.53"/>
    <n v="112.251"/>
    <n v="67.53"/>
    <n v="44.721000000000004"/>
    <n v="0.39840179597509157"/>
  </r>
  <r>
    <n v="630"/>
    <d v="2026-11-30T00:00:00"/>
    <n v="2026"/>
    <x v="3"/>
    <n v="11"/>
    <x v="10"/>
    <x v="3"/>
    <x v="8"/>
    <x v="0"/>
    <s v="Business"/>
    <x v="0"/>
    <s v="Compact Repair Kit"/>
    <n v="3"/>
    <n v="41.07"/>
    <n v="0.1"/>
    <n v="16.86"/>
    <n v="110.88900000000001"/>
    <n v="50.58"/>
    <n v="60.309000000000012"/>
    <n v="0.54386819251684126"/>
  </r>
  <r>
    <n v="1789"/>
    <d v="2026-11-30T00:00:00"/>
    <n v="2026"/>
    <x v="3"/>
    <n v="11"/>
    <x v="10"/>
    <x v="1"/>
    <x v="12"/>
    <x v="0"/>
    <s v="New"/>
    <x v="1"/>
    <s v="Summit Backpack 45L"/>
    <n v="2"/>
    <n v="151.49"/>
    <n v="0.1"/>
    <n v="81.39"/>
    <n v="272.68200000000002"/>
    <n v="162.78"/>
    <n v="109.90200000000002"/>
    <n v="0.40304090479019522"/>
  </r>
  <r>
    <n v="1947"/>
    <d v="2026-11-30T00:00:00"/>
    <n v="2026"/>
    <x v="3"/>
    <n v="11"/>
    <x v="10"/>
    <x v="0"/>
    <x v="0"/>
    <x v="2"/>
    <s v="Business"/>
    <x v="4"/>
    <s v="Recovery Roller"/>
    <n v="1"/>
    <n v="35.729999999999997"/>
    <n v="0.2"/>
    <n v="14.33"/>
    <n v="28.584"/>
    <n v="14.33"/>
    <n v="14.254"/>
    <n v="0.49867058494262523"/>
  </r>
  <r>
    <n v="2279"/>
    <d v="2026-11-30T00:00:00"/>
    <n v="2026"/>
    <x v="3"/>
    <n v="11"/>
    <x v="10"/>
    <x v="0"/>
    <x v="0"/>
    <x v="2"/>
    <s v="Returning"/>
    <x v="0"/>
    <s v="Trail Bike Light"/>
    <n v="2"/>
    <n v="50.38"/>
    <n v="0.1"/>
    <n v="22.41"/>
    <n v="90.684000000000012"/>
    <n v="44.82"/>
    <n v="45.864000000000011"/>
    <n v="0.50575625248114342"/>
  </r>
  <r>
    <n v="2439"/>
    <d v="2026-11-30T00:00:00"/>
    <n v="2026"/>
    <x v="3"/>
    <n v="11"/>
    <x v="10"/>
    <x v="0"/>
    <x v="9"/>
    <x v="0"/>
    <s v="Business"/>
    <x v="4"/>
    <s v="Recovery Roller"/>
    <n v="1"/>
    <n v="35.67"/>
    <n v="0.1"/>
    <n v="13.81"/>
    <n v="32.103000000000002"/>
    <n v="13.81"/>
    <n v="18.292999999999999"/>
    <n v="0.5698221350029592"/>
  </r>
  <r>
    <n v="2540"/>
    <d v="2026-11-30T00:00:00"/>
    <n v="2026"/>
    <x v="3"/>
    <n v="11"/>
    <x v="10"/>
    <x v="1"/>
    <x v="14"/>
    <x v="1"/>
    <s v="Business"/>
    <x v="3"/>
    <s v="Portable Camp Stove"/>
    <n v="12"/>
    <n v="81.150000000000006"/>
    <n v="0.15"/>
    <n v="39.590000000000003"/>
    <n v="827.73"/>
    <n v="475.08000000000004"/>
    <n v="352.65"/>
    <n v="0.42604472472907828"/>
  </r>
  <r>
    <n v="2747"/>
    <d v="2026-11-30T00:00:00"/>
    <n v="2026"/>
    <x v="3"/>
    <n v="11"/>
    <x v="10"/>
    <x v="0"/>
    <x v="15"/>
    <x v="2"/>
    <s v="Returning"/>
    <x v="3"/>
    <s v="Trail Tent 2P"/>
    <n v="1"/>
    <n v="194.73"/>
    <n v="0"/>
    <n v="104.48"/>
    <n v="194.73"/>
    <n v="104.48"/>
    <n v="90.249999999999986"/>
    <n v="0.46346222975401835"/>
  </r>
  <r>
    <n v="3094"/>
    <d v="2026-11-30T00:00:00"/>
    <n v="2026"/>
    <x v="3"/>
    <n v="11"/>
    <x v="10"/>
    <x v="1"/>
    <x v="1"/>
    <x v="3"/>
    <s v="Business"/>
    <x v="3"/>
    <s v="Compact Sleeping Bag"/>
    <n v="2"/>
    <n v="122.18"/>
    <n v="0.15"/>
    <n v="61.3"/>
    <n v="207.70600000000002"/>
    <n v="122.6"/>
    <n v="85.106000000000023"/>
    <n v="0.40974261696821479"/>
  </r>
  <r>
    <n v="3359"/>
    <d v="2026-11-30T00:00:00"/>
    <n v="2026"/>
    <x v="3"/>
    <n v="11"/>
    <x v="10"/>
    <x v="3"/>
    <x v="13"/>
    <x v="0"/>
    <s v="Returning"/>
    <x v="3"/>
    <s v="Portable Camp Stove"/>
    <n v="1"/>
    <n v="83.14"/>
    <n v="0"/>
    <n v="39.369999999999997"/>
    <n v="83.14"/>
    <n v="39.369999999999997"/>
    <n v="43.77"/>
    <n v="0.52646139042578788"/>
  </r>
  <r>
    <n v="3473"/>
    <d v="2026-11-30T00:00:00"/>
    <n v="2026"/>
    <x v="3"/>
    <n v="11"/>
    <x v="10"/>
    <x v="2"/>
    <x v="5"/>
    <x v="0"/>
    <s v="Returning"/>
    <x v="0"/>
    <s v="Commuter Helmet"/>
    <n v="1"/>
    <n v="80.97"/>
    <n v="0"/>
    <n v="43.64"/>
    <n v="80.97"/>
    <n v="43.64"/>
    <n v="37.33"/>
    <n v="0.4610349512164999"/>
  </r>
  <r>
    <n v="3589"/>
    <d v="2026-11-30T00:00:00"/>
    <n v="2026"/>
    <x v="3"/>
    <n v="11"/>
    <x v="10"/>
    <x v="0"/>
    <x v="9"/>
    <x v="0"/>
    <s v="New"/>
    <x v="1"/>
    <s v="Trekking Poles"/>
    <n v="1"/>
    <n v="73.03"/>
    <n v="0"/>
    <n v="32.71"/>
    <n v="73.03"/>
    <n v="32.71"/>
    <n v="40.32"/>
    <n v="0.55210187594139393"/>
  </r>
  <r>
    <n v="4689"/>
    <d v="2026-11-30T00:00:00"/>
    <n v="2026"/>
    <x v="3"/>
    <n v="11"/>
    <x v="10"/>
    <x v="2"/>
    <x v="3"/>
    <x v="0"/>
    <s v="Returning"/>
    <x v="2"/>
    <s v="Packing Cube Set"/>
    <n v="1"/>
    <n v="46.81"/>
    <n v="0.05"/>
    <n v="17.87"/>
    <n v="44.469500000000004"/>
    <n v="17.87"/>
    <n v="26.599500000000003"/>
    <n v="0.59815154206815913"/>
  </r>
  <r>
    <n v="4819"/>
    <d v="2026-11-30T00:00:00"/>
    <n v="2026"/>
    <x v="3"/>
    <n v="11"/>
    <x v="10"/>
    <x v="3"/>
    <x v="7"/>
    <x v="3"/>
    <s v="New"/>
    <x v="1"/>
    <s v="Summit Backpack 45L"/>
    <n v="2"/>
    <n v="153.51"/>
    <n v="0.15"/>
    <n v="81.290000000000006"/>
    <n v="260.96699999999998"/>
    <n v="162.58000000000001"/>
    <n v="98.386999999999972"/>
    <n v="0.3770093536730697"/>
  </r>
  <r>
    <n v="5167"/>
    <d v="2026-11-30T00:00:00"/>
    <n v="2026"/>
    <x v="3"/>
    <n v="11"/>
    <x v="10"/>
    <x v="2"/>
    <x v="5"/>
    <x v="3"/>
    <s v="New"/>
    <x v="3"/>
    <s v="Trail Tent 2P"/>
    <n v="2"/>
    <n v="197.5"/>
    <n v="0"/>
    <n v="104.47"/>
    <n v="395"/>
    <n v="208.94"/>
    <n v="186.06"/>
    <n v="0.4710379746835443"/>
  </r>
  <r>
    <n v="38"/>
    <d v="2026-12-01T00:00:00"/>
    <n v="2026"/>
    <x v="3"/>
    <n v="12"/>
    <x v="11"/>
    <x v="3"/>
    <x v="8"/>
    <x v="1"/>
    <s v="Business"/>
    <x v="1"/>
    <s v="Trail Boots"/>
    <n v="8"/>
    <n v="146.55000000000001"/>
    <n v="0.1"/>
    <n v="78.03"/>
    <n v="1055.1600000000001"/>
    <n v="624.24"/>
    <n v="430.92000000000007"/>
    <n v="0.40839303991811671"/>
  </r>
  <r>
    <n v="364"/>
    <d v="2026-12-01T00:00:00"/>
    <n v="2026"/>
    <x v="3"/>
    <n v="12"/>
    <x v="11"/>
    <x v="3"/>
    <x v="13"/>
    <x v="0"/>
    <s v="Business"/>
    <x v="0"/>
    <s v="Trail Bike Light"/>
    <n v="2"/>
    <n v="51.83"/>
    <n v="0.15"/>
    <n v="22.02"/>
    <n v="88.11099999999999"/>
    <n v="44.04"/>
    <n v="44.070999999999991"/>
    <n v="0.50017591447151888"/>
  </r>
  <r>
    <n v="2040"/>
    <d v="2026-12-01T00:00:00"/>
    <n v="2026"/>
    <x v="3"/>
    <n v="12"/>
    <x v="11"/>
    <x v="1"/>
    <x v="12"/>
    <x v="0"/>
    <s v="New"/>
    <x v="1"/>
    <s v="Trail Boots"/>
    <n v="1"/>
    <n v="140.34"/>
    <n v="0.15"/>
    <n v="79.92"/>
    <n v="119.289"/>
    <n v="79.92"/>
    <n v="39.369"/>
    <n v="0.33003043029952467"/>
  </r>
  <r>
    <n v="2899"/>
    <d v="2026-12-01T00:00:00"/>
    <n v="2026"/>
    <x v="3"/>
    <n v="12"/>
    <x v="11"/>
    <x v="0"/>
    <x v="0"/>
    <x v="0"/>
    <s v="New"/>
    <x v="1"/>
    <s v="Summit Backpack 45L"/>
    <n v="1"/>
    <n v="156.44999999999999"/>
    <n v="0"/>
    <n v="80.56"/>
    <n v="156.44999999999999"/>
    <n v="80.56"/>
    <n v="75.889999999999986"/>
    <n v="0.48507510386705011"/>
  </r>
  <r>
    <n v="3199"/>
    <d v="2026-12-01T00:00:00"/>
    <n v="2026"/>
    <x v="3"/>
    <n v="12"/>
    <x v="11"/>
    <x v="2"/>
    <x v="16"/>
    <x v="3"/>
    <s v="Returning"/>
    <x v="4"/>
    <s v="Resistance Band Set"/>
    <n v="1"/>
    <n v="41.33"/>
    <n v="0"/>
    <n v="15.03"/>
    <n v="41.33"/>
    <n v="15.03"/>
    <n v="26.299999999999997"/>
    <n v="0.6363416404548754"/>
  </r>
  <r>
    <n v="4722"/>
    <d v="2026-12-01T00:00:00"/>
    <n v="2026"/>
    <x v="3"/>
    <n v="12"/>
    <x v="11"/>
    <x v="1"/>
    <x v="11"/>
    <x v="2"/>
    <s v="New"/>
    <x v="0"/>
    <s v="Compact Repair Kit"/>
    <n v="1"/>
    <n v="39.479999999999997"/>
    <n v="0.05"/>
    <n v="16.78"/>
    <n v="37.505999999999993"/>
    <n v="16.78"/>
    <n v="20.725999999999992"/>
    <n v="0.55260491654668575"/>
  </r>
  <r>
    <n v="1423"/>
    <d v="2026-12-02T00:00:00"/>
    <n v="2026"/>
    <x v="3"/>
    <n v="12"/>
    <x v="11"/>
    <x v="2"/>
    <x v="3"/>
    <x v="0"/>
    <s v="Business"/>
    <x v="1"/>
    <s v="Trekking Poles"/>
    <n v="1"/>
    <n v="73.010000000000005"/>
    <n v="0.1"/>
    <n v="31.51"/>
    <n v="65.709000000000003"/>
    <n v="31.51"/>
    <n v="34.198999999999998"/>
    <n v="0.52046142841924237"/>
  </r>
  <r>
    <n v="1505"/>
    <d v="2026-12-02T00:00:00"/>
    <n v="2026"/>
    <x v="3"/>
    <n v="12"/>
    <x v="11"/>
    <x v="0"/>
    <x v="15"/>
    <x v="0"/>
    <s v="Business"/>
    <x v="4"/>
    <s v="Resistance Band Set"/>
    <n v="2"/>
    <n v="40.86"/>
    <n v="0.05"/>
    <n v="15.06"/>
    <n v="77.634"/>
    <n v="30.12"/>
    <n v="47.513999999999996"/>
    <n v="0.6120256588608084"/>
  </r>
  <r>
    <n v="1664"/>
    <d v="2026-12-02T00:00:00"/>
    <n v="2026"/>
    <x v="3"/>
    <n v="12"/>
    <x v="11"/>
    <x v="2"/>
    <x v="5"/>
    <x v="3"/>
    <s v="Returning"/>
    <x v="3"/>
    <s v="Trail Tent 2P"/>
    <n v="6"/>
    <n v="194.79"/>
    <n v="0"/>
    <n v="105.73"/>
    <n v="1168.74"/>
    <n v="634.38"/>
    <n v="534.36"/>
    <n v="0.45721032907233433"/>
  </r>
  <r>
    <n v="2035"/>
    <d v="2026-12-02T00:00:00"/>
    <n v="2026"/>
    <x v="3"/>
    <n v="12"/>
    <x v="11"/>
    <x v="3"/>
    <x v="13"/>
    <x v="0"/>
    <s v="New"/>
    <x v="3"/>
    <s v="Portable Camp Stove"/>
    <n v="4"/>
    <n v="80.98"/>
    <n v="0.2"/>
    <n v="38.6"/>
    <n v="259.13600000000002"/>
    <n v="154.4"/>
    <n v="104.73600000000002"/>
    <n v="0.40417387009138062"/>
  </r>
  <r>
    <n v="2094"/>
    <d v="2026-12-02T00:00:00"/>
    <n v="2026"/>
    <x v="3"/>
    <n v="12"/>
    <x v="11"/>
    <x v="0"/>
    <x v="15"/>
    <x v="0"/>
    <s v="New"/>
    <x v="3"/>
    <s v="Trail Tent 2P"/>
    <n v="3"/>
    <n v="196.48"/>
    <n v="0.05"/>
    <n v="107.2"/>
    <n v="559.96799999999996"/>
    <n v="321.60000000000002"/>
    <n v="238.36799999999994"/>
    <n v="0.42568146751242919"/>
  </r>
  <r>
    <n v="2204"/>
    <d v="2026-12-02T00:00:00"/>
    <n v="2026"/>
    <x v="3"/>
    <n v="12"/>
    <x v="11"/>
    <x v="0"/>
    <x v="9"/>
    <x v="2"/>
    <s v="New"/>
    <x v="2"/>
    <s v="Packing Cube Set"/>
    <n v="2"/>
    <n v="46.63"/>
    <n v="0"/>
    <n v="18.68"/>
    <n v="93.26"/>
    <n v="37.36"/>
    <n v="55.900000000000006"/>
    <n v="0.59939952820072917"/>
  </r>
  <r>
    <n v="3921"/>
    <d v="2026-12-02T00:00:00"/>
    <n v="2026"/>
    <x v="3"/>
    <n v="12"/>
    <x v="11"/>
    <x v="2"/>
    <x v="5"/>
    <x v="1"/>
    <s v="Business"/>
    <x v="1"/>
    <s v="Trail Boots"/>
    <n v="12"/>
    <n v="142.93"/>
    <n v="0.1"/>
    <n v="79.81"/>
    <n v="1543.644"/>
    <n v="957.72"/>
    <n v="585.92399999999998"/>
    <n v="0.37957197384889263"/>
  </r>
  <r>
    <n v="3999"/>
    <d v="2026-12-02T00:00:00"/>
    <n v="2026"/>
    <x v="3"/>
    <n v="12"/>
    <x v="11"/>
    <x v="1"/>
    <x v="12"/>
    <x v="2"/>
    <s v="Returning"/>
    <x v="1"/>
    <s v="Summit Backpack 45L"/>
    <n v="2"/>
    <n v="153.97"/>
    <n v="0"/>
    <n v="79.45"/>
    <n v="307.94"/>
    <n v="158.9"/>
    <n v="149.04"/>
    <n v="0.48399038773787101"/>
  </r>
  <r>
    <n v="4546"/>
    <d v="2026-12-02T00:00:00"/>
    <n v="2026"/>
    <x v="3"/>
    <n v="12"/>
    <x v="11"/>
    <x v="3"/>
    <x v="13"/>
    <x v="0"/>
    <s v="Returning"/>
    <x v="3"/>
    <s v="Alpine Tent 4P"/>
    <n v="1"/>
    <n v="344.63"/>
    <n v="0.05"/>
    <n v="189.22"/>
    <n v="327.39849999999996"/>
    <n v="189.22"/>
    <n v="138.17849999999996"/>
    <n v="0.42204988721695419"/>
  </r>
  <r>
    <n v="158"/>
    <d v="2026-12-03T00:00:00"/>
    <n v="2026"/>
    <x v="3"/>
    <n v="12"/>
    <x v="11"/>
    <x v="3"/>
    <x v="13"/>
    <x v="0"/>
    <s v="New"/>
    <x v="2"/>
    <s v="Packing Cube Set"/>
    <n v="2"/>
    <n v="46.51"/>
    <n v="0.05"/>
    <n v="18.73"/>
    <n v="88.368999999999986"/>
    <n v="37.46"/>
    <n v="50.908999999999985"/>
    <n v="0.57609568966492763"/>
  </r>
  <r>
    <n v="1972"/>
    <d v="2026-12-03T00:00:00"/>
    <n v="2026"/>
    <x v="3"/>
    <n v="12"/>
    <x v="11"/>
    <x v="0"/>
    <x v="9"/>
    <x v="1"/>
    <s v="Business"/>
    <x v="0"/>
    <s v="Commuter Helmet"/>
    <n v="6"/>
    <n v="80.17"/>
    <n v="0.1"/>
    <n v="42.67"/>
    <n v="432.91800000000001"/>
    <n v="256.02"/>
    <n v="176.89800000000002"/>
    <n v="0.40861779828974543"/>
  </r>
  <r>
    <n v="3196"/>
    <d v="2026-12-03T00:00:00"/>
    <n v="2026"/>
    <x v="3"/>
    <n v="12"/>
    <x v="11"/>
    <x v="3"/>
    <x v="13"/>
    <x v="0"/>
    <s v="New"/>
    <x v="3"/>
    <s v="Compact Sleeping Bag"/>
    <n v="2"/>
    <n v="124.62"/>
    <n v="0.1"/>
    <n v="58.91"/>
    <n v="224.316"/>
    <n v="117.82"/>
    <n v="106.49600000000001"/>
    <n v="0.47475882237557737"/>
  </r>
  <r>
    <n v="3722"/>
    <d v="2026-12-03T00:00:00"/>
    <n v="2026"/>
    <x v="3"/>
    <n v="12"/>
    <x v="11"/>
    <x v="2"/>
    <x v="3"/>
    <x v="0"/>
    <s v="Returning"/>
    <x v="1"/>
    <s v="Trail Boots"/>
    <n v="1"/>
    <n v="144.78"/>
    <n v="0.15"/>
    <n v="81.53"/>
    <n v="123.063"/>
    <n v="81.53"/>
    <n v="41.533000000000001"/>
    <n v="0.33749380398657597"/>
  </r>
  <r>
    <n v="4201"/>
    <d v="2026-12-03T00:00:00"/>
    <n v="2026"/>
    <x v="3"/>
    <n v="12"/>
    <x v="11"/>
    <x v="3"/>
    <x v="7"/>
    <x v="0"/>
    <s v="Business"/>
    <x v="2"/>
    <s v="Carry-On Duffel"/>
    <n v="1"/>
    <n v="133.80000000000001"/>
    <n v="0"/>
    <n v="66.349999999999994"/>
    <n v="133.80000000000001"/>
    <n v="66.349999999999994"/>
    <n v="67.450000000000017"/>
    <n v="0.50411061285500758"/>
  </r>
  <r>
    <n v="4498"/>
    <d v="2026-12-03T00:00:00"/>
    <n v="2026"/>
    <x v="3"/>
    <n v="12"/>
    <x v="11"/>
    <x v="3"/>
    <x v="7"/>
    <x v="2"/>
    <s v="New"/>
    <x v="3"/>
    <s v="Compact Sleeping Bag"/>
    <n v="1"/>
    <n v="124.93"/>
    <n v="0"/>
    <n v="59.41"/>
    <n v="124.93"/>
    <n v="59.41"/>
    <n v="65.52000000000001"/>
    <n v="0.52445369406867848"/>
  </r>
  <r>
    <n v="4791"/>
    <d v="2026-12-03T00:00:00"/>
    <n v="2026"/>
    <x v="3"/>
    <n v="12"/>
    <x v="11"/>
    <x v="1"/>
    <x v="12"/>
    <x v="0"/>
    <s v="New"/>
    <x v="1"/>
    <s v="Trekking Poles"/>
    <n v="2"/>
    <n v="70.59"/>
    <n v="0.1"/>
    <n v="32.68"/>
    <n v="127.06200000000001"/>
    <n v="65.36"/>
    <n v="61.702000000000012"/>
    <n v="0.48560545245628123"/>
  </r>
  <r>
    <n v="614"/>
    <d v="2026-12-04T00:00:00"/>
    <n v="2026"/>
    <x v="3"/>
    <n v="12"/>
    <x v="11"/>
    <x v="3"/>
    <x v="7"/>
    <x v="0"/>
    <s v="Returning"/>
    <x v="1"/>
    <s v="Summit Backpack 45L"/>
    <n v="2"/>
    <n v="151.05000000000001"/>
    <n v="0.15"/>
    <n v="80.36"/>
    <n v="256.78500000000003"/>
    <n v="160.72"/>
    <n v="96.065000000000026"/>
    <n v="0.37410674299511271"/>
  </r>
  <r>
    <n v="2301"/>
    <d v="2026-12-04T00:00:00"/>
    <n v="2026"/>
    <x v="3"/>
    <n v="12"/>
    <x v="11"/>
    <x v="3"/>
    <x v="7"/>
    <x v="0"/>
    <s v="Returning"/>
    <x v="3"/>
    <s v="Compact Sleeping Bag"/>
    <n v="2"/>
    <n v="120.37"/>
    <n v="0.2"/>
    <n v="59.39"/>
    <n v="192.59200000000001"/>
    <n v="118.78"/>
    <n v="73.812000000000012"/>
    <n v="0.3832557946332143"/>
  </r>
  <r>
    <n v="4430"/>
    <d v="2026-12-04T00:00:00"/>
    <n v="2026"/>
    <x v="3"/>
    <n v="12"/>
    <x v="11"/>
    <x v="1"/>
    <x v="1"/>
    <x v="0"/>
    <s v="Returning"/>
    <x v="3"/>
    <s v="Trail Tent 2P"/>
    <n v="3"/>
    <n v="193.8"/>
    <n v="0"/>
    <n v="104.55"/>
    <n v="581.40000000000009"/>
    <n v="313.64999999999998"/>
    <n v="267.75000000000011"/>
    <n v="0.46052631578947378"/>
  </r>
  <r>
    <n v="318"/>
    <d v="2026-12-05T00:00:00"/>
    <n v="2026"/>
    <x v="3"/>
    <n v="12"/>
    <x v="11"/>
    <x v="3"/>
    <x v="13"/>
    <x v="0"/>
    <s v="Business"/>
    <x v="1"/>
    <s v="Trail Boots"/>
    <n v="1"/>
    <n v="146.08000000000001"/>
    <n v="0.1"/>
    <n v="81.540000000000006"/>
    <n v="131.47200000000001"/>
    <n v="81.540000000000006"/>
    <n v="49.932000000000002"/>
    <n v="0.37979189485213583"/>
  </r>
  <r>
    <n v="782"/>
    <d v="2026-12-05T00:00:00"/>
    <n v="2026"/>
    <x v="3"/>
    <n v="12"/>
    <x v="11"/>
    <x v="3"/>
    <x v="7"/>
    <x v="1"/>
    <s v="Business"/>
    <x v="0"/>
    <s v="Cycling Pack 12L"/>
    <n v="4"/>
    <n v="101.17"/>
    <n v="0.15"/>
    <n v="50.48"/>
    <n v="343.97800000000001"/>
    <n v="201.92"/>
    <n v="142.05800000000002"/>
    <n v="0.41298571420265257"/>
  </r>
  <r>
    <n v="1402"/>
    <d v="2026-12-05T00:00:00"/>
    <n v="2026"/>
    <x v="3"/>
    <n v="12"/>
    <x v="11"/>
    <x v="1"/>
    <x v="6"/>
    <x v="2"/>
    <s v="New"/>
    <x v="3"/>
    <s v="Compact Sleeping Bag"/>
    <n v="2"/>
    <n v="121.64"/>
    <n v="0"/>
    <n v="61.94"/>
    <n v="243.28"/>
    <n v="123.88"/>
    <n v="119.4"/>
    <n v="0.49079250246629402"/>
  </r>
  <r>
    <n v="1824"/>
    <d v="2026-12-05T00:00:00"/>
    <n v="2026"/>
    <x v="3"/>
    <n v="12"/>
    <x v="11"/>
    <x v="1"/>
    <x v="1"/>
    <x v="0"/>
    <s v="Returning"/>
    <x v="2"/>
    <s v="Travel Backpack 35L"/>
    <n v="1"/>
    <n v="165.1"/>
    <n v="0.05"/>
    <n v="85.23"/>
    <n v="156.845"/>
    <n v="85.23"/>
    <n v="71.614999999999995"/>
    <n v="0.45659727756702473"/>
  </r>
  <r>
    <n v="2141"/>
    <d v="2026-12-05T00:00:00"/>
    <n v="2026"/>
    <x v="3"/>
    <n v="12"/>
    <x v="11"/>
    <x v="3"/>
    <x v="13"/>
    <x v="0"/>
    <s v="New"/>
    <x v="3"/>
    <s v="Trail Tent 2P"/>
    <n v="3"/>
    <n v="194.07"/>
    <n v="0.1"/>
    <n v="102.37"/>
    <n v="523.98900000000003"/>
    <n v="307.11"/>
    <n v="216.87900000000002"/>
    <n v="0.4138999101126169"/>
  </r>
  <r>
    <n v="3517"/>
    <d v="2026-12-05T00:00:00"/>
    <n v="2026"/>
    <x v="3"/>
    <n v="12"/>
    <x v="11"/>
    <x v="3"/>
    <x v="13"/>
    <x v="3"/>
    <s v="New"/>
    <x v="1"/>
    <s v="Summit Backpack 45L"/>
    <n v="1"/>
    <n v="152.44"/>
    <n v="0.1"/>
    <n v="76.91"/>
    <n v="137.196"/>
    <n v="76.91"/>
    <n v="60.286000000000001"/>
    <n v="0.43941514329863846"/>
  </r>
  <r>
    <n v="4055"/>
    <d v="2026-12-05T00:00:00"/>
    <n v="2026"/>
    <x v="3"/>
    <n v="12"/>
    <x v="11"/>
    <x v="1"/>
    <x v="12"/>
    <x v="0"/>
    <s v="Returning"/>
    <x v="3"/>
    <s v="Compact Sleeping Bag"/>
    <n v="1"/>
    <n v="123.82"/>
    <n v="0.05"/>
    <n v="59.19"/>
    <n v="117.62899999999999"/>
    <n v="59.19"/>
    <n v="58.438999999999993"/>
    <n v="0.49680775999115862"/>
  </r>
  <r>
    <n v="4168"/>
    <d v="2026-12-05T00:00:00"/>
    <n v="2026"/>
    <x v="3"/>
    <n v="12"/>
    <x v="11"/>
    <x v="0"/>
    <x v="0"/>
    <x v="0"/>
    <s v="New"/>
    <x v="1"/>
    <s v="Trekking Poles"/>
    <n v="4"/>
    <n v="71.12"/>
    <n v="0.05"/>
    <n v="31.93"/>
    <n v="270.25600000000003"/>
    <n v="127.72"/>
    <n v="142.53600000000003"/>
    <n v="0.52741104730329769"/>
  </r>
  <r>
    <n v="4317"/>
    <d v="2026-12-05T00:00:00"/>
    <n v="2026"/>
    <x v="3"/>
    <n v="12"/>
    <x v="11"/>
    <x v="2"/>
    <x v="16"/>
    <x v="3"/>
    <s v="Returning"/>
    <x v="1"/>
    <s v="Trekking Poles"/>
    <n v="1"/>
    <n v="71.55"/>
    <n v="0.1"/>
    <n v="32.07"/>
    <n v="64.394999999999996"/>
    <n v="32.07"/>
    <n v="32.324999999999996"/>
    <n v="0.50197996738877237"/>
  </r>
  <r>
    <n v="4879"/>
    <d v="2026-12-05T00:00:00"/>
    <n v="2026"/>
    <x v="3"/>
    <n v="12"/>
    <x v="11"/>
    <x v="2"/>
    <x v="2"/>
    <x v="3"/>
    <s v="Returning"/>
    <x v="1"/>
    <s v="Trekking Poles"/>
    <n v="2"/>
    <n v="70.239999999999995"/>
    <n v="0.1"/>
    <n v="33.29"/>
    <n v="126.43199999999999"/>
    <n v="66.58"/>
    <n v="59.85199999999999"/>
    <n v="0.47339281194634264"/>
  </r>
  <r>
    <n v="467"/>
    <d v="2026-12-06T00:00:00"/>
    <n v="2026"/>
    <x v="3"/>
    <n v="12"/>
    <x v="11"/>
    <x v="0"/>
    <x v="0"/>
    <x v="3"/>
    <s v="Returning"/>
    <x v="0"/>
    <s v="Trail Bike Light"/>
    <n v="2"/>
    <n v="50.68"/>
    <n v="0.15"/>
    <n v="22.41"/>
    <n v="86.155999999999992"/>
    <n v="44.82"/>
    <n v="41.335999999999991"/>
    <n v="0.47978086262129155"/>
  </r>
  <r>
    <n v="825"/>
    <d v="2026-12-06T00:00:00"/>
    <n v="2026"/>
    <x v="3"/>
    <n v="12"/>
    <x v="11"/>
    <x v="3"/>
    <x v="7"/>
    <x v="0"/>
    <s v="New"/>
    <x v="0"/>
    <s v="Cycling Pack 12L"/>
    <n v="1"/>
    <n v="101.26"/>
    <n v="0"/>
    <n v="51.7"/>
    <n v="101.26"/>
    <n v="51.7"/>
    <n v="49.56"/>
    <n v="0.4894331424056883"/>
  </r>
  <r>
    <n v="2346"/>
    <d v="2026-12-06T00:00:00"/>
    <n v="2026"/>
    <x v="3"/>
    <n v="12"/>
    <x v="11"/>
    <x v="0"/>
    <x v="0"/>
    <x v="3"/>
    <s v="Business"/>
    <x v="2"/>
    <s v="Packing Cube Set"/>
    <n v="2"/>
    <n v="46.01"/>
    <n v="0.05"/>
    <n v="18.399999999999999"/>
    <n v="87.418999999999997"/>
    <n v="36.799999999999997"/>
    <n v="50.619"/>
    <n v="0.57903888170763795"/>
  </r>
  <r>
    <n v="3095"/>
    <d v="2026-12-06T00:00:00"/>
    <n v="2026"/>
    <x v="3"/>
    <n v="12"/>
    <x v="11"/>
    <x v="1"/>
    <x v="12"/>
    <x v="0"/>
    <s v="New"/>
    <x v="2"/>
    <s v="Carry-On Duffel"/>
    <n v="2"/>
    <n v="131.97999999999999"/>
    <n v="0.1"/>
    <n v="68.02"/>
    <n v="237.56399999999999"/>
    <n v="136.04"/>
    <n v="101.524"/>
    <n v="0.42735431294303855"/>
  </r>
  <r>
    <n v="3580"/>
    <d v="2026-12-06T00:00:00"/>
    <n v="2026"/>
    <x v="3"/>
    <n v="12"/>
    <x v="11"/>
    <x v="3"/>
    <x v="7"/>
    <x v="2"/>
    <s v="New"/>
    <x v="1"/>
    <s v="Trekking Poles"/>
    <n v="2"/>
    <n v="73.16"/>
    <n v="0.15"/>
    <n v="32.64"/>
    <n v="124.37199999999999"/>
    <n v="65.28"/>
    <n v="59.091999999999985"/>
    <n v="0.47512301804264617"/>
  </r>
  <r>
    <n v="4672"/>
    <d v="2026-12-06T00:00:00"/>
    <n v="2026"/>
    <x v="3"/>
    <n v="12"/>
    <x v="11"/>
    <x v="1"/>
    <x v="6"/>
    <x v="0"/>
    <s v="Business"/>
    <x v="2"/>
    <s v="Packing Cube Set"/>
    <n v="2"/>
    <n v="47.43"/>
    <n v="0.05"/>
    <n v="18.63"/>
    <n v="90.11699999999999"/>
    <n v="37.26"/>
    <n v="52.856999999999992"/>
    <n v="0.58653750124837711"/>
  </r>
  <r>
    <n v="533"/>
    <d v="2026-12-07T00:00:00"/>
    <n v="2026"/>
    <x v="3"/>
    <n v="12"/>
    <x v="11"/>
    <x v="0"/>
    <x v="9"/>
    <x v="0"/>
    <s v="New"/>
    <x v="2"/>
    <s v="Insulated Bottle"/>
    <n v="1"/>
    <n v="35.93"/>
    <n v="0.05"/>
    <n v="13.23"/>
    <n v="34.133499999999998"/>
    <n v="13.23"/>
    <n v="20.903499999999998"/>
    <n v="0.6124042363074399"/>
  </r>
  <r>
    <n v="2160"/>
    <d v="2026-12-07T00:00:00"/>
    <n v="2026"/>
    <x v="3"/>
    <n v="12"/>
    <x v="11"/>
    <x v="0"/>
    <x v="15"/>
    <x v="3"/>
    <s v="Returning"/>
    <x v="2"/>
    <s v="Insulated Bottle"/>
    <n v="1"/>
    <n v="35.53"/>
    <n v="0.05"/>
    <n v="13.28"/>
    <n v="33.753500000000003"/>
    <n v="13.28"/>
    <n v="20.473500000000001"/>
    <n v="0.6065593197742456"/>
  </r>
  <r>
    <n v="2841"/>
    <d v="2026-12-07T00:00:00"/>
    <n v="2026"/>
    <x v="3"/>
    <n v="12"/>
    <x v="11"/>
    <x v="1"/>
    <x v="14"/>
    <x v="0"/>
    <s v="New"/>
    <x v="3"/>
    <s v="Trail Tent 2P"/>
    <n v="3"/>
    <n v="196.97"/>
    <n v="0.15"/>
    <n v="101.88"/>
    <n v="502.27349999999996"/>
    <n v="305.64"/>
    <n v="196.63349999999997"/>
    <n v="0.39148690902466482"/>
  </r>
  <r>
    <n v="3433"/>
    <d v="2026-12-07T00:00:00"/>
    <n v="2026"/>
    <x v="3"/>
    <n v="12"/>
    <x v="11"/>
    <x v="0"/>
    <x v="0"/>
    <x v="0"/>
    <s v="New"/>
    <x v="2"/>
    <s v="Insulated Bottle"/>
    <n v="2"/>
    <n v="37.020000000000003"/>
    <n v="0.2"/>
    <n v="13.39"/>
    <n v="59.232000000000006"/>
    <n v="26.78"/>
    <n v="32.452000000000005"/>
    <n v="0.5478795245813074"/>
  </r>
  <r>
    <n v="3763"/>
    <d v="2026-12-07T00:00:00"/>
    <n v="2026"/>
    <x v="3"/>
    <n v="12"/>
    <x v="11"/>
    <x v="1"/>
    <x v="14"/>
    <x v="0"/>
    <s v="New"/>
    <x v="2"/>
    <s v="Packing Cube Set"/>
    <n v="4"/>
    <n v="47.22"/>
    <n v="0"/>
    <n v="18.420000000000002"/>
    <n v="188.88"/>
    <n v="73.680000000000007"/>
    <n v="115.19999999999999"/>
    <n v="0.60991105463786521"/>
  </r>
  <r>
    <n v="706"/>
    <d v="2026-12-08T00:00:00"/>
    <n v="2026"/>
    <x v="3"/>
    <n v="12"/>
    <x v="11"/>
    <x v="1"/>
    <x v="12"/>
    <x v="2"/>
    <s v="Returning"/>
    <x v="2"/>
    <s v="Packing Cube Set"/>
    <n v="4"/>
    <n v="46.48"/>
    <n v="0.1"/>
    <n v="18.66"/>
    <n v="167.328"/>
    <n v="74.64"/>
    <n v="92.688000000000002"/>
    <n v="0.55393000573723461"/>
  </r>
  <r>
    <n v="1086"/>
    <d v="2026-12-08T00:00:00"/>
    <n v="2026"/>
    <x v="3"/>
    <n v="12"/>
    <x v="11"/>
    <x v="3"/>
    <x v="13"/>
    <x v="1"/>
    <s v="Business"/>
    <x v="1"/>
    <s v="Trail Boots"/>
    <n v="12"/>
    <n v="146.99"/>
    <n v="0.15"/>
    <n v="79.239999999999995"/>
    <n v="1499.298"/>
    <n v="950.87999999999988"/>
    <n v="548.41800000000012"/>
    <n v="0.36578318653129671"/>
  </r>
  <r>
    <n v="1204"/>
    <d v="2026-12-08T00:00:00"/>
    <n v="2026"/>
    <x v="3"/>
    <n v="12"/>
    <x v="11"/>
    <x v="2"/>
    <x v="10"/>
    <x v="0"/>
    <s v="New"/>
    <x v="4"/>
    <s v="Resistance Band Set"/>
    <n v="1"/>
    <n v="40.29"/>
    <n v="0"/>
    <n v="15.07"/>
    <n v="40.29"/>
    <n v="15.07"/>
    <n v="25.22"/>
    <n v="0.62596177711590961"/>
  </r>
  <r>
    <n v="1451"/>
    <d v="2026-12-08T00:00:00"/>
    <n v="2026"/>
    <x v="3"/>
    <n v="12"/>
    <x v="11"/>
    <x v="0"/>
    <x v="0"/>
    <x v="1"/>
    <s v="Business"/>
    <x v="3"/>
    <s v="Compact Sleeping Bag"/>
    <n v="4"/>
    <n v="125.82"/>
    <n v="0.15"/>
    <n v="61.39"/>
    <n v="427.78799999999995"/>
    <n v="245.56"/>
    <n v="182.22799999999995"/>
    <n v="0.42597735326844133"/>
  </r>
  <r>
    <n v="1650"/>
    <d v="2026-12-08T00:00:00"/>
    <n v="2026"/>
    <x v="3"/>
    <n v="12"/>
    <x v="11"/>
    <x v="1"/>
    <x v="1"/>
    <x v="0"/>
    <s v="New"/>
    <x v="2"/>
    <s v="Insulated Bottle"/>
    <n v="3"/>
    <n v="36.25"/>
    <n v="0"/>
    <n v="13.67"/>
    <n v="108.75"/>
    <n v="41.01"/>
    <n v="67.740000000000009"/>
    <n v="0.62289655172413805"/>
  </r>
  <r>
    <n v="1740"/>
    <d v="2026-12-08T00:00:00"/>
    <n v="2026"/>
    <x v="3"/>
    <n v="12"/>
    <x v="11"/>
    <x v="2"/>
    <x v="10"/>
    <x v="3"/>
    <s v="Returning"/>
    <x v="2"/>
    <s v="Travel Backpack 35L"/>
    <n v="1"/>
    <n v="165.29"/>
    <n v="0.05"/>
    <n v="89.92"/>
    <n v="157.02549999999999"/>
    <n v="89.92"/>
    <n v="67.105499999999992"/>
    <n v="0.42735415585366704"/>
  </r>
  <r>
    <n v="3191"/>
    <d v="2026-12-08T00:00:00"/>
    <n v="2026"/>
    <x v="3"/>
    <n v="12"/>
    <x v="11"/>
    <x v="3"/>
    <x v="8"/>
    <x v="0"/>
    <s v="New"/>
    <x v="3"/>
    <s v="Portable Camp Stove"/>
    <n v="1"/>
    <n v="82.89"/>
    <n v="0.15"/>
    <n v="38.51"/>
    <n v="70.456500000000005"/>
    <n v="38.51"/>
    <n v="31.946500000000007"/>
    <n v="0.45342161475520365"/>
  </r>
  <r>
    <n v="3662"/>
    <d v="2026-12-08T00:00:00"/>
    <n v="2026"/>
    <x v="3"/>
    <n v="12"/>
    <x v="11"/>
    <x v="1"/>
    <x v="6"/>
    <x v="0"/>
    <s v="Business"/>
    <x v="3"/>
    <s v="Trail Tent 2P"/>
    <n v="1"/>
    <n v="199.66"/>
    <n v="0"/>
    <n v="103.15"/>
    <n v="199.66"/>
    <n v="103.15"/>
    <n v="96.509999999999991"/>
    <n v="0.48337173194430527"/>
  </r>
  <r>
    <n v="3922"/>
    <d v="2026-12-08T00:00:00"/>
    <n v="2026"/>
    <x v="3"/>
    <n v="12"/>
    <x v="11"/>
    <x v="3"/>
    <x v="8"/>
    <x v="2"/>
    <s v="New"/>
    <x v="1"/>
    <s v="Trail Boots"/>
    <n v="2"/>
    <n v="146.25"/>
    <n v="0.05"/>
    <n v="77.3"/>
    <n v="277.875"/>
    <n v="154.6"/>
    <n v="123.27500000000001"/>
    <n v="0.44363472784525421"/>
  </r>
  <r>
    <n v="4022"/>
    <d v="2026-12-08T00:00:00"/>
    <n v="2026"/>
    <x v="3"/>
    <n v="12"/>
    <x v="11"/>
    <x v="0"/>
    <x v="9"/>
    <x v="3"/>
    <s v="Returning"/>
    <x v="3"/>
    <s v="Alpine Tent 4P"/>
    <n v="1"/>
    <n v="333.51"/>
    <n v="0.2"/>
    <n v="199.91"/>
    <n v="266.80799999999999"/>
    <n v="199.91"/>
    <n v="66.897999999999996"/>
    <n v="0.25073461065635211"/>
  </r>
  <r>
    <n v="4366"/>
    <d v="2026-12-08T00:00:00"/>
    <n v="2026"/>
    <x v="3"/>
    <n v="12"/>
    <x v="11"/>
    <x v="1"/>
    <x v="12"/>
    <x v="2"/>
    <s v="New"/>
    <x v="1"/>
    <s v="Summit Backpack 45L"/>
    <n v="1"/>
    <n v="151.97"/>
    <n v="0.05"/>
    <n v="80.239999999999995"/>
    <n v="144.3715"/>
    <n v="80.239999999999995"/>
    <n v="64.131500000000003"/>
    <n v="0.44421163456776441"/>
  </r>
  <r>
    <n v="4880"/>
    <d v="2026-12-08T00:00:00"/>
    <n v="2026"/>
    <x v="3"/>
    <n v="12"/>
    <x v="11"/>
    <x v="3"/>
    <x v="13"/>
    <x v="2"/>
    <s v="New"/>
    <x v="0"/>
    <s v="Compact Repair Kit"/>
    <n v="1"/>
    <n v="41.07"/>
    <n v="0"/>
    <n v="16.600000000000001"/>
    <n v="41.07"/>
    <n v="16.600000000000001"/>
    <n v="24.47"/>
    <n v="0.59581202824446067"/>
  </r>
  <r>
    <n v="5127"/>
    <d v="2026-12-08T00:00:00"/>
    <n v="2026"/>
    <x v="3"/>
    <n v="12"/>
    <x v="11"/>
    <x v="1"/>
    <x v="11"/>
    <x v="3"/>
    <s v="Returning"/>
    <x v="3"/>
    <s v="Compact Sleeping Bag"/>
    <n v="1"/>
    <n v="122.65"/>
    <n v="0"/>
    <n v="58.9"/>
    <n v="122.65"/>
    <n v="58.9"/>
    <n v="63.750000000000007"/>
    <n v="0.51977170811251527"/>
  </r>
  <r>
    <n v="13"/>
    <d v="2026-12-09T00:00:00"/>
    <n v="2026"/>
    <x v="3"/>
    <n v="12"/>
    <x v="11"/>
    <x v="1"/>
    <x v="6"/>
    <x v="0"/>
    <s v="Returning"/>
    <x v="1"/>
    <s v="Trail Boots"/>
    <n v="6"/>
    <n v="143.16"/>
    <n v="0.15"/>
    <n v="80.349999999999994"/>
    <n v="730.11599999999999"/>
    <n v="482.09999999999997"/>
    <n v="248.01600000000002"/>
    <n v="0.33969396643820987"/>
  </r>
  <r>
    <n v="102"/>
    <d v="2026-12-09T00:00:00"/>
    <n v="2026"/>
    <x v="3"/>
    <n v="12"/>
    <x v="11"/>
    <x v="2"/>
    <x v="5"/>
    <x v="2"/>
    <s v="New"/>
    <x v="1"/>
    <s v="Trail Boots"/>
    <n v="3"/>
    <n v="142.75"/>
    <n v="0.1"/>
    <n v="81.739999999999995"/>
    <n v="385.42500000000001"/>
    <n v="245.21999999999997"/>
    <n v="140.20500000000004"/>
    <n v="0.3637672698968672"/>
  </r>
  <r>
    <n v="519"/>
    <d v="2026-12-09T00:00:00"/>
    <n v="2026"/>
    <x v="3"/>
    <n v="12"/>
    <x v="11"/>
    <x v="1"/>
    <x v="12"/>
    <x v="2"/>
    <s v="Returning"/>
    <x v="4"/>
    <s v="Recovery Roller"/>
    <n v="2"/>
    <n v="36.03"/>
    <n v="0.1"/>
    <n v="13.54"/>
    <n v="64.853999999999999"/>
    <n v="27.08"/>
    <n v="37.774000000000001"/>
    <n v="0.58244672649335427"/>
  </r>
  <r>
    <n v="522"/>
    <d v="2026-12-09T00:00:00"/>
    <n v="2026"/>
    <x v="3"/>
    <n v="12"/>
    <x v="11"/>
    <x v="0"/>
    <x v="15"/>
    <x v="2"/>
    <s v="Returning"/>
    <x v="2"/>
    <s v="Carry-On Duffel"/>
    <n v="2"/>
    <n v="133.4"/>
    <n v="0"/>
    <n v="67.69"/>
    <n v="266.8"/>
    <n v="135.38"/>
    <n v="131.42000000000002"/>
    <n v="0.49257871064467768"/>
  </r>
  <r>
    <n v="798"/>
    <d v="2026-12-09T00:00:00"/>
    <n v="2026"/>
    <x v="3"/>
    <n v="12"/>
    <x v="11"/>
    <x v="2"/>
    <x v="2"/>
    <x v="2"/>
    <s v="Returning"/>
    <x v="3"/>
    <s v="Trail Tent 2P"/>
    <n v="3"/>
    <n v="199.31"/>
    <n v="0.05"/>
    <n v="101.19"/>
    <n v="568.0335"/>
    <n v="303.57"/>
    <n v="264.46350000000001"/>
    <n v="0.46557729429690325"/>
  </r>
  <r>
    <n v="1746"/>
    <d v="2026-12-09T00:00:00"/>
    <n v="2026"/>
    <x v="3"/>
    <n v="12"/>
    <x v="11"/>
    <x v="1"/>
    <x v="11"/>
    <x v="0"/>
    <s v="Business"/>
    <x v="2"/>
    <s v="Packing Cube Set"/>
    <n v="1"/>
    <n v="47.44"/>
    <n v="0.15"/>
    <n v="17.899999999999999"/>
    <n v="40.323999999999998"/>
    <n v="17.899999999999999"/>
    <n v="22.423999999999999"/>
    <n v="0.55609562543398472"/>
  </r>
  <r>
    <n v="3412"/>
    <d v="2026-12-09T00:00:00"/>
    <n v="2026"/>
    <x v="3"/>
    <n v="12"/>
    <x v="11"/>
    <x v="0"/>
    <x v="0"/>
    <x v="1"/>
    <s v="Business"/>
    <x v="1"/>
    <s v="Trail Boots"/>
    <n v="10"/>
    <n v="145.30000000000001"/>
    <n v="0.1"/>
    <n v="79.7"/>
    <n v="1307.7"/>
    <n v="797"/>
    <n v="510.70000000000005"/>
    <n v="0.39053299686472437"/>
  </r>
  <r>
    <n v="175"/>
    <d v="2026-12-10T00:00:00"/>
    <n v="2026"/>
    <x v="3"/>
    <n v="12"/>
    <x v="11"/>
    <x v="0"/>
    <x v="0"/>
    <x v="3"/>
    <s v="New"/>
    <x v="0"/>
    <s v="Commuter Helmet"/>
    <n v="1"/>
    <n v="81.010000000000005"/>
    <n v="0.2"/>
    <n v="41.51"/>
    <n v="64.808000000000007"/>
    <n v="41.51"/>
    <n v="23.298000000000009"/>
    <n v="0.35949265522774976"/>
  </r>
  <r>
    <n v="1014"/>
    <d v="2026-12-10T00:00:00"/>
    <n v="2026"/>
    <x v="3"/>
    <n v="12"/>
    <x v="11"/>
    <x v="3"/>
    <x v="7"/>
    <x v="3"/>
    <s v="New"/>
    <x v="2"/>
    <s v="Insulated Bottle"/>
    <n v="2"/>
    <n v="35.619999999999997"/>
    <n v="0"/>
    <n v="13.62"/>
    <n v="71.239999999999995"/>
    <n v="27.24"/>
    <n v="44"/>
    <n v="0.61763054463784395"/>
  </r>
  <r>
    <n v="1763"/>
    <d v="2026-12-10T00:00:00"/>
    <n v="2026"/>
    <x v="3"/>
    <n v="12"/>
    <x v="11"/>
    <x v="0"/>
    <x v="0"/>
    <x v="0"/>
    <s v="New"/>
    <x v="0"/>
    <s v="Trail Bike Light"/>
    <n v="2"/>
    <n v="49.88"/>
    <n v="0.05"/>
    <n v="22.31"/>
    <n v="94.772000000000006"/>
    <n v="44.62"/>
    <n v="50.152000000000008"/>
    <n v="0.52918583547883347"/>
  </r>
  <r>
    <n v="1863"/>
    <d v="2026-12-10T00:00:00"/>
    <n v="2026"/>
    <x v="3"/>
    <n v="12"/>
    <x v="11"/>
    <x v="3"/>
    <x v="7"/>
    <x v="3"/>
    <s v="Returning"/>
    <x v="0"/>
    <s v="Cycling Pack 12L"/>
    <n v="1"/>
    <n v="101.18"/>
    <n v="0.05"/>
    <n v="49.12"/>
    <n v="96.120999999999995"/>
    <n v="49.12"/>
    <n v="47.000999999999998"/>
    <n v="0.48897743469169069"/>
  </r>
  <r>
    <n v="3466"/>
    <d v="2026-12-10T00:00:00"/>
    <n v="2026"/>
    <x v="3"/>
    <n v="12"/>
    <x v="11"/>
    <x v="1"/>
    <x v="12"/>
    <x v="2"/>
    <s v="Business"/>
    <x v="4"/>
    <s v="Recovery Roller"/>
    <n v="2"/>
    <n v="36.64"/>
    <n v="0"/>
    <n v="13.7"/>
    <n v="73.28"/>
    <n v="27.4"/>
    <n v="45.88"/>
    <n v="0.62609170305676853"/>
  </r>
  <r>
    <n v="3630"/>
    <d v="2026-12-10T00:00:00"/>
    <n v="2026"/>
    <x v="3"/>
    <n v="12"/>
    <x v="11"/>
    <x v="1"/>
    <x v="12"/>
    <x v="2"/>
    <s v="Returning"/>
    <x v="0"/>
    <s v="Compact Repair Kit"/>
    <n v="3"/>
    <n v="39.979999999999997"/>
    <n v="0.1"/>
    <n v="16.989999999999998"/>
    <n v="107.946"/>
    <n v="50.97"/>
    <n v="56.975999999999999"/>
    <n v="0.52781946528819967"/>
  </r>
  <r>
    <n v="3633"/>
    <d v="2026-12-10T00:00:00"/>
    <n v="2026"/>
    <x v="3"/>
    <n v="12"/>
    <x v="11"/>
    <x v="3"/>
    <x v="4"/>
    <x v="3"/>
    <s v="Business"/>
    <x v="1"/>
    <s v="Trail Boots"/>
    <n v="3"/>
    <n v="144.16"/>
    <n v="0"/>
    <n v="77.36"/>
    <n v="432.48"/>
    <n v="232.07999999999998"/>
    <n v="200.40000000000003"/>
    <n v="0.46337402885682583"/>
  </r>
  <r>
    <n v="4"/>
    <d v="2026-12-11T00:00:00"/>
    <n v="2026"/>
    <x v="3"/>
    <n v="12"/>
    <x v="11"/>
    <x v="3"/>
    <x v="4"/>
    <x v="0"/>
    <s v="New"/>
    <x v="0"/>
    <s v="Cycling Pack 12L"/>
    <n v="1"/>
    <n v="102.98"/>
    <n v="0.1"/>
    <n v="51.45"/>
    <n v="92.682000000000002"/>
    <n v="51.45"/>
    <n v="41.231999999999999"/>
    <n v="0.4448760277076455"/>
  </r>
  <r>
    <n v="70"/>
    <d v="2026-12-11T00:00:00"/>
    <n v="2026"/>
    <x v="3"/>
    <n v="12"/>
    <x v="11"/>
    <x v="3"/>
    <x v="13"/>
    <x v="0"/>
    <s v="New"/>
    <x v="4"/>
    <s v="Weighted Vest"/>
    <n v="2"/>
    <n v="122.49"/>
    <n v="0.15"/>
    <n v="70.930000000000007"/>
    <n v="208.23299999999998"/>
    <n v="141.86000000000001"/>
    <n v="66.372999999999962"/>
    <n v="0.31874390706564265"/>
  </r>
  <r>
    <n v="948"/>
    <d v="2026-12-11T00:00:00"/>
    <n v="2026"/>
    <x v="3"/>
    <n v="12"/>
    <x v="11"/>
    <x v="1"/>
    <x v="11"/>
    <x v="3"/>
    <s v="New"/>
    <x v="1"/>
    <s v="Trail Boots"/>
    <n v="1"/>
    <n v="141.74"/>
    <n v="0.15"/>
    <n v="78.97"/>
    <n v="120.479"/>
    <n v="78.97"/>
    <n v="41.509"/>
    <n v="0.34453307215365336"/>
  </r>
  <r>
    <n v="1957"/>
    <d v="2026-12-11T00:00:00"/>
    <n v="2026"/>
    <x v="3"/>
    <n v="12"/>
    <x v="11"/>
    <x v="3"/>
    <x v="7"/>
    <x v="0"/>
    <s v="Returning"/>
    <x v="0"/>
    <s v="Compact Repair Kit"/>
    <n v="6"/>
    <n v="39.44"/>
    <n v="0.1"/>
    <n v="16.89"/>
    <n v="212.976"/>
    <n v="101.34"/>
    <n v="111.636"/>
    <n v="0.52417173766058145"/>
  </r>
  <r>
    <n v="3097"/>
    <d v="2026-12-11T00:00:00"/>
    <n v="2026"/>
    <x v="3"/>
    <n v="12"/>
    <x v="11"/>
    <x v="2"/>
    <x v="3"/>
    <x v="2"/>
    <s v="Returning"/>
    <x v="0"/>
    <s v="Trail Bike Light"/>
    <n v="1"/>
    <n v="49.64"/>
    <n v="0.1"/>
    <n v="22"/>
    <n v="44.676000000000002"/>
    <n v="22"/>
    <n v="22.676000000000002"/>
    <n v="0.50756558331094992"/>
  </r>
  <r>
    <n v="3649"/>
    <d v="2026-12-11T00:00:00"/>
    <n v="2026"/>
    <x v="3"/>
    <n v="12"/>
    <x v="11"/>
    <x v="2"/>
    <x v="2"/>
    <x v="0"/>
    <s v="New"/>
    <x v="2"/>
    <s v="Travel Backpack 35L"/>
    <n v="1"/>
    <n v="164.29"/>
    <n v="0.05"/>
    <n v="88.66"/>
    <n v="156.07549999999998"/>
    <n v="88.66"/>
    <n v="67.41549999999998"/>
    <n v="0.43194159237035917"/>
  </r>
  <r>
    <n v="3963"/>
    <d v="2026-12-11T00:00:00"/>
    <n v="2026"/>
    <x v="3"/>
    <n v="12"/>
    <x v="11"/>
    <x v="3"/>
    <x v="8"/>
    <x v="0"/>
    <s v="Returning"/>
    <x v="2"/>
    <s v="Insulated Bottle"/>
    <n v="1"/>
    <n v="35.81"/>
    <n v="0"/>
    <n v="13.28"/>
    <n v="35.81"/>
    <n v="13.28"/>
    <n v="22.53"/>
    <n v="0.62915386763473891"/>
  </r>
  <r>
    <n v="4305"/>
    <d v="2026-12-11T00:00:00"/>
    <n v="2026"/>
    <x v="3"/>
    <n v="12"/>
    <x v="11"/>
    <x v="0"/>
    <x v="9"/>
    <x v="2"/>
    <s v="New"/>
    <x v="4"/>
    <s v="Resistance Band Set"/>
    <n v="1"/>
    <n v="41.31"/>
    <n v="0.05"/>
    <n v="14.56"/>
    <n v="39.244500000000002"/>
    <n v="14.56"/>
    <n v="24.6845"/>
    <n v="0.62899259768884808"/>
  </r>
  <r>
    <n v="4942"/>
    <d v="2026-12-11T00:00:00"/>
    <n v="2026"/>
    <x v="3"/>
    <n v="12"/>
    <x v="11"/>
    <x v="3"/>
    <x v="13"/>
    <x v="3"/>
    <s v="New"/>
    <x v="2"/>
    <s v="Insulated Bottle"/>
    <n v="3"/>
    <n v="36.6"/>
    <n v="0.15"/>
    <n v="13.95"/>
    <n v="93.330000000000013"/>
    <n v="41.849999999999994"/>
    <n v="51.480000000000018"/>
    <n v="0.55159112825458068"/>
  </r>
  <r>
    <n v="19"/>
    <d v="2026-12-12T00:00:00"/>
    <n v="2026"/>
    <x v="3"/>
    <n v="12"/>
    <x v="11"/>
    <x v="1"/>
    <x v="1"/>
    <x v="0"/>
    <s v="New"/>
    <x v="0"/>
    <s v="Trail Bike Light"/>
    <n v="5"/>
    <n v="49.59"/>
    <n v="0"/>
    <n v="22.63"/>
    <n v="247.95000000000002"/>
    <n v="113.14999999999999"/>
    <n v="134.80000000000001"/>
    <n v="0.54365799556362171"/>
  </r>
  <r>
    <n v="4963"/>
    <d v="2026-12-12T00:00:00"/>
    <n v="2026"/>
    <x v="3"/>
    <n v="12"/>
    <x v="11"/>
    <x v="0"/>
    <x v="0"/>
    <x v="0"/>
    <s v="New"/>
    <x v="1"/>
    <s v="Trekking Poles"/>
    <n v="5"/>
    <n v="72.3"/>
    <n v="0.05"/>
    <n v="31.73"/>
    <n v="343.42500000000001"/>
    <n v="158.65"/>
    <n v="184.77500000000001"/>
    <n v="0.53803596127247577"/>
  </r>
  <r>
    <n v="5110"/>
    <d v="2026-12-12T00:00:00"/>
    <n v="2026"/>
    <x v="3"/>
    <n v="12"/>
    <x v="11"/>
    <x v="3"/>
    <x v="4"/>
    <x v="0"/>
    <s v="New"/>
    <x v="0"/>
    <s v="Trail Bike Light"/>
    <n v="1"/>
    <n v="51.57"/>
    <n v="0.1"/>
    <n v="23.11"/>
    <n v="46.413000000000004"/>
    <n v="23.11"/>
    <n v="23.303000000000004"/>
    <n v="0.5020791588563549"/>
  </r>
  <r>
    <n v="10"/>
    <d v="2026-12-13T00:00:00"/>
    <n v="2026"/>
    <x v="3"/>
    <n v="12"/>
    <x v="11"/>
    <x v="0"/>
    <x v="0"/>
    <x v="0"/>
    <s v="Returning"/>
    <x v="2"/>
    <s v="Insulated Bottle"/>
    <n v="3"/>
    <n v="35.380000000000003"/>
    <n v="0"/>
    <n v="13.51"/>
    <n v="106.14000000000001"/>
    <n v="40.53"/>
    <n v="65.610000000000014"/>
    <n v="0.61814584511023185"/>
  </r>
  <r>
    <n v="216"/>
    <d v="2026-12-13T00:00:00"/>
    <n v="2026"/>
    <x v="3"/>
    <n v="12"/>
    <x v="11"/>
    <x v="2"/>
    <x v="2"/>
    <x v="0"/>
    <s v="Business"/>
    <x v="0"/>
    <s v="Commuter Helmet"/>
    <n v="1"/>
    <n v="83.08"/>
    <n v="0.15"/>
    <n v="42.91"/>
    <n v="70.617999999999995"/>
    <n v="42.91"/>
    <n v="27.707999999999998"/>
    <n v="0.39236455294684075"/>
  </r>
  <r>
    <n v="1937"/>
    <d v="2026-12-13T00:00:00"/>
    <n v="2026"/>
    <x v="3"/>
    <n v="12"/>
    <x v="11"/>
    <x v="1"/>
    <x v="12"/>
    <x v="1"/>
    <s v="Business"/>
    <x v="3"/>
    <s v="Compact Sleeping Bag"/>
    <n v="3"/>
    <n v="120.5"/>
    <n v="0.15"/>
    <n v="61.44"/>
    <n v="307.27499999999998"/>
    <n v="184.32"/>
    <n v="122.95499999999998"/>
    <n v="0.40014644862094212"/>
  </r>
  <r>
    <n v="4720"/>
    <d v="2026-12-13T00:00:00"/>
    <n v="2026"/>
    <x v="3"/>
    <n v="12"/>
    <x v="11"/>
    <x v="0"/>
    <x v="0"/>
    <x v="0"/>
    <s v="New"/>
    <x v="1"/>
    <s v="Trekking Poles"/>
    <n v="3"/>
    <n v="73.040000000000006"/>
    <n v="0.1"/>
    <n v="31.78"/>
    <n v="197.208"/>
    <n v="95.34"/>
    <n v="101.86799999999999"/>
    <n v="0.51655105269563095"/>
  </r>
  <r>
    <n v="91"/>
    <d v="2026-12-14T00:00:00"/>
    <n v="2026"/>
    <x v="3"/>
    <n v="12"/>
    <x v="11"/>
    <x v="1"/>
    <x v="1"/>
    <x v="0"/>
    <s v="Returning"/>
    <x v="3"/>
    <s v="Alpine Tent 4P"/>
    <n v="2"/>
    <n v="339.95"/>
    <n v="0"/>
    <n v="195.78"/>
    <n v="679.9"/>
    <n v="391.56"/>
    <n v="288.33999999999997"/>
    <n v="0.42409177820267685"/>
  </r>
  <r>
    <n v="505"/>
    <d v="2026-12-14T00:00:00"/>
    <n v="2026"/>
    <x v="3"/>
    <n v="12"/>
    <x v="11"/>
    <x v="0"/>
    <x v="15"/>
    <x v="3"/>
    <s v="Returning"/>
    <x v="3"/>
    <s v="Trail Tent 2P"/>
    <n v="2"/>
    <n v="199.43"/>
    <n v="0.05"/>
    <n v="106.58"/>
    <n v="378.91699999999997"/>
    <n v="213.16"/>
    <n v="165.75699999999998"/>
    <n v="0.4374493622613923"/>
  </r>
  <r>
    <n v="640"/>
    <d v="2026-12-14T00:00:00"/>
    <n v="2026"/>
    <x v="3"/>
    <n v="12"/>
    <x v="11"/>
    <x v="0"/>
    <x v="15"/>
    <x v="0"/>
    <s v="Returning"/>
    <x v="4"/>
    <s v="Training Mat"/>
    <n v="2"/>
    <n v="51.77"/>
    <n v="0.05"/>
    <n v="21.76"/>
    <n v="98.363"/>
    <n v="43.52"/>
    <n v="54.842999999999996"/>
    <n v="0.55755721155312465"/>
  </r>
  <r>
    <n v="1408"/>
    <d v="2026-12-14T00:00:00"/>
    <n v="2026"/>
    <x v="3"/>
    <n v="12"/>
    <x v="11"/>
    <x v="1"/>
    <x v="1"/>
    <x v="0"/>
    <s v="New"/>
    <x v="2"/>
    <s v="Travel Backpack 35L"/>
    <n v="1"/>
    <n v="161.53"/>
    <n v="0"/>
    <n v="87.43"/>
    <n v="161.53"/>
    <n v="87.43"/>
    <n v="74.099999999999994"/>
    <n v="0.45873831486411187"/>
  </r>
  <r>
    <n v="2074"/>
    <d v="2026-12-14T00:00:00"/>
    <n v="2026"/>
    <x v="3"/>
    <n v="12"/>
    <x v="11"/>
    <x v="1"/>
    <x v="12"/>
    <x v="1"/>
    <s v="Business"/>
    <x v="1"/>
    <s v="Trail Boots"/>
    <n v="4"/>
    <n v="145.85"/>
    <n v="0.1"/>
    <n v="79.47"/>
    <n v="525.05999999999995"/>
    <n v="317.88"/>
    <n v="207.17999999999995"/>
    <n v="0.39458347617415146"/>
  </r>
  <r>
    <n v="2639"/>
    <d v="2026-12-14T00:00:00"/>
    <n v="2026"/>
    <x v="3"/>
    <n v="12"/>
    <x v="11"/>
    <x v="3"/>
    <x v="13"/>
    <x v="0"/>
    <s v="Returning"/>
    <x v="3"/>
    <s v="Trail Tent 2P"/>
    <n v="1"/>
    <n v="197.18"/>
    <n v="0"/>
    <n v="105.28"/>
    <n v="197.18"/>
    <n v="105.28"/>
    <n v="91.9"/>
    <n v="0.46607160969672384"/>
  </r>
  <r>
    <n v="2694"/>
    <d v="2026-12-14T00:00:00"/>
    <n v="2026"/>
    <x v="3"/>
    <n v="12"/>
    <x v="11"/>
    <x v="3"/>
    <x v="7"/>
    <x v="0"/>
    <s v="New"/>
    <x v="3"/>
    <s v="Compact Sleeping Bag"/>
    <n v="1"/>
    <n v="124.9"/>
    <n v="0"/>
    <n v="62.16"/>
    <n v="124.9"/>
    <n v="62.16"/>
    <n v="62.740000000000009"/>
    <n v="0.50232185748598879"/>
  </r>
  <r>
    <n v="2797"/>
    <d v="2026-12-14T00:00:00"/>
    <n v="2026"/>
    <x v="3"/>
    <n v="12"/>
    <x v="11"/>
    <x v="2"/>
    <x v="16"/>
    <x v="2"/>
    <s v="New"/>
    <x v="1"/>
    <s v="Trekking Poles"/>
    <n v="2"/>
    <n v="70.239999999999995"/>
    <n v="0.1"/>
    <n v="32.130000000000003"/>
    <n v="126.43199999999999"/>
    <n v="64.260000000000005"/>
    <n v="62.171999999999983"/>
    <n v="0.49174259681093385"/>
  </r>
  <r>
    <n v="2811"/>
    <d v="2026-12-14T00:00:00"/>
    <n v="2026"/>
    <x v="3"/>
    <n v="12"/>
    <x v="11"/>
    <x v="1"/>
    <x v="11"/>
    <x v="2"/>
    <s v="Business"/>
    <x v="1"/>
    <s v="Trail Boots"/>
    <n v="5"/>
    <n v="145.6"/>
    <n v="0.15"/>
    <n v="81.180000000000007"/>
    <n v="618.79999999999995"/>
    <n v="405.90000000000003"/>
    <n v="212.89999999999992"/>
    <n v="0.34405300581771159"/>
  </r>
  <r>
    <n v="4037"/>
    <d v="2026-12-14T00:00:00"/>
    <n v="2026"/>
    <x v="3"/>
    <n v="12"/>
    <x v="11"/>
    <x v="3"/>
    <x v="8"/>
    <x v="2"/>
    <s v="Returning"/>
    <x v="1"/>
    <s v="Summit Backpack 45L"/>
    <n v="1"/>
    <n v="152.4"/>
    <n v="0.05"/>
    <n v="77.98"/>
    <n v="144.78"/>
    <n v="77.98"/>
    <n v="66.8"/>
    <n v="0.46138969470921398"/>
  </r>
  <r>
    <n v="4629"/>
    <d v="2026-12-14T00:00:00"/>
    <n v="2026"/>
    <x v="3"/>
    <n v="12"/>
    <x v="11"/>
    <x v="2"/>
    <x v="2"/>
    <x v="0"/>
    <s v="New"/>
    <x v="2"/>
    <s v="Insulated Bottle"/>
    <n v="1"/>
    <n v="36.17"/>
    <n v="0.05"/>
    <n v="13.87"/>
    <n v="34.361499999999999"/>
    <n v="13.87"/>
    <n v="20.491500000000002"/>
    <n v="0.59635056676803988"/>
  </r>
  <r>
    <n v="2455"/>
    <d v="2026-12-15T00:00:00"/>
    <n v="2026"/>
    <x v="3"/>
    <n v="12"/>
    <x v="11"/>
    <x v="1"/>
    <x v="12"/>
    <x v="0"/>
    <s v="Returning"/>
    <x v="3"/>
    <s v="Compact Sleeping Bag"/>
    <n v="3"/>
    <n v="126.21"/>
    <n v="0.1"/>
    <n v="60.65"/>
    <n v="340.767"/>
    <n v="181.95"/>
    <n v="158.81700000000001"/>
    <n v="0.46605745274630467"/>
  </r>
  <r>
    <n v="3184"/>
    <d v="2026-12-15T00:00:00"/>
    <n v="2026"/>
    <x v="3"/>
    <n v="12"/>
    <x v="11"/>
    <x v="3"/>
    <x v="13"/>
    <x v="1"/>
    <s v="Returning"/>
    <x v="1"/>
    <s v="Trail Boots"/>
    <n v="6"/>
    <n v="143.72999999999999"/>
    <n v="0.15"/>
    <n v="77.27"/>
    <n v="733.02299999999991"/>
    <n v="463.62"/>
    <n v="269.40299999999991"/>
    <n v="0.36752325643260847"/>
  </r>
  <r>
    <n v="3363"/>
    <d v="2026-12-15T00:00:00"/>
    <n v="2026"/>
    <x v="3"/>
    <n v="12"/>
    <x v="11"/>
    <x v="1"/>
    <x v="12"/>
    <x v="3"/>
    <s v="New"/>
    <x v="1"/>
    <s v="Trail Boots"/>
    <n v="4"/>
    <n v="146.38999999999999"/>
    <n v="0"/>
    <n v="78.95"/>
    <n v="585.55999999999995"/>
    <n v="315.8"/>
    <n v="269.75999999999993"/>
    <n v="0.46068720541020552"/>
  </r>
  <r>
    <n v="3373"/>
    <d v="2026-12-15T00:00:00"/>
    <n v="2026"/>
    <x v="3"/>
    <n v="12"/>
    <x v="11"/>
    <x v="1"/>
    <x v="12"/>
    <x v="3"/>
    <s v="Returning"/>
    <x v="1"/>
    <s v="Hiking Daypack 20L"/>
    <n v="2"/>
    <n v="89.84"/>
    <n v="0.05"/>
    <n v="45.17"/>
    <n v="170.696"/>
    <n v="90.34"/>
    <n v="80.355999999999995"/>
    <n v="0.47075502647982376"/>
  </r>
  <r>
    <n v="3799"/>
    <d v="2026-12-15T00:00:00"/>
    <n v="2026"/>
    <x v="3"/>
    <n v="12"/>
    <x v="11"/>
    <x v="2"/>
    <x v="10"/>
    <x v="2"/>
    <s v="New"/>
    <x v="4"/>
    <s v="Training Mat"/>
    <n v="3"/>
    <n v="49.67"/>
    <n v="0.05"/>
    <n v="21.5"/>
    <n v="141.55949999999999"/>
    <n v="64.5"/>
    <n v="77.059499999999986"/>
    <n v="0.54436120500566898"/>
  </r>
  <r>
    <n v="5002"/>
    <d v="2026-12-15T00:00:00"/>
    <n v="2026"/>
    <x v="3"/>
    <n v="12"/>
    <x v="11"/>
    <x v="1"/>
    <x v="14"/>
    <x v="1"/>
    <s v="Business"/>
    <x v="1"/>
    <s v="Hiking Daypack 20L"/>
    <n v="4"/>
    <n v="94.3"/>
    <n v="0.1"/>
    <n v="44.36"/>
    <n v="339.48"/>
    <n v="177.44"/>
    <n v="162.04000000000002"/>
    <n v="0.47731825144338402"/>
  </r>
  <r>
    <n v="2896"/>
    <d v="2026-12-16T00:00:00"/>
    <n v="2026"/>
    <x v="3"/>
    <n v="12"/>
    <x v="11"/>
    <x v="1"/>
    <x v="12"/>
    <x v="2"/>
    <s v="Business"/>
    <x v="4"/>
    <s v="Recovery Roller"/>
    <n v="2"/>
    <n v="36.020000000000003"/>
    <n v="0.1"/>
    <n v="13.59"/>
    <n v="64.836000000000013"/>
    <n v="27.18"/>
    <n v="37.656000000000013"/>
    <n v="0.58078845086063302"/>
  </r>
  <r>
    <n v="3334"/>
    <d v="2026-12-16T00:00:00"/>
    <n v="2026"/>
    <x v="3"/>
    <n v="12"/>
    <x v="11"/>
    <x v="1"/>
    <x v="14"/>
    <x v="0"/>
    <s v="Returning"/>
    <x v="1"/>
    <s v="Summit Backpack 45L"/>
    <n v="1"/>
    <n v="154.12"/>
    <n v="0"/>
    <n v="77.45"/>
    <n v="154.12"/>
    <n v="77.45"/>
    <n v="76.67"/>
    <n v="0.49746950428237735"/>
  </r>
  <r>
    <n v="3469"/>
    <d v="2026-12-16T00:00:00"/>
    <n v="2026"/>
    <x v="3"/>
    <n v="12"/>
    <x v="11"/>
    <x v="0"/>
    <x v="9"/>
    <x v="0"/>
    <s v="Returning"/>
    <x v="1"/>
    <s v="Summit Backpack 45L"/>
    <n v="1"/>
    <n v="150.88"/>
    <n v="0.05"/>
    <n v="81.02"/>
    <n v="143.33599999999998"/>
    <n v="81.02"/>
    <n v="62.315999999999988"/>
    <n v="0.43475470223809787"/>
  </r>
  <r>
    <n v="569"/>
    <d v="2026-12-17T00:00:00"/>
    <n v="2026"/>
    <x v="3"/>
    <n v="12"/>
    <x v="11"/>
    <x v="2"/>
    <x v="2"/>
    <x v="3"/>
    <s v="New"/>
    <x v="0"/>
    <s v="Compact Repair Kit"/>
    <n v="2"/>
    <n v="40.479999999999997"/>
    <n v="0"/>
    <n v="16.23"/>
    <n v="80.959999999999994"/>
    <n v="32.46"/>
    <n v="48.499999999999993"/>
    <n v="0.5990612648221344"/>
  </r>
  <r>
    <n v="2404"/>
    <d v="2026-12-17T00:00:00"/>
    <n v="2026"/>
    <x v="3"/>
    <n v="12"/>
    <x v="11"/>
    <x v="2"/>
    <x v="10"/>
    <x v="3"/>
    <s v="Business"/>
    <x v="2"/>
    <s v="Travel Backpack 35L"/>
    <n v="3"/>
    <n v="163.34"/>
    <n v="0.1"/>
    <n v="88.53"/>
    <n v="441.01799999999997"/>
    <n v="265.59000000000003"/>
    <n v="175.42799999999994"/>
    <n v="0.39777968246194023"/>
  </r>
  <r>
    <n v="4682"/>
    <d v="2026-12-17T00:00:00"/>
    <n v="2026"/>
    <x v="3"/>
    <n v="12"/>
    <x v="11"/>
    <x v="3"/>
    <x v="4"/>
    <x v="2"/>
    <s v="New"/>
    <x v="4"/>
    <s v="Resistance Band Set"/>
    <n v="2"/>
    <n v="40.89"/>
    <n v="0"/>
    <n v="14.95"/>
    <n v="81.78"/>
    <n v="29.9"/>
    <n v="51.88"/>
    <n v="0.63438493519197847"/>
  </r>
  <r>
    <n v="4888"/>
    <d v="2026-12-17T00:00:00"/>
    <n v="2026"/>
    <x v="3"/>
    <n v="12"/>
    <x v="11"/>
    <x v="2"/>
    <x v="2"/>
    <x v="3"/>
    <s v="New"/>
    <x v="4"/>
    <s v="Resistance Band Set"/>
    <n v="1"/>
    <n v="40.159999999999997"/>
    <n v="0.15"/>
    <n v="14.46"/>
    <n v="34.135999999999996"/>
    <n v="14.46"/>
    <n v="19.675999999999995"/>
    <n v="0.576400281228029"/>
  </r>
  <r>
    <n v="4923"/>
    <d v="2026-12-17T00:00:00"/>
    <n v="2026"/>
    <x v="3"/>
    <n v="12"/>
    <x v="11"/>
    <x v="3"/>
    <x v="13"/>
    <x v="0"/>
    <s v="New"/>
    <x v="3"/>
    <s v="Portable Camp Stove"/>
    <n v="2"/>
    <n v="79.86"/>
    <n v="0"/>
    <n v="39.049999999999997"/>
    <n v="159.72"/>
    <n v="78.099999999999994"/>
    <n v="81.62"/>
    <n v="0.51101928374655647"/>
  </r>
  <r>
    <n v="131"/>
    <d v="2026-12-18T00:00:00"/>
    <n v="2026"/>
    <x v="3"/>
    <n v="12"/>
    <x v="11"/>
    <x v="1"/>
    <x v="11"/>
    <x v="3"/>
    <s v="Returning"/>
    <x v="3"/>
    <s v="Compact Sleeping Bag"/>
    <n v="2"/>
    <n v="123.42"/>
    <n v="0.1"/>
    <n v="60.03"/>
    <n v="222.15600000000001"/>
    <n v="120.06"/>
    <n v="102.096"/>
    <n v="0.45956895154756117"/>
  </r>
  <r>
    <n v="349"/>
    <d v="2026-12-18T00:00:00"/>
    <n v="2026"/>
    <x v="3"/>
    <n v="12"/>
    <x v="11"/>
    <x v="2"/>
    <x v="2"/>
    <x v="0"/>
    <s v="Returning"/>
    <x v="2"/>
    <s v="Packing Cube Set"/>
    <n v="1"/>
    <n v="47.61"/>
    <n v="0.05"/>
    <n v="18.18"/>
    <n v="45.229499999999994"/>
    <n v="18.18"/>
    <n v="27.049499999999995"/>
    <n v="0.59804994527907662"/>
  </r>
  <r>
    <n v="1131"/>
    <d v="2026-12-18T00:00:00"/>
    <n v="2026"/>
    <x v="3"/>
    <n v="12"/>
    <x v="11"/>
    <x v="3"/>
    <x v="8"/>
    <x v="0"/>
    <s v="Returning"/>
    <x v="1"/>
    <s v="Hiking Daypack 20L"/>
    <n v="2"/>
    <n v="93.88"/>
    <n v="0.1"/>
    <n v="45.89"/>
    <n v="168.98400000000001"/>
    <n v="91.78"/>
    <n v="77.204000000000008"/>
    <n v="0.45687165648818823"/>
  </r>
  <r>
    <n v="2738"/>
    <d v="2026-12-18T00:00:00"/>
    <n v="2026"/>
    <x v="3"/>
    <n v="12"/>
    <x v="11"/>
    <x v="1"/>
    <x v="11"/>
    <x v="0"/>
    <s v="New"/>
    <x v="1"/>
    <s v="Trail Boots"/>
    <n v="3"/>
    <n v="145.43"/>
    <n v="0.05"/>
    <n v="81.72"/>
    <n v="414.47550000000001"/>
    <n v="245.16"/>
    <n v="169.31550000000001"/>
    <n v="0.40850544845232106"/>
  </r>
  <r>
    <n v="4400"/>
    <d v="2026-12-18T00:00:00"/>
    <n v="2026"/>
    <x v="3"/>
    <n v="12"/>
    <x v="11"/>
    <x v="3"/>
    <x v="4"/>
    <x v="0"/>
    <s v="Returning"/>
    <x v="2"/>
    <s v="Insulated Bottle"/>
    <n v="2"/>
    <n v="36.89"/>
    <n v="0.1"/>
    <n v="13.74"/>
    <n v="66.402000000000001"/>
    <n v="27.48"/>
    <n v="38.921999999999997"/>
    <n v="0.58615704346254627"/>
  </r>
  <r>
    <n v="3122"/>
    <d v="2026-12-19T00:00:00"/>
    <n v="2026"/>
    <x v="3"/>
    <n v="12"/>
    <x v="11"/>
    <x v="0"/>
    <x v="0"/>
    <x v="3"/>
    <s v="Returning"/>
    <x v="1"/>
    <s v="Trail Boots"/>
    <n v="1"/>
    <n v="145.44"/>
    <n v="0.1"/>
    <n v="80.42"/>
    <n v="130.89600000000002"/>
    <n v="80.42"/>
    <n v="50.476000000000013"/>
    <n v="0.38561911746730232"/>
  </r>
  <r>
    <n v="4572"/>
    <d v="2026-12-19T00:00:00"/>
    <n v="2026"/>
    <x v="3"/>
    <n v="12"/>
    <x v="11"/>
    <x v="0"/>
    <x v="15"/>
    <x v="0"/>
    <s v="New"/>
    <x v="4"/>
    <s v="Training Mat"/>
    <n v="2"/>
    <n v="51.56"/>
    <n v="0"/>
    <n v="21.9"/>
    <n v="103.12"/>
    <n v="43.8"/>
    <n v="59.320000000000007"/>
    <n v="0.57525213343677273"/>
  </r>
  <r>
    <n v="4783"/>
    <d v="2026-12-19T00:00:00"/>
    <n v="2026"/>
    <x v="3"/>
    <n v="12"/>
    <x v="11"/>
    <x v="3"/>
    <x v="7"/>
    <x v="0"/>
    <s v="New"/>
    <x v="3"/>
    <s v="Compact Sleeping Bag"/>
    <n v="2"/>
    <n v="122"/>
    <n v="0.15"/>
    <n v="60.01"/>
    <n v="207.4"/>
    <n v="120.02"/>
    <n v="87.38000000000001"/>
    <n v="0.4213114754098361"/>
  </r>
  <r>
    <n v="5055"/>
    <d v="2026-12-19T00:00:00"/>
    <n v="2026"/>
    <x v="3"/>
    <n v="12"/>
    <x v="11"/>
    <x v="2"/>
    <x v="3"/>
    <x v="3"/>
    <s v="New"/>
    <x v="1"/>
    <s v="Trekking Poles"/>
    <n v="1"/>
    <n v="71.89"/>
    <n v="0.15"/>
    <n v="32.409999999999997"/>
    <n v="61.106499999999997"/>
    <n v="32.409999999999997"/>
    <n v="28.6965"/>
    <n v="0.46961452545964832"/>
  </r>
  <r>
    <n v="5100"/>
    <d v="2026-12-19T00:00:00"/>
    <n v="2026"/>
    <x v="3"/>
    <n v="12"/>
    <x v="11"/>
    <x v="2"/>
    <x v="5"/>
    <x v="0"/>
    <s v="Returning"/>
    <x v="1"/>
    <s v="Trekking Poles"/>
    <n v="2"/>
    <n v="70.59"/>
    <n v="0.15"/>
    <n v="31.56"/>
    <n v="120.003"/>
    <n v="63.12"/>
    <n v="56.883000000000003"/>
    <n v="0.47401314967125824"/>
  </r>
  <r>
    <n v="488"/>
    <d v="2026-12-20T00:00:00"/>
    <n v="2026"/>
    <x v="3"/>
    <n v="12"/>
    <x v="11"/>
    <x v="3"/>
    <x v="7"/>
    <x v="0"/>
    <s v="Returning"/>
    <x v="1"/>
    <s v="Trail Boots"/>
    <n v="4"/>
    <n v="141.91"/>
    <n v="0.05"/>
    <n v="80.260000000000005"/>
    <n v="539.25799999999992"/>
    <n v="321.04000000000002"/>
    <n v="218.2179999999999"/>
    <n v="0.40466344495584661"/>
  </r>
  <r>
    <n v="710"/>
    <d v="2026-12-20T00:00:00"/>
    <n v="2026"/>
    <x v="3"/>
    <n v="12"/>
    <x v="11"/>
    <x v="1"/>
    <x v="6"/>
    <x v="1"/>
    <s v="Business"/>
    <x v="1"/>
    <s v="Trail Boots"/>
    <n v="3"/>
    <n v="140.4"/>
    <n v="0.2"/>
    <n v="81.760000000000005"/>
    <n v="336.96000000000004"/>
    <n v="245.28000000000003"/>
    <n v="91.68"/>
    <n v="0.27207977207977208"/>
  </r>
  <r>
    <n v="1009"/>
    <d v="2026-12-20T00:00:00"/>
    <n v="2026"/>
    <x v="3"/>
    <n v="12"/>
    <x v="11"/>
    <x v="3"/>
    <x v="13"/>
    <x v="3"/>
    <s v="Returning"/>
    <x v="1"/>
    <s v="Trekking Poles"/>
    <n v="2"/>
    <n v="72.349999999999994"/>
    <n v="0.15"/>
    <n v="32.44"/>
    <n v="122.99499999999999"/>
    <n v="64.88"/>
    <n v="58.114999999999995"/>
    <n v="0.47249888206837676"/>
  </r>
  <r>
    <n v="1231"/>
    <d v="2026-12-20T00:00:00"/>
    <n v="2026"/>
    <x v="3"/>
    <n v="12"/>
    <x v="11"/>
    <x v="3"/>
    <x v="8"/>
    <x v="0"/>
    <s v="New"/>
    <x v="3"/>
    <s v="Compact Sleeping Bag"/>
    <n v="4"/>
    <n v="120.8"/>
    <n v="0.1"/>
    <n v="59.93"/>
    <n v="434.88"/>
    <n v="239.72"/>
    <n v="195.16"/>
    <n v="0.44876747608535689"/>
  </r>
  <r>
    <n v="1445"/>
    <d v="2026-12-20T00:00:00"/>
    <n v="2026"/>
    <x v="3"/>
    <n v="12"/>
    <x v="11"/>
    <x v="3"/>
    <x v="7"/>
    <x v="0"/>
    <s v="New"/>
    <x v="1"/>
    <s v="Trekking Poles"/>
    <n v="1"/>
    <n v="71.23"/>
    <n v="0"/>
    <n v="31.63"/>
    <n v="71.23"/>
    <n v="31.63"/>
    <n v="39.600000000000009"/>
    <n v="0.55594552856942303"/>
  </r>
  <r>
    <n v="2842"/>
    <d v="2026-12-20T00:00:00"/>
    <n v="2026"/>
    <x v="3"/>
    <n v="12"/>
    <x v="11"/>
    <x v="2"/>
    <x v="10"/>
    <x v="1"/>
    <s v="Business"/>
    <x v="0"/>
    <s v="Trail Bike Light"/>
    <n v="5"/>
    <n v="51.02"/>
    <n v="0.05"/>
    <n v="22.56"/>
    <n v="242.345"/>
    <n v="112.8"/>
    <n v="129.54500000000002"/>
    <n v="0.5345478553302111"/>
  </r>
  <r>
    <n v="3783"/>
    <d v="2026-12-20T00:00:00"/>
    <n v="2026"/>
    <x v="3"/>
    <n v="12"/>
    <x v="11"/>
    <x v="2"/>
    <x v="2"/>
    <x v="3"/>
    <s v="New"/>
    <x v="2"/>
    <s v="Carry-On Duffel"/>
    <n v="1"/>
    <n v="130.52000000000001"/>
    <n v="0.1"/>
    <n v="66.09"/>
    <n v="117.46800000000002"/>
    <n v="66.09"/>
    <n v="51.378000000000014"/>
    <n v="0.43737869036673821"/>
  </r>
  <r>
    <n v="4484"/>
    <d v="2026-12-20T00:00:00"/>
    <n v="2026"/>
    <x v="3"/>
    <n v="12"/>
    <x v="11"/>
    <x v="1"/>
    <x v="14"/>
    <x v="0"/>
    <s v="Returning"/>
    <x v="0"/>
    <s v="Commuter Helmet"/>
    <n v="2"/>
    <n v="79.87"/>
    <n v="0.15"/>
    <n v="41.9"/>
    <n v="135.779"/>
    <n v="83.8"/>
    <n v="51.978999999999999"/>
    <n v="0.38282061290773978"/>
  </r>
  <r>
    <n v="4597"/>
    <d v="2026-12-20T00:00:00"/>
    <n v="2026"/>
    <x v="3"/>
    <n v="12"/>
    <x v="11"/>
    <x v="3"/>
    <x v="13"/>
    <x v="0"/>
    <s v="Returning"/>
    <x v="1"/>
    <s v="Trekking Poles"/>
    <n v="3"/>
    <n v="71.3"/>
    <n v="0.1"/>
    <n v="32.93"/>
    <n v="192.51"/>
    <n v="98.789999999999992"/>
    <n v="93.72"/>
    <n v="0.48683185289075892"/>
  </r>
  <r>
    <n v="4917"/>
    <d v="2026-12-20T00:00:00"/>
    <n v="2026"/>
    <x v="3"/>
    <n v="12"/>
    <x v="11"/>
    <x v="0"/>
    <x v="9"/>
    <x v="0"/>
    <s v="Returning"/>
    <x v="3"/>
    <s v="Compact Sleeping Bag"/>
    <n v="2"/>
    <n v="122.95"/>
    <n v="0.1"/>
    <n v="59.79"/>
    <n v="221.31"/>
    <n v="119.58"/>
    <n v="101.73"/>
    <n v="0.45967195336857802"/>
  </r>
  <r>
    <n v="629"/>
    <d v="2026-12-21T00:00:00"/>
    <n v="2026"/>
    <x v="3"/>
    <n v="12"/>
    <x v="11"/>
    <x v="3"/>
    <x v="13"/>
    <x v="0"/>
    <s v="Business"/>
    <x v="4"/>
    <s v="Training Mat"/>
    <n v="2"/>
    <n v="50.04"/>
    <n v="0.05"/>
    <n v="22.43"/>
    <n v="95.075999999999993"/>
    <n v="44.86"/>
    <n v="50.215999999999994"/>
    <n v="0.52816694013210486"/>
  </r>
  <r>
    <n v="1373"/>
    <d v="2026-12-21T00:00:00"/>
    <n v="2026"/>
    <x v="3"/>
    <n v="12"/>
    <x v="11"/>
    <x v="1"/>
    <x v="1"/>
    <x v="3"/>
    <s v="Returning"/>
    <x v="3"/>
    <s v="Portable Camp Stove"/>
    <n v="1"/>
    <n v="80.92"/>
    <n v="0.05"/>
    <n v="40.14"/>
    <n v="76.873999999999995"/>
    <n v="40.14"/>
    <n v="36.733999999999995"/>
    <n v="0.47784686630069978"/>
  </r>
  <r>
    <n v="1668"/>
    <d v="2026-12-21T00:00:00"/>
    <n v="2026"/>
    <x v="3"/>
    <n v="12"/>
    <x v="11"/>
    <x v="2"/>
    <x v="5"/>
    <x v="0"/>
    <s v="Business"/>
    <x v="0"/>
    <s v="Trail Bike Light"/>
    <n v="6"/>
    <n v="50.35"/>
    <n v="0.15"/>
    <n v="22.91"/>
    <n v="256.78500000000003"/>
    <n v="137.46"/>
    <n v="119.32500000000002"/>
    <n v="0.46468835796483443"/>
  </r>
  <r>
    <n v="2646"/>
    <d v="2026-12-21T00:00:00"/>
    <n v="2026"/>
    <x v="3"/>
    <n v="12"/>
    <x v="11"/>
    <x v="1"/>
    <x v="1"/>
    <x v="0"/>
    <s v="Returning"/>
    <x v="4"/>
    <s v="Recovery Roller"/>
    <n v="1"/>
    <n v="35.799999999999997"/>
    <n v="0.05"/>
    <n v="14.12"/>
    <n v="34.01"/>
    <n v="14.12"/>
    <n v="19.89"/>
    <n v="0.58482799176712741"/>
  </r>
  <r>
    <n v="3044"/>
    <d v="2026-12-21T00:00:00"/>
    <n v="2026"/>
    <x v="3"/>
    <n v="12"/>
    <x v="11"/>
    <x v="1"/>
    <x v="6"/>
    <x v="1"/>
    <s v="Business"/>
    <x v="0"/>
    <s v="Compact Repair Kit"/>
    <n v="4"/>
    <n v="40.64"/>
    <n v="0.1"/>
    <n v="16.260000000000002"/>
    <n v="146.304"/>
    <n v="65.040000000000006"/>
    <n v="81.263999999999996"/>
    <n v="0.55544619422572172"/>
  </r>
  <r>
    <n v="3065"/>
    <d v="2026-12-21T00:00:00"/>
    <n v="2026"/>
    <x v="3"/>
    <n v="12"/>
    <x v="11"/>
    <x v="2"/>
    <x v="10"/>
    <x v="0"/>
    <s v="New"/>
    <x v="3"/>
    <s v="Portable Camp Stove"/>
    <n v="3"/>
    <n v="81.510000000000005"/>
    <n v="0.05"/>
    <n v="39.9"/>
    <n v="232.30350000000001"/>
    <n v="119.69999999999999"/>
    <n v="112.60350000000003"/>
    <n v="0.48472580051527425"/>
  </r>
  <r>
    <n v="3365"/>
    <d v="2026-12-21T00:00:00"/>
    <n v="2026"/>
    <x v="3"/>
    <n v="12"/>
    <x v="11"/>
    <x v="3"/>
    <x v="7"/>
    <x v="2"/>
    <s v="New"/>
    <x v="4"/>
    <s v="Weighted Vest"/>
    <n v="2"/>
    <n v="122.4"/>
    <n v="0.1"/>
    <n v="71.09"/>
    <n v="220.32000000000002"/>
    <n v="142.18"/>
    <n v="78.140000000000015"/>
    <n v="0.35466594045025424"/>
  </r>
  <r>
    <n v="4042"/>
    <d v="2026-12-21T00:00:00"/>
    <n v="2026"/>
    <x v="3"/>
    <n v="12"/>
    <x v="11"/>
    <x v="0"/>
    <x v="9"/>
    <x v="3"/>
    <s v="Returning"/>
    <x v="2"/>
    <s v="Packing Cube Set"/>
    <n v="1"/>
    <n v="45.94"/>
    <n v="0.05"/>
    <n v="18.100000000000001"/>
    <n v="43.642999999999994"/>
    <n v="18.100000000000001"/>
    <n v="25.542999999999992"/>
    <n v="0.58527140664024002"/>
  </r>
  <r>
    <n v="4635"/>
    <d v="2026-12-21T00:00:00"/>
    <n v="2026"/>
    <x v="3"/>
    <n v="12"/>
    <x v="11"/>
    <x v="3"/>
    <x v="13"/>
    <x v="1"/>
    <s v="Returning"/>
    <x v="3"/>
    <s v="Trail Tent 2P"/>
    <n v="15"/>
    <n v="196.89"/>
    <n v="0.15"/>
    <n v="105.09"/>
    <n v="2510.3474999999999"/>
    <n v="1576.3500000000001"/>
    <n v="933.99749999999972"/>
    <n v="0.37205904760197533"/>
  </r>
  <r>
    <n v="4748"/>
    <d v="2026-12-21T00:00:00"/>
    <n v="2026"/>
    <x v="3"/>
    <n v="12"/>
    <x v="11"/>
    <x v="3"/>
    <x v="13"/>
    <x v="2"/>
    <s v="Business"/>
    <x v="0"/>
    <s v="Trail Bike Light"/>
    <n v="1"/>
    <n v="51.18"/>
    <n v="0.05"/>
    <n v="22.98"/>
    <n v="48.620999999999995"/>
    <n v="22.98"/>
    <n v="25.640999999999995"/>
    <n v="0.52736471894860237"/>
  </r>
  <r>
    <n v="342"/>
    <d v="2026-12-22T00:00:00"/>
    <n v="2026"/>
    <x v="3"/>
    <n v="12"/>
    <x v="11"/>
    <x v="1"/>
    <x v="6"/>
    <x v="2"/>
    <s v="New"/>
    <x v="0"/>
    <s v="Compact Repair Kit"/>
    <n v="3"/>
    <n v="40.78"/>
    <n v="0.15"/>
    <n v="16.73"/>
    <n v="103.989"/>
    <n v="50.19"/>
    <n v="53.799000000000007"/>
    <n v="0.51735279693044456"/>
  </r>
  <r>
    <n v="676"/>
    <d v="2026-12-22T00:00:00"/>
    <n v="2026"/>
    <x v="3"/>
    <n v="12"/>
    <x v="11"/>
    <x v="2"/>
    <x v="3"/>
    <x v="3"/>
    <s v="Returning"/>
    <x v="3"/>
    <s v="Trail Tent 2P"/>
    <n v="1"/>
    <n v="195.63"/>
    <n v="0.05"/>
    <n v="102.13"/>
    <n v="185.84849999999997"/>
    <n v="102.13"/>
    <n v="83.718499999999977"/>
    <n v="0.45046637449320276"/>
  </r>
  <r>
    <n v="1912"/>
    <d v="2026-12-22T00:00:00"/>
    <n v="2026"/>
    <x v="3"/>
    <n v="12"/>
    <x v="11"/>
    <x v="2"/>
    <x v="5"/>
    <x v="1"/>
    <s v="Returning"/>
    <x v="2"/>
    <s v="Carry-On Duffel"/>
    <n v="10"/>
    <n v="134.86000000000001"/>
    <n v="0.1"/>
    <n v="65.3"/>
    <n v="1213.7400000000002"/>
    <n v="653"/>
    <n v="560.74000000000024"/>
    <n v="0.46199350767050612"/>
  </r>
  <r>
    <n v="2065"/>
    <d v="2026-12-22T00:00:00"/>
    <n v="2026"/>
    <x v="3"/>
    <n v="12"/>
    <x v="11"/>
    <x v="3"/>
    <x v="4"/>
    <x v="0"/>
    <s v="New"/>
    <x v="0"/>
    <s v="Commuter Helmet"/>
    <n v="1"/>
    <n v="83.15"/>
    <n v="0"/>
    <n v="42.3"/>
    <n v="83.15"/>
    <n v="42.3"/>
    <n v="40.850000000000009"/>
    <n v="0.49128081779915822"/>
  </r>
  <r>
    <n v="3136"/>
    <d v="2026-12-22T00:00:00"/>
    <n v="2026"/>
    <x v="3"/>
    <n v="12"/>
    <x v="11"/>
    <x v="1"/>
    <x v="6"/>
    <x v="3"/>
    <s v="Business"/>
    <x v="0"/>
    <s v="Commuter Helmet"/>
    <n v="1"/>
    <n v="81.599999999999994"/>
    <n v="0.15"/>
    <n v="42"/>
    <n v="69.36"/>
    <n v="42"/>
    <n v="27.36"/>
    <n v="0.3944636678200692"/>
  </r>
  <r>
    <n v="3423"/>
    <d v="2026-12-22T00:00:00"/>
    <n v="2026"/>
    <x v="3"/>
    <n v="12"/>
    <x v="11"/>
    <x v="3"/>
    <x v="7"/>
    <x v="2"/>
    <s v="Business"/>
    <x v="2"/>
    <s v="Packing Cube Set"/>
    <n v="5"/>
    <n v="47.67"/>
    <n v="0.1"/>
    <n v="17.84"/>
    <n v="214.51500000000001"/>
    <n v="89.2"/>
    <n v="125.31500000000001"/>
    <n v="0.5841782625923595"/>
  </r>
  <r>
    <n v="3746"/>
    <d v="2026-12-22T00:00:00"/>
    <n v="2026"/>
    <x v="3"/>
    <n v="12"/>
    <x v="11"/>
    <x v="3"/>
    <x v="7"/>
    <x v="2"/>
    <s v="Business"/>
    <x v="0"/>
    <s v="Trail Bike Light"/>
    <n v="2"/>
    <n v="50.96"/>
    <n v="0.15"/>
    <n v="22.59"/>
    <n v="86.632000000000005"/>
    <n v="45.18"/>
    <n v="41.452000000000005"/>
    <n v="0.47848370117277683"/>
  </r>
  <r>
    <n v="1198"/>
    <d v="2026-12-23T00:00:00"/>
    <n v="2026"/>
    <x v="3"/>
    <n v="12"/>
    <x v="11"/>
    <x v="3"/>
    <x v="7"/>
    <x v="2"/>
    <s v="New"/>
    <x v="2"/>
    <s v="Packing Cube Set"/>
    <n v="5"/>
    <n v="47.69"/>
    <n v="0.05"/>
    <n v="18.23"/>
    <n v="226.52749999999997"/>
    <n v="91.15"/>
    <n v="135.37749999999997"/>
    <n v="0.59762059794064726"/>
  </r>
  <r>
    <n v="2123"/>
    <d v="2026-12-23T00:00:00"/>
    <n v="2026"/>
    <x v="3"/>
    <n v="12"/>
    <x v="11"/>
    <x v="3"/>
    <x v="8"/>
    <x v="0"/>
    <s v="Returning"/>
    <x v="1"/>
    <s v="Hiking Daypack 20L"/>
    <n v="1"/>
    <n v="91.08"/>
    <n v="0.2"/>
    <n v="46.14"/>
    <n v="72.864000000000004"/>
    <n v="46.14"/>
    <n v="26.724000000000004"/>
    <n v="0.36676548089591571"/>
  </r>
  <r>
    <n v="2586"/>
    <d v="2026-12-23T00:00:00"/>
    <n v="2026"/>
    <x v="3"/>
    <n v="12"/>
    <x v="11"/>
    <x v="1"/>
    <x v="14"/>
    <x v="2"/>
    <s v="New"/>
    <x v="1"/>
    <s v="Trail Boots"/>
    <n v="1"/>
    <n v="143.84"/>
    <n v="0.15"/>
    <n v="78.17"/>
    <n v="122.264"/>
    <n v="78.17"/>
    <n v="44.093999999999994"/>
    <n v="0.360645815612118"/>
  </r>
  <r>
    <n v="3048"/>
    <d v="2026-12-23T00:00:00"/>
    <n v="2026"/>
    <x v="3"/>
    <n v="12"/>
    <x v="11"/>
    <x v="1"/>
    <x v="6"/>
    <x v="0"/>
    <s v="New"/>
    <x v="0"/>
    <s v="Cycling Pack 12L"/>
    <n v="1"/>
    <n v="102.66"/>
    <n v="0.05"/>
    <n v="49.2"/>
    <n v="97.526999999999987"/>
    <n v="49.2"/>
    <n v="48.326999999999984"/>
    <n v="0.4955243163431664"/>
  </r>
  <r>
    <n v="3838"/>
    <d v="2026-12-23T00:00:00"/>
    <n v="2026"/>
    <x v="3"/>
    <n v="12"/>
    <x v="11"/>
    <x v="1"/>
    <x v="11"/>
    <x v="2"/>
    <s v="New"/>
    <x v="4"/>
    <s v="Resistance Band Set"/>
    <n v="2"/>
    <n v="40.32"/>
    <n v="0"/>
    <n v="14.39"/>
    <n v="80.64"/>
    <n v="28.78"/>
    <n v="51.86"/>
    <n v="0.64310515873015872"/>
  </r>
  <r>
    <n v="4718"/>
    <d v="2026-12-23T00:00:00"/>
    <n v="2026"/>
    <x v="3"/>
    <n v="12"/>
    <x v="11"/>
    <x v="0"/>
    <x v="0"/>
    <x v="2"/>
    <s v="Returning"/>
    <x v="1"/>
    <s v="Summit Backpack 45L"/>
    <n v="1"/>
    <n v="157.58000000000001"/>
    <n v="0.1"/>
    <n v="80.37"/>
    <n v="141.822"/>
    <n v="80.37"/>
    <n v="61.451999999999998"/>
    <n v="0.43330371874603374"/>
  </r>
  <r>
    <n v="4844"/>
    <d v="2026-12-23T00:00:00"/>
    <n v="2026"/>
    <x v="3"/>
    <n v="12"/>
    <x v="11"/>
    <x v="1"/>
    <x v="14"/>
    <x v="0"/>
    <s v="New"/>
    <x v="4"/>
    <s v="Recovery Roller"/>
    <n v="1"/>
    <n v="36.4"/>
    <n v="0"/>
    <n v="14.22"/>
    <n v="36.4"/>
    <n v="14.22"/>
    <n v="22.18"/>
    <n v="0.6093406593406594"/>
  </r>
  <r>
    <n v="678"/>
    <d v="2026-12-24T00:00:00"/>
    <n v="2026"/>
    <x v="3"/>
    <n v="12"/>
    <x v="11"/>
    <x v="1"/>
    <x v="11"/>
    <x v="0"/>
    <s v="Business"/>
    <x v="1"/>
    <s v="Trail Boots"/>
    <n v="1"/>
    <n v="142.15"/>
    <n v="0.05"/>
    <n v="80.5"/>
    <n v="135.04249999999999"/>
    <n v="80.5"/>
    <n v="54.54249999999999"/>
    <n v="0.40389136753244342"/>
  </r>
  <r>
    <n v="1706"/>
    <d v="2026-12-24T00:00:00"/>
    <n v="2026"/>
    <x v="3"/>
    <n v="12"/>
    <x v="11"/>
    <x v="0"/>
    <x v="0"/>
    <x v="0"/>
    <s v="Returning"/>
    <x v="3"/>
    <s v="Alpine Tent 4P"/>
    <n v="2"/>
    <n v="332.38"/>
    <n v="0.05"/>
    <n v="192.16"/>
    <n v="631.52199999999993"/>
    <n v="384.32"/>
    <n v="247.20199999999994"/>
    <n v="0.39143846136793331"/>
  </r>
  <r>
    <n v="3034"/>
    <d v="2026-12-24T00:00:00"/>
    <n v="2026"/>
    <x v="3"/>
    <n v="12"/>
    <x v="11"/>
    <x v="1"/>
    <x v="1"/>
    <x v="2"/>
    <s v="New"/>
    <x v="3"/>
    <s v="Compact Sleeping Bag"/>
    <n v="1"/>
    <n v="122.18"/>
    <n v="0.15"/>
    <n v="61.28"/>
    <n v="103.85300000000001"/>
    <n v="61.28"/>
    <n v="42.573000000000008"/>
    <n v="0.40993519686479934"/>
  </r>
  <r>
    <n v="3883"/>
    <d v="2026-12-24T00:00:00"/>
    <n v="2026"/>
    <x v="3"/>
    <n v="12"/>
    <x v="11"/>
    <x v="0"/>
    <x v="0"/>
    <x v="0"/>
    <s v="New"/>
    <x v="3"/>
    <s v="Compact Sleeping Bag"/>
    <n v="1"/>
    <n v="125.66"/>
    <n v="0.15"/>
    <n v="60.6"/>
    <n v="106.81099999999999"/>
    <n v="60.6"/>
    <n v="46.210999999999991"/>
    <n v="0.43264270533933763"/>
  </r>
  <r>
    <n v="4342"/>
    <d v="2026-12-24T00:00:00"/>
    <n v="2026"/>
    <x v="3"/>
    <n v="12"/>
    <x v="11"/>
    <x v="3"/>
    <x v="4"/>
    <x v="0"/>
    <s v="Returning"/>
    <x v="2"/>
    <s v="Packing Cube Set"/>
    <n v="2"/>
    <n v="47.38"/>
    <n v="0.05"/>
    <n v="18.850000000000001"/>
    <n v="90.022000000000006"/>
    <n v="37.700000000000003"/>
    <n v="52.322000000000003"/>
    <n v="0.58121348114905247"/>
  </r>
  <r>
    <n v="4468"/>
    <d v="2026-12-24T00:00:00"/>
    <n v="2026"/>
    <x v="3"/>
    <n v="12"/>
    <x v="11"/>
    <x v="0"/>
    <x v="0"/>
    <x v="0"/>
    <s v="Business"/>
    <x v="3"/>
    <s v="Portable Camp Stove"/>
    <n v="1"/>
    <n v="80.8"/>
    <n v="0.05"/>
    <n v="38.33"/>
    <n v="76.759999999999991"/>
    <n v="38.33"/>
    <n v="38.429999999999993"/>
    <n v="0.50065138092756645"/>
  </r>
  <r>
    <n v="7"/>
    <d v="2026-12-25T00:00:00"/>
    <n v="2026"/>
    <x v="3"/>
    <n v="12"/>
    <x v="11"/>
    <x v="3"/>
    <x v="8"/>
    <x v="0"/>
    <s v="Returning"/>
    <x v="0"/>
    <s v="Cycling Pack 12L"/>
    <n v="5"/>
    <n v="103.52"/>
    <n v="0.1"/>
    <n v="49.1"/>
    <n v="465.84000000000003"/>
    <n v="245.5"/>
    <n v="220.34000000000003"/>
    <n v="0.47299501974927016"/>
  </r>
  <r>
    <n v="658"/>
    <d v="2026-12-25T00:00:00"/>
    <n v="2026"/>
    <x v="3"/>
    <n v="12"/>
    <x v="11"/>
    <x v="1"/>
    <x v="6"/>
    <x v="2"/>
    <s v="Business"/>
    <x v="1"/>
    <s v="Summit Backpack 45L"/>
    <n v="2"/>
    <n v="153.38999999999999"/>
    <n v="0.05"/>
    <n v="78.06"/>
    <n v="291.44099999999997"/>
    <n v="156.12"/>
    <n v="135.32099999999997"/>
    <n v="0.46431696295305047"/>
  </r>
  <r>
    <n v="1192"/>
    <d v="2026-12-25T00:00:00"/>
    <n v="2026"/>
    <x v="3"/>
    <n v="12"/>
    <x v="11"/>
    <x v="3"/>
    <x v="13"/>
    <x v="1"/>
    <s v="Business"/>
    <x v="4"/>
    <s v="Resistance Band Set"/>
    <n v="6"/>
    <n v="39.49"/>
    <n v="0.05"/>
    <n v="14.49"/>
    <n v="225.09299999999999"/>
    <n v="86.94"/>
    <n v="138.15299999999999"/>
    <n v="0.61375964601298127"/>
  </r>
  <r>
    <n v="3852"/>
    <d v="2026-12-25T00:00:00"/>
    <n v="2026"/>
    <x v="3"/>
    <n v="12"/>
    <x v="11"/>
    <x v="2"/>
    <x v="2"/>
    <x v="2"/>
    <s v="Business"/>
    <x v="4"/>
    <s v="Recovery Roller"/>
    <n v="1"/>
    <n v="35.54"/>
    <n v="0.1"/>
    <n v="13.63"/>
    <n v="31.986000000000001"/>
    <n v="13.63"/>
    <n v="18.356000000000002"/>
    <n v="0.5738760707809667"/>
  </r>
  <r>
    <n v="4507"/>
    <d v="2026-12-25T00:00:00"/>
    <n v="2026"/>
    <x v="3"/>
    <n v="12"/>
    <x v="11"/>
    <x v="1"/>
    <x v="12"/>
    <x v="3"/>
    <s v="Returning"/>
    <x v="2"/>
    <s v="Travel Backpack 35L"/>
    <n v="2"/>
    <n v="167.21"/>
    <n v="0.05"/>
    <n v="88.23"/>
    <n v="317.69900000000001"/>
    <n v="176.46"/>
    <n v="141.239"/>
    <n v="0.44456860109726504"/>
  </r>
  <r>
    <n v="260"/>
    <d v="2026-12-26T00:00:00"/>
    <n v="2026"/>
    <x v="3"/>
    <n v="12"/>
    <x v="11"/>
    <x v="2"/>
    <x v="2"/>
    <x v="0"/>
    <s v="Business"/>
    <x v="1"/>
    <s v="Trekking Poles"/>
    <n v="1"/>
    <n v="71.89"/>
    <n v="0.1"/>
    <n v="31.88"/>
    <n v="64.701000000000008"/>
    <n v="31.88"/>
    <n v="32.821000000000012"/>
    <n v="0.50727191233520363"/>
  </r>
  <r>
    <n v="1659"/>
    <d v="2026-12-26T00:00:00"/>
    <n v="2026"/>
    <x v="3"/>
    <n v="12"/>
    <x v="11"/>
    <x v="0"/>
    <x v="15"/>
    <x v="2"/>
    <s v="New"/>
    <x v="2"/>
    <s v="Carry-On Duffel"/>
    <n v="1"/>
    <n v="133.56"/>
    <n v="0.05"/>
    <n v="68.739999999999995"/>
    <n v="126.88199999999999"/>
    <n v="68.739999999999995"/>
    <n v="58.141999999999996"/>
    <n v="0.4582367869358932"/>
  </r>
  <r>
    <n v="3188"/>
    <d v="2026-12-26T00:00:00"/>
    <n v="2026"/>
    <x v="3"/>
    <n v="12"/>
    <x v="11"/>
    <x v="3"/>
    <x v="7"/>
    <x v="3"/>
    <s v="New"/>
    <x v="3"/>
    <s v="Compact Sleeping Bag"/>
    <n v="2"/>
    <n v="122.28"/>
    <n v="0.1"/>
    <n v="61.64"/>
    <n v="220.10400000000001"/>
    <n v="123.28"/>
    <n v="96.824000000000012"/>
    <n v="0.43990113764402283"/>
  </r>
  <r>
    <n v="3673"/>
    <d v="2026-12-26T00:00:00"/>
    <n v="2026"/>
    <x v="3"/>
    <n v="12"/>
    <x v="11"/>
    <x v="0"/>
    <x v="15"/>
    <x v="0"/>
    <s v="Business"/>
    <x v="4"/>
    <s v="Resistance Band Set"/>
    <n v="1"/>
    <n v="40.619999999999997"/>
    <n v="0"/>
    <n v="14.62"/>
    <n v="40.619999999999997"/>
    <n v="14.62"/>
    <n v="26"/>
    <n v="0.64007877892663712"/>
  </r>
  <r>
    <n v="3805"/>
    <d v="2026-12-26T00:00:00"/>
    <n v="2026"/>
    <x v="3"/>
    <n v="12"/>
    <x v="11"/>
    <x v="3"/>
    <x v="4"/>
    <x v="1"/>
    <s v="Business"/>
    <x v="2"/>
    <s v="Packing Cube Set"/>
    <n v="8"/>
    <n v="45.54"/>
    <n v="0.15"/>
    <n v="18.54"/>
    <n v="309.67199999999997"/>
    <n v="148.32"/>
    <n v="161.35199999999998"/>
    <n v="0.52104161822831896"/>
  </r>
  <r>
    <n v="3945"/>
    <d v="2026-12-26T00:00:00"/>
    <n v="2026"/>
    <x v="3"/>
    <n v="12"/>
    <x v="11"/>
    <x v="3"/>
    <x v="13"/>
    <x v="1"/>
    <s v="Business"/>
    <x v="0"/>
    <s v="Trail Bike Light"/>
    <n v="4"/>
    <n v="50.96"/>
    <n v="0.1"/>
    <n v="22.14"/>
    <n v="183.45600000000002"/>
    <n v="88.56"/>
    <n v="94.896000000000015"/>
    <n v="0.51726844583987441"/>
  </r>
  <r>
    <n v="4266"/>
    <d v="2026-12-26T00:00:00"/>
    <n v="2026"/>
    <x v="3"/>
    <n v="12"/>
    <x v="11"/>
    <x v="1"/>
    <x v="1"/>
    <x v="0"/>
    <s v="New"/>
    <x v="0"/>
    <s v="Compact Repair Kit"/>
    <n v="4"/>
    <n v="40.19"/>
    <n v="0.15"/>
    <n v="16.55"/>
    <n v="136.64599999999999"/>
    <n v="66.2"/>
    <n v="70.445999999999984"/>
    <n v="0.51553649576277383"/>
  </r>
  <r>
    <n v="606"/>
    <d v="2026-12-27T00:00:00"/>
    <n v="2026"/>
    <x v="3"/>
    <n v="12"/>
    <x v="11"/>
    <x v="1"/>
    <x v="12"/>
    <x v="0"/>
    <s v="New"/>
    <x v="3"/>
    <s v="Alpine Tent 4P"/>
    <n v="3"/>
    <n v="333.84"/>
    <n v="0"/>
    <n v="193.05"/>
    <n v="1001.52"/>
    <n v="579.15000000000009"/>
    <n v="422.36999999999989"/>
    <n v="0.42172897196261672"/>
  </r>
  <r>
    <n v="1166"/>
    <d v="2026-12-27T00:00:00"/>
    <n v="2026"/>
    <x v="3"/>
    <n v="12"/>
    <x v="11"/>
    <x v="2"/>
    <x v="16"/>
    <x v="3"/>
    <s v="Returning"/>
    <x v="3"/>
    <s v="Trail Tent 2P"/>
    <n v="2"/>
    <n v="198.94"/>
    <n v="0.15"/>
    <n v="102.32"/>
    <n v="338.19799999999998"/>
    <n v="204.64"/>
    <n v="133.55799999999999"/>
    <n v="0.39491067362905752"/>
  </r>
  <r>
    <n v="1913"/>
    <d v="2026-12-27T00:00:00"/>
    <n v="2026"/>
    <x v="3"/>
    <n v="12"/>
    <x v="11"/>
    <x v="2"/>
    <x v="5"/>
    <x v="3"/>
    <s v="New"/>
    <x v="4"/>
    <s v="Recovery Roller"/>
    <n v="3"/>
    <n v="35.979999999999997"/>
    <n v="0"/>
    <n v="13.6"/>
    <n v="107.94"/>
    <n v="40.799999999999997"/>
    <n v="67.14"/>
    <n v="0.62201222901612008"/>
  </r>
  <r>
    <n v="2402"/>
    <d v="2026-12-27T00:00:00"/>
    <n v="2026"/>
    <x v="3"/>
    <n v="12"/>
    <x v="11"/>
    <x v="1"/>
    <x v="14"/>
    <x v="3"/>
    <s v="New"/>
    <x v="2"/>
    <s v="Carry-On Duffel"/>
    <n v="6"/>
    <n v="133.4"/>
    <n v="0.1"/>
    <n v="66.3"/>
    <n v="720.36000000000013"/>
    <n v="397.79999999999995"/>
    <n v="322.56000000000017"/>
    <n v="0.44777611194402817"/>
  </r>
  <r>
    <n v="3192"/>
    <d v="2026-12-27T00:00:00"/>
    <n v="2026"/>
    <x v="3"/>
    <n v="12"/>
    <x v="11"/>
    <x v="3"/>
    <x v="7"/>
    <x v="0"/>
    <s v="Returning"/>
    <x v="1"/>
    <s v="Hiking Daypack 20L"/>
    <n v="2"/>
    <n v="93.45"/>
    <n v="0"/>
    <n v="45.75"/>
    <n v="186.9"/>
    <n v="91.5"/>
    <n v="95.4"/>
    <n v="0.5104333868378812"/>
  </r>
  <r>
    <n v="3721"/>
    <d v="2026-12-27T00:00:00"/>
    <n v="2026"/>
    <x v="3"/>
    <n v="12"/>
    <x v="11"/>
    <x v="2"/>
    <x v="5"/>
    <x v="3"/>
    <s v="New"/>
    <x v="4"/>
    <s v="Training Mat"/>
    <n v="1"/>
    <n v="49.79"/>
    <n v="0.2"/>
    <n v="21.87"/>
    <n v="39.832000000000001"/>
    <n v="21.87"/>
    <n v="17.962"/>
    <n v="0.45094396465153641"/>
  </r>
  <r>
    <n v="3882"/>
    <d v="2026-12-27T00:00:00"/>
    <n v="2026"/>
    <x v="3"/>
    <n v="12"/>
    <x v="11"/>
    <x v="3"/>
    <x v="8"/>
    <x v="3"/>
    <s v="Returning"/>
    <x v="1"/>
    <s v="Trekking Poles"/>
    <n v="3"/>
    <n v="70.430000000000007"/>
    <n v="0.1"/>
    <n v="32.869999999999997"/>
    <n v="190.16100000000003"/>
    <n v="98.609999999999985"/>
    <n v="91.551000000000045"/>
    <n v="0.48143941186678674"/>
  </r>
  <r>
    <n v="4945"/>
    <d v="2026-12-27T00:00:00"/>
    <n v="2026"/>
    <x v="3"/>
    <n v="12"/>
    <x v="11"/>
    <x v="2"/>
    <x v="2"/>
    <x v="0"/>
    <s v="Business"/>
    <x v="3"/>
    <s v="Portable Camp Stove"/>
    <n v="2"/>
    <n v="82.04"/>
    <n v="0.1"/>
    <n v="38.880000000000003"/>
    <n v="147.67200000000003"/>
    <n v="77.760000000000005"/>
    <n v="69.91200000000002"/>
    <n v="0.47342759629449055"/>
  </r>
  <r>
    <n v="5084"/>
    <d v="2026-12-27T00:00:00"/>
    <n v="2026"/>
    <x v="3"/>
    <n v="12"/>
    <x v="11"/>
    <x v="1"/>
    <x v="11"/>
    <x v="3"/>
    <s v="Returning"/>
    <x v="2"/>
    <s v="Insulated Bottle"/>
    <n v="1"/>
    <n v="35.409999999999997"/>
    <n v="0.2"/>
    <n v="13.54"/>
    <n v="28.327999999999999"/>
    <n v="13.54"/>
    <n v="14.788"/>
    <n v="0.5220276757977973"/>
  </r>
  <r>
    <n v="246"/>
    <d v="2026-12-28T00:00:00"/>
    <n v="2026"/>
    <x v="3"/>
    <n v="12"/>
    <x v="11"/>
    <x v="3"/>
    <x v="7"/>
    <x v="3"/>
    <s v="Business"/>
    <x v="0"/>
    <s v="Compact Repair Kit"/>
    <n v="1"/>
    <n v="41.06"/>
    <n v="0.1"/>
    <n v="16.23"/>
    <n v="36.954000000000001"/>
    <n v="16.23"/>
    <n v="20.724"/>
    <n v="0.5608053255398604"/>
  </r>
  <r>
    <n v="537"/>
    <d v="2026-12-28T00:00:00"/>
    <n v="2026"/>
    <x v="3"/>
    <n v="12"/>
    <x v="11"/>
    <x v="3"/>
    <x v="8"/>
    <x v="1"/>
    <s v="Business"/>
    <x v="1"/>
    <s v="Hiking Daypack 20L"/>
    <n v="12"/>
    <n v="90.29"/>
    <n v="0.1"/>
    <n v="45.76"/>
    <n v="975.13200000000006"/>
    <n v="549.12"/>
    <n v="426.01200000000006"/>
    <n v="0.43687623829389255"/>
  </r>
  <r>
    <n v="968"/>
    <d v="2026-12-28T00:00:00"/>
    <n v="2026"/>
    <x v="3"/>
    <n v="12"/>
    <x v="11"/>
    <x v="1"/>
    <x v="12"/>
    <x v="2"/>
    <s v="New"/>
    <x v="0"/>
    <s v="Cycling Pack 12L"/>
    <n v="1"/>
    <n v="103.13"/>
    <n v="0.15"/>
    <n v="50.06"/>
    <n v="87.660499999999999"/>
    <n v="50.06"/>
    <n v="37.600499999999997"/>
    <n v="0.42893321393329947"/>
  </r>
  <r>
    <n v="1234"/>
    <d v="2026-12-28T00:00:00"/>
    <n v="2026"/>
    <x v="3"/>
    <n v="12"/>
    <x v="11"/>
    <x v="3"/>
    <x v="13"/>
    <x v="0"/>
    <s v="Returning"/>
    <x v="0"/>
    <s v="Commuter Helmet"/>
    <n v="1"/>
    <n v="81.39"/>
    <n v="0.05"/>
    <n v="43.54"/>
    <n v="77.320499999999996"/>
    <n v="43.54"/>
    <n v="33.780499999999996"/>
    <n v="0.43688931137279247"/>
  </r>
  <r>
    <n v="2061"/>
    <d v="2026-12-28T00:00:00"/>
    <n v="2026"/>
    <x v="3"/>
    <n v="12"/>
    <x v="11"/>
    <x v="0"/>
    <x v="15"/>
    <x v="3"/>
    <s v="Returning"/>
    <x v="3"/>
    <s v="Alpine Tent 4P"/>
    <n v="2"/>
    <n v="342.78"/>
    <n v="0"/>
    <n v="197.89"/>
    <n v="685.56"/>
    <n v="395.78"/>
    <n v="289.77999999999997"/>
    <n v="0.4226909387945621"/>
  </r>
  <r>
    <n v="2219"/>
    <d v="2026-12-28T00:00:00"/>
    <n v="2026"/>
    <x v="3"/>
    <n v="12"/>
    <x v="11"/>
    <x v="1"/>
    <x v="14"/>
    <x v="0"/>
    <s v="Returning"/>
    <x v="1"/>
    <s v="Trail Boots"/>
    <n v="1"/>
    <n v="147"/>
    <n v="0.15"/>
    <n v="79.58"/>
    <n v="124.95"/>
    <n v="79.58"/>
    <n v="45.370000000000005"/>
    <n v="0.36310524209683875"/>
  </r>
  <r>
    <n v="2651"/>
    <d v="2026-12-28T00:00:00"/>
    <n v="2026"/>
    <x v="3"/>
    <n v="12"/>
    <x v="11"/>
    <x v="0"/>
    <x v="15"/>
    <x v="0"/>
    <s v="New"/>
    <x v="2"/>
    <s v="Packing Cube Set"/>
    <n v="1"/>
    <n v="45.69"/>
    <n v="0.2"/>
    <n v="18.829999999999998"/>
    <n v="36.552"/>
    <n v="18.829999999999998"/>
    <n v="17.722000000000001"/>
    <n v="0.48484351061501429"/>
  </r>
  <r>
    <n v="3173"/>
    <d v="2026-12-28T00:00:00"/>
    <n v="2026"/>
    <x v="3"/>
    <n v="12"/>
    <x v="11"/>
    <x v="1"/>
    <x v="12"/>
    <x v="3"/>
    <s v="Returning"/>
    <x v="0"/>
    <s v="Compact Repair Kit"/>
    <n v="1"/>
    <n v="39.69"/>
    <n v="0"/>
    <n v="17.09"/>
    <n v="39.69"/>
    <n v="17.09"/>
    <n v="22.599999999999998"/>
    <n v="0.56941295036533135"/>
  </r>
  <r>
    <n v="3409"/>
    <d v="2026-12-28T00:00:00"/>
    <n v="2026"/>
    <x v="3"/>
    <n v="12"/>
    <x v="11"/>
    <x v="3"/>
    <x v="4"/>
    <x v="0"/>
    <s v="New"/>
    <x v="3"/>
    <s v="Compact Sleeping Bag"/>
    <n v="5"/>
    <n v="122.42"/>
    <n v="0"/>
    <n v="60.8"/>
    <n v="612.1"/>
    <n v="304"/>
    <n v="308.10000000000002"/>
    <n v="0.50334912595981052"/>
  </r>
  <r>
    <n v="3535"/>
    <d v="2026-12-28T00:00:00"/>
    <n v="2026"/>
    <x v="3"/>
    <n v="12"/>
    <x v="11"/>
    <x v="1"/>
    <x v="6"/>
    <x v="2"/>
    <s v="New"/>
    <x v="2"/>
    <s v="Insulated Bottle"/>
    <n v="1"/>
    <n v="37.03"/>
    <n v="0.15"/>
    <n v="13.53"/>
    <n v="31.4755"/>
    <n v="13.53"/>
    <n v="17.945500000000003"/>
    <n v="0.57014185636447401"/>
  </r>
  <r>
    <n v="5134"/>
    <d v="2026-12-28T00:00:00"/>
    <n v="2026"/>
    <x v="3"/>
    <n v="12"/>
    <x v="11"/>
    <x v="1"/>
    <x v="14"/>
    <x v="2"/>
    <s v="Returning"/>
    <x v="1"/>
    <s v="Hiking Daypack 20L"/>
    <n v="1"/>
    <n v="90.99"/>
    <n v="0.05"/>
    <n v="44.78"/>
    <n v="86.440499999999986"/>
    <n v="44.78"/>
    <n v="41.660499999999985"/>
    <n v="0.48195579618350187"/>
  </r>
  <r>
    <n v="2011"/>
    <d v="2026-12-29T00:00:00"/>
    <n v="2026"/>
    <x v="3"/>
    <n v="12"/>
    <x v="11"/>
    <x v="1"/>
    <x v="11"/>
    <x v="0"/>
    <s v="Returning"/>
    <x v="1"/>
    <s v="Hiking Daypack 20L"/>
    <n v="1"/>
    <n v="90.81"/>
    <n v="0.1"/>
    <n v="46.53"/>
    <n v="81.728999999999999"/>
    <n v="46.53"/>
    <n v="35.198999999999998"/>
    <n v="0.43067944059024332"/>
  </r>
  <r>
    <n v="2477"/>
    <d v="2026-12-29T00:00:00"/>
    <n v="2026"/>
    <x v="3"/>
    <n v="12"/>
    <x v="11"/>
    <x v="0"/>
    <x v="15"/>
    <x v="2"/>
    <s v="New"/>
    <x v="0"/>
    <s v="Compact Repair Kit"/>
    <n v="1"/>
    <n v="41.28"/>
    <n v="0.15"/>
    <n v="16.41"/>
    <n v="35.088000000000001"/>
    <n v="16.41"/>
    <n v="18.678000000000001"/>
    <n v="0.53231874145006841"/>
  </r>
  <r>
    <n v="2745"/>
    <d v="2026-12-29T00:00:00"/>
    <n v="2026"/>
    <x v="3"/>
    <n v="12"/>
    <x v="11"/>
    <x v="3"/>
    <x v="13"/>
    <x v="3"/>
    <s v="Business"/>
    <x v="2"/>
    <s v="Packing Cube Set"/>
    <n v="1"/>
    <n v="46.07"/>
    <n v="0"/>
    <n v="18.420000000000002"/>
    <n v="46.07"/>
    <n v="18.420000000000002"/>
    <n v="27.65"/>
    <n v="0.60017364879531143"/>
  </r>
  <r>
    <n v="4427"/>
    <d v="2026-12-29T00:00:00"/>
    <n v="2026"/>
    <x v="3"/>
    <n v="12"/>
    <x v="11"/>
    <x v="1"/>
    <x v="12"/>
    <x v="2"/>
    <s v="Business"/>
    <x v="1"/>
    <s v="Trail Boots"/>
    <n v="1"/>
    <n v="147.29"/>
    <n v="0.1"/>
    <n v="78.2"/>
    <n v="132.56100000000001"/>
    <n v="78.2"/>
    <n v="54.361000000000004"/>
    <n v="0.4100829052285363"/>
  </r>
  <r>
    <n v="377"/>
    <d v="2026-12-30T00:00:00"/>
    <n v="2026"/>
    <x v="3"/>
    <n v="12"/>
    <x v="11"/>
    <x v="3"/>
    <x v="13"/>
    <x v="0"/>
    <s v="New"/>
    <x v="0"/>
    <s v="Compact Repair Kit"/>
    <n v="1"/>
    <n v="40.82"/>
    <n v="0.1"/>
    <n v="17.2"/>
    <n v="36.738"/>
    <n v="17.2"/>
    <n v="19.538"/>
    <n v="0.53181991398551909"/>
  </r>
  <r>
    <n v="1530"/>
    <d v="2026-12-30T00:00:00"/>
    <n v="2026"/>
    <x v="3"/>
    <n v="12"/>
    <x v="11"/>
    <x v="3"/>
    <x v="7"/>
    <x v="0"/>
    <s v="New"/>
    <x v="4"/>
    <s v="Training Mat"/>
    <n v="3"/>
    <n v="50.72"/>
    <n v="0"/>
    <n v="22.3"/>
    <n v="152.16"/>
    <n v="66.900000000000006"/>
    <n v="85.259999999999991"/>
    <n v="0.56033123028391163"/>
  </r>
  <r>
    <n v="2135"/>
    <d v="2026-12-30T00:00:00"/>
    <n v="2026"/>
    <x v="3"/>
    <n v="12"/>
    <x v="11"/>
    <x v="1"/>
    <x v="12"/>
    <x v="3"/>
    <s v="Business"/>
    <x v="3"/>
    <s v="Trail Tent 2P"/>
    <n v="3"/>
    <n v="194.7"/>
    <n v="0.1"/>
    <n v="102.62"/>
    <n v="525.68999999999994"/>
    <n v="307.86"/>
    <n v="217.82999999999993"/>
    <n v="0.41436968555612613"/>
  </r>
  <r>
    <n v="2916"/>
    <d v="2026-12-30T00:00:00"/>
    <n v="2026"/>
    <x v="3"/>
    <n v="12"/>
    <x v="11"/>
    <x v="1"/>
    <x v="6"/>
    <x v="2"/>
    <s v="New"/>
    <x v="2"/>
    <s v="Insulated Bottle"/>
    <n v="1"/>
    <n v="36.64"/>
    <n v="0.05"/>
    <n v="13.59"/>
    <n v="34.808"/>
    <n v="13.59"/>
    <n v="21.218"/>
    <n v="0.60957251206619167"/>
  </r>
  <r>
    <n v="3449"/>
    <d v="2026-12-30T00:00:00"/>
    <n v="2026"/>
    <x v="3"/>
    <n v="12"/>
    <x v="11"/>
    <x v="2"/>
    <x v="10"/>
    <x v="3"/>
    <s v="Returning"/>
    <x v="3"/>
    <s v="Trail Tent 2P"/>
    <n v="6"/>
    <n v="192.9"/>
    <n v="0.2"/>
    <n v="106.89"/>
    <n v="925.92000000000007"/>
    <n v="641.34"/>
    <n v="284.58000000000004"/>
    <n v="0.30734836702954899"/>
  </r>
  <r>
    <n v="3498"/>
    <d v="2026-12-30T00:00:00"/>
    <n v="2026"/>
    <x v="3"/>
    <n v="12"/>
    <x v="11"/>
    <x v="3"/>
    <x v="7"/>
    <x v="3"/>
    <s v="Returning"/>
    <x v="1"/>
    <s v="Trekking Poles"/>
    <n v="2"/>
    <n v="71.56"/>
    <n v="0.1"/>
    <n v="32.99"/>
    <n v="128.80800000000002"/>
    <n v="65.98"/>
    <n v="62.828000000000017"/>
    <n v="0.4877647351096206"/>
  </r>
  <r>
    <n v="4851"/>
    <d v="2026-12-30T00:00:00"/>
    <n v="2026"/>
    <x v="3"/>
    <n v="12"/>
    <x v="11"/>
    <x v="3"/>
    <x v="13"/>
    <x v="3"/>
    <s v="New"/>
    <x v="0"/>
    <s v="Compact Repair Kit"/>
    <n v="1"/>
    <n v="40.270000000000003"/>
    <n v="0.1"/>
    <n v="16.63"/>
    <n v="36.243000000000002"/>
    <n v="16.63"/>
    <n v="19.613000000000003"/>
    <n v="0.54115277432883602"/>
  </r>
  <r>
    <n v="4926"/>
    <d v="2026-12-30T00:00:00"/>
    <n v="2026"/>
    <x v="3"/>
    <n v="12"/>
    <x v="11"/>
    <x v="3"/>
    <x v="7"/>
    <x v="2"/>
    <s v="Business"/>
    <x v="0"/>
    <s v="Commuter Helmet"/>
    <n v="6"/>
    <n v="81.180000000000007"/>
    <n v="0.05"/>
    <n v="43.3"/>
    <n v="462.726"/>
    <n v="259.79999999999995"/>
    <n v="202.92600000000004"/>
    <n v="0.43854462468069666"/>
  </r>
  <r>
    <n v="5035"/>
    <d v="2026-12-30T00:00:00"/>
    <n v="2026"/>
    <x v="3"/>
    <n v="12"/>
    <x v="11"/>
    <x v="1"/>
    <x v="12"/>
    <x v="0"/>
    <s v="New"/>
    <x v="0"/>
    <s v="Cycling Pack 12L"/>
    <n v="2"/>
    <n v="101.73"/>
    <n v="0.1"/>
    <n v="49.3"/>
    <n v="183.114"/>
    <n v="98.6"/>
    <n v="84.51400000000001"/>
    <n v="0.46153762137247839"/>
  </r>
  <r>
    <n v="5135"/>
    <d v="2026-12-30T00:00:00"/>
    <n v="2026"/>
    <x v="3"/>
    <n v="12"/>
    <x v="11"/>
    <x v="2"/>
    <x v="10"/>
    <x v="0"/>
    <s v="New"/>
    <x v="0"/>
    <s v="Trail Bike Light"/>
    <n v="5"/>
    <n v="51.78"/>
    <n v="0.15"/>
    <n v="22.37"/>
    <n v="220.06499999999997"/>
    <n v="111.85000000000001"/>
    <n v="108.21499999999996"/>
    <n v="0.4917410765001248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A5ED07-CF68-41BA-8E2E-8DFF359CD94F}" name="Gross_Profit"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C3:C4" firstHeaderRow="1" firstDataRow="1" firstDataCol="0"/>
  <pivotFields count="20">
    <pivotField showAll="0"/>
    <pivotField numFmtId="164" showAll="0"/>
    <pivotField showAll="0"/>
    <pivotField showAll="0">
      <items count="5">
        <item x="0"/>
        <item x="1"/>
        <item x="2"/>
        <item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dataField="1" numFmtId="165" showAll="0"/>
    <pivotField numFmtId="166" showAll="0"/>
  </pivotFields>
  <rowItems count="1">
    <i/>
  </rowItems>
  <colItems count="1">
    <i/>
  </colItems>
  <dataFields count="1">
    <dataField name="Sum of Gross Profit" fld="18" baseField="0" baseItem="0" numFmtId="167"/>
  </dataFields>
  <formats count="1">
    <format dxfId="63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0D3939B-7E03-42DE-8509-154149273ADF}" name="Top_5_Country"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3">
  <location ref="E9:F27" firstHeaderRow="1" firstDataRow="1" firstDataCol="1"/>
  <pivotFields count="20">
    <pivotField showAll="0"/>
    <pivotField numFmtId="164" showAll="0"/>
    <pivotField showAll="0"/>
    <pivotField showAll="0">
      <items count="5">
        <item x="0"/>
        <item x="1"/>
        <item x="2"/>
        <item x="3"/>
        <item t="default"/>
      </items>
    </pivotField>
    <pivotField showAll="0"/>
    <pivotField showAll="0" nonAutoSortDefault="1">
      <items count="13">
        <item x="0"/>
        <item x="1"/>
        <item x="2"/>
        <item x="3"/>
        <item x="4"/>
        <item x="5"/>
        <item x="6"/>
        <item x="7"/>
        <item x="8"/>
        <item x="9"/>
        <item x="10"/>
        <item x="11"/>
        <item t="default"/>
      </items>
    </pivotField>
    <pivotField showAll="0"/>
    <pivotField axis="axisRow"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Fields count="1">
    <field x="7"/>
  </rowFields>
  <rowItems count="18">
    <i>
      <x/>
    </i>
    <i>
      <x v="1"/>
    </i>
    <i>
      <x v="2"/>
    </i>
    <i>
      <x v="3"/>
    </i>
    <i>
      <x v="4"/>
    </i>
    <i>
      <x v="5"/>
    </i>
    <i>
      <x v="6"/>
    </i>
    <i>
      <x v="7"/>
    </i>
    <i>
      <x v="8"/>
    </i>
    <i>
      <x v="9"/>
    </i>
    <i>
      <x v="10"/>
    </i>
    <i>
      <x v="11"/>
    </i>
    <i>
      <x v="12"/>
    </i>
    <i>
      <x v="13"/>
    </i>
    <i>
      <x v="14"/>
    </i>
    <i>
      <x v="15"/>
    </i>
    <i>
      <x v="16"/>
    </i>
    <i t="grand">
      <x/>
    </i>
  </rowItems>
  <colItems count="1">
    <i/>
  </colItems>
  <dataFields count="1">
    <dataField name="Total Revenue" fld="16" baseField="0" baseItem="0" numFmtId="167"/>
  </dataFields>
  <formats count="2">
    <format dxfId="638">
      <pivotArea outline="0" collapsedLevelsAreSubtotals="1" fieldPosition="0"/>
    </format>
    <format dxfId="637">
      <pivotArea collapsedLevelsAreSubtotals="1" fieldPosition="0">
        <references count="1">
          <reference field="7" count="5">
            <x v="5"/>
            <x v="6"/>
            <x v="8"/>
            <x v="13"/>
            <x v="16"/>
          </reference>
        </references>
      </pivotArea>
    </format>
  </formats>
  <chartFormats count="4">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4E90C7B-C063-40D7-95E3-C87B1C33130B}" name="Total_Revenue"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A4" firstHeaderRow="1" firstDataRow="1" firstDataCol="0"/>
  <pivotFields count="20">
    <pivotField showAll="0"/>
    <pivotField numFmtId="164" showAll="0"/>
    <pivotField showAll="0"/>
    <pivotField showAll="0">
      <items count="5">
        <item x="0"/>
        <item x="1"/>
        <item x="2"/>
        <item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Items count="1">
    <i/>
  </rowItems>
  <colItems count="1">
    <i/>
  </colItems>
  <dataFields count="1">
    <dataField name="Sum of Revenue" fld="16" baseField="0" baseItem="0" numFmtId="167"/>
  </dataFields>
  <formats count="1">
    <format dxfId="63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8D44624-08B0-42BA-BDE4-8FEF632CD7F3}" name="Monthly_Profit_Revenue"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6">
  <location ref="A9:C22" firstHeaderRow="0" firstDataRow="1" firstDataCol="1"/>
  <pivotFields count="20">
    <pivotField showAll="0"/>
    <pivotField numFmtId="164" showAll="0"/>
    <pivotField showAll="0"/>
    <pivotField showAll="0">
      <items count="5">
        <item x="0"/>
        <item x="1"/>
        <item x="2"/>
        <item x="3"/>
        <item t="default"/>
      </items>
    </pivotField>
    <pivotField showAll="0"/>
    <pivotField axis="axisRow" showAll="0" nonAutoSortDefault="1">
      <items count="13">
        <item x="0"/>
        <item x="1"/>
        <item x="2"/>
        <item x="3"/>
        <item x="4"/>
        <item x="5"/>
        <item x="6"/>
        <item x="7"/>
        <item x="8"/>
        <item x="9"/>
        <item x="10"/>
        <item x="11"/>
        <item t="default"/>
      </items>
    </pivotField>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dataField="1" numFmtId="165" showAll="0"/>
    <pivotField numFmtId="166" showAll="0"/>
  </pivotFields>
  <rowFields count="1">
    <field x="5"/>
  </rowFields>
  <rowItems count="13">
    <i>
      <x/>
    </i>
    <i>
      <x v="1"/>
    </i>
    <i>
      <x v="2"/>
    </i>
    <i>
      <x v="3"/>
    </i>
    <i>
      <x v="4"/>
    </i>
    <i>
      <x v="5"/>
    </i>
    <i>
      <x v="6"/>
    </i>
    <i>
      <x v="7"/>
    </i>
    <i>
      <x v="8"/>
    </i>
    <i>
      <x v="9"/>
    </i>
    <i>
      <x v="10"/>
    </i>
    <i>
      <x v="11"/>
    </i>
    <i t="grand">
      <x/>
    </i>
  </rowItems>
  <colFields count="1">
    <field x="-2"/>
  </colFields>
  <colItems count="2">
    <i>
      <x/>
    </i>
    <i i="1">
      <x v="1"/>
    </i>
  </colItems>
  <dataFields count="2">
    <dataField name="Total Revenue" fld="16" baseField="0" baseItem="0" numFmtId="167"/>
    <dataField name="Total Gross Profit" fld="18" baseField="0" baseItem="0" numFmtId="165"/>
  </dataFields>
  <formats count="3">
    <format dxfId="642">
      <pivotArea outline="0" collapsedLevelsAreSubtotals="1" fieldPosition="0"/>
    </format>
    <format dxfId="641">
      <pivotArea collapsedLevelsAreSubtotals="1" fieldPosition="0">
        <references count="2">
          <reference field="4294967294" count="1" selected="0">
            <x v="0"/>
          </reference>
          <reference field="5" count="0"/>
        </references>
      </pivotArea>
    </format>
    <format dxfId="640">
      <pivotArea collapsedLevelsAreSubtotals="1" fieldPosition="0">
        <references count="2">
          <reference field="4294967294" count="1" selected="0">
            <x v="1"/>
          </reference>
          <reference field="5" count="0"/>
        </references>
      </pivotArea>
    </format>
  </formats>
  <chartFormats count="3">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4" format="6">
      <pivotArea type="data" outline="0" fieldPosition="0">
        <references count="2">
          <reference field="4294967294" count="1" selected="0">
            <x v="1"/>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9BB9299-3490-4426-AEFB-76DA3D5306B1}" name="COGS"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K3:K4" firstHeaderRow="1" firstDataRow="1" firstDataCol="0"/>
  <pivotFields count="20">
    <pivotField showAll="0"/>
    <pivotField numFmtId="164" showAll="0"/>
    <pivotField showAll="0"/>
    <pivotField showAll="0">
      <items count="5">
        <item x="0"/>
        <item x="1"/>
        <item x="2"/>
        <item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dataField="1" numFmtId="165" showAll="0"/>
    <pivotField numFmtId="165" showAll="0"/>
    <pivotField numFmtId="166" showAll="0"/>
  </pivotFields>
  <rowItems count="1">
    <i/>
  </rowItems>
  <colItems count="1">
    <i/>
  </colItems>
  <dataFields count="1">
    <dataField name="Sum of COGS" fld="17" baseField="0" baseItem="0" numFmtId="167"/>
  </dataFields>
  <formats count="1">
    <format dxfId="64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1672264-4FED-4283-8EE5-16139750FF30}" name="Countrywise_Map"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3">
  <location ref="N9:O27" firstHeaderRow="1" firstDataRow="1" firstDataCol="1"/>
  <pivotFields count="20">
    <pivotField showAll="0"/>
    <pivotField numFmtId="164" showAll="0"/>
    <pivotField showAll="0"/>
    <pivotField showAll="0">
      <items count="5">
        <item x="0"/>
        <item x="1"/>
        <item x="2"/>
        <item x="3"/>
        <item t="default"/>
      </items>
    </pivotField>
    <pivotField showAll="0"/>
    <pivotField showAll="0" nonAutoSortDefault="1">
      <items count="13">
        <item x="0"/>
        <item x="1"/>
        <item x="2"/>
        <item x="3"/>
        <item x="4"/>
        <item x="5"/>
        <item x="6"/>
        <item x="7"/>
        <item x="8"/>
        <item x="9"/>
        <item x="10"/>
        <item x="11"/>
        <item t="default"/>
      </items>
    </pivotField>
    <pivotField showAll="0"/>
    <pivotField axis="axisRow"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Fields count="1">
    <field x="7"/>
  </rowFields>
  <rowItems count="18">
    <i>
      <x/>
    </i>
    <i>
      <x v="1"/>
    </i>
    <i>
      <x v="2"/>
    </i>
    <i>
      <x v="3"/>
    </i>
    <i>
      <x v="4"/>
    </i>
    <i>
      <x v="5"/>
    </i>
    <i>
      <x v="6"/>
    </i>
    <i>
      <x v="7"/>
    </i>
    <i>
      <x v="8"/>
    </i>
    <i>
      <x v="9"/>
    </i>
    <i>
      <x v="10"/>
    </i>
    <i>
      <x v="11"/>
    </i>
    <i>
      <x v="12"/>
    </i>
    <i>
      <x v="13"/>
    </i>
    <i>
      <x v="14"/>
    </i>
    <i>
      <x v="15"/>
    </i>
    <i>
      <x v="16"/>
    </i>
    <i t="grand">
      <x/>
    </i>
  </rowItems>
  <colItems count="1">
    <i/>
  </colItems>
  <dataFields count="1">
    <dataField name="Total Revenue" fld="16" baseField="0" baseItem="0" numFmtId="167"/>
  </dataFields>
  <formats count="2">
    <format dxfId="645">
      <pivotArea outline="0" collapsedLevelsAreSubtotals="1" fieldPosition="0"/>
    </format>
    <format dxfId="644">
      <pivotArea collapsedLevelsAreSubtotals="1" fieldPosition="0">
        <references count="1">
          <reference field="7" count="5">
            <x v="5"/>
            <x v="6"/>
            <x v="8"/>
            <x v="13"/>
            <x v="16"/>
          </reference>
        </references>
      </pivotArea>
    </format>
  </formats>
  <chartFormats count="4">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0947CAF-9DFE-4184-AE9C-1446F1347223}" name="Region_Wsie"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24">
  <location ref="K9:L14" firstHeaderRow="1" firstDataRow="1" firstDataCol="1"/>
  <pivotFields count="20">
    <pivotField showAll="0"/>
    <pivotField numFmtId="164" showAll="0"/>
    <pivotField showAll="0"/>
    <pivotField showAll="0">
      <items count="5">
        <item x="0"/>
        <item x="1"/>
        <item x="2"/>
        <item x="3"/>
        <item t="default"/>
      </items>
    </pivotField>
    <pivotField showAll="0"/>
    <pivotField showAll="0" nonAutoSortDefault="1">
      <items count="13">
        <item x="0"/>
        <item x="1"/>
        <item x="2"/>
        <item x="3"/>
        <item x="4"/>
        <item x="5"/>
        <item x="6"/>
        <item x="7"/>
        <item x="8"/>
        <item x="9"/>
        <item x="10"/>
        <item x="11"/>
        <item t="default"/>
      </items>
    </pivotField>
    <pivotField axis="axisRow"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Fields count="1">
    <field x="6"/>
  </rowFields>
  <rowItems count="5">
    <i>
      <x/>
    </i>
    <i>
      <x v="1"/>
    </i>
    <i>
      <x v="2"/>
    </i>
    <i>
      <x v="3"/>
    </i>
    <i t="grand">
      <x/>
    </i>
  </rowItems>
  <colItems count="1">
    <i/>
  </colItems>
  <dataFields count="1">
    <dataField name="Total Revenue" fld="16" baseField="0" baseItem="0" numFmtId="167"/>
  </dataFields>
  <formats count="1">
    <format dxfId="646">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7" format="6" series="1">
      <pivotArea type="data" outline="0" fieldPosition="0">
        <references count="1">
          <reference field="4294967294" count="1" selected="0">
            <x v="0"/>
          </reference>
        </references>
      </pivotArea>
    </chartFormat>
    <chartFormat chart="23" format="6" series="1">
      <pivotArea type="data" outline="0" fieldPosition="0">
        <references count="1">
          <reference field="4294967294" count="1" selected="0">
            <x v="0"/>
          </reference>
        </references>
      </pivotArea>
    </chartFormat>
    <chartFormat chart="23" format="7">
      <pivotArea type="data" outline="0" fieldPosition="0">
        <references count="2">
          <reference field="4294967294" count="1" selected="0">
            <x v="0"/>
          </reference>
          <reference field="6" count="1" selected="0">
            <x v="0"/>
          </reference>
        </references>
      </pivotArea>
    </chartFormat>
    <chartFormat chart="23" format="8">
      <pivotArea type="data" outline="0" fieldPosition="0">
        <references count="2">
          <reference field="4294967294" count="1" selected="0">
            <x v="0"/>
          </reference>
          <reference field="6" count="1" selected="0">
            <x v="1"/>
          </reference>
        </references>
      </pivotArea>
    </chartFormat>
    <chartFormat chart="23" format="9">
      <pivotArea type="data" outline="0" fieldPosition="0">
        <references count="2">
          <reference field="4294967294" count="1" selected="0">
            <x v="0"/>
          </reference>
          <reference field="6" count="1" selected="0">
            <x v="2"/>
          </reference>
        </references>
      </pivotArea>
    </chartFormat>
    <chartFormat chart="23"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CBBF97A-7732-4DDA-AD6C-6ED959E9196A}" name="Total_Orders"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I3:I4" firstHeaderRow="1" firstDataRow="1" firstDataCol="0"/>
  <pivotFields count="20">
    <pivotField dataField="1" showAll="0"/>
    <pivotField numFmtId="164" showAll="0"/>
    <pivotField showAll="0"/>
    <pivotField showAll="0">
      <items count="5">
        <item x="0"/>
        <item x="1"/>
        <item x="2"/>
        <item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numFmtId="165" showAll="0"/>
    <pivotField numFmtId="166" showAll="0"/>
  </pivotFields>
  <rowItems count="1">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CCD9174-F08E-48C1-BF38-938ADF13432A}" name="Sales_Channel"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8">
  <location ref="H9:I14" firstHeaderRow="1" firstDataRow="1" firstDataCol="1"/>
  <pivotFields count="20">
    <pivotField showAll="0"/>
    <pivotField numFmtId="164" showAll="0"/>
    <pivotField showAll="0"/>
    <pivotField showAll="0">
      <items count="5">
        <item x="0"/>
        <item x="1"/>
        <item x="2"/>
        <item x="3"/>
        <item t="default"/>
      </items>
    </pivotField>
    <pivotField showAll="0"/>
    <pivotField showAll="0" nonAutoSortDefault="1">
      <items count="13">
        <item x="0"/>
        <item x="1"/>
        <item x="2"/>
        <item x="3"/>
        <item x="4"/>
        <item x="5"/>
        <item x="6"/>
        <item x="7"/>
        <item x="8"/>
        <item x="9"/>
        <item x="10"/>
        <item x="11"/>
        <item t="default"/>
      </items>
    </pivotField>
    <pivotField showAll="0"/>
    <pivotField showAll="0">
      <items count="18">
        <item x="6"/>
        <item x="4"/>
        <item x="1"/>
        <item x="5"/>
        <item x="10"/>
        <item x="13"/>
        <item x="12"/>
        <item x="3"/>
        <item x="15"/>
        <item x="7"/>
        <item x="16"/>
        <item x="14"/>
        <item x="9"/>
        <item x="0"/>
        <item x="2"/>
        <item x="11"/>
        <item x="8"/>
        <item t="default"/>
      </items>
    </pivotField>
    <pivotField axis="axisRow"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Fields count="1">
    <field x="8"/>
  </rowFields>
  <rowItems count="5">
    <i>
      <x/>
    </i>
    <i>
      <x v="1"/>
    </i>
    <i>
      <x v="2"/>
    </i>
    <i>
      <x v="3"/>
    </i>
    <i t="grand">
      <x/>
    </i>
  </rowItems>
  <colItems count="1">
    <i/>
  </colItems>
  <dataFields count="1">
    <dataField name="Total Revenue" fld="16" baseField="0" baseItem="0" numFmtId="167"/>
  </dataFields>
  <formats count="1">
    <format dxfId="647">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7" format="6" series="1">
      <pivotArea type="data" outline="0" fieldPosition="0">
        <references count="1">
          <reference field="4294967294" count="1" selected="0">
            <x v="0"/>
          </reference>
        </references>
      </pivotArea>
    </chartFormat>
    <chartFormat chart="17" format="7">
      <pivotArea type="data" outline="0" fieldPosition="0">
        <references count="2">
          <reference field="4294967294" count="1" selected="0">
            <x v="0"/>
          </reference>
          <reference field="8" count="1" selected="0">
            <x v="0"/>
          </reference>
        </references>
      </pivotArea>
    </chartFormat>
    <chartFormat chart="17" format="8">
      <pivotArea type="data" outline="0" fieldPosition="0">
        <references count="2">
          <reference field="4294967294" count="1" selected="0">
            <x v="0"/>
          </reference>
          <reference field="8" count="1" selected="0">
            <x v="1"/>
          </reference>
        </references>
      </pivotArea>
    </chartFormat>
    <chartFormat chart="17" format="9">
      <pivotArea type="data" outline="0" fieldPosition="0">
        <references count="2">
          <reference field="4294967294" count="1" selected="0">
            <x v="0"/>
          </reference>
          <reference field="8" count="1" selected="0">
            <x v="2"/>
          </reference>
        </references>
      </pivotArea>
    </chartFormat>
    <chartFormat chart="17" format="10">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3BEBDBE-A4C5-42CB-AF89-64EB7C640A21}" name="Total_Unit_Sold" cacheId="0" applyNumberFormats="0" applyBorderFormats="0" applyFontFormats="0" applyPatternFormats="0" applyAlignmentFormats="0" applyWidthHeightFormats="1" dataCaption="Values" updatedVersion="8" minRefreshableVersion="3" itemPrintTitles="1" createdVersion="8" indent="0" multipleFieldFilters="0">
  <location ref="G3:G4" firstHeaderRow="1" firstDataRow="1" firstDataCol="0"/>
  <pivotFields count="20">
    <pivotField showAll="0"/>
    <pivotField numFmtId="164" showAll="0"/>
    <pivotField showAll="0"/>
    <pivotField showAll="0">
      <items count="5">
        <item x="0"/>
        <item x="1"/>
        <item x="2"/>
        <item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dataField="1" numFmtId="1" showAll="0"/>
    <pivotField numFmtId="165" showAll="0"/>
    <pivotField numFmtId="9" showAll="0"/>
    <pivotField numFmtId="165" showAll="0"/>
    <pivotField numFmtId="165" showAll="0"/>
    <pivotField numFmtId="165" showAll="0"/>
    <pivotField numFmtId="165" showAll="0"/>
    <pivotField numFmtId="166" showAll="0"/>
  </pivotFields>
  <rowItems count="1">
    <i/>
  </rowItems>
  <colItems count="1">
    <i/>
  </colItems>
  <dataFields count="1">
    <dataField name="Sum of Units Sold" fld="12"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967AB977-41B8-42F6-9750-559814E110F6}" sourceName="Product Category">
  <pivotTables>
    <pivotTable tabId="2" name="Top_5_Country"/>
    <pivotTable tabId="2" name="Monthly_Profit_Revenue"/>
    <pivotTable tabId="2" name="COGS"/>
    <pivotTable tabId="2" name="Countrywise_Map"/>
    <pivotTable tabId="2" name="Gross_Profit"/>
    <pivotTable tabId="2" name="Region_Wsie"/>
    <pivotTable tabId="2" name="Sales_Channel"/>
    <pivotTable tabId="2" name="Total_Orders"/>
    <pivotTable tabId="2" name="Total_Revenue"/>
    <pivotTable tabId="2" name="Total_Unit_Sold"/>
  </pivotTables>
  <data>
    <tabular pivotCacheId="265210392">
      <items count="5">
        <i x="3" s="1"/>
        <i x="0" s="1"/>
        <i x="4"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D572CC32-85EF-4591-A7AA-5EB65E3AD334}" sourceName="Country">
  <pivotTables>
    <pivotTable tabId="2" name="Monthly_Profit_Revenue"/>
    <pivotTable tabId="2" name="COGS"/>
    <pivotTable tabId="2" name="Gross_Profit"/>
    <pivotTable tabId="2" name="Region_Wsie"/>
    <pivotTable tabId="2" name="Sales_Channel"/>
    <pivotTable tabId="2" name="Top_5_Country"/>
    <pivotTable tabId="2" name="Total_Orders"/>
    <pivotTable tabId="2" name="Total_Revenue"/>
    <pivotTable tabId="2" name="Total_Unit_Sold"/>
  </pivotTables>
  <data>
    <tabular pivotCacheId="265210392">
      <items count="17">
        <i x="6" s="1"/>
        <i x="4" s="1"/>
        <i x="1" s="1"/>
        <i x="5" s="1"/>
        <i x="10" s="1"/>
        <i x="13" s="1"/>
        <i x="12" s="1"/>
        <i x="3" s="1"/>
        <i x="15" s="1"/>
        <i x="7" s="1"/>
        <i x="16" s="1"/>
        <i x="14" s="1"/>
        <i x="9" s="1"/>
        <i x="0" s="1"/>
        <i x="2" s="1"/>
        <i x="11"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1993FBB0-B510-4A7F-BFF2-A2DFDE0429AB}" sourceName="Quarter">
  <pivotTables>
    <pivotTable tabId="2" name="Top_5_Country"/>
    <pivotTable tabId="2" name="COGS"/>
    <pivotTable tabId="2" name="Countrywise_Map"/>
    <pivotTable tabId="2" name="Gross_Profit"/>
    <pivotTable tabId="2" name="Monthly_Profit_Revenue"/>
    <pivotTable tabId="2" name="Region_Wsie"/>
    <pivotTable tabId="2" name="Sales_Channel"/>
    <pivotTable tabId="2" name="Total_Orders"/>
    <pivotTable tabId="2" name="Total_Revenue"/>
    <pivotTable tabId="2" name="Total_Unit_Sold"/>
  </pivotTables>
  <data>
    <tabular pivotCacheId="265210392">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A8755D7E-C492-459A-B4B2-8C912428A2B3}" cache="Slicer_Product_Category" caption="Product Category" rowHeight="247650"/>
  <slicer name="Country" xr10:uid="{C5425F2B-ADB5-49A6-BDDF-C8E36EBB948B}" cache="Slicer_Country" caption="Country" rowHeight="247650"/>
  <slicer name="Quarter" xr10:uid="{3694758E-FECA-4513-B114-64BF2014A63A}" cache="Slicer_Quarter" caption="Quarter"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C7785C-B0DC-4149-B41F-A1291B984374}" name="SalesDataTable" displayName="SalesDataTable" ref="A1:T2708" totalsRowShown="0" headerRowDxfId="635" dataDxfId="634">
  <autoFilter ref="A1:T2708" xr:uid="{00C7785C-B0DC-4149-B41F-A1291B98437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autoFilter>
  <tableColumns count="20">
    <tableColumn id="21" xr3:uid="{6225545C-05B8-4FEB-B4C9-2C84CBF55B01}" name="ID" dataDxfId="633"/>
    <tableColumn id="2" xr3:uid="{99F5FD81-8F5C-4B7A-810D-BB7E4869701E}" name="Order Date" dataDxfId="632"/>
    <tableColumn id="1" xr3:uid="{A4B2D14D-959B-443A-A52C-01E7C97BCFBB}" name="Year" dataDxfId="631">
      <calculatedColumnFormula>YEAR(SalesDataTable[[#This Row],[Order Date]])</calculatedColumnFormula>
    </tableColumn>
    <tableColumn id="18" xr3:uid="{0460A070-46D0-497D-AA3E-9D8F7A192093}" name="Quarter" dataDxfId="630">
      <calculatedColumnFormula>"Q"&amp;ROUNDUP(MONTH(SalesDataTable[[#This Row],[Order Date]])/3,0)</calculatedColumnFormula>
    </tableColumn>
    <tableColumn id="19" xr3:uid="{6FF7E7D8-D591-4F9E-973E-ACC866639F60}" name="Month No" dataDxfId="629">
      <calculatedColumnFormula>MONTH(SalesDataTable[[#This Row],[Order Date]])</calculatedColumnFormula>
    </tableColumn>
    <tableColumn id="17" xr3:uid="{5CB20A89-A436-42AB-B119-9496A43BE16F}" name="Month" dataDxfId="628">
      <calculatedColumnFormula>TEXT(SalesDataTable[[#This Row],[Order Date]],"MMM")</calculatedColumnFormula>
    </tableColumn>
    <tableColumn id="3" xr3:uid="{BABD2837-4996-49F4-B8FC-F980EA4C9534}" name="Region" dataDxfId="627"/>
    <tableColumn id="4" xr3:uid="{ED840ADB-B6D0-4386-8CC3-66DEA65BED3E}" name="Country" dataDxfId="626"/>
    <tableColumn id="5" xr3:uid="{C21A7B37-6F6C-4361-82C1-4670F9FDBEC2}" name="Sales Channel" dataDxfId="625"/>
    <tableColumn id="6" xr3:uid="{84080584-6B54-4896-A4DE-A87DFF0731C6}" name="Customer Type" dataDxfId="624"/>
    <tableColumn id="7" xr3:uid="{0B005238-5F14-4C46-B503-7F3DFF36170E}" name="Product Category" dataDxfId="623"/>
    <tableColumn id="8" xr3:uid="{B930794A-6484-4BE3-BBD2-E8771691DFAD}" name="Product" dataDxfId="622"/>
    <tableColumn id="9" xr3:uid="{5CA4DF7A-9AF5-4D9D-9D5A-DDED3D0A7E80}" name="Units Sold" dataDxfId="621"/>
    <tableColumn id="10" xr3:uid="{6756035F-A4CB-4AFF-BFF3-3610B142F0EE}" name="Unit Price" dataDxfId="620"/>
    <tableColumn id="11" xr3:uid="{B694F18E-F9BD-40E2-A356-3F67136CB960}" name="Discount %" dataDxfId="619"/>
    <tableColumn id="12" xr3:uid="{15D4CF49-FA19-4C44-A023-7C629B44C0DB}" name="Unit Cost" dataDxfId="618"/>
    <tableColumn id="13" xr3:uid="{3D8A84CF-5674-491F-8F81-BB5FC7A74D30}" name="Revenue" dataDxfId="617">
      <calculatedColumnFormula>M2*N2*(1-O2)</calculatedColumnFormula>
    </tableColumn>
    <tableColumn id="14" xr3:uid="{455060E3-F1BA-493D-AC17-8D56984B9F5C}" name="COGS" dataDxfId="616">
      <calculatedColumnFormula>M2*P2</calculatedColumnFormula>
    </tableColumn>
    <tableColumn id="15" xr3:uid="{89F4A687-84DC-4069-9C8B-9548E670D916}" name="Gross Profit" dataDxfId="615">
      <calculatedColumnFormula>Q2-R2</calculatedColumnFormula>
    </tableColumn>
    <tableColumn id="16" xr3:uid="{F7B6CDDB-7E56-4D6C-91A8-8CE6DC05EA92}" name="Gross Margin %" dataDxfId="614">
      <calculatedColumnFormula>IFERROR(S2/Q2,0)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EC73-A1DE-46EC-B01E-CA5B63DCB9C8}">
  <dimension ref="A3:R27"/>
  <sheetViews>
    <sheetView topLeftCell="G1" workbookViewId="0">
      <selection activeCell="O16" sqref="O16"/>
    </sheetView>
  </sheetViews>
  <sheetFormatPr defaultRowHeight="14.4"/>
  <cols>
    <col min="1" max="1" width="14.109375" bestFit="1" customWidth="1"/>
    <col min="2" max="2" width="12.44140625" bestFit="1" customWidth="1"/>
    <col min="3" max="3" width="15.21875" bestFit="1" customWidth="1"/>
    <col min="5" max="5" width="13.5546875" bestFit="1" customWidth="1"/>
    <col min="6" max="6" width="12.44140625" bestFit="1" customWidth="1"/>
    <col min="7" max="7" width="16.77734375" bestFit="1" customWidth="1"/>
    <col min="8" max="8" width="12.77734375" bestFit="1" customWidth="1"/>
    <col min="9" max="9" width="9.88671875" bestFit="1" customWidth="1"/>
    <col min="11" max="11" width="14.33203125" bestFit="1" customWidth="1"/>
    <col min="12" max="12" width="12.44140625" bestFit="1" customWidth="1"/>
    <col min="14" max="14" width="13.5546875" bestFit="1" customWidth="1"/>
    <col min="15" max="15" width="12.44140625" bestFit="1" customWidth="1"/>
    <col min="17" max="17" width="13.5546875" bestFit="1" customWidth="1"/>
    <col min="18" max="18" width="12.109375" bestFit="1" customWidth="1"/>
  </cols>
  <sheetData>
    <row r="3" spans="1:18">
      <c r="A3" t="s">
        <v>69</v>
      </c>
      <c r="C3" t="s">
        <v>70</v>
      </c>
      <c r="E3" t="s">
        <v>71</v>
      </c>
      <c r="G3" t="s">
        <v>72</v>
      </c>
      <c r="I3" t="s">
        <v>73</v>
      </c>
      <c r="K3" t="s">
        <v>74</v>
      </c>
    </row>
    <row r="4" spans="1:18">
      <c r="A4" s="14">
        <v>645223.1794999995</v>
      </c>
      <c r="C4" s="14">
        <v>296384.2495000005</v>
      </c>
      <c r="E4" s="11">
        <f>C4/A4</f>
        <v>0.45935152194884954</v>
      </c>
      <c r="G4" s="12">
        <v>6698</v>
      </c>
      <c r="I4" s="20">
        <v>2707</v>
      </c>
      <c r="K4" s="14">
        <v>348838.93000000058</v>
      </c>
    </row>
    <row r="9" spans="1:18">
      <c r="A9" s="10" t="s">
        <v>79</v>
      </c>
      <c r="B9" t="s">
        <v>93</v>
      </c>
      <c r="C9" t="s">
        <v>94</v>
      </c>
      <c r="E9" s="10" t="s">
        <v>79</v>
      </c>
      <c r="F9" t="s">
        <v>93</v>
      </c>
      <c r="H9" s="10" t="s">
        <v>79</v>
      </c>
      <c r="I9" t="s">
        <v>93</v>
      </c>
      <c r="K9" s="10" t="s">
        <v>79</v>
      </c>
      <c r="L9" t="s">
        <v>93</v>
      </c>
      <c r="N9" s="10" t="s">
        <v>79</v>
      </c>
      <c r="O9" t="s">
        <v>93</v>
      </c>
      <c r="Q9" t="str">
        <f>N9</f>
        <v>Row Labels</v>
      </c>
      <c r="R9" t="str">
        <f>O9</f>
        <v>Total Revenue</v>
      </c>
    </row>
    <row r="10" spans="1:18">
      <c r="A10" s="18" t="s">
        <v>89</v>
      </c>
      <c r="B10" s="19">
        <v>39091.819499999998</v>
      </c>
      <c r="C10" s="19">
        <v>17596.939500000004</v>
      </c>
      <c r="E10" s="18" t="s">
        <v>27</v>
      </c>
      <c r="F10" s="14">
        <v>32754.26549999999</v>
      </c>
      <c r="H10" s="18" t="s">
        <v>8</v>
      </c>
      <c r="I10" s="14">
        <v>179633.50449999995</v>
      </c>
      <c r="K10" s="18" t="s">
        <v>6</v>
      </c>
      <c r="L10" s="14">
        <v>191158.65549999985</v>
      </c>
      <c r="N10" s="18" t="s">
        <v>27</v>
      </c>
      <c r="O10" s="14">
        <v>32754.26549999999</v>
      </c>
      <c r="Q10" t="str">
        <f t="shared" ref="Q10:Q26" si="0">N10</f>
        <v>Austria</v>
      </c>
      <c r="R10">
        <f t="shared" ref="R10:R26" si="1">O10</f>
        <v>32754.26549999999</v>
      </c>
    </row>
    <row r="11" spans="1:18">
      <c r="A11" s="18" t="s">
        <v>90</v>
      </c>
      <c r="B11" s="19">
        <v>35647.71699999999</v>
      </c>
      <c r="C11" s="19">
        <v>16561.507000000001</v>
      </c>
      <c r="E11" s="18" t="s">
        <v>21</v>
      </c>
      <c r="F11" s="14">
        <v>26318.221999999987</v>
      </c>
      <c r="H11" s="18" t="s">
        <v>28</v>
      </c>
      <c r="I11" s="14">
        <v>92836.006999999969</v>
      </c>
      <c r="K11" s="18" t="s">
        <v>11</v>
      </c>
      <c r="L11" s="14">
        <v>131488.62350000007</v>
      </c>
      <c r="N11" s="18" t="s">
        <v>21</v>
      </c>
      <c r="O11" s="14">
        <v>26318.221999999987</v>
      </c>
      <c r="Q11" t="str">
        <f t="shared" si="0"/>
        <v>Belgium</v>
      </c>
      <c r="R11">
        <f t="shared" si="1"/>
        <v>26318.221999999987</v>
      </c>
    </row>
    <row r="12" spans="1:18">
      <c r="A12" s="18" t="s">
        <v>91</v>
      </c>
      <c r="B12" s="19">
        <v>44696.898499999996</v>
      </c>
      <c r="C12" s="19">
        <v>21465.038499999991</v>
      </c>
      <c r="E12" s="18" t="s">
        <v>7</v>
      </c>
      <c r="F12" s="14">
        <v>23348.653999999995</v>
      </c>
      <c r="H12" s="18" t="s">
        <v>2</v>
      </c>
      <c r="I12" s="14">
        <v>260307.05699999991</v>
      </c>
      <c r="K12" s="18" t="s">
        <v>0</v>
      </c>
      <c r="L12" s="14">
        <v>124535.48550000002</v>
      </c>
      <c r="N12" s="18" t="s">
        <v>7</v>
      </c>
      <c r="O12" s="14">
        <v>23348.653999999995</v>
      </c>
      <c r="Q12" t="str">
        <f t="shared" si="0"/>
        <v>Czechia</v>
      </c>
      <c r="R12">
        <f t="shared" si="1"/>
        <v>23348.653999999995</v>
      </c>
    </row>
    <row r="13" spans="1:18">
      <c r="A13" s="18" t="s">
        <v>80</v>
      </c>
      <c r="B13" s="19">
        <v>54688.639000000017</v>
      </c>
      <c r="C13" s="19">
        <v>25283.649000000012</v>
      </c>
      <c r="E13" s="18" t="s">
        <v>25</v>
      </c>
      <c r="F13" s="14">
        <v>28462.138000000006</v>
      </c>
      <c r="H13" s="18" t="s">
        <v>19</v>
      </c>
      <c r="I13" s="14">
        <v>112446.61100000008</v>
      </c>
      <c r="K13" s="18" t="s">
        <v>20</v>
      </c>
      <c r="L13" s="14">
        <v>198040.41499999989</v>
      </c>
      <c r="N13" s="18" t="s">
        <v>25</v>
      </c>
      <c r="O13" s="14">
        <v>28462.138000000006</v>
      </c>
      <c r="Q13" t="str">
        <f t="shared" si="0"/>
        <v>Denmark</v>
      </c>
      <c r="R13">
        <f t="shared" si="1"/>
        <v>28462.138000000006</v>
      </c>
    </row>
    <row r="14" spans="1:18">
      <c r="A14" s="18" t="s">
        <v>81</v>
      </c>
      <c r="B14" s="19">
        <v>58235.185000000005</v>
      </c>
      <c r="C14" s="19">
        <v>27301.534999999993</v>
      </c>
      <c r="E14" s="18" t="s">
        <v>39</v>
      </c>
      <c r="F14" s="14">
        <v>24075.482</v>
      </c>
      <c r="H14" s="18" t="s">
        <v>92</v>
      </c>
      <c r="I14" s="14">
        <v>645223.17949999985</v>
      </c>
      <c r="K14" s="18" t="s">
        <v>92</v>
      </c>
      <c r="L14" s="14">
        <v>645223.17949999985</v>
      </c>
      <c r="N14" s="18" t="s">
        <v>39</v>
      </c>
      <c r="O14" s="14">
        <v>24075.482</v>
      </c>
      <c r="Q14" t="str">
        <f t="shared" si="0"/>
        <v>Finland</v>
      </c>
      <c r="R14">
        <f t="shared" si="1"/>
        <v>24075.482</v>
      </c>
    </row>
    <row r="15" spans="1:18">
      <c r="A15" s="18" t="s">
        <v>82</v>
      </c>
      <c r="B15" s="19">
        <v>69504.337000000014</v>
      </c>
      <c r="C15" s="19">
        <v>31109.926999999985</v>
      </c>
      <c r="E15" s="18" t="s">
        <v>47</v>
      </c>
      <c r="F15" s="19">
        <v>55102.048500000012</v>
      </c>
      <c r="N15" s="18" t="s">
        <v>47</v>
      </c>
      <c r="O15" s="19">
        <v>55102.048500000012</v>
      </c>
      <c r="Q15" t="str">
        <f t="shared" si="0"/>
        <v>France</v>
      </c>
      <c r="R15">
        <f t="shared" si="1"/>
        <v>55102.048500000012</v>
      </c>
    </row>
    <row r="16" spans="1:18">
      <c r="A16" s="18" t="s">
        <v>83</v>
      </c>
      <c r="B16" s="19">
        <v>66442.23599999999</v>
      </c>
      <c r="C16" s="19">
        <v>31035.085999999967</v>
      </c>
      <c r="E16" s="18" t="s">
        <v>43</v>
      </c>
      <c r="F16" s="19">
        <v>70034.105500000005</v>
      </c>
      <c r="N16" s="18" t="s">
        <v>43</v>
      </c>
      <c r="O16" s="19">
        <v>70034.105500000005</v>
      </c>
      <c r="Q16" t="str">
        <f t="shared" si="0"/>
        <v>Germany</v>
      </c>
      <c r="R16">
        <f t="shared" si="1"/>
        <v>70034.105500000005</v>
      </c>
    </row>
    <row r="17" spans="1:18">
      <c r="A17" s="18" t="s">
        <v>84</v>
      </c>
      <c r="B17" s="19">
        <v>57609.044499999975</v>
      </c>
      <c r="C17" s="19">
        <v>27126.764499999972</v>
      </c>
      <c r="E17" s="18" t="s">
        <v>18</v>
      </c>
      <c r="F17" s="14">
        <v>16596.517499999994</v>
      </c>
      <c r="N17" s="18" t="s">
        <v>18</v>
      </c>
      <c r="O17" s="14">
        <v>16596.517499999994</v>
      </c>
      <c r="Q17" t="str">
        <f t="shared" si="0"/>
        <v>Ireland</v>
      </c>
      <c r="R17">
        <f t="shared" si="1"/>
        <v>16596.517499999994</v>
      </c>
    </row>
    <row r="18" spans="1:18">
      <c r="A18" s="18" t="s">
        <v>85</v>
      </c>
      <c r="B18" s="19">
        <v>53609.278500000037</v>
      </c>
      <c r="C18" s="19">
        <v>25001.058499999999</v>
      </c>
      <c r="E18" s="18" t="s">
        <v>50</v>
      </c>
      <c r="F18" s="19">
        <v>50319.473499999986</v>
      </c>
      <c r="N18" s="18" t="s">
        <v>50</v>
      </c>
      <c r="O18" s="19">
        <v>50319.473499999986</v>
      </c>
      <c r="Q18" t="str">
        <f t="shared" si="0"/>
        <v>Italy</v>
      </c>
      <c r="R18">
        <f t="shared" si="1"/>
        <v>50319.473499999986</v>
      </c>
    </row>
    <row r="19" spans="1:18">
      <c r="A19" s="18" t="s">
        <v>86</v>
      </c>
      <c r="B19" s="19">
        <v>49147.535000000003</v>
      </c>
      <c r="C19" s="19">
        <v>22793.035</v>
      </c>
      <c r="E19" s="18" t="s">
        <v>31</v>
      </c>
      <c r="F19" s="14">
        <v>42192.776500000007</v>
      </c>
      <c r="N19" s="18" t="s">
        <v>31</v>
      </c>
      <c r="O19" s="14">
        <v>42192.776500000007</v>
      </c>
      <c r="Q19" t="str">
        <f t="shared" si="0"/>
        <v>Netherlands</v>
      </c>
      <c r="R19">
        <f t="shared" si="1"/>
        <v>42192.776500000007</v>
      </c>
    </row>
    <row r="20" spans="1:18">
      <c r="A20" s="18" t="s">
        <v>87</v>
      </c>
      <c r="B20" s="19">
        <v>65523.639499999968</v>
      </c>
      <c r="C20" s="19">
        <v>28666.869500000012</v>
      </c>
      <c r="E20" s="18" t="s">
        <v>52</v>
      </c>
      <c r="F20" s="14">
        <v>26376.673999999999</v>
      </c>
      <c r="N20" s="18" t="s">
        <v>52</v>
      </c>
      <c r="O20" s="14">
        <v>26376.673999999999</v>
      </c>
      <c r="Q20" t="str">
        <f t="shared" si="0"/>
        <v>Norway</v>
      </c>
      <c r="R20">
        <f t="shared" si="1"/>
        <v>26376.673999999999</v>
      </c>
    </row>
    <row r="21" spans="1:18">
      <c r="A21" s="18" t="s">
        <v>88</v>
      </c>
      <c r="B21" s="19">
        <v>51026.850000000006</v>
      </c>
      <c r="C21" s="19">
        <v>22442.840000000007</v>
      </c>
      <c r="E21" s="18" t="s">
        <v>49</v>
      </c>
      <c r="F21" s="14">
        <v>40290.002</v>
      </c>
      <c r="N21" s="18" t="s">
        <v>49</v>
      </c>
      <c r="O21" s="14">
        <v>40290.002</v>
      </c>
      <c r="Q21" t="str">
        <f t="shared" si="0"/>
        <v>Poland</v>
      </c>
      <c r="R21">
        <f t="shared" si="1"/>
        <v>40290.002</v>
      </c>
    </row>
    <row r="22" spans="1:18">
      <c r="A22" s="18" t="s">
        <v>92</v>
      </c>
      <c r="B22" s="14">
        <v>645223.17949999985</v>
      </c>
      <c r="C22" s="14">
        <v>296384.24949999998</v>
      </c>
      <c r="E22" s="18" t="s">
        <v>36</v>
      </c>
      <c r="F22" s="14">
        <v>27591.421000000006</v>
      </c>
      <c r="N22" s="18" t="s">
        <v>36</v>
      </c>
      <c r="O22" s="14">
        <v>27591.421000000006</v>
      </c>
      <c r="Q22" t="str">
        <f t="shared" si="0"/>
        <v>Portugal</v>
      </c>
      <c r="R22">
        <f t="shared" si="1"/>
        <v>27591.421000000006</v>
      </c>
    </row>
    <row r="23" spans="1:18">
      <c r="E23" s="18" t="s">
        <v>1</v>
      </c>
      <c r="F23" s="19">
        <v>46624.590999999986</v>
      </c>
      <c r="N23" s="18" t="s">
        <v>1</v>
      </c>
      <c r="O23" s="19">
        <v>46624.590999999986</v>
      </c>
      <c r="Q23" t="str">
        <f t="shared" si="0"/>
        <v>Spain</v>
      </c>
      <c r="R23">
        <f t="shared" si="1"/>
        <v>46624.590999999986</v>
      </c>
    </row>
    <row r="24" spans="1:18">
      <c r="E24" s="18" t="s">
        <v>12</v>
      </c>
      <c r="F24" s="14">
        <v>35977.811999999991</v>
      </c>
      <c r="N24" s="18" t="s">
        <v>12</v>
      </c>
      <c r="O24" s="14">
        <v>35977.811999999991</v>
      </c>
      <c r="Q24" t="str">
        <f t="shared" si="0"/>
        <v>Sweden</v>
      </c>
      <c r="R24">
        <f t="shared" si="1"/>
        <v>35977.811999999991</v>
      </c>
    </row>
    <row r="25" spans="1:18">
      <c r="E25" s="18" t="s">
        <v>41</v>
      </c>
      <c r="F25" s="14">
        <v>24731.628500000003</v>
      </c>
      <c r="N25" s="18" t="s">
        <v>41</v>
      </c>
      <c r="O25" s="14">
        <v>24731.628500000003</v>
      </c>
      <c r="Q25" t="str">
        <f t="shared" si="0"/>
        <v>Switzerland</v>
      </c>
      <c r="R25">
        <f t="shared" si="1"/>
        <v>24731.628500000003</v>
      </c>
    </row>
    <row r="26" spans="1:18">
      <c r="E26" s="18" t="s">
        <v>33</v>
      </c>
      <c r="F26" s="19">
        <v>74427.368000000002</v>
      </c>
      <c r="N26" s="18" t="s">
        <v>33</v>
      </c>
      <c r="O26" s="19">
        <v>74427.368000000002</v>
      </c>
      <c r="Q26" t="str">
        <f t="shared" si="0"/>
        <v>United Kingdom</v>
      </c>
      <c r="R26">
        <f t="shared" si="1"/>
        <v>74427.368000000002</v>
      </c>
    </row>
    <row r="27" spans="1:18">
      <c r="E27" s="18" t="s">
        <v>92</v>
      </c>
      <c r="F27" s="14">
        <v>645223.17949999997</v>
      </c>
      <c r="N27" s="18" t="s">
        <v>92</v>
      </c>
      <c r="O27" s="14">
        <v>645223.17949999997</v>
      </c>
    </row>
  </sheetData>
  <sortState xmlns:xlrd2="http://schemas.microsoft.com/office/spreadsheetml/2017/richdata2" ref="A9:C22">
    <sortCondition ref="A10" customList="Jan,Feb,Mar,Apr,May,Jun,Jul,Aug,Sep,Oct,Nov,Dec"/>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DF071-8544-4DC0-923F-A61653E49CF7}">
  <dimension ref="A1:Y51"/>
  <sheetViews>
    <sheetView showGridLines="0" tabSelected="1" zoomScale="85" zoomScaleNormal="85" workbookViewId="0">
      <selection activeCell="W14" sqref="W14"/>
    </sheetView>
  </sheetViews>
  <sheetFormatPr defaultRowHeight="14.4"/>
  <sheetData>
    <row r="1" spans="1:25">
      <c r="A1" s="13"/>
      <c r="B1" s="13"/>
      <c r="C1" s="13"/>
      <c r="D1" s="13"/>
      <c r="E1" s="13"/>
      <c r="F1" s="13"/>
      <c r="G1" s="13"/>
      <c r="H1" s="13"/>
      <c r="I1" s="13"/>
      <c r="J1" s="13"/>
      <c r="K1" s="13"/>
      <c r="L1" s="13"/>
      <c r="M1" s="13"/>
      <c r="N1" s="13"/>
      <c r="O1" s="13"/>
      <c r="P1" s="13"/>
      <c r="Q1" s="13"/>
      <c r="R1" s="13"/>
      <c r="S1" s="13"/>
      <c r="T1" s="13"/>
      <c r="U1" s="13"/>
      <c r="V1" s="13"/>
      <c r="W1" s="13"/>
      <c r="X1" s="13"/>
      <c r="Y1" s="13"/>
    </row>
    <row r="2" spans="1:25">
      <c r="A2" s="13"/>
      <c r="B2" s="13"/>
      <c r="C2" s="13"/>
      <c r="D2" s="13"/>
      <c r="E2" s="13"/>
      <c r="F2" s="13"/>
      <c r="G2" s="13"/>
      <c r="H2" s="13"/>
      <c r="I2" s="13"/>
      <c r="J2" s="13"/>
      <c r="K2" s="13"/>
      <c r="L2" s="13"/>
      <c r="M2" s="13"/>
      <c r="N2" s="13"/>
      <c r="O2" s="13"/>
      <c r="P2" s="13"/>
      <c r="Q2" s="13"/>
      <c r="R2" s="13"/>
      <c r="S2" s="13"/>
      <c r="T2" s="13"/>
      <c r="U2" s="13"/>
      <c r="V2" s="13"/>
      <c r="W2" s="13"/>
      <c r="X2" s="13"/>
      <c r="Y2" s="13"/>
    </row>
    <row r="3" spans="1:25">
      <c r="A3" s="13"/>
      <c r="B3" s="13"/>
      <c r="C3" s="13"/>
      <c r="D3" s="13"/>
      <c r="E3" s="13"/>
      <c r="F3" s="13"/>
      <c r="G3" s="13"/>
      <c r="H3" s="13"/>
      <c r="I3" s="13"/>
      <c r="J3" s="13"/>
      <c r="K3" s="13"/>
      <c r="L3" s="13"/>
      <c r="M3" s="13"/>
      <c r="N3" s="13"/>
      <c r="O3" s="13"/>
      <c r="P3" s="13"/>
      <c r="Q3" s="13"/>
      <c r="R3" s="13"/>
      <c r="S3" s="13"/>
      <c r="T3" s="13"/>
      <c r="U3" s="13"/>
      <c r="V3" s="13"/>
      <c r="W3" s="13"/>
      <c r="X3" s="13"/>
      <c r="Y3" s="13"/>
    </row>
    <row r="4" spans="1:25">
      <c r="A4" s="13"/>
      <c r="B4" s="13"/>
      <c r="C4" s="13"/>
      <c r="D4" s="13"/>
      <c r="E4" s="13"/>
      <c r="F4" s="13"/>
      <c r="G4" s="13"/>
      <c r="H4" s="13"/>
      <c r="I4" s="13"/>
      <c r="J4" s="13"/>
      <c r="K4" s="13"/>
      <c r="L4" s="13"/>
      <c r="M4" s="13"/>
      <c r="N4" s="13"/>
      <c r="O4" s="13"/>
      <c r="P4" s="13"/>
      <c r="Q4" s="13"/>
      <c r="R4" s="13"/>
      <c r="S4" s="13"/>
      <c r="T4" s="13"/>
      <c r="U4" s="13"/>
      <c r="V4" s="13"/>
      <c r="W4" s="13"/>
      <c r="X4" s="13"/>
      <c r="Y4" s="13"/>
    </row>
    <row r="5" spans="1:25">
      <c r="A5" s="13"/>
      <c r="B5" s="13"/>
      <c r="C5" s="13"/>
      <c r="D5" s="13"/>
      <c r="E5" s="13"/>
      <c r="F5" s="13"/>
      <c r="G5" s="13"/>
      <c r="H5" s="13"/>
      <c r="I5" s="13"/>
      <c r="J5" s="13"/>
      <c r="K5" s="13"/>
      <c r="L5" s="13"/>
      <c r="M5" s="13"/>
      <c r="N5" s="13"/>
      <c r="O5" s="13"/>
      <c r="P5" s="13"/>
      <c r="Q5" s="13"/>
      <c r="R5" s="13"/>
      <c r="S5" s="13"/>
      <c r="T5" s="13"/>
      <c r="U5" s="13"/>
      <c r="V5" s="13"/>
      <c r="W5" s="13"/>
      <c r="X5" s="13"/>
      <c r="Y5" s="13"/>
    </row>
    <row r="6" spans="1:25">
      <c r="A6" s="13"/>
      <c r="B6" s="13"/>
      <c r="C6" s="13"/>
      <c r="D6" s="13"/>
      <c r="E6" s="13"/>
      <c r="F6" s="13"/>
      <c r="G6" s="13"/>
      <c r="H6" s="13"/>
      <c r="I6" s="13"/>
      <c r="J6" s="13"/>
      <c r="K6" s="13"/>
      <c r="L6" s="13"/>
      <c r="M6" s="13"/>
      <c r="N6" s="13"/>
      <c r="O6" s="13"/>
      <c r="P6" s="13"/>
      <c r="Q6" s="13"/>
      <c r="R6" s="13"/>
      <c r="S6" s="13"/>
      <c r="T6" s="13"/>
      <c r="U6" s="13"/>
      <c r="V6" s="13"/>
      <c r="W6" s="13"/>
      <c r="X6" s="13"/>
      <c r="Y6" s="13"/>
    </row>
    <row r="7" spans="1:25">
      <c r="A7" s="13"/>
      <c r="B7" s="13"/>
      <c r="C7" s="13"/>
      <c r="D7" s="13"/>
      <c r="E7" s="13"/>
      <c r="F7" s="13"/>
      <c r="G7" s="13"/>
      <c r="H7" s="13"/>
      <c r="I7" s="13"/>
      <c r="J7" s="13"/>
      <c r="K7" s="13"/>
      <c r="L7" s="13"/>
      <c r="M7" s="13"/>
      <c r="N7" s="13"/>
      <c r="O7" s="13"/>
      <c r="P7" s="13"/>
      <c r="Q7" s="13"/>
      <c r="R7" s="13"/>
      <c r="S7" s="13"/>
      <c r="T7" s="13"/>
      <c r="U7" s="13"/>
      <c r="V7" s="13"/>
      <c r="W7" s="13"/>
      <c r="X7" s="13"/>
      <c r="Y7" s="13"/>
    </row>
    <row r="8" spans="1:25">
      <c r="A8" s="13"/>
      <c r="B8" s="13"/>
      <c r="C8" s="13"/>
      <c r="D8" s="13"/>
      <c r="E8" s="13"/>
      <c r="F8" s="13"/>
      <c r="G8" s="13"/>
      <c r="H8" s="13"/>
      <c r="I8" s="13"/>
      <c r="J8" s="13"/>
      <c r="K8" s="13"/>
      <c r="L8" s="13"/>
      <c r="M8" s="13"/>
      <c r="N8" s="13"/>
      <c r="O8" s="13"/>
      <c r="P8" s="13"/>
      <c r="Q8" s="13"/>
      <c r="R8" s="13"/>
      <c r="S8" s="13"/>
      <c r="T8" s="13"/>
      <c r="U8" s="13"/>
      <c r="V8" s="13"/>
      <c r="W8" s="13"/>
      <c r="X8" s="13"/>
      <c r="Y8" s="13"/>
    </row>
    <row r="9" spans="1:25">
      <c r="A9" s="13"/>
      <c r="B9" s="13"/>
      <c r="C9" s="13"/>
      <c r="D9" s="13"/>
      <c r="E9" s="13"/>
      <c r="F9" s="13"/>
      <c r="G9" s="13"/>
      <c r="H9" s="13"/>
      <c r="I9" s="13"/>
      <c r="J9" s="13"/>
      <c r="K9" s="13"/>
      <c r="L9" s="13"/>
      <c r="M9" s="13"/>
      <c r="N9" s="13"/>
      <c r="O9" s="13"/>
      <c r="P9" s="13"/>
      <c r="Q9" s="13"/>
      <c r="R9" s="13"/>
      <c r="S9" s="13"/>
      <c r="T9" s="13"/>
      <c r="U9" s="13"/>
      <c r="V9" s="13"/>
      <c r="W9" s="13"/>
      <c r="X9" s="13"/>
      <c r="Y9" s="13"/>
    </row>
    <row r="10" spans="1:25">
      <c r="A10" s="13"/>
      <c r="B10" s="13"/>
      <c r="C10" s="13"/>
      <c r="D10" s="13"/>
      <c r="E10" s="13"/>
      <c r="F10" s="13"/>
      <c r="G10" s="13"/>
      <c r="H10" s="13"/>
      <c r="I10" s="13"/>
      <c r="J10" s="13"/>
      <c r="K10" s="13"/>
      <c r="L10" s="13"/>
      <c r="M10" s="13"/>
      <c r="N10" s="13"/>
      <c r="O10" s="13"/>
      <c r="P10" s="13"/>
      <c r="Q10" s="13"/>
      <c r="R10" s="13"/>
      <c r="S10" s="13"/>
      <c r="T10" s="13"/>
      <c r="U10" s="13"/>
      <c r="V10" s="13"/>
      <c r="W10" s="13"/>
      <c r="X10" s="13"/>
      <c r="Y10" s="13"/>
    </row>
    <row r="11" spans="1:25">
      <c r="A11" s="13"/>
      <c r="B11" s="13"/>
      <c r="C11" s="13"/>
      <c r="D11" s="13"/>
      <c r="E11" s="13"/>
      <c r="F11" s="13"/>
      <c r="G11" s="13"/>
      <c r="H11" s="13"/>
      <c r="I11" s="13"/>
      <c r="J11" s="13"/>
      <c r="K11" s="13"/>
      <c r="L11" s="13"/>
      <c r="M11" s="13"/>
      <c r="N11" s="13"/>
      <c r="O11" s="13"/>
      <c r="P11" s="13"/>
      <c r="Q11" s="13"/>
      <c r="R11" s="13"/>
      <c r="S11" s="13"/>
      <c r="T11" s="13"/>
      <c r="U11" s="13"/>
      <c r="V11" s="13"/>
      <c r="W11" s="13"/>
      <c r="X11" s="13"/>
      <c r="Y11" s="13"/>
    </row>
    <row r="12" spans="1:25">
      <c r="A12" s="13"/>
      <c r="B12" s="13"/>
      <c r="C12" s="13"/>
      <c r="D12" s="13"/>
      <c r="E12" s="13"/>
      <c r="F12" s="13"/>
      <c r="G12" s="13"/>
      <c r="H12" s="13"/>
      <c r="I12" s="13"/>
      <c r="J12" s="13"/>
      <c r="K12" s="13"/>
      <c r="L12" s="13"/>
      <c r="M12" s="13"/>
      <c r="N12" s="13"/>
      <c r="O12" s="13"/>
      <c r="P12" s="13"/>
      <c r="Q12" s="13"/>
      <c r="R12" s="13"/>
      <c r="S12" s="13"/>
      <c r="T12" s="13"/>
      <c r="U12" s="13"/>
      <c r="V12" s="13"/>
      <c r="W12" s="13"/>
      <c r="X12" s="13"/>
      <c r="Y12" s="13"/>
    </row>
    <row r="13" spans="1:25">
      <c r="A13" s="13"/>
      <c r="B13" s="13"/>
      <c r="C13" s="13"/>
      <c r="D13" s="13"/>
      <c r="E13" s="13"/>
      <c r="F13" s="13"/>
      <c r="G13" s="13"/>
      <c r="H13" s="13"/>
      <c r="I13" s="13"/>
      <c r="J13" s="13"/>
      <c r="K13" s="13"/>
      <c r="L13" s="13"/>
      <c r="M13" s="13"/>
      <c r="N13" s="13"/>
      <c r="O13" s="13"/>
      <c r="P13" s="13"/>
      <c r="Q13" s="13"/>
      <c r="R13" s="13"/>
      <c r="S13" s="13"/>
      <c r="T13" s="13"/>
      <c r="U13" s="13"/>
      <c r="V13" s="13"/>
      <c r="W13" s="13"/>
      <c r="X13" s="13"/>
      <c r="Y13" s="13"/>
    </row>
    <row r="14" spans="1:25">
      <c r="A14" s="13"/>
      <c r="B14" s="13"/>
      <c r="C14" s="13"/>
      <c r="D14" s="13"/>
      <c r="E14" s="13"/>
      <c r="F14" s="13"/>
      <c r="G14" s="13"/>
      <c r="H14" s="13"/>
      <c r="I14" s="13"/>
      <c r="J14" s="13"/>
      <c r="K14" s="13"/>
      <c r="L14" s="13"/>
      <c r="M14" s="13"/>
      <c r="N14" s="13"/>
      <c r="O14" s="13"/>
      <c r="P14" s="13"/>
      <c r="Q14" s="13"/>
      <c r="R14" s="13"/>
      <c r="S14" s="13"/>
      <c r="T14" s="13"/>
      <c r="U14" s="13"/>
      <c r="V14" s="13"/>
      <c r="W14" s="13"/>
      <c r="X14" s="13"/>
      <c r="Y14" s="13"/>
    </row>
    <row r="15" spans="1:25">
      <c r="A15" s="13"/>
      <c r="B15" s="13"/>
      <c r="C15" s="13"/>
      <c r="D15" s="13"/>
      <c r="E15" s="13"/>
      <c r="F15" s="13"/>
      <c r="G15" s="13"/>
      <c r="H15" s="13"/>
      <c r="I15" s="13"/>
      <c r="J15" s="13"/>
      <c r="K15" s="13"/>
      <c r="L15" s="13"/>
      <c r="M15" s="13"/>
      <c r="N15" s="13"/>
      <c r="O15" s="13"/>
      <c r="P15" s="13"/>
      <c r="Q15" s="13"/>
      <c r="R15" s="13"/>
      <c r="S15" s="13"/>
      <c r="T15" s="13"/>
      <c r="U15" s="13"/>
      <c r="V15" s="13"/>
      <c r="W15" s="13"/>
      <c r="X15" s="13"/>
      <c r="Y15" s="13"/>
    </row>
    <row r="16" spans="1:25">
      <c r="A16" s="13"/>
      <c r="B16" s="13"/>
      <c r="C16" s="13"/>
      <c r="D16" s="13"/>
      <c r="E16" s="13"/>
      <c r="F16" s="13"/>
      <c r="G16" s="13"/>
      <c r="H16" s="13"/>
      <c r="I16" s="13"/>
      <c r="J16" s="13"/>
      <c r="K16" s="13"/>
      <c r="L16" s="13"/>
      <c r="M16" s="13"/>
      <c r="N16" s="13"/>
      <c r="O16" s="13"/>
      <c r="P16" s="13"/>
      <c r="Q16" s="13"/>
      <c r="R16" s="13"/>
      <c r="S16" s="13"/>
      <c r="T16" s="13"/>
      <c r="U16" s="13"/>
      <c r="V16" s="13"/>
      <c r="W16" s="13"/>
      <c r="X16" s="13"/>
      <c r="Y16" s="13"/>
    </row>
    <row r="17" spans="1:25">
      <c r="A17" s="13"/>
      <c r="B17" s="13"/>
      <c r="C17" s="13"/>
      <c r="D17" s="13"/>
      <c r="E17" s="13"/>
      <c r="F17" s="13"/>
      <c r="G17" s="13"/>
      <c r="H17" s="13"/>
      <c r="I17" s="13"/>
      <c r="J17" s="13"/>
      <c r="K17" s="13"/>
      <c r="L17" s="13"/>
      <c r="M17" s="13"/>
      <c r="N17" s="13"/>
      <c r="O17" s="13"/>
      <c r="P17" s="13"/>
      <c r="Q17" s="13"/>
      <c r="R17" s="13"/>
      <c r="S17" s="13"/>
      <c r="T17" s="13"/>
      <c r="U17" s="13"/>
      <c r="V17" s="13"/>
      <c r="W17" s="13"/>
      <c r="X17" s="13"/>
      <c r="Y17" s="13"/>
    </row>
    <row r="18" spans="1:25">
      <c r="A18" s="13"/>
      <c r="B18" s="13"/>
      <c r="C18" s="13"/>
      <c r="D18" s="13"/>
      <c r="E18" s="13"/>
      <c r="F18" s="13"/>
      <c r="G18" s="13"/>
      <c r="H18" s="13"/>
      <c r="I18" s="13"/>
      <c r="J18" s="13"/>
      <c r="K18" s="13"/>
      <c r="L18" s="13"/>
      <c r="M18" s="13"/>
      <c r="N18" s="13"/>
      <c r="O18" s="13"/>
      <c r="P18" s="13"/>
      <c r="Q18" s="13"/>
      <c r="R18" s="13"/>
      <c r="S18" s="13"/>
      <c r="T18" s="13"/>
      <c r="U18" s="13"/>
      <c r="V18" s="13"/>
      <c r="W18" s="13"/>
      <c r="X18" s="13"/>
      <c r="Y18" s="13"/>
    </row>
    <row r="19" spans="1:25">
      <c r="A19" s="13"/>
      <c r="B19" s="13"/>
      <c r="C19" s="13"/>
      <c r="D19" s="13"/>
      <c r="E19" s="13"/>
      <c r="F19" s="13"/>
      <c r="G19" s="13"/>
      <c r="H19" s="13"/>
      <c r="I19" s="13"/>
      <c r="J19" s="13"/>
      <c r="K19" s="13"/>
      <c r="L19" s="13"/>
      <c r="M19" s="13"/>
      <c r="N19" s="13"/>
      <c r="O19" s="13"/>
      <c r="P19" s="13"/>
      <c r="Q19" s="13"/>
      <c r="R19" s="13"/>
      <c r="S19" s="13"/>
      <c r="T19" s="13"/>
      <c r="U19" s="13"/>
      <c r="V19" s="13"/>
      <c r="W19" s="13"/>
      <c r="X19" s="13"/>
      <c r="Y19" s="13"/>
    </row>
    <row r="20" spans="1:25">
      <c r="A20" s="13"/>
      <c r="B20" s="13"/>
      <c r="C20" s="13"/>
      <c r="D20" s="13"/>
      <c r="E20" s="13"/>
      <c r="F20" s="13"/>
      <c r="G20" s="13"/>
      <c r="H20" s="13"/>
      <c r="I20" s="13"/>
      <c r="J20" s="13"/>
      <c r="K20" s="13"/>
      <c r="L20" s="13"/>
      <c r="M20" s="13"/>
      <c r="N20" s="13"/>
      <c r="O20" s="13"/>
      <c r="P20" s="13"/>
      <c r="Q20" s="13"/>
      <c r="R20" s="13"/>
      <c r="S20" s="13"/>
      <c r="T20" s="13"/>
      <c r="U20" s="13"/>
      <c r="V20" s="13"/>
      <c r="W20" s="13"/>
      <c r="X20" s="13"/>
      <c r="Y20" s="13"/>
    </row>
    <row r="21" spans="1:25">
      <c r="A21" s="13"/>
      <c r="B21" s="13"/>
      <c r="C21" s="13"/>
      <c r="D21" s="13"/>
      <c r="E21" s="13"/>
      <c r="F21" s="13"/>
      <c r="G21" s="13"/>
      <c r="H21" s="13"/>
      <c r="I21" s="13"/>
      <c r="J21" s="13"/>
      <c r="K21" s="13"/>
      <c r="L21" s="13"/>
      <c r="M21" s="13"/>
      <c r="N21" s="13"/>
      <c r="O21" s="13"/>
      <c r="P21" s="13"/>
      <c r="Q21" s="13"/>
      <c r="R21" s="13"/>
      <c r="S21" s="13"/>
      <c r="T21" s="13"/>
      <c r="U21" s="13"/>
      <c r="V21" s="13"/>
      <c r="W21" s="13"/>
      <c r="X21" s="13"/>
      <c r="Y21" s="13"/>
    </row>
    <row r="22" spans="1:25">
      <c r="A22" s="13"/>
      <c r="B22" s="13"/>
      <c r="C22" s="13"/>
      <c r="D22" s="13"/>
      <c r="E22" s="13"/>
      <c r="F22" s="13"/>
      <c r="G22" s="13"/>
      <c r="H22" s="13"/>
      <c r="I22" s="13"/>
      <c r="J22" s="13"/>
      <c r="K22" s="13"/>
      <c r="L22" s="13"/>
      <c r="M22" s="13"/>
      <c r="N22" s="13"/>
      <c r="O22" s="13"/>
      <c r="P22" s="13"/>
      <c r="Q22" s="13"/>
      <c r="R22" s="13"/>
      <c r="S22" s="13"/>
      <c r="T22" s="13"/>
      <c r="U22" s="13"/>
      <c r="V22" s="13"/>
      <c r="W22" s="13"/>
      <c r="X22" s="13"/>
      <c r="Y22" s="13"/>
    </row>
    <row r="23" spans="1:25">
      <c r="A23" s="13"/>
      <c r="B23" s="13"/>
      <c r="C23" s="13"/>
      <c r="D23" s="13"/>
      <c r="E23" s="13"/>
      <c r="F23" s="13"/>
      <c r="G23" s="13"/>
      <c r="H23" s="13"/>
      <c r="I23" s="13"/>
      <c r="J23" s="13"/>
      <c r="K23" s="13"/>
      <c r="L23" s="13"/>
      <c r="M23" s="13"/>
      <c r="N23" s="13"/>
      <c r="O23" s="13"/>
      <c r="P23" s="13"/>
      <c r="Q23" s="13"/>
      <c r="R23" s="13"/>
      <c r="S23" s="13"/>
      <c r="T23" s="13"/>
      <c r="U23" s="13"/>
      <c r="V23" s="13"/>
      <c r="W23" s="13"/>
      <c r="X23" s="13"/>
      <c r="Y23" s="13"/>
    </row>
    <row r="24" spans="1:25">
      <c r="A24" s="13"/>
      <c r="B24" s="13"/>
      <c r="C24" s="13"/>
      <c r="D24" s="13"/>
      <c r="E24" s="13"/>
      <c r="F24" s="13"/>
      <c r="G24" s="13"/>
      <c r="H24" s="13"/>
      <c r="I24" s="13"/>
      <c r="J24" s="13"/>
      <c r="K24" s="13"/>
      <c r="L24" s="13"/>
      <c r="M24" s="13"/>
      <c r="N24" s="13"/>
      <c r="O24" s="13"/>
      <c r="P24" s="13"/>
      <c r="Q24" s="13"/>
      <c r="R24" s="13"/>
      <c r="S24" s="13"/>
      <c r="T24" s="13"/>
      <c r="U24" s="13"/>
      <c r="V24" s="13"/>
      <c r="W24" s="13"/>
      <c r="X24" s="13"/>
      <c r="Y24" s="13"/>
    </row>
    <row r="25" spans="1:25">
      <c r="A25" s="13"/>
      <c r="B25" s="13"/>
      <c r="C25" s="13"/>
      <c r="D25" s="13"/>
      <c r="E25" s="13"/>
      <c r="F25" s="13"/>
      <c r="G25" s="13"/>
      <c r="H25" s="13"/>
      <c r="I25" s="13"/>
      <c r="J25" s="13"/>
      <c r="K25" s="13"/>
      <c r="L25" s="13"/>
      <c r="M25" s="13"/>
      <c r="N25" s="13"/>
      <c r="O25" s="13"/>
      <c r="P25" s="13"/>
      <c r="Q25" s="13"/>
      <c r="R25" s="13"/>
      <c r="S25" s="13"/>
      <c r="T25" s="13"/>
      <c r="U25" s="13"/>
      <c r="V25" s="13"/>
      <c r="W25" s="13"/>
      <c r="X25" s="13"/>
      <c r="Y25" s="13"/>
    </row>
    <row r="26" spans="1:25">
      <c r="A26" s="13"/>
      <c r="B26" s="13"/>
      <c r="C26" s="13"/>
      <c r="D26" s="13"/>
      <c r="E26" s="13"/>
      <c r="F26" s="13"/>
      <c r="G26" s="13"/>
      <c r="H26" s="13"/>
      <c r="I26" s="13"/>
      <c r="J26" s="13"/>
      <c r="K26" s="13"/>
      <c r="L26" s="13"/>
      <c r="M26" s="13"/>
      <c r="N26" s="13"/>
      <c r="O26" s="13"/>
      <c r="P26" s="13"/>
      <c r="Q26" s="13"/>
      <c r="R26" s="13"/>
      <c r="S26" s="13"/>
      <c r="T26" s="13"/>
      <c r="U26" s="13"/>
      <c r="V26" s="13"/>
      <c r="W26" s="13"/>
      <c r="X26" s="13"/>
      <c r="Y26" s="13"/>
    </row>
    <row r="27" spans="1:25">
      <c r="A27" s="13"/>
      <c r="B27" s="13"/>
      <c r="C27" s="13"/>
      <c r="D27" s="13"/>
      <c r="E27" s="13"/>
      <c r="F27" s="13"/>
      <c r="G27" s="13"/>
      <c r="H27" s="13"/>
      <c r="I27" s="13"/>
      <c r="J27" s="13"/>
      <c r="K27" s="13"/>
      <c r="L27" s="13"/>
      <c r="M27" s="13"/>
      <c r="N27" s="13"/>
      <c r="O27" s="13"/>
      <c r="P27" s="13"/>
      <c r="Q27" s="13"/>
      <c r="R27" s="13"/>
      <c r="S27" s="13"/>
      <c r="T27" s="13"/>
      <c r="U27" s="13"/>
      <c r="V27" s="13"/>
      <c r="W27" s="13"/>
      <c r="X27" s="13"/>
      <c r="Y27" s="13"/>
    </row>
    <row r="28" spans="1:25">
      <c r="A28" s="13"/>
      <c r="B28" s="13"/>
      <c r="C28" s="13"/>
      <c r="D28" s="13"/>
      <c r="E28" s="13"/>
      <c r="F28" s="13"/>
      <c r="G28" s="13"/>
      <c r="H28" s="13"/>
      <c r="I28" s="13"/>
      <c r="J28" s="13"/>
      <c r="K28" s="13"/>
      <c r="L28" s="13"/>
      <c r="M28" s="13"/>
      <c r="N28" s="13"/>
      <c r="O28" s="13"/>
      <c r="P28" s="13"/>
      <c r="Q28" s="13"/>
      <c r="R28" s="13"/>
      <c r="S28" s="13"/>
      <c r="T28" s="13"/>
      <c r="U28" s="13"/>
      <c r="V28" s="13"/>
      <c r="W28" s="13"/>
      <c r="X28" s="13"/>
      <c r="Y28" s="13"/>
    </row>
    <row r="29" spans="1:25">
      <c r="A29" s="13"/>
      <c r="B29" s="13"/>
      <c r="C29" s="13"/>
      <c r="D29" s="13"/>
      <c r="E29" s="13"/>
      <c r="F29" s="13"/>
      <c r="G29" s="13"/>
      <c r="H29" s="13"/>
      <c r="I29" s="13"/>
      <c r="J29" s="13"/>
      <c r="K29" s="13"/>
      <c r="L29" s="13"/>
      <c r="M29" s="13"/>
      <c r="N29" s="13"/>
      <c r="O29" s="13"/>
      <c r="P29" s="13"/>
      <c r="Q29" s="13"/>
      <c r="R29" s="13"/>
      <c r="S29" s="13"/>
      <c r="T29" s="13"/>
      <c r="U29" s="13"/>
      <c r="V29" s="13"/>
      <c r="W29" s="13"/>
      <c r="X29" s="13"/>
      <c r="Y29" s="13"/>
    </row>
    <row r="30" spans="1:25">
      <c r="A30" s="13"/>
      <c r="B30" s="13"/>
      <c r="C30" s="13"/>
      <c r="D30" s="13"/>
      <c r="E30" s="13"/>
      <c r="F30" s="13"/>
      <c r="G30" s="13"/>
      <c r="H30" s="13"/>
      <c r="I30" s="13"/>
      <c r="J30" s="13"/>
      <c r="K30" s="13"/>
      <c r="L30" s="13"/>
      <c r="M30" s="13"/>
      <c r="N30" s="13"/>
      <c r="O30" s="13"/>
      <c r="P30" s="13"/>
      <c r="Q30" s="13"/>
      <c r="R30" s="13"/>
      <c r="S30" s="13"/>
      <c r="T30" s="13"/>
      <c r="U30" s="13"/>
      <c r="V30" s="13"/>
      <c r="W30" s="13"/>
      <c r="X30" s="13"/>
      <c r="Y30" s="13"/>
    </row>
    <row r="31" spans="1:25">
      <c r="A31" s="13"/>
      <c r="B31" s="13"/>
      <c r="C31" s="13"/>
      <c r="D31" s="13"/>
      <c r="E31" s="13"/>
      <c r="F31" s="13"/>
      <c r="G31" s="13"/>
      <c r="H31" s="13"/>
      <c r="I31" s="13"/>
      <c r="J31" s="13"/>
      <c r="K31" s="13"/>
      <c r="L31" s="13"/>
      <c r="M31" s="13"/>
      <c r="N31" s="13"/>
      <c r="O31" s="13"/>
      <c r="P31" s="13"/>
      <c r="Q31" s="13"/>
      <c r="R31" s="13"/>
      <c r="S31" s="13"/>
      <c r="T31" s="13"/>
      <c r="U31" s="13"/>
      <c r="V31" s="13"/>
      <c r="W31" s="13"/>
      <c r="X31" s="13"/>
      <c r="Y31" s="13"/>
    </row>
    <row r="32" spans="1:25">
      <c r="A32" s="13"/>
      <c r="B32" s="13"/>
      <c r="C32" s="13"/>
      <c r="D32" s="13"/>
      <c r="E32" s="13"/>
      <c r="F32" s="13"/>
      <c r="G32" s="13"/>
      <c r="H32" s="13"/>
      <c r="I32" s="13"/>
      <c r="J32" s="13"/>
      <c r="K32" s="13"/>
      <c r="L32" s="13"/>
      <c r="M32" s="13"/>
      <c r="N32" s="13"/>
      <c r="O32" s="13"/>
      <c r="P32" s="13"/>
      <c r="Q32" s="13"/>
      <c r="R32" s="13"/>
      <c r="S32" s="13"/>
      <c r="T32" s="13"/>
      <c r="U32" s="13"/>
      <c r="V32" s="13"/>
      <c r="W32" s="13"/>
      <c r="X32" s="13"/>
      <c r="Y32" s="13"/>
    </row>
    <row r="33" spans="1:25">
      <c r="A33" s="13"/>
      <c r="B33" s="13"/>
      <c r="C33" s="13"/>
      <c r="D33" s="13"/>
      <c r="E33" s="13"/>
      <c r="F33" s="13"/>
      <c r="G33" s="13"/>
      <c r="H33" s="13"/>
      <c r="I33" s="13"/>
      <c r="J33" s="13"/>
      <c r="K33" s="13"/>
      <c r="L33" s="13"/>
      <c r="M33" s="13"/>
      <c r="N33" s="13"/>
      <c r="O33" s="13"/>
      <c r="P33" s="13"/>
      <c r="Q33" s="13"/>
      <c r="R33" s="13"/>
      <c r="S33" s="13"/>
      <c r="T33" s="13"/>
      <c r="U33" s="13"/>
      <c r="V33" s="13"/>
      <c r="W33" s="13"/>
      <c r="X33" s="13"/>
      <c r="Y33" s="13"/>
    </row>
    <row r="34" spans="1:25">
      <c r="A34" s="13"/>
      <c r="B34" s="13"/>
      <c r="C34" s="13"/>
      <c r="D34" s="13"/>
      <c r="E34" s="13"/>
      <c r="F34" s="13"/>
      <c r="G34" s="13"/>
      <c r="H34" s="13"/>
      <c r="I34" s="13"/>
      <c r="J34" s="13"/>
      <c r="K34" s="13"/>
      <c r="L34" s="13"/>
      <c r="M34" s="13"/>
      <c r="N34" s="13"/>
      <c r="O34" s="13"/>
      <c r="P34" s="13"/>
      <c r="Q34" s="13"/>
      <c r="R34" s="13"/>
      <c r="S34" s="13"/>
      <c r="T34" s="13"/>
      <c r="U34" s="13"/>
      <c r="V34" s="13"/>
      <c r="W34" s="13"/>
      <c r="X34" s="13"/>
      <c r="Y34" s="13"/>
    </row>
    <row r="35" spans="1:25">
      <c r="A35" s="13"/>
      <c r="B35" s="13"/>
      <c r="C35" s="13"/>
      <c r="D35" s="13"/>
      <c r="E35" s="13"/>
      <c r="F35" s="13"/>
      <c r="G35" s="13"/>
      <c r="H35" s="13"/>
      <c r="I35" s="13"/>
      <c r="J35" s="13"/>
      <c r="K35" s="13"/>
      <c r="L35" s="13"/>
      <c r="M35" s="13"/>
      <c r="N35" s="13"/>
      <c r="O35" s="13"/>
      <c r="P35" s="13"/>
      <c r="Q35" s="13"/>
      <c r="R35" s="13"/>
      <c r="S35" s="13"/>
      <c r="T35" s="13"/>
      <c r="U35" s="13"/>
      <c r="V35" s="13"/>
      <c r="W35" s="13"/>
      <c r="X35" s="13"/>
      <c r="Y35" s="13"/>
    </row>
    <row r="36" spans="1:25">
      <c r="A36" s="13"/>
      <c r="B36" s="13"/>
      <c r="C36" s="13"/>
      <c r="D36" s="13"/>
      <c r="E36" s="13"/>
      <c r="F36" s="13"/>
      <c r="G36" s="13"/>
      <c r="H36" s="13"/>
      <c r="I36" s="13"/>
      <c r="J36" s="13"/>
      <c r="K36" s="13"/>
      <c r="L36" s="13"/>
      <c r="M36" s="13"/>
      <c r="N36" s="13"/>
      <c r="O36" s="13"/>
      <c r="P36" s="13"/>
      <c r="Q36" s="13"/>
      <c r="R36" s="13"/>
      <c r="S36" s="13"/>
      <c r="T36" s="13"/>
      <c r="U36" s="13"/>
      <c r="V36" s="13"/>
      <c r="W36" s="13"/>
      <c r="X36" s="13"/>
      <c r="Y36" s="13"/>
    </row>
    <row r="37" spans="1:25">
      <c r="A37" s="13"/>
      <c r="B37" s="13"/>
      <c r="C37" s="13"/>
      <c r="D37" s="13"/>
      <c r="E37" s="13"/>
      <c r="F37" s="13"/>
      <c r="G37" s="13"/>
      <c r="H37" s="13"/>
      <c r="I37" s="13"/>
      <c r="J37" s="13"/>
      <c r="K37" s="13"/>
      <c r="L37" s="13"/>
      <c r="M37" s="13"/>
      <c r="N37" s="13"/>
      <c r="O37" s="13"/>
      <c r="P37" s="13"/>
      <c r="Q37" s="13"/>
      <c r="R37" s="13"/>
      <c r="S37" s="13"/>
      <c r="T37" s="13"/>
      <c r="U37" s="13"/>
      <c r="V37" s="13"/>
      <c r="W37" s="13"/>
      <c r="X37" s="13"/>
      <c r="Y37" s="13"/>
    </row>
    <row r="38" spans="1:25">
      <c r="A38" s="13"/>
      <c r="B38" s="13"/>
      <c r="C38" s="13"/>
      <c r="D38" s="13"/>
      <c r="E38" s="13"/>
      <c r="F38" s="13"/>
      <c r="G38" s="13"/>
      <c r="H38" s="13"/>
      <c r="I38" s="13"/>
      <c r="J38" s="13"/>
      <c r="K38" s="13"/>
      <c r="L38" s="13"/>
      <c r="M38" s="13"/>
      <c r="N38" s="13"/>
      <c r="O38" s="13"/>
      <c r="P38" s="13"/>
      <c r="Q38" s="13"/>
      <c r="R38" s="13"/>
      <c r="S38" s="13"/>
      <c r="T38" s="13"/>
      <c r="U38" s="13"/>
      <c r="V38" s="13"/>
      <c r="W38" s="13"/>
      <c r="X38" s="13"/>
      <c r="Y38" s="13"/>
    </row>
    <row r="39" spans="1:25">
      <c r="A39" s="13"/>
      <c r="B39" s="13"/>
      <c r="C39" s="13"/>
      <c r="D39" s="13"/>
      <c r="E39" s="13"/>
      <c r="F39" s="13"/>
      <c r="G39" s="13"/>
      <c r="H39" s="13"/>
      <c r="I39" s="13"/>
      <c r="J39" s="13"/>
      <c r="K39" s="13"/>
      <c r="L39" s="13"/>
      <c r="M39" s="13"/>
      <c r="N39" s="13"/>
      <c r="O39" s="13"/>
      <c r="P39" s="13"/>
      <c r="Q39" s="13"/>
      <c r="R39" s="13"/>
      <c r="S39" s="13"/>
      <c r="T39" s="13"/>
      <c r="U39" s="13"/>
      <c r="V39" s="13"/>
      <c r="W39" s="13"/>
      <c r="X39" s="13"/>
      <c r="Y39" s="13"/>
    </row>
    <row r="40" spans="1:25">
      <c r="A40" s="13"/>
      <c r="B40" s="13"/>
      <c r="C40" s="13"/>
      <c r="D40" s="13"/>
      <c r="E40" s="13"/>
      <c r="F40" s="13"/>
      <c r="G40" s="13"/>
      <c r="H40" s="13"/>
      <c r="I40" s="13"/>
      <c r="J40" s="13"/>
      <c r="K40" s="13"/>
      <c r="L40" s="13"/>
      <c r="M40" s="13"/>
      <c r="N40" s="13"/>
      <c r="O40" s="13"/>
      <c r="P40" s="13"/>
      <c r="Q40" s="13"/>
      <c r="R40" s="13"/>
      <c r="S40" s="13"/>
      <c r="T40" s="13"/>
      <c r="U40" s="13"/>
      <c r="V40" s="13"/>
      <c r="W40" s="13"/>
      <c r="X40" s="13"/>
      <c r="Y40" s="13"/>
    </row>
    <row r="41" spans="1:25">
      <c r="A41" s="13"/>
      <c r="B41" s="13"/>
      <c r="C41" s="13"/>
      <c r="D41" s="13"/>
      <c r="E41" s="13"/>
      <c r="F41" s="13"/>
      <c r="G41" s="13"/>
      <c r="H41" s="13"/>
      <c r="I41" s="13"/>
      <c r="J41" s="13"/>
      <c r="K41" s="13"/>
      <c r="L41" s="13"/>
      <c r="M41" s="13"/>
      <c r="N41" s="13"/>
      <c r="O41" s="13"/>
      <c r="P41" s="13"/>
      <c r="Q41" s="13"/>
      <c r="R41" s="13"/>
      <c r="S41" s="13"/>
      <c r="T41" s="13"/>
      <c r="U41" s="13"/>
      <c r="V41" s="13"/>
      <c r="W41" s="13"/>
      <c r="X41" s="13"/>
      <c r="Y41" s="13"/>
    </row>
    <row r="42" spans="1:25">
      <c r="A42" s="13"/>
      <c r="B42" s="13"/>
      <c r="C42" s="13"/>
      <c r="D42" s="13"/>
      <c r="E42" s="13"/>
      <c r="F42" s="13"/>
      <c r="G42" s="13"/>
      <c r="H42" s="13"/>
      <c r="I42" s="13"/>
      <c r="J42" s="13"/>
      <c r="K42" s="13"/>
      <c r="L42" s="13"/>
      <c r="M42" s="13"/>
      <c r="N42" s="13"/>
      <c r="O42" s="13"/>
      <c r="P42" s="13"/>
      <c r="Q42" s="13"/>
      <c r="R42" s="13"/>
      <c r="S42" s="13"/>
      <c r="T42" s="13"/>
      <c r="U42" s="13"/>
      <c r="V42" s="13"/>
      <c r="W42" s="13"/>
      <c r="X42" s="13"/>
      <c r="Y42" s="13"/>
    </row>
    <row r="43" spans="1:25">
      <c r="A43" s="13"/>
      <c r="B43" s="13"/>
      <c r="C43" s="13"/>
      <c r="D43" s="13"/>
      <c r="E43" s="13"/>
      <c r="F43" s="13"/>
      <c r="G43" s="13"/>
      <c r="H43" s="13"/>
      <c r="I43" s="13"/>
      <c r="J43" s="13"/>
      <c r="K43" s="13"/>
      <c r="L43" s="13"/>
      <c r="M43" s="13"/>
      <c r="N43" s="13"/>
      <c r="O43" s="13"/>
      <c r="P43" s="13"/>
      <c r="Q43" s="13"/>
      <c r="R43" s="13"/>
      <c r="S43" s="13"/>
      <c r="T43" s="13"/>
      <c r="U43" s="13"/>
      <c r="V43" s="13"/>
      <c r="W43" s="13"/>
      <c r="X43" s="13"/>
      <c r="Y43" s="13"/>
    </row>
    <row r="44" spans="1:25">
      <c r="A44" s="13"/>
      <c r="B44" s="13"/>
      <c r="C44" s="13"/>
      <c r="D44" s="13"/>
      <c r="E44" s="13"/>
      <c r="F44" s="13"/>
      <c r="G44" s="13"/>
      <c r="H44" s="13"/>
      <c r="I44" s="13"/>
      <c r="J44" s="13"/>
      <c r="K44" s="13"/>
      <c r="L44" s="13"/>
      <c r="M44" s="13"/>
      <c r="N44" s="13"/>
      <c r="O44" s="13"/>
      <c r="P44" s="13"/>
      <c r="Q44" s="13"/>
      <c r="R44" s="13"/>
      <c r="S44" s="13"/>
      <c r="T44" s="13"/>
      <c r="U44" s="13"/>
      <c r="V44" s="13"/>
      <c r="W44" s="13"/>
      <c r="X44" s="13"/>
      <c r="Y44" s="13"/>
    </row>
    <row r="45" spans="1:25">
      <c r="A45" s="13"/>
      <c r="B45" s="13"/>
      <c r="C45" s="13"/>
      <c r="D45" s="13"/>
      <c r="E45" s="13"/>
      <c r="F45" s="13"/>
      <c r="G45" s="13"/>
      <c r="H45" s="13"/>
      <c r="I45" s="13"/>
      <c r="J45" s="13"/>
      <c r="K45" s="13"/>
      <c r="L45" s="13"/>
      <c r="M45" s="13"/>
      <c r="N45" s="13"/>
      <c r="O45" s="13"/>
      <c r="P45" s="13"/>
      <c r="Q45" s="13"/>
      <c r="R45" s="13"/>
      <c r="S45" s="13"/>
      <c r="T45" s="13"/>
      <c r="U45" s="13"/>
      <c r="V45" s="13"/>
      <c r="W45" s="13"/>
      <c r="X45" s="13"/>
      <c r="Y45" s="13"/>
    </row>
    <row r="46" spans="1:25">
      <c r="A46" s="13"/>
      <c r="B46" s="13"/>
      <c r="C46" s="13"/>
      <c r="D46" s="13"/>
      <c r="E46" s="13"/>
      <c r="F46" s="13"/>
      <c r="G46" s="13"/>
      <c r="H46" s="13"/>
      <c r="I46" s="13"/>
      <c r="J46" s="13"/>
      <c r="K46" s="13"/>
      <c r="L46" s="13"/>
      <c r="M46" s="13"/>
      <c r="N46" s="13"/>
      <c r="O46" s="13"/>
      <c r="P46" s="13"/>
      <c r="Q46" s="13"/>
      <c r="R46" s="13"/>
      <c r="S46" s="13"/>
      <c r="T46" s="13"/>
      <c r="U46" s="13"/>
      <c r="V46" s="13"/>
      <c r="W46" s="13"/>
      <c r="X46" s="13"/>
      <c r="Y46" s="13"/>
    </row>
    <row r="47" spans="1:25">
      <c r="A47" s="13"/>
      <c r="B47" s="13"/>
      <c r="C47" s="13"/>
      <c r="D47" s="13"/>
      <c r="E47" s="13"/>
      <c r="F47" s="13"/>
      <c r="G47" s="13"/>
      <c r="H47" s="13"/>
      <c r="I47" s="13"/>
      <c r="J47" s="13"/>
      <c r="K47" s="13"/>
      <c r="L47" s="13"/>
      <c r="M47" s="13"/>
      <c r="N47" s="13"/>
      <c r="O47" s="13"/>
      <c r="P47" s="13"/>
      <c r="Q47" s="13"/>
      <c r="R47" s="13"/>
      <c r="S47" s="13"/>
      <c r="T47" s="13"/>
      <c r="U47" s="13"/>
      <c r="V47" s="13"/>
      <c r="W47" s="13"/>
      <c r="X47" s="13"/>
      <c r="Y47" s="13"/>
    </row>
    <row r="48" spans="1:25">
      <c r="A48" s="13"/>
      <c r="B48" s="13"/>
      <c r="C48" s="13"/>
      <c r="D48" s="13"/>
      <c r="E48" s="13"/>
      <c r="F48" s="13"/>
      <c r="G48" s="13"/>
      <c r="H48" s="13"/>
      <c r="I48" s="13"/>
      <c r="J48" s="13"/>
      <c r="K48" s="13"/>
      <c r="L48" s="13"/>
      <c r="M48" s="13"/>
      <c r="N48" s="13"/>
      <c r="O48" s="13"/>
      <c r="P48" s="13"/>
      <c r="Q48" s="13"/>
      <c r="R48" s="13"/>
      <c r="S48" s="13"/>
      <c r="T48" s="13"/>
      <c r="U48" s="13"/>
      <c r="V48" s="13"/>
      <c r="W48" s="13"/>
      <c r="X48" s="13"/>
      <c r="Y48" s="13"/>
    </row>
    <row r="49" spans="1:25">
      <c r="A49" s="13"/>
      <c r="B49" s="13"/>
      <c r="C49" s="13"/>
      <c r="D49" s="13"/>
      <c r="E49" s="13"/>
      <c r="F49" s="13"/>
      <c r="G49" s="13"/>
      <c r="H49" s="13"/>
      <c r="I49" s="13"/>
      <c r="J49" s="13"/>
      <c r="K49" s="13"/>
      <c r="L49" s="13"/>
      <c r="M49" s="13"/>
      <c r="N49" s="13"/>
      <c r="O49" s="13"/>
      <c r="P49" s="13"/>
      <c r="Q49" s="13"/>
      <c r="R49" s="13"/>
      <c r="S49" s="13"/>
      <c r="T49" s="13"/>
      <c r="U49" s="13"/>
      <c r="V49" s="13"/>
      <c r="W49" s="13"/>
      <c r="X49" s="13"/>
      <c r="Y49" s="13"/>
    </row>
    <row r="50" spans="1:25">
      <c r="A50" s="13"/>
      <c r="B50" s="13"/>
      <c r="C50" s="13"/>
      <c r="D50" s="13"/>
      <c r="E50" s="13"/>
      <c r="F50" s="13"/>
      <c r="G50" s="13"/>
      <c r="H50" s="13"/>
      <c r="I50" s="13"/>
      <c r="J50" s="13"/>
      <c r="K50" s="13"/>
      <c r="L50" s="13"/>
      <c r="M50" s="13"/>
      <c r="N50" s="13"/>
      <c r="O50" s="13"/>
      <c r="P50" s="13"/>
      <c r="Q50" s="13"/>
      <c r="R50" s="13"/>
      <c r="S50" s="13"/>
      <c r="T50" s="13"/>
      <c r="U50" s="13"/>
      <c r="V50" s="13"/>
      <c r="W50" s="13"/>
      <c r="X50" s="13"/>
      <c r="Y50" s="13"/>
    </row>
    <row r="51" spans="1:25">
      <c r="A51" s="13"/>
      <c r="B51" s="13"/>
      <c r="C51" s="13"/>
      <c r="D51" s="13"/>
      <c r="E51" s="13"/>
      <c r="F51" s="13"/>
      <c r="G51" s="13"/>
      <c r="H51" s="13"/>
      <c r="I51" s="13"/>
      <c r="J51" s="13"/>
      <c r="K51" s="13"/>
      <c r="L51" s="13"/>
      <c r="M51" s="13"/>
      <c r="N51" s="13"/>
      <c r="O51" s="13"/>
      <c r="P51" s="13"/>
      <c r="Q51" s="13"/>
      <c r="R51" s="13"/>
      <c r="S51" s="13"/>
      <c r="T51" s="13"/>
      <c r="U51" s="13"/>
      <c r="V51" s="13"/>
      <c r="W51" s="13"/>
      <c r="X51" s="13"/>
      <c r="Y51" s="1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D37EB-A194-4F48-983F-896C40866EE2}">
  <dimension ref="A1:T2708"/>
  <sheetViews>
    <sheetView workbookViewId="0">
      <selection activeCell="F12" sqref="A1:T2708"/>
    </sheetView>
  </sheetViews>
  <sheetFormatPr defaultColWidth="9.77734375" defaultRowHeight="14.4"/>
  <cols>
    <col min="1" max="1" width="5.44140625" bestFit="1" customWidth="1"/>
    <col min="2" max="3" width="13.21875" customWidth="1"/>
    <col min="4" max="4" width="8.109375" style="17" bestFit="1" customWidth="1"/>
    <col min="5" max="5" width="9.88671875" bestFit="1" customWidth="1"/>
    <col min="6" max="6" width="6.88671875" style="17" bestFit="1" customWidth="1"/>
    <col min="7" max="7" width="15.77734375" bestFit="1" customWidth="1"/>
    <col min="8" max="8" width="15" bestFit="1" customWidth="1"/>
    <col min="9" max="9" width="15.77734375" customWidth="1"/>
    <col min="10" max="10" width="16.6640625" customWidth="1"/>
    <col min="11" max="11" width="18.44140625" customWidth="1"/>
    <col min="12" max="12" width="21.44140625" bestFit="1" customWidth="1"/>
    <col min="13" max="13" width="10.44140625" style="9" customWidth="1"/>
    <col min="14" max="14" width="13.33203125" customWidth="1"/>
    <col min="15" max="15" width="12.109375" customWidth="1"/>
    <col min="16" max="16" width="11.6640625" customWidth="1"/>
    <col min="17" max="17" width="15.44140625" customWidth="1"/>
    <col min="18" max="18" width="10.44140625" customWidth="1"/>
    <col min="19" max="19" width="14.44140625" customWidth="1"/>
    <col min="20" max="20" width="16.6640625" customWidth="1"/>
  </cols>
  <sheetData>
    <row r="1" spans="1:20" ht="21.6" customHeight="1">
      <c r="A1" s="1" t="s">
        <v>53</v>
      </c>
      <c r="B1" s="1" t="s">
        <v>54</v>
      </c>
      <c r="C1" s="1" t="s">
        <v>75</v>
      </c>
      <c r="D1" s="15" t="s">
        <v>76</v>
      </c>
      <c r="E1" s="1" t="s">
        <v>77</v>
      </c>
      <c r="F1" s="15" t="s">
        <v>78</v>
      </c>
      <c r="G1" s="1" t="s">
        <v>55</v>
      </c>
      <c r="H1" s="1" t="s">
        <v>56</v>
      </c>
      <c r="I1" s="1" t="s">
        <v>57</v>
      </c>
      <c r="J1" s="1" t="s">
        <v>58</v>
      </c>
      <c r="K1" s="1" t="s">
        <v>59</v>
      </c>
      <c r="L1" s="1" t="s">
        <v>60</v>
      </c>
      <c r="M1" s="1" t="s">
        <v>61</v>
      </c>
      <c r="N1" s="1" t="s">
        <v>62</v>
      </c>
      <c r="O1" s="1" t="s">
        <v>63</v>
      </c>
      <c r="P1" s="1" t="s">
        <v>64</v>
      </c>
      <c r="Q1" s="1" t="s">
        <v>65</v>
      </c>
      <c r="R1" s="1" t="s">
        <v>66</v>
      </c>
      <c r="S1" s="1" t="s">
        <v>67</v>
      </c>
      <c r="T1" s="1" t="s">
        <v>68</v>
      </c>
    </row>
    <row r="2" spans="1:20" ht="15.6">
      <c r="A2" s="2">
        <v>3392</v>
      </c>
      <c r="B2" s="3">
        <v>46023</v>
      </c>
      <c r="C2" s="4">
        <f>YEAR(SalesDataTable[[#This Row],[Order Date]])</f>
        <v>2026</v>
      </c>
      <c r="D2" s="16" t="str">
        <f>"Q"&amp;ROUNDUP(MONTH(SalesDataTable[[#This Row],[Order Date]])/3,0)</f>
        <v>Q1</v>
      </c>
      <c r="E2" s="4">
        <f>MONTH(SalesDataTable[[#This Row],[Order Date]])</f>
        <v>1</v>
      </c>
      <c r="F2" s="16" t="str">
        <f>TEXT(SalesDataTable[[#This Row],[Order Date]],"MMM")</f>
        <v>Jan</v>
      </c>
      <c r="G2" s="4" t="s">
        <v>0</v>
      </c>
      <c r="H2" s="4" t="s">
        <v>1</v>
      </c>
      <c r="I2" s="4" t="s">
        <v>2</v>
      </c>
      <c r="J2" s="4" t="s">
        <v>3</v>
      </c>
      <c r="K2" s="4" t="s">
        <v>4</v>
      </c>
      <c r="L2" s="4" t="s">
        <v>5</v>
      </c>
      <c r="M2" s="8">
        <v>2</v>
      </c>
      <c r="N2" s="5">
        <v>82.06</v>
      </c>
      <c r="O2" s="6">
        <v>0</v>
      </c>
      <c r="P2" s="5">
        <v>42.94</v>
      </c>
      <c r="Q2" s="5">
        <f t="shared" ref="Q2:Q65" si="0">M2*N2*(1-O2)</f>
        <v>164.12</v>
      </c>
      <c r="R2" s="5">
        <f t="shared" ref="R2:R65" si="1">M2*P2</f>
        <v>85.88</v>
      </c>
      <c r="S2" s="5">
        <f t="shared" ref="S2:S65" si="2">Q2-R2</f>
        <v>78.240000000000009</v>
      </c>
      <c r="T2" s="7">
        <f t="shared" ref="T2:T65" si="3">IFERROR(S2/Q2,0)</f>
        <v>0.476724348038021</v>
      </c>
    </row>
    <row r="3" spans="1:20" ht="15.6">
      <c r="A3" s="2">
        <v>4836</v>
      </c>
      <c r="B3" s="3">
        <v>46024</v>
      </c>
      <c r="C3" s="4">
        <f>YEAR(SalesDataTable[[#This Row],[Order Date]])</f>
        <v>2026</v>
      </c>
      <c r="D3" s="16" t="str">
        <f>"Q"&amp;ROUNDUP(MONTH(SalesDataTable[[#This Row],[Order Date]])/3,0)</f>
        <v>Q1</v>
      </c>
      <c r="E3" s="4">
        <f>MONTH(SalesDataTable[[#This Row],[Order Date]])</f>
        <v>1</v>
      </c>
      <c r="F3" s="16" t="str">
        <f>TEXT(SalesDataTable[[#This Row],[Order Date]],"MMM")</f>
        <v>Jan</v>
      </c>
      <c r="G3" s="4" t="s">
        <v>6</v>
      </c>
      <c r="H3" s="4" t="s">
        <v>7</v>
      </c>
      <c r="I3" s="4" t="s">
        <v>8</v>
      </c>
      <c r="J3" s="4" t="s">
        <v>3</v>
      </c>
      <c r="K3" s="4" t="s">
        <v>9</v>
      </c>
      <c r="L3" s="4" t="s">
        <v>10</v>
      </c>
      <c r="M3" s="8">
        <v>4</v>
      </c>
      <c r="N3" s="5">
        <v>94.18</v>
      </c>
      <c r="O3" s="6">
        <v>0.15</v>
      </c>
      <c r="P3" s="5">
        <v>45.03</v>
      </c>
      <c r="Q3" s="5">
        <f t="shared" si="0"/>
        <v>320.21199999999999</v>
      </c>
      <c r="R3" s="5">
        <f t="shared" si="1"/>
        <v>180.12</v>
      </c>
      <c r="S3" s="5">
        <f t="shared" si="2"/>
        <v>140.09199999999998</v>
      </c>
      <c r="T3" s="7">
        <f t="shared" si="3"/>
        <v>0.43749765780170635</v>
      </c>
    </row>
    <row r="4" spans="1:20" ht="15.6">
      <c r="A4" s="2">
        <v>163</v>
      </c>
      <c r="B4" s="3">
        <v>46025</v>
      </c>
      <c r="C4" s="4">
        <f>YEAR(SalesDataTable[[#This Row],[Order Date]])</f>
        <v>2026</v>
      </c>
      <c r="D4" s="16" t="str">
        <f>"Q"&amp;ROUNDUP(MONTH(SalesDataTable[[#This Row],[Order Date]])/3,0)</f>
        <v>Q1</v>
      </c>
      <c r="E4" s="4">
        <f>MONTH(SalesDataTable[[#This Row],[Order Date]])</f>
        <v>1</v>
      </c>
      <c r="F4" s="16" t="str">
        <f>TEXT(SalesDataTable[[#This Row],[Order Date]],"MMM")</f>
        <v>Jan</v>
      </c>
      <c r="G4" s="4" t="s">
        <v>11</v>
      </c>
      <c r="H4" s="4" t="s">
        <v>12</v>
      </c>
      <c r="I4" s="4" t="s">
        <v>2</v>
      </c>
      <c r="J4" s="4" t="s">
        <v>13</v>
      </c>
      <c r="K4" s="4" t="s">
        <v>14</v>
      </c>
      <c r="L4" s="4" t="s">
        <v>15</v>
      </c>
      <c r="M4" s="8">
        <v>2</v>
      </c>
      <c r="N4" s="5">
        <v>36.72</v>
      </c>
      <c r="O4" s="6">
        <v>0.05</v>
      </c>
      <c r="P4" s="5">
        <v>13.76</v>
      </c>
      <c r="Q4" s="5">
        <f t="shared" si="0"/>
        <v>69.768000000000001</v>
      </c>
      <c r="R4" s="5">
        <f t="shared" si="1"/>
        <v>27.52</v>
      </c>
      <c r="S4" s="5">
        <f t="shared" si="2"/>
        <v>42.248000000000005</v>
      </c>
      <c r="T4" s="7">
        <f t="shared" si="3"/>
        <v>0.60554982226808862</v>
      </c>
    </row>
    <row r="5" spans="1:20" ht="15.6">
      <c r="A5" s="2">
        <v>542</v>
      </c>
      <c r="B5" s="3">
        <v>46025</v>
      </c>
      <c r="C5" s="4">
        <f>YEAR(SalesDataTable[[#This Row],[Order Date]])</f>
        <v>2026</v>
      </c>
      <c r="D5" s="16" t="str">
        <f>"Q"&amp;ROUNDUP(MONTH(SalesDataTable[[#This Row],[Order Date]])/3,0)</f>
        <v>Q1</v>
      </c>
      <c r="E5" s="4">
        <f>MONTH(SalesDataTable[[#This Row],[Order Date]])</f>
        <v>1</v>
      </c>
      <c r="F5" s="16" t="str">
        <f>TEXT(SalesDataTable[[#This Row],[Order Date]],"MMM")</f>
        <v>Jan</v>
      </c>
      <c r="G5" s="4" t="s">
        <v>0</v>
      </c>
      <c r="H5" s="4" t="s">
        <v>1</v>
      </c>
      <c r="I5" s="4" t="s">
        <v>8</v>
      </c>
      <c r="J5" s="4" t="s">
        <v>16</v>
      </c>
      <c r="K5" s="4" t="s">
        <v>9</v>
      </c>
      <c r="L5" s="4" t="s">
        <v>17</v>
      </c>
      <c r="M5" s="8">
        <v>4</v>
      </c>
      <c r="N5" s="5">
        <v>143.66999999999999</v>
      </c>
      <c r="O5" s="6">
        <v>0.1</v>
      </c>
      <c r="P5" s="5">
        <v>81.22</v>
      </c>
      <c r="Q5" s="5">
        <f t="shared" si="0"/>
        <v>517.21199999999999</v>
      </c>
      <c r="R5" s="5">
        <f t="shared" si="1"/>
        <v>324.88</v>
      </c>
      <c r="S5" s="5">
        <f t="shared" si="2"/>
        <v>192.33199999999999</v>
      </c>
      <c r="T5" s="7">
        <f t="shared" si="3"/>
        <v>0.37186298848441257</v>
      </c>
    </row>
    <row r="6" spans="1:20" ht="15.6">
      <c r="A6" s="2">
        <v>2002</v>
      </c>
      <c r="B6" s="3">
        <v>46025</v>
      </c>
      <c r="C6" s="4">
        <f>YEAR(SalesDataTable[[#This Row],[Order Date]])</f>
        <v>2026</v>
      </c>
      <c r="D6" s="16" t="str">
        <f>"Q"&amp;ROUNDUP(MONTH(SalesDataTable[[#This Row],[Order Date]])/3,0)</f>
        <v>Q1</v>
      </c>
      <c r="E6" s="4">
        <f>MONTH(SalesDataTable[[#This Row],[Order Date]])</f>
        <v>1</v>
      </c>
      <c r="F6" s="16" t="str">
        <f>TEXT(SalesDataTable[[#This Row],[Order Date]],"MMM")</f>
        <v>Jan</v>
      </c>
      <c r="G6" s="4" t="s">
        <v>0</v>
      </c>
      <c r="H6" s="4" t="s">
        <v>1</v>
      </c>
      <c r="I6" s="4" t="s">
        <v>8</v>
      </c>
      <c r="J6" s="4" t="s">
        <v>16</v>
      </c>
      <c r="K6" s="4" t="s">
        <v>14</v>
      </c>
      <c r="L6" s="4" t="s">
        <v>15</v>
      </c>
      <c r="M6" s="8">
        <v>3</v>
      </c>
      <c r="N6" s="5">
        <v>36.53</v>
      </c>
      <c r="O6" s="6">
        <v>0.15</v>
      </c>
      <c r="P6" s="5">
        <v>13.67</v>
      </c>
      <c r="Q6" s="5">
        <f t="shared" si="0"/>
        <v>93.151499999999999</v>
      </c>
      <c r="R6" s="5">
        <f t="shared" si="1"/>
        <v>41.01</v>
      </c>
      <c r="S6" s="5">
        <f t="shared" si="2"/>
        <v>52.141500000000001</v>
      </c>
      <c r="T6" s="7">
        <f t="shared" si="3"/>
        <v>0.55974944042769037</v>
      </c>
    </row>
    <row r="7" spans="1:20" ht="15.6">
      <c r="A7" s="2">
        <v>2005</v>
      </c>
      <c r="B7" s="3">
        <v>46025</v>
      </c>
      <c r="C7" s="4">
        <f>YEAR(SalesDataTable[[#This Row],[Order Date]])</f>
        <v>2026</v>
      </c>
      <c r="D7" s="16" t="str">
        <f>"Q"&amp;ROUNDUP(MONTH(SalesDataTable[[#This Row],[Order Date]])/3,0)</f>
        <v>Q1</v>
      </c>
      <c r="E7" s="4">
        <f>MONTH(SalesDataTable[[#This Row],[Order Date]])</f>
        <v>1</v>
      </c>
      <c r="F7" s="16" t="str">
        <f>TEXT(SalesDataTable[[#This Row],[Order Date]],"MMM")</f>
        <v>Jan</v>
      </c>
      <c r="G7" s="4" t="s">
        <v>11</v>
      </c>
      <c r="H7" s="4" t="s">
        <v>18</v>
      </c>
      <c r="I7" s="4" t="s">
        <v>19</v>
      </c>
      <c r="J7" s="4" t="s">
        <v>13</v>
      </c>
      <c r="K7" s="4" t="s">
        <v>14</v>
      </c>
      <c r="L7" s="4" t="s">
        <v>15</v>
      </c>
      <c r="M7" s="8">
        <v>1</v>
      </c>
      <c r="N7" s="5">
        <v>35.340000000000003</v>
      </c>
      <c r="O7" s="6">
        <v>0</v>
      </c>
      <c r="P7" s="5">
        <v>13.37</v>
      </c>
      <c r="Q7" s="5">
        <f t="shared" si="0"/>
        <v>35.340000000000003</v>
      </c>
      <c r="R7" s="5">
        <f t="shared" si="1"/>
        <v>13.37</v>
      </c>
      <c r="S7" s="5">
        <f t="shared" si="2"/>
        <v>21.970000000000006</v>
      </c>
      <c r="T7" s="7">
        <f t="shared" si="3"/>
        <v>0.62167515563101317</v>
      </c>
    </row>
    <row r="8" spans="1:20" ht="15.6">
      <c r="A8" s="2">
        <v>2937</v>
      </c>
      <c r="B8" s="3">
        <v>46025</v>
      </c>
      <c r="C8" s="4">
        <f>YEAR(SalesDataTable[[#This Row],[Order Date]])</f>
        <v>2026</v>
      </c>
      <c r="D8" s="16" t="str">
        <f>"Q"&amp;ROUNDUP(MONTH(SalesDataTable[[#This Row],[Order Date]])/3,0)</f>
        <v>Q1</v>
      </c>
      <c r="E8" s="4">
        <f>MONTH(SalesDataTable[[#This Row],[Order Date]])</f>
        <v>1</v>
      </c>
      <c r="F8" s="16" t="str">
        <f>TEXT(SalesDataTable[[#This Row],[Order Date]],"MMM")</f>
        <v>Jan</v>
      </c>
      <c r="G8" s="4" t="s">
        <v>20</v>
      </c>
      <c r="H8" s="4" t="s">
        <v>21</v>
      </c>
      <c r="I8" s="4" t="s">
        <v>8</v>
      </c>
      <c r="J8" s="4" t="s">
        <v>3</v>
      </c>
      <c r="K8" s="4" t="s">
        <v>4</v>
      </c>
      <c r="L8" s="4" t="s">
        <v>22</v>
      </c>
      <c r="M8" s="8">
        <v>8</v>
      </c>
      <c r="N8" s="5">
        <v>49.6</v>
      </c>
      <c r="O8" s="6">
        <v>0.1</v>
      </c>
      <c r="P8" s="5">
        <v>23.05</v>
      </c>
      <c r="Q8" s="5">
        <f t="shared" si="0"/>
        <v>357.12</v>
      </c>
      <c r="R8" s="5">
        <f t="shared" si="1"/>
        <v>184.4</v>
      </c>
      <c r="S8" s="5">
        <f t="shared" si="2"/>
        <v>172.72</v>
      </c>
      <c r="T8" s="7">
        <f t="shared" si="3"/>
        <v>0.4836469534050179</v>
      </c>
    </row>
    <row r="9" spans="1:20" ht="15.6">
      <c r="A9" s="2">
        <v>3326</v>
      </c>
      <c r="B9" s="3">
        <v>46025</v>
      </c>
      <c r="C9" s="4">
        <f>YEAR(SalesDataTable[[#This Row],[Order Date]])</f>
        <v>2026</v>
      </c>
      <c r="D9" s="16" t="str">
        <f>"Q"&amp;ROUNDUP(MONTH(SalesDataTable[[#This Row],[Order Date]])/3,0)</f>
        <v>Q1</v>
      </c>
      <c r="E9" s="4">
        <f>MONTH(SalesDataTable[[#This Row],[Order Date]])</f>
        <v>1</v>
      </c>
      <c r="F9" s="16" t="str">
        <f>TEXT(SalesDataTable[[#This Row],[Order Date]],"MMM")</f>
        <v>Jan</v>
      </c>
      <c r="G9" s="4" t="s">
        <v>0</v>
      </c>
      <c r="H9" s="4" t="s">
        <v>1</v>
      </c>
      <c r="I9" s="4" t="s">
        <v>19</v>
      </c>
      <c r="J9" s="4" t="s">
        <v>13</v>
      </c>
      <c r="K9" s="4" t="s">
        <v>23</v>
      </c>
      <c r="L9" s="4" t="s">
        <v>24</v>
      </c>
      <c r="M9" s="8">
        <v>2</v>
      </c>
      <c r="N9" s="5">
        <v>347.51</v>
      </c>
      <c r="O9" s="6">
        <v>0</v>
      </c>
      <c r="P9" s="5">
        <v>190.16</v>
      </c>
      <c r="Q9" s="5">
        <f t="shared" si="0"/>
        <v>695.02</v>
      </c>
      <c r="R9" s="5">
        <f t="shared" si="1"/>
        <v>380.32</v>
      </c>
      <c r="S9" s="5">
        <f t="shared" si="2"/>
        <v>314.7</v>
      </c>
      <c r="T9" s="7">
        <f t="shared" si="3"/>
        <v>0.4527927253891974</v>
      </c>
    </row>
    <row r="10" spans="1:20" ht="15.6">
      <c r="A10" s="2">
        <v>3863</v>
      </c>
      <c r="B10" s="3">
        <v>46025</v>
      </c>
      <c r="C10" s="4">
        <f>YEAR(SalesDataTable[[#This Row],[Order Date]])</f>
        <v>2026</v>
      </c>
      <c r="D10" s="16" t="str">
        <f>"Q"&amp;ROUNDUP(MONTH(SalesDataTable[[#This Row],[Order Date]])/3,0)</f>
        <v>Q1</v>
      </c>
      <c r="E10" s="4">
        <f>MONTH(SalesDataTable[[#This Row],[Order Date]])</f>
        <v>1</v>
      </c>
      <c r="F10" s="16" t="str">
        <f>TEXT(SalesDataTable[[#This Row],[Order Date]],"MMM")</f>
        <v>Jan</v>
      </c>
      <c r="G10" s="4" t="s">
        <v>11</v>
      </c>
      <c r="H10" s="4" t="s">
        <v>25</v>
      </c>
      <c r="I10" s="4" t="s">
        <v>8</v>
      </c>
      <c r="J10" s="4" t="s">
        <v>3</v>
      </c>
      <c r="K10" s="4" t="s">
        <v>4</v>
      </c>
      <c r="L10" s="4" t="s">
        <v>26</v>
      </c>
      <c r="M10" s="8">
        <v>12</v>
      </c>
      <c r="N10" s="5">
        <v>41.22</v>
      </c>
      <c r="O10" s="6">
        <v>0.1</v>
      </c>
      <c r="P10" s="5">
        <v>16.64</v>
      </c>
      <c r="Q10" s="5">
        <f t="shared" si="0"/>
        <v>445.17599999999999</v>
      </c>
      <c r="R10" s="5">
        <f t="shared" si="1"/>
        <v>199.68</v>
      </c>
      <c r="S10" s="5">
        <f t="shared" si="2"/>
        <v>245.49599999999998</v>
      </c>
      <c r="T10" s="7">
        <f t="shared" si="3"/>
        <v>0.55145829963879456</v>
      </c>
    </row>
    <row r="11" spans="1:20" ht="15.6">
      <c r="A11" s="2">
        <v>4910</v>
      </c>
      <c r="B11" s="3">
        <v>46025</v>
      </c>
      <c r="C11" s="4">
        <f>YEAR(SalesDataTable[[#This Row],[Order Date]])</f>
        <v>2026</v>
      </c>
      <c r="D11" s="16" t="str">
        <f>"Q"&amp;ROUNDUP(MONTH(SalesDataTable[[#This Row],[Order Date]])/3,0)</f>
        <v>Q1</v>
      </c>
      <c r="E11" s="4">
        <f>MONTH(SalesDataTable[[#This Row],[Order Date]])</f>
        <v>1</v>
      </c>
      <c r="F11" s="16" t="str">
        <f>TEXT(SalesDataTable[[#This Row],[Order Date]],"MMM")</f>
        <v>Jan</v>
      </c>
      <c r="G11" s="4" t="s">
        <v>11</v>
      </c>
      <c r="H11" s="4" t="s">
        <v>18</v>
      </c>
      <c r="I11" s="4" t="s">
        <v>19</v>
      </c>
      <c r="J11" s="4" t="s">
        <v>16</v>
      </c>
      <c r="K11" s="4" t="s">
        <v>23</v>
      </c>
      <c r="L11" s="4" t="s">
        <v>24</v>
      </c>
      <c r="M11" s="8">
        <v>1</v>
      </c>
      <c r="N11" s="5">
        <v>332.18</v>
      </c>
      <c r="O11" s="6">
        <v>0</v>
      </c>
      <c r="P11" s="5">
        <v>195.33</v>
      </c>
      <c r="Q11" s="5">
        <f t="shared" si="0"/>
        <v>332.18</v>
      </c>
      <c r="R11" s="5">
        <f t="shared" si="1"/>
        <v>195.33</v>
      </c>
      <c r="S11" s="5">
        <f t="shared" si="2"/>
        <v>136.85</v>
      </c>
      <c r="T11" s="7">
        <f t="shared" si="3"/>
        <v>0.41197543500511768</v>
      </c>
    </row>
    <row r="12" spans="1:20" ht="15.6">
      <c r="A12" s="2">
        <v>5188</v>
      </c>
      <c r="B12" s="3">
        <v>46025</v>
      </c>
      <c r="C12" s="4">
        <f>YEAR(SalesDataTable[[#This Row],[Order Date]])</f>
        <v>2026</v>
      </c>
      <c r="D12" s="16" t="str">
        <f>"Q"&amp;ROUNDUP(MONTH(SalesDataTable[[#This Row],[Order Date]])/3,0)</f>
        <v>Q1</v>
      </c>
      <c r="E12" s="4">
        <f>MONTH(SalesDataTable[[#This Row],[Order Date]])</f>
        <v>1</v>
      </c>
      <c r="F12" s="16" t="str">
        <f>TEXT(SalesDataTable[[#This Row],[Order Date]],"MMM")</f>
        <v>Jan</v>
      </c>
      <c r="G12" s="4" t="s">
        <v>6</v>
      </c>
      <c r="H12" s="4" t="s">
        <v>27</v>
      </c>
      <c r="I12" s="4" t="s">
        <v>28</v>
      </c>
      <c r="J12" s="4" t="s">
        <v>3</v>
      </c>
      <c r="K12" s="4" t="s">
        <v>4</v>
      </c>
      <c r="L12" s="4" t="s">
        <v>22</v>
      </c>
      <c r="M12" s="8">
        <v>1</v>
      </c>
      <c r="N12" s="5">
        <v>49.71</v>
      </c>
      <c r="O12" s="6">
        <v>0</v>
      </c>
      <c r="P12" s="5">
        <v>23.15</v>
      </c>
      <c r="Q12" s="5">
        <f t="shared" si="0"/>
        <v>49.71</v>
      </c>
      <c r="R12" s="5">
        <f t="shared" si="1"/>
        <v>23.15</v>
      </c>
      <c r="S12" s="5">
        <f t="shared" si="2"/>
        <v>26.560000000000002</v>
      </c>
      <c r="T12" s="7">
        <f t="shared" si="3"/>
        <v>0.53429893381613358</v>
      </c>
    </row>
    <row r="13" spans="1:20" ht="15.6">
      <c r="A13" s="2">
        <v>845</v>
      </c>
      <c r="B13" s="3">
        <v>46026</v>
      </c>
      <c r="C13" s="4">
        <f>YEAR(SalesDataTable[[#This Row],[Order Date]])</f>
        <v>2026</v>
      </c>
      <c r="D13" s="16" t="str">
        <f>"Q"&amp;ROUNDUP(MONTH(SalesDataTable[[#This Row],[Order Date]])/3,0)</f>
        <v>Q1</v>
      </c>
      <c r="E13" s="4">
        <f>MONTH(SalesDataTable[[#This Row],[Order Date]])</f>
        <v>1</v>
      </c>
      <c r="F13" s="16" t="str">
        <f>TEXT(SalesDataTable[[#This Row],[Order Date]],"MMM")</f>
        <v>Jan</v>
      </c>
      <c r="G13" s="4" t="s">
        <v>11</v>
      </c>
      <c r="H13" s="4" t="s">
        <v>18</v>
      </c>
      <c r="I13" s="4" t="s">
        <v>2</v>
      </c>
      <c r="J13" s="4" t="s">
        <v>13</v>
      </c>
      <c r="K13" s="4" t="s">
        <v>23</v>
      </c>
      <c r="L13" s="4" t="s">
        <v>29</v>
      </c>
      <c r="M13" s="8">
        <v>2</v>
      </c>
      <c r="N13" s="5">
        <v>194.35</v>
      </c>
      <c r="O13" s="6">
        <v>0</v>
      </c>
      <c r="P13" s="5">
        <v>104.22</v>
      </c>
      <c r="Q13" s="5">
        <f t="shared" si="0"/>
        <v>388.7</v>
      </c>
      <c r="R13" s="5">
        <f t="shared" si="1"/>
        <v>208.44</v>
      </c>
      <c r="S13" s="5">
        <f t="shared" si="2"/>
        <v>180.26</v>
      </c>
      <c r="T13" s="7">
        <f t="shared" si="3"/>
        <v>0.46375096475430921</v>
      </c>
    </row>
    <row r="14" spans="1:20" ht="15.6">
      <c r="A14" s="2">
        <v>1077</v>
      </c>
      <c r="B14" s="3">
        <v>46026</v>
      </c>
      <c r="C14" s="4">
        <f>YEAR(SalesDataTable[[#This Row],[Order Date]])</f>
        <v>2026</v>
      </c>
      <c r="D14" s="16" t="str">
        <f>"Q"&amp;ROUNDUP(MONTH(SalesDataTable[[#This Row],[Order Date]])/3,0)</f>
        <v>Q1</v>
      </c>
      <c r="E14" s="4">
        <f>MONTH(SalesDataTable[[#This Row],[Order Date]])</f>
        <v>1</v>
      </c>
      <c r="F14" s="16" t="str">
        <f>TEXT(SalesDataTable[[#This Row],[Order Date]],"MMM")</f>
        <v>Jan</v>
      </c>
      <c r="G14" s="4" t="s">
        <v>6</v>
      </c>
      <c r="H14" s="4" t="s">
        <v>27</v>
      </c>
      <c r="I14" s="4" t="s">
        <v>2</v>
      </c>
      <c r="J14" s="4" t="s">
        <v>13</v>
      </c>
      <c r="K14" s="4" t="s">
        <v>4</v>
      </c>
      <c r="L14" s="4" t="s">
        <v>30</v>
      </c>
      <c r="M14" s="8">
        <v>3</v>
      </c>
      <c r="N14" s="5">
        <v>102.12</v>
      </c>
      <c r="O14" s="6">
        <v>0.1</v>
      </c>
      <c r="P14" s="5">
        <v>51.28</v>
      </c>
      <c r="Q14" s="5">
        <f t="shared" si="0"/>
        <v>275.72400000000005</v>
      </c>
      <c r="R14" s="5">
        <f t="shared" si="1"/>
        <v>153.84</v>
      </c>
      <c r="S14" s="5">
        <f t="shared" si="2"/>
        <v>121.88400000000004</v>
      </c>
      <c r="T14" s="7">
        <f t="shared" si="3"/>
        <v>0.44205074639857256</v>
      </c>
    </row>
    <row r="15" spans="1:20" ht="15.6">
      <c r="A15" s="2">
        <v>1237</v>
      </c>
      <c r="B15" s="3">
        <v>46026</v>
      </c>
      <c r="C15" s="4">
        <f>YEAR(SalesDataTable[[#This Row],[Order Date]])</f>
        <v>2026</v>
      </c>
      <c r="D15" s="16" t="str">
        <f>"Q"&amp;ROUNDUP(MONTH(SalesDataTable[[#This Row],[Order Date]])/3,0)</f>
        <v>Q1</v>
      </c>
      <c r="E15" s="4">
        <f>MONTH(SalesDataTable[[#This Row],[Order Date]])</f>
        <v>1</v>
      </c>
      <c r="F15" s="16" t="str">
        <f>TEXT(SalesDataTable[[#This Row],[Order Date]],"MMM")</f>
        <v>Jan</v>
      </c>
      <c r="G15" s="4" t="s">
        <v>20</v>
      </c>
      <c r="H15" s="4" t="s">
        <v>31</v>
      </c>
      <c r="I15" s="4" t="s">
        <v>19</v>
      </c>
      <c r="J15" s="4" t="s">
        <v>16</v>
      </c>
      <c r="K15" s="4" t="s">
        <v>14</v>
      </c>
      <c r="L15" s="4" t="s">
        <v>32</v>
      </c>
      <c r="M15" s="8">
        <v>1</v>
      </c>
      <c r="N15" s="5">
        <v>46.99</v>
      </c>
      <c r="O15" s="6">
        <v>0.05</v>
      </c>
      <c r="P15" s="5">
        <v>18.11</v>
      </c>
      <c r="Q15" s="5">
        <f t="shared" si="0"/>
        <v>44.640500000000003</v>
      </c>
      <c r="R15" s="5">
        <f t="shared" si="1"/>
        <v>18.11</v>
      </c>
      <c r="S15" s="5">
        <f t="shared" si="2"/>
        <v>26.530500000000004</v>
      </c>
      <c r="T15" s="7">
        <f t="shared" si="3"/>
        <v>0.59431457980981395</v>
      </c>
    </row>
    <row r="16" spans="1:20" ht="15.6">
      <c r="A16" s="2">
        <v>1908</v>
      </c>
      <c r="B16" s="3">
        <v>46026</v>
      </c>
      <c r="C16" s="4">
        <f>YEAR(SalesDataTable[[#This Row],[Order Date]])</f>
        <v>2026</v>
      </c>
      <c r="D16" s="16" t="str">
        <f>"Q"&amp;ROUNDUP(MONTH(SalesDataTable[[#This Row],[Order Date]])/3,0)</f>
        <v>Q1</v>
      </c>
      <c r="E16" s="4">
        <f>MONTH(SalesDataTable[[#This Row],[Order Date]])</f>
        <v>1</v>
      </c>
      <c r="F16" s="16" t="str">
        <f>TEXT(SalesDataTable[[#This Row],[Order Date]],"MMM")</f>
        <v>Jan</v>
      </c>
      <c r="G16" s="4" t="s">
        <v>20</v>
      </c>
      <c r="H16" s="4" t="s">
        <v>33</v>
      </c>
      <c r="I16" s="4" t="s">
        <v>2</v>
      </c>
      <c r="J16" s="4" t="s">
        <v>13</v>
      </c>
      <c r="K16" s="4" t="s">
        <v>34</v>
      </c>
      <c r="L16" s="4" t="s">
        <v>35</v>
      </c>
      <c r="M16" s="8">
        <v>1</v>
      </c>
      <c r="N16" s="5">
        <v>40</v>
      </c>
      <c r="O16" s="6">
        <v>0</v>
      </c>
      <c r="P16" s="5">
        <v>15.04</v>
      </c>
      <c r="Q16" s="5">
        <f t="shared" si="0"/>
        <v>40</v>
      </c>
      <c r="R16" s="5">
        <f t="shared" si="1"/>
        <v>15.04</v>
      </c>
      <c r="S16" s="5">
        <f t="shared" si="2"/>
        <v>24.96</v>
      </c>
      <c r="T16" s="7">
        <f t="shared" si="3"/>
        <v>0.624</v>
      </c>
    </row>
    <row r="17" spans="1:20" ht="15.6">
      <c r="A17" s="2">
        <v>2245</v>
      </c>
      <c r="B17" s="3">
        <v>46026</v>
      </c>
      <c r="C17" s="4">
        <f>YEAR(SalesDataTable[[#This Row],[Order Date]])</f>
        <v>2026</v>
      </c>
      <c r="D17" s="16" t="str">
        <f>"Q"&amp;ROUNDUP(MONTH(SalesDataTable[[#This Row],[Order Date]])/3,0)</f>
        <v>Q1</v>
      </c>
      <c r="E17" s="4">
        <f>MONTH(SalesDataTable[[#This Row],[Order Date]])</f>
        <v>1</v>
      </c>
      <c r="F17" s="16" t="str">
        <f>TEXT(SalesDataTable[[#This Row],[Order Date]],"MMM")</f>
        <v>Jan</v>
      </c>
      <c r="G17" s="4" t="s">
        <v>0</v>
      </c>
      <c r="H17" s="4" t="s">
        <v>36</v>
      </c>
      <c r="I17" s="4" t="s">
        <v>2</v>
      </c>
      <c r="J17" s="4" t="s">
        <v>13</v>
      </c>
      <c r="K17" s="4" t="s">
        <v>9</v>
      </c>
      <c r="L17" s="4" t="s">
        <v>37</v>
      </c>
      <c r="M17" s="8">
        <v>1</v>
      </c>
      <c r="N17" s="5">
        <v>153.38999999999999</v>
      </c>
      <c r="O17" s="6">
        <v>0</v>
      </c>
      <c r="P17" s="5">
        <v>78.59</v>
      </c>
      <c r="Q17" s="5">
        <f t="shared" si="0"/>
        <v>153.38999999999999</v>
      </c>
      <c r="R17" s="5">
        <f t="shared" si="1"/>
        <v>78.59</v>
      </c>
      <c r="S17" s="5">
        <f t="shared" si="2"/>
        <v>74.799999999999983</v>
      </c>
      <c r="T17" s="7">
        <f t="shared" si="3"/>
        <v>0.48764587000456344</v>
      </c>
    </row>
    <row r="18" spans="1:20" ht="15.6">
      <c r="A18" s="2">
        <v>2928</v>
      </c>
      <c r="B18" s="3">
        <v>46026</v>
      </c>
      <c r="C18" s="4">
        <f>YEAR(SalesDataTable[[#This Row],[Order Date]])</f>
        <v>2026</v>
      </c>
      <c r="D18" s="16" t="str">
        <f>"Q"&amp;ROUNDUP(MONTH(SalesDataTable[[#This Row],[Order Date]])/3,0)</f>
        <v>Q1</v>
      </c>
      <c r="E18" s="4">
        <f>MONTH(SalesDataTable[[#This Row],[Order Date]])</f>
        <v>1</v>
      </c>
      <c r="F18" s="16" t="str">
        <f>TEXT(SalesDataTable[[#This Row],[Order Date]],"MMM")</f>
        <v>Jan</v>
      </c>
      <c r="G18" s="4" t="s">
        <v>6</v>
      </c>
      <c r="H18" s="4" t="s">
        <v>27</v>
      </c>
      <c r="I18" s="4" t="s">
        <v>2</v>
      </c>
      <c r="J18" s="4" t="s">
        <v>3</v>
      </c>
      <c r="K18" s="4" t="s">
        <v>34</v>
      </c>
      <c r="L18" s="4" t="s">
        <v>38</v>
      </c>
      <c r="M18" s="8">
        <v>2</v>
      </c>
      <c r="N18" s="5">
        <v>124.97</v>
      </c>
      <c r="O18" s="6">
        <v>0.1</v>
      </c>
      <c r="P18" s="5">
        <v>67.36</v>
      </c>
      <c r="Q18" s="5">
        <f t="shared" si="0"/>
        <v>224.946</v>
      </c>
      <c r="R18" s="5">
        <f t="shared" si="1"/>
        <v>134.72</v>
      </c>
      <c r="S18" s="5">
        <f t="shared" si="2"/>
        <v>90.225999999999999</v>
      </c>
      <c r="T18" s="7">
        <f t="shared" si="3"/>
        <v>0.40110070861451191</v>
      </c>
    </row>
    <row r="19" spans="1:20" ht="15.6">
      <c r="A19" s="2">
        <v>4249</v>
      </c>
      <c r="B19" s="3">
        <v>46026</v>
      </c>
      <c r="C19" s="4">
        <f>YEAR(SalesDataTable[[#This Row],[Order Date]])</f>
        <v>2026</v>
      </c>
      <c r="D19" s="16" t="str">
        <f>"Q"&amp;ROUNDUP(MONTH(SalesDataTable[[#This Row],[Order Date]])/3,0)</f>
        <v>Q1</v>
      </c>
      <c r="E19" s="4">
        <f>MONTH(SalesDataTable[[#This Row],[Order Date]])</f>
        <v>1</v>
      </c>
      <c r="F19" s="16" t="str">
        <f>TEXT(SalesDataTable[[#This Row],[Order Date]],"MMM")</f>
        <v>Jan</v>
      </c>
      <c r="G19" s="4" t="s">
        <v>20</v>
      </c>
      <c r="H19" s="4" t="s">
        <v>21</v>
      </c>
      <c r="I19" s="4" t="s">
        <v>28</v>
      </c>
      <c r="J19" s="4" t="s">
        <v>13</v>
      </c>
      <c r="K19" s="4" t="s">
        <v>4</v>
      </c>
      <c r="L19" s="4" t="s">
        <v>30</v>
      </c>
      <c r="M19" s="8">
        <v>2</v>
      </c>
      <c r="N19" s="5">
        <v>100.12</v>
      </c>
      <c r="O19" s="6">
        <v>0.1</v>
      </c>
      <c r="P19" s="5">
        <v>49.67</v>
      </c>
      <c r="Q19" s="5">
        <f t="shared" si="0"/>
        <v>180.21600000000001</v>
      </c>
      <c r="R19" s="5">
        <f t="shared" si="1"/>
        <v>99.34</v>
      </c>
      <c r="S19" s="5">
        <f t="shared" si="2"/>
        <v>80.876000000000005</v>
      </c>
      <c r="T19" s="7">
        <f t="shared" si="3"/>
        <v>0.44877258401029874</v>
      </c>
    </row>
    <row r="20" spans="1:20" ht="15.6">
      <c r="A20" s="2">
        <v>1734</v>
      </c>
      <c r="B20" s="3">
        <v>46027</v>
      </c>
      <c r="C20" s="4">
        <f>YEAR(SalesDataTable[[#This Row],[Order Date]])</f>
        <v>2026</v>
      </c>
      <c r="D20" s="16" t="str">
        <f>"Q"&amp;ROUNDUP(MONTH(SalesDataTable[[#This Row],[Order Date]])/3,0)</f>
        <v>Q1</v>
      </c>
      <c r="E20" s="4">
        <f>MONTH(SalesDataTable[[#This Row],[Order Date]])</f>
        <v>1</v>
      </c>
      <c r="F20" s="16" t="str">
        <f>TEXT(SalesDataTable[[#This Row],[Order Date]],"MMM")</f>
        <v>Jan</v>
      </c>
      <c r="G20" s="4" t="s">
        <v>20</v>
      </c>
      <c r="H20" s="4" t="s">
        <v>33</v>
      </c>
      <c r="I20" s="4" t="s">
        <v>28</v>
      </c>
      <c r="J20" s="4" t="s">
        <v>3</v>
      </c>
      <c r="K20" s="4" t="s">
        <v>34</v>
      </c>
      <c r="L20" s="4" t="s">
        <v>35</v>
      </c>
      <c r="M20" s="8">
        <v>1</v>
      </c>
      <c r="N20" s="5">
        <v>40.6</v>
      </c>
      <c r="O20" s="6">
        <v>0.15</v>
      </c>
      <c r="P20" s="5">
        <v>14.61</v>
      </c>
      <c r="Q20" s="5">
        <f t="shared" si="0"/>
        <v>34.51</v>
      </c>
      <c r="R20" s="5">
        <f t="shared" si="1"/>
        <v>14.61</v>
      </c>
      <c r="S20" s="5">
        <f t="shared" si="2"/>
        <v>19.899999999999999</v>
      </c>
      <c r="T20" s="7">
        <f t="shared" si="3"/>
        <v>0.57664445088380178</v>
      </c>
    </row>
    <row r="21" spans="1:20" ht="15.6">
      <c r="A21" s="2">
        <v>2331</v>
      </c>
      <c r="B21" s="3">
        <v>46027</v>
      </c>
      <c r="C21" s="4">
        <f>YEAR(SalesDataTable[[#This Row],[Order Date]])</f>
        <v>2026</v>
      </c>
      <c r="D21" s="16" t="str">
        <f>"Q"&amp;ROUNDUP(MONTH(SalesDataTable[[#This Row],[Order Date]])/3,0)</f>
        <v>Q1</v>
      </c>
      <c r="E21" s="4">
        <f>MONTH(SalesDataTable[[#This Row],[Order Date]])</f>
        <v>1</v>
      </c>
      <c r="F21" s="16" t="str">
        <f>TEXT(SalesDataTable[[#This Row],[Order Date]],"MMM")</f>
        <v>Jan</v>
      </c>
      <c r="G21" s="4" t="s">
        <v>20</v>
      </c>
      <c r="H21" s="4" t="s">
        <v>33</v>
      </c>
      <c r="I21" s="4" t="s">
        <v>2</v>
      </c>
      <c r="J21" s="4" t="s">
        <v>13</v>
      </c>
      <c r="K21" s="4" t="s">
        <v>4</v>
      </c>
      <c r="L21" s="4" t="s">
        <v>30</v>
      </c>
      <c r="M21" s="8">
        <v>1</v>
      </c>
      <c r="N21" s="5">
        <v>104.23</v>
      </c>
      <c r="O21" s="6">
        <v>0.1</v>
      </c>
      <c r="P21" s="5">
        <v>51.6</v>
      </c>
      <c r="Q21" s="5">
        <f t="shared" si="0"/>
        <v>93.807000000000002</v>
      </c>
      <c r="R21" s="5">
        <f t="shared" si="1"/>
        <v>51.6</v>
      </c>
      <c r="S21" s="5">
        <f t="shared" si="2"/>
        <v>42.207000000000001</v>
      </c>
      <c r="T21" s="7">
        <f t="shared" si="3"/>
        <v>0.44993443986056475</v>
      </c>
    </row>
    <row r="22" spans="1:20" ht="15.6">
      <c r="A22" s="2">
        <v>2475</v>
      </c>
      <c r="B22" s="3">
        <v>46027</v>
      </c>
      <c r="C22" s="4">
        <f>YEAR(SalesDataTable[[#This Row],[Order Date]])</f>
        <v>2026</v>
      </c>
      <c r="D22" s="16" t="str">
        <f>"Q"&amp;ROUNDUP(MONTH(SalesDataTable[[#This Row],[Order Date]])/3,0)</f>
        <v>Q1</v>
      </c>
      <c r="E22" s="4">
        <f>MONTH(SalesDataTable[[#This Row],[Order Date]])</f>
        <v>1</v>
      </c>
      <c r="F22" s="16" t="str">
        <f>TEXT(SalesDataTable[[#This Row],[Order Date]],"MMM")</f>
        <v>Jan</v>
      </c>
      <c r="G22" s="4" t="s">
        <v>6</v>
      </c>
      <c r="H22" s="4" t="s">
        <v>7</v>
      </c>
      <c r="I22" s="4" t="s">
        <v>19</v>
      </c>
      <c r="J22" s="4" t="s">
        <v>3</v>
      </c>
      <c r="K22" s="4" t="s">
        <v>34</v>
      </c>
      <c r="L22" s="4" t="s">
        <v>38</v>
      </c>
      <c r="M22" s="8">
        <v>5</v>
      </c>
      <c r="N22" s="5">
        <v>122.87</v>
      </c>
      <c r="O22" s="6">
        <v>0.05</v>
      </c>
      <c r="P22" s="5">
        <v>69.67</v>
      </c>
      <c r="Q22" s="5">
        <f t="shared" si="0"/>
        <v>583.63250000000005</v>
      </c>
      <c r="R22" s="5">
        <f t="shared" si="1"/>
        <v>348.35</v>
      </c>
      <c r="S22" s="5">
        <f t="shared" si="2"/>
        <v>235.28250000000003</v>
      </c>
      <c r="T22" s="7">
        <f t="shared" si="3"/>
        <v>0.40313467807224584</v>
      </c>
    </row>
    <row r="23" spans="1:20" ht="15.6">
      <c r="A23" s="2">
        <v>1433</v>
      </c>
      <c r="B23" s="3">
        <v>46028</v>
      </c>
      <c r="C23" s="4">
        <f>YEAR(SalesDataTable[[#This Row],[Order Date]])</f>
        <v>2026</v>
      </c>
      <c r="D23" s="16" t="str">
        <f>"Q"&amp;ROUNDUP(MONTH(SalesDataTable[[#This Row],[Order Date]])/3,0)</f>
        <v>Q1</v>
      </c>
      <c r="E23" s="4">
        <f>MONTH(SalesDataTable[[#This Row],[Order Date]])</f>
        <v>1</v>
      </c>
      <c r="F23" s="16" t="str">
        <f>TEXT(SalesDataTable[[#This Row],[Order Date]],"MMM")</f>
        <v>Jan</v>
      </c>
      <c r="G23" s="4" t="s">
        <v>11</v>
      </c>
      <c r="H23" s="4" t="s">
        <v>39</v>
      </c>
      <c r="I23" s="4" t="s">
        <v>2</v>
      </c>
      <c r="J23" s="4" t="s">
        <v>13</v>
      </c>
      <c r="K23" s="4" t="s">
        <v>14</v>
      </c>
      <c r="L23" s="4" t="s">
        <v>15</v>
      </c>
      <c r="M23" s="8">
        <v>2</v>
      </c>
      <c r="N23" s="5">
        <v>36.619999999999997</v>
      </c>
      <c r="O23" s="6">
        <v>0.05</v>
      </c>
      <c r="P23" s="5">
        <v>13.87</v>
      </c>
      <c r="Q23" s="5">
        <f t="shared" si="0"/>
        <v>69.577999999999989</v>
      </c>
      <c r="R23" s="5">
        <f t="shared" si="1"/>
        <v>27.74</v>
      </c>
      <c r="S23" s="5">
        <f t="shared" si="2"/>
        <v>41.837999999999994</v>
      </c>
      <c r="T23" s="7">
        <f t="shared" si="3"/>
        <v>0.60131075914800658</v>
      </c>
    </row>
    <row r="24" spans="1:20" ht="15.6">
      <c r="A24" s="2">
        <v>3624</v>
      </c>
      <c r="B24" s="3">
        <v>46028</v>
      </c>
      <c r="C24" s="4">
        <f>YEAR(SalesDataTable[[#This Row],[Order Date]])</f>
        <v>2026</v>
      </c>
      <c r="D24" s="16" t="str">
        <f>"Q"&amp;ROUNDUP(MONTH(SalesDataTable[[#This Row],[Order Date]])/3,0)</f>
        <v>Q1</v>
      </c>
      <c r="E24" s="4">
        <f>MONTH(SalesDataTable[[#This Row],[Order Date]])</f>
        <v>1</v>
      </c>
      <c r="F24" s="16" t="str">
        <f>TEXT(SalesDataTable[[#This Row],[Order Date]],"MMM")</f>
        <v>Jan</v>
      </c>
      <c r="G24" s="4" t="s">
        <v>20</v>
      </c>
      <c r="H24" s="4" t="s">
        <v>31</v>
      </c>
      <c r="I24" s="4" t="s">
        <v>2</v>
      </c>
      <c r="J24" s="4" t="s">
        <v>13</v>
      </c>
      <c r="K24" s="4" t="s">
        <v>9</v>
      </c>
      <c r="L24" s="4" t="s">
        <v>10</v>
      </c>
      <c r="M24" s="8">
        <v>1</v>
      </c>
      <c r="N24" s="5">
        <v>93.4</v>
      </c>
      <c r="O24" s="6">
        <v>0</v>
      </c>
      <c r="P24" s="5">
        <v>46.11</v>
      </c>
      <c r="Q24" s="5">
        <f t="shared" si="0"/>
        <v>93.4</v>
      </c>
      <c r="R24" s="5">
        <f t="shared" si="1"/>
        <v>46.11</v>
      </c>
      <c r="S24" s="5">
        <f t="shared" si="2"/>
        <v>47.290000000000006</v>
      </c>
      <c r="T24" s="7">
        <f t="shared" si="3"/>
        <v>0.50631691648822275</v>
      </c>
    </row>
    <row r="25" spans="1:20" ht="15.6">
      <c r="A25" s="2">
        <v>4680</v>
      </c>
      <c r="B25" s="3">
        <v>46028</v>
      </c>
      <c r="C25" s="4">
        <f>YEAR(SalesDataTable[[#This Row],[Order Date]])</f>
        <v>2026</v>
      </c>
      <c r="D25" s="16" t="str">
        <f>"Q"&amp;ROUNDUP(MONTH(SalesDataTable[[#This Row],[Order Date]])/3,0)</f>
        <v>Q1</v>
      </c>
      <c r="E25" s="4">
        <f>MONTH(SalesDataTable[[#This Row],[Order Date]])</f>
        <v>1</v>
      </c>
      <c r="F25" s="16" t="str">
        <f>TEXT(SalesDataTable[[#This Row],[Order Date]],"MMM")</f>
        <v>Jan</v>
      </c>
      <c r="G25" s="4" t="s">
        <v>6</v>
      </c>
      <c r="H25" s="4" t="s">
        <v>7</v>
      </c>
      <c r="I25" s="4" t="s">
        <v>28</v>
      </c>
      <c r="J25" s="4" t="s">
        <v>13</v>
      </c>
      <c r="K25" s="4" t="s">
        <v>23</v>
      </c>
      <c r="L25" s="4" t="s">
        <v>40</v>
      </c>
      <c r="M25" s="8">
        <v>2</v>
      </c>
      <c r="N25" s="5">
        <v>81.260000000000005</v>
      </c>
      <c r="O25" s="6">
        <v>0</v>
      </c>
      <c r="P25" s="5">
        <v>39.119999999999997</v>
      </c>
      <c r="Q25" s="5">
        <f t="shared" si="0"/>
        <v>162.52000000000001</v>
      </c>
      <c r="R25" s="5">
        <f t="shared" si="1"/>
        <v>78.239999999999995</v>
      </c>
      <c r="S25" s="5">
        <f t="shared" si="2"/>
        <v>84.280000000000015</v>
      </c>
      <c r="T25" s="7">
        <f t="shared" si="3"/>
        <v>0.51858232832882112</v>
      </c>
    </row>
    <row r="26" spans="1:20" ht="15.6">
      <c r="A26" s="2">
        <v>4803</v>
      </c>
      <c r="B26" s="3">
        <v>46028</v>
      </c>
      <c r="C26" s="4">
        <f>YEAR(SalesDataTable[[#This Row],[Order Date]])</f>
        <v>2026</v>
      </c>
      <c r="D26" s="16" t="str">
        <f>"Q"&amp;ROUNDUP(MONTH(SalesDataTable[[#This Row],[Order Date]])/3,0)</f>
        <v>Q1</v>
      </c>
      <c r="E26" s="4">
        <f>MONTH(SalesDataTable[[#This Row],[Order Date]])</f>
        <v>1</v>
      </c>
      <c r="F26" s="16" t="str">
        <f>TEXT(SalesDataTable[[#This Row],[Order Date]],"MMM")</f>
        <v>Jan</v>
      </c>
      <c r="G26" s="4" t="s">
        <v>6</v>
      </c>
      <c r="H26" s="4" t="s">
        <v>41</v>
      </c>
      <c r="I26" s="4" t="s">
        <v>28</v>
      </c>
      <c r="J26" s="4" t="s">
        <v>13</v>
      </c>
      <c r="K26" s="4" t="s">
        <v>34</v>
      </c>
      <c r="L26" s="4" t="s">
        <v>42</v>
      </c>
      <c r="M26" s="8">
        <v>2</v>
      </c>
      <c r="N26" s="5">
        <v>35.78</v>
      </c>
      <c r="O26" s="6">
        <v>0</v>
      </c>
      <c r="P26" s="5">
        <v>13.84</v>
      </c>
      <c r="Q26" s="5">
        <f t="shared" si="0"/>
        <v>71.56</v>
      </c>
      <c r="R26" s="5">
        <f t="shared" si="1"/>
        <v>27.68</v>
      </c>
      <c r="S26" s="5">
        <f t="shared" si="2"/>
        <v>43.88</v>
      </c>
      <c r="T26" s="7">
        <f t="shared" si="3"/>
        <v>0.61319172722191173</v>
      </c>
    </row>
    <row r="27" spans="1:20" ht="15.6">
      <c r="A27" s="2">
        <v>248</v>
      </c>
      <c r="B27" s="3">
        <v>46029</v>
      </c>
      <c r="C27" s="4">
        <f>YEAR(SalesDataTable[[#This Row],[Order Date]])</f>
        <v>2026</v>
      </c>
      <c r="D27" s="16" t="str">
        <f>"Q"&amp;ROUNDUP(MONTH(SalesDataTable[[#This Row],[Order Date]])/3,0)</f>
        <v>Q1</v>
      </c>
      <c r="E27" s="4">
        <f>MONTH(SalesDataTable[[#This Row],[Order Date]])</f>
        <v>1</v>
      </c>
      <c r="F27" s="16" t="str">
        <f>TEXT(SalesDataTable[[#This Row],[Order Date]],"MMM")</f>
        <v>Jan</v>
      </c>
      <c r="G27" s="4" t="s">
        <v>6</v>
      </c>
      <c r="H27" s="4" t="s">
        <v>43</v>
      </c>
      <c r="I27" s="4" t="s">
        <v>28</v>
      </c>
      <c r="J27" s="4" t="s">
        <v>13</v>
      </c>
      <c r="K27" s="4" t="s">
        <v>4</v>
      </c>
      <c r="L27" s="4" t="s">
        <v>5</v>
      </c>
      <c r="M27" s="8">
        <v>3</v>
      </c>
      <c r="N27" s="5">
        <v>81.64</v>
      </c>
      <c r="O27" s="6">
        <v>0</v>
      </c>
      <c r="P27" s="5">
        <v>43.84</v>
      </c>
      <c r="Q27" s="5">
        <f t="shared" si="0"/>
        <v>244.92000000000002</v>
      </c>
      <c r="R27" s="5">
        <f t="shared" si="1"/>
        <v>131.52000000000001</v>
      </c>
      <c r="S27" s="5">
        <f t="shared" si="2"/>
        <v>113.4</v>
      </c>
      <c r="T27" s="7">
        <f t="shared" si="3"/>
        <v>0.46300832925036745</v>
      </c>
    </row>
    <row r="28" spans="1:20" ht="15.6">
      <c r="A28" s="2">
        <v>1118</v>
      </c>
      <c r="B28" s="3">
        <v>46029</v>
      </c>
      <c r="C28" s="4">
        <f>YEAR(SalesDataTable[[#This Row],[Order Date]])</f>
        <v>2026</v>
      </c>
      <c r="D28" s="16" t="str">
        <f>"Q"&amp;ROUNDUP(MONTH(SalesDataTable[[#This Row],[Order Date]])/3,0)</f>
        <v>Q1</v>
      </c>
      <c r="E28" s="4">
        <f>MONTH(SalesDataTable[[#This Row],[Order Date]])</f>
        <v>1</v>
      </c>
      <c r="F28" s="16" t="str">
        <f>TEXT(SalesDataTable[[#This Row],[Order Date]],"MMM")</f>
        <v>Jan</v>
      </c>
      <c r="G28" s="4" t="s">
        <v>6</v>
      </c>
      <c r="H28" s="4" t="s">
        <v>43</v>
      </c>
      <c r="I28" s="4" t="s">
        <v>2</v>
      </c>
      <c r="J28" s="4" t="s">
        <v>3</v>
      </c>
      <c r="K28" s="4" t="s">
        <v>14</v>
      </c>
      <c r="L28" s="4" t="s">
        <v>44</v>
      </c>
      <c r="M28" s="8">
        <v>2</v>
      </c>
      <c r="N28" s="5">
        <v>131.63999999999999</v>
      </c>
      <c r="O28" s="6">
        <v>0.05</v>
      </c>
      <c r="P28" s="5">
        <v>69.02</v>
      </c>
      <c r="Q28" s="5">
        <f t="shared" si="0"/>
        <v>250.11599999999996</v>
      </c>
      <c r="R28" s="5">
        <f t="shared" si="1"/>
        <v>138.04</v>
      </c>
      <c r="S28" s="5">
        <f t="shared" si="2"/>
        <v>112.07599999999996</v>
      </c>
      <c r="T28" s="7">
        <f t="shared" si="3"/>
        <v>0.44809608341729429</v>
      </c>
    </row>
    <row r="29" spans="1:20" ht="15.6">
      <c r="A29" s="2">
        <v>3023</v>
      </c>
      <c r="B29" s="3">
        <v>46029</v>
      </c>
      <c r="C29" s="4">
        <f>YEAR(SalesDataTable[[#This Row],[Order Date]])</f>
        <v>2026</v>
      </c>
      <c r="D29" s="16" t="str">
        <f>"Q"&amp;ROUNDUP(MONTH(SalesDataTable[[#This Row],[Order Date]])/3,0)</f>
        <v>Q1</v>
      </c>
      <c r="E29" s="4">
        <f>MONTH(SalesDataTable[[#This Row],[Order Date]])</f>
        <v>1</v>
      </c>
      <c r="F29" s="16" t="str">
        <f>TEXT(SalesDataTable[[#This Row],[Order Date]],"MMM")</f>
        <v>Jan</v>
      </c>
      <c r="G29" s="4" t="s">
        <v>11</v>
      </c>
      <c r="H29" s="4" t="s">
        <v>18</v>
      </c>
      <c r="I29" s="4" t="s">
        <v>28</v>
      </c>
      <c r="J29" s="4" t="s">
        <v>13</v>
      </c>
      <c r="K29" s="4" t="s">
        <v>9</v>
      </c>
      <c r="L29" s="4" t="s">
        <v>37</v>
      </c>
      <c r="M29" s="8">
        <v>2</v>
      </c>
      <c r="N29" s="5">
        <v>155.35</v>
      </c>
      <c r="O29" s="6">
        <v>0</v>
      </c>
      <c r="P29" s="5">
        <v>80.790000000000006</v>
      </c>
      <c r="Q29" s="5">
        <f t="shared" si="0"/>
        <v>310.7</v>
      </c>
      <c r="R29" s="5">
        <f t="shared" si="1"/>
        <v>161.58000000000001</v>
      </c>
      <c r="S29" s="5">
        <f t="shared" si="2"/>
        <v>149.11999999999998</v>
      </c>
      <c r="T29" s="7">
        <f t="shared" si="3"/>
        <v>0.47994850337946565</v>
      </c>
    </row>
    <row r="30" spans="1:20" ht="15.6">
      <c r="A30" s="2">
        <v>3903</v>
      </c>
      <c r="B30" s="3">
        <v>46029</v>
      </c>
      <c r="C30" s="4">
        <f>YEAR(SalesDataTable[[#This Row],[Order Date]])</f>
        <v>2026</v>
      </c>
      <c r="D30" s="16" t="str">
        <f>"Q"&amp;ROUNDUP(MONTH(SalesDataTable[[#This Row],[Order Date]])/3,0)</f>
        <v>Q1</v>
      </c>
      <c r="E30" s="4">
        <f>MONTH(SalesDataTable[[#This Row],[Order Date]])</f>
        <v>1</v>
      </c>
      <c r="F30" s="16" t="str">
        <f>TEXT(SalesDataTable[[#This Row],[Order Date]],"MMM")</f>
        <v>Jan</v>
      </c>
      <c r="G30" s="4" t="s">
        <v>20</v>
      </c>
      <c r="H30" s="4" t="s">
        <v>33</v>
      </c>
      <c r="I30" s="4" t="s">
        <v>2</v>
      </c>
      <c r="J30" s="4" t="s">
        <v>3</v>
      </c>
      <c r="K30" s="4" t="s">
        <v>34</v>
      </c>
      <c r="L30" s="4" t="s">
        <v>45</v>
      </c>
      <c r="M30" s="8">
        <v>2</v>
      </c>
      <c r="N30" s="5">
        <v>51.56</v>
      </c>
      <c r="O30" s="6">
        <v>0.05</v>
      </c>
      <c r="P30" s="5">
        <v>22.26</v>
      </c>
      <c r="Q30" s="5">
        <f t="shared" si="0"/>
        <v>97.963999999999999</v>
      </c>
      <c r="R30" s="5">
        <f t="shared" si="1"/>
        <v>44.52</v>
      </c>
      <c r="S30" s="5">
        <f t="shared" si="2"/>
        <v>53.443999999999996</v>
      </c>
      <c r="T30" s="7">
        <f t="shared" si="3"/>
        <v>0.54554734392225712</v>
      </c>
    </row>
    <row r="31" spans="1:20" ht="15.6">
      <c r="A31" s="2">
        <v>62</v>
      </c>
      <c r="B31" s="3">
        <v>46030</v>
      </c>
      <c r="C31" s="4">
        <f>YEAR(SalesDataTable[[#This Row],[Order Date]])</f>
        <v>2026</v>
      </c>
      <c r="D31" s="16" t="str">
        <f>"Q"&amp;ROUNDUP(MONTH(SalesDataTable[[#This Row],[Order Date]])/3,0)</f>
        <v>Q1</v>
      </c>
      <c r="E31" s="4">
        <f>MONTH(SalesDataTable[[#This Row],[Order Date]])</f>
        <v>1</v>
      </c>
      <c r="F31" s="16" t="str">
        <f>TEXT(SalesDataTable[[#This Row],[Order Date]],"MMM")</f>
        <v>Jan</v>
      </c>
      <c r="G31" s="4" t="s">
        <v>6</v>
      </c>
      <c r="H31" s="4" t="s">
        <v>43</v>
      </c>
      <c r="I31" s="4" t="s">
        <v>2</v>
      </c>
      <c r="J31" s="4" t="s">
        <v>13</v>
      </c>
      <c r="K31" s="4" t="s">
        <v>4</v>
      </c>
      <c r="L31" s="4" t="s">
        <v>22</v>
      </c>
      <c r="M31" s="8">
        <v>2</v>
      </c>
      <c r="N31" s="5">
        <v>51.63</v>
      </c>
      <c r="O31" s="6">
        <v>0</v>
      </c>
      <c r="P31" s="5">
        <v>22.54</v>
      </c>
      <c r="Q31" s="5">
        <f t="shared" si="0"/>
        <v>103.26</v>
      </c>
      <c r="R31" s="5">
        <f t="shared" si="1"/>
        <v>45.08</v>
      </c>
      <c r="S31" s="5">
        <f t="shared" si="2"/>
        <v>58.180000000000007</v>
      </c>
      <c r="T31" s="7">
        <f t="shared" si="3"/>
        <v>0.5634321131125315</v>
      </c>
    </row>
    <row r="32" spans="1:20" ht="15.6">
      <c r="A32" s="2">
        <v>142</v>
      </c>
      <c r="B32" s="3">
        <v>46030</v>
      </c>
      <c r="C32" s="4">
        <f>YEAR(SalesDataTable[[#This Row],[Order Date]])</f>
        <v>2026</v>
      </c>
      <c r="D32" s="16" t="str">
        <f>"Q"&amp;ROUNDUP(MONTH(SalesDataTable[[#This Row],[Order Date]])/3,0)</f>
        <v>Q1</v>
      </c>
      <c r="E32" s="4">
        <f>MONTH(SalesDataTable[[#This Row],[Order Date]])</f>
        <v>1</v>
      </c>
      <c r="F32" s="16" t="str">
        <f>TEXT(SalesDataTable[[#This Row],[Order Date]],"MMM")</f>
        <v>Jan</v>
      </c>
      <c r="G32" s="4" t="s">
        <v>0</v>
      </c>
      <c r="H32" s="4" t="s">
        <v>36</v>
      </c>
      <c r="I32" s="4" t="s">
        <v>8</v>
      </c>
      <c r="J32" s="4" t="s">
        <v>16</v>
      </c>
      <c r="K32" s="4" t="s">
        <v>23</v>
      </c>
      <c r="L32" s="4" t="s">
        <v>24</v>
      </c>
      <c r="M32" s="8">
        <v>5</v>
      </c>
      <c r="N32" s="5">
        <v>344.88</v>
      </c>
      <c r="O32" s="6">
        <v>0.15</v>
      </c>
      <c r="P32" s="5">
        <v>190.66</v>
      </c>
      <c r="Q32" s="5">
        <f t="shared" si="0"/>
        <v>1465.74</v>
      </c>
      <c r="R32" s="5">
        <f t="shared" si="1"/>
        <v>953.3</v>
      </c>
      <c r="S32" s="5">
        <f t="shared" si="2"/>
        <v>512.44000000000005</v>
      </c>
      <c r="T32" s="7">
        <f t="shared" si="3"/>
        <v>0.34961180018284282</v>
      </c>
    </row>
    <row r="33" spans="1:20" ht="15.6">
      <c r="A33" s="2">
        <v>450</v>
      </c>
      <c r="B33" s="3">
        <v>46030</v>
      </c>
      <c r="C33" s="4">
        <f>YEAR(SalesDataTable[[#This Row],[Order Date]])</f>
        <v>2026</v>
      </c>
      <c r="D33" s="16" t="str">
        <f>"Q"&amp;ROUNDUP(MONTH(SalesDataTable[[#This Row],[Order Date]])/3,0)</f>
        <v>Q1</v>
      </c>
      <c r="E33" s="4">
        <f>MONTH(SalesDataTable[[#This Row],[Order Date]])</f>
        <v>1</v>
      </c>
      <c r="F33" s="16" t="str">
        <f>TEXT(SalesDataTable[[#This Row],[Order Date]],"MMM")</f>
        <v>Jan</v>
      </c>
      <c r="G33" s="4" t="s">
        <v>11</v>
      </c>
      <c r="H33" s="4" t="s">
        <v>18</v>
      </c>
      <c r="I33" s="4" t="s">
        <v>19</v>
      </c>
      <c r="J33" s="4" t="s">
        <v>13</v>
      </c>
      <c r="K33" s="4" t="s">
        <v>9</v>
      </c>
      <c r="L33" s="4" t="s">
        <v>10</v>
      </c>
      <c r="M33" s="8">
        <v>2</v>
      </c>
      <c r="N33" s="5">
        <v>94.06</v>
      </c>
      <c r="O33" s="6">
        <v>0.15</v>
      </c>
      <c r="P33" s="5">
        <v>46.33</v>
      </c>
      <c r="Q33" s="5">
        <f t="shared" si="0"/>
        <v>159.90199999999999</v>
      </c>
      <c r="R33" s="5">
        <f t="shared" si="1"/>
        <v>92.66</v>
      </c>
      <c r="S33" s="5">
        <f t="shared" si="2"/>
        <v>67.24199999999999</v>
      </c>
      <c r="T33" s="7">
        <f t="shared" si="3"/>
        <v>0.42052006854198193</v>
      </c>
    </row>
    <row r="34" spans="1:20" ht="15.6">
      <c r="A34" s="2">
        <v>4397</v>
      </c>
      <c r="B34" s="3">
        <v>46030</v>
      </c>
      <c r="C34" s="4">
        <f>YEAR(SalesDataTable[[#This Row],[Order Date]])</f>
        <v>2026</v>
      </c>
      <c r="D34" s="16" t="str">
        <f>"Q"&amp;ROUNDUP(MONTH(SalesDataTable[[#This Row],[Order Date]])/3,0)</f>
        <v>Q1</v>
      </c>
      <c r="E34" s="4">
        <f>MONTH(SalesDataTable[[#This Row],[Order Date]])</f>
        <v>1</v>
      </c>
      <c r="F34" s="16" t="str">
        <f>TEXT(SalesDataTable[[#This Row],[Order Date]],"MMM")</f>
        <v>Jan</v>
      </c>
      <c r="G34" s="4" t="s">
        <v>0</v>
      </c>
      <c r="H34" s="4" t="s">
        <v>1</v>
      </c>
      <c r="I34" s="4" t="s">
        <v>2</v>
      </c>
      <c r="J34" s="4" t="s">
        <v>16</v>
      </c>
      <c r="K34" s="4" t="s">
        <v>9</v>
      </c>
      <c r="L34" s="4" t="s">
        <v>46</v>
      </c>
      <c r="M34" s="8">
        <v>1</v>
      </c>
      <c r="N34" s="5">
        <v>72.38</v>
      </c>
      <c r="O34" s="6">
        <v>0</v>
      </c>
      <c r="P34" s="5">
        <v>31.65</v>
      </c>
      <c r="Q34" s="5">
        <f t="shared" si="0"/>
        <v>72.38</v>
      </c>
      <c r="R34" s="5">
        <f t="shared" si="1"/>
        <v>31.65</v>
      </c>
      <c r="S34" s="5">
        <f t="shared" si="2"/>
        <v>40.729999999999997</v>
      </c>
      <c r="T34" s="7">
        <f t="shared" si="3"/>
        <v>0.56272450953302011</v>
      </c>
    </row>
    <row r="35" spans="1:20" ht="15.6">
      <c r="A35" s="2">
        <v>4798</v>
      </c>
      <c r="B35" s="3">
        <v>46030</v>
      </c>
      <c r="C35" s="4">
        <f>YEAR(SalesDataTable[[#This Row],[Order Date]])</f>
        <v>2026</v>
      </c>
      <c r="D35" s="16" t="str">
        <f>"Q"&amp;ROUNDUP(MONTH(SalesDataTable[[#This Row],[Order Date]])/3,0)</f>
        <v>Q1</v>
      </c>
      <c r="E35" s="4">
        <f>MONTH(SalesDataTable[[#This Row],[Order Date]])</f>
        <v>1</v>
      </c>
      <c r="F35" s="16" t="str">
        <f>TEXT(SalesDataTable[[#This Row],[Order Date]],"MMM")</f>
        <v>Jan</v>
      </c>
      <c r="G35" s="4" t="s">
        <v>6</v>
      </c>
      <c r="H35" s="4" t="s">
        <v>27</v>
      </c>
      <c r="I35" s="4" t="s">
        <v>2</v>
      </c>
      <c r="J35" s="4" t="s">
        <v>13</v>
      </c>
      <c r="K35" s="4" t="s">
        <v>9</v>
      </c>
      <c r="L35" s="4" t="s">
        <v>37</v>
      </c>
      <c r="M35" s="8">
        <v>1</v>
      </c>
      <c r="N35" s="5">
        <v>153.69</v>
      </c>
      <c r="O35" s="6">
        <v>0</v>
      </c>
      <c r="P35" s="5">
        <v>77.47</v>
      </c>
      <c r="Q35" s="5">
        <f t="shared" si="0"/>
        <v>153.69</v>
      </c>
      <c r="R35" s="5">
        <f t="shared" si="1"/>
        <v>77.47</v>
      </c>
      <c r="S35" s="5">
        <f t="shared" si="2"/>
        <v>76.22</v>
      </c>
      <c r="T35" s="7">
        <f t="shared" si="3"/>
        <v>0.49593337237295854</v>
      </c>
    </row>
    <row r="36" spans="1:20" ht="15.6">
      <c r="A36" s="2">
        <v>136</v>
      </c>
      <c r="B36" s="3">
        <v>46031</v>
      </c>
      <c r="C36" s="4">
        <f>YEAR(SalesDataTable[[#This Row],[Order Date]])</f>
        <v>2026</v>
      </c>
      <c r="D36" s="16" t="str">
        <f>"Q"&amp;ROUNDUP(MONTH(SalesDataTable[[#This Row],[Order Date]])/3,0)</f>
        <v>Q1</v>
      </c>
      <c r="E36" s="4">
        <f>MONTH(SalesDataTable[[#This Row],[Order Date]])</f>
        <v>1</v>
      </c>
      <c r="F36" s="16" t="str">
        <f>TEXT(SalesDataTable[[#This Row],[Order Date]],"MMM")</f>
        <v>Jan</v>
      </c>
      <c r="G36" s="4" t="s">
        <v>20</v>
      </c>
      <c r="H36" s="4" t="s">
        <v>47</v>
      </c>
      <c r="I36" s="4" t="s">
        <v>8</v>
      </c>
      <c r="J36" s="4" t="s">
        <v>16</v>
      </c>
      <c r="K36" s="4" t="s">
        <v>14</v>
      </c>
      <c r="L36" s="4" t="s">
        <v>48</v>
      </c>
      <c r="M36" s="8">
        <v>15</v>
      </c>
      <c r="N36" s="5">
        <v>168.62</v>
      </c>
      <c r="O36" s="6">
        <v>0.05</v>
      </c>
      <c r="P36" s="5">
        <v>86.09</v>
      </c>
      <c r="Q36" s="5">
        <f t="shared" si="0"/>
        <v>2402.835</v>
      </c>
      <c r="R36" s="5">
        <f t="shared" si="1"/>
        <v>1291.3500000000001</v>
      </c>
      <c r="S36" s="5">
        <f t="shared" si="2"/>
        <v>1111.4849999999999</v>
      </c>
      <c r="T36" s="7">
        <f t="shared" si="3"/>
        <v>0.46257233642759488</v>
      </c>
    </row>
    <row r="37" spans="1:20" ht="15.6">
      <c r="A37" s="2">
        <v>2782</v>
      </c>
      <c r="B37" s="3">
        <v>46031</v>
      </c>
      <c r="C37" s="4">
        <f>YEAR(SalesDataTable[[#This Row],[Order Date]])</f>
        <v>2026</v>
      </c>
      <c r="D37" s="16" t="str">
        <f>"Q"&amp;ROUNDUP(MONTH(SalesDataTable[[#This Row],[Order Date]])/3,0)</f>
        <v>Q1</v>
      </c>
      <c r="E37" s="4">
        <f>MONTH(SalesDataTable[[#This Row],[Order Date]])</f>
        <v>1</v>
      </c>
      <c r="F37" s="16" t="str">
        <f>TEXT(SalesDataTable[[#This Row],[Order Date]],"MMM")</f>
        <v>Jan</v>
      </c>
      <c r="G37" s="4" t="s">
        <v>20</v>
      </c>
      <c r="H37" s="4" t="s">
        <v>21</v>
      </c>
      <c r="I37" s="4" t="s">
        <v>2</v>
      </c>
      <c r="J37" s="4" t="s">
        <v>13</v>
      </c>
      <c r="K37" s="4" t="s">
        <v>9</v>
      </c>
      <c r="L37" s="4" t="s">
        <v>37</v>
      </c>
      <c r="M37" s="8">
        <v>1</v>
      </c>
      <c r="N37" s="5">
        <v>152.75</v>
      </c>
      <c r="O37" s="6">
        <v>0.05</v>
      </c>
      <c r="P37" s="5">
        <v>79.88</v>
      </c>
      <c r="Q37" s="5">
        <f t="shared" si="0"/>
        <v>145.11249999999998</v>
      </c>
      <c r="R37" s="5">
        <f t="shared" si="1"/>
        <v>79.88</v>
      </c>
      <c r="S37" s="5">
        <f t="shared" si="2"/>
        <v>65.232499999999987</v>
      </c>
      <c r="T37" s="7">
        <f t="shared" si="3"/>
        <v>0.44953053665259707</v>
      </c>
    </row>
    <row r="38" spans="1:20" ht="15.6">
      <c r="A38" s="2">
        <v>4704</v>
      </c>
      <c r="B38" s="3">
        <v>46031</v>
      </c>
      <c r="C38" s="4">
        <f>YEAR(SalesDataTable[[#This Row],[Order Date]])</f>
        <v>2026</v>
      </c>
      <c r="D38" s="16" t="str">
        <f>"Q"&amp;ROUNDUP(MONTH(SalesDataTable[[#This Row],[Order Date]])/3,0)</f>
        <v>Q1</v>
      </c>
      <c r="E38" s="4">
        <f>MONTH(SalesDataTable[[#This Row],[Order Date]])</f>
        <v>1</v>
      </c>
      <c r="F38" s="16" t="str">
        <f>TEXT(SalesDataTable[[#This Row],[Order Date]],"MMM")</f>
        <v>Jan</v>
      </c>
      <c r="G38" s="4" t="s">
        <v>6</v>
      </c>
      <c r="H38" s="4" t="s">
        <v>49</v>
      </c>
      <c r="I38" s="4" t="s">
        <v>28</v>
      </c>
      <c r="J38" s="4" t="s">
        <v>13</v>
      </c>
      <c r="K38" s="4" t="s">
        <v>34</v>
      </c>
      <c r="L38" s="4" t="s">
        <v>42</v>
      </c>
      <c r="M38" s="8">
        <v>2</v>
      </c>
      <c r="N38" s="5">
        <v>36.72</v>
      </c>
      <c r="O38" s="6">
        <v>0.05</v>
      </c>
      <c r="P38" s="5">
        <v>14.15</v>
      </c>
      <c r="Q38" s="5">
        <f t="shared" si="0"/>
        <v>69.768000000000001</v>
      </c>
      <c r="R38" s="5">
        <f t="shared" si="1"/>
        <v>28.3</v>
      </c>
      <c r="S38" s="5">
        <f t="shared" si="2"/>
        <v>41.468000000000004</v>
      </c>
      <c r="T38" s="7">
        <f t="shared" si="3"/>
        <v>0.59436991170737308</v>
      </c>
    </row>
    <row r="39" spans="1:20" ht="15.6">
      <c r="A39" s="2">
        <v>69</v>
      </c>
      <c r="B39" s="3">
        <v>46032</v>
      </c>
      <c r="C39" s="4">
        <f>YEAR(SalesDataTable[[#This Row],[Order Date]])</f>
        <v>2026</v>
      </c>
      <c r="D39" s="16" t="str">
        <f>"Q"&amp;ROUNDUP(MONTH(SalesDataTable[[#This Row],[Order Date]])/3,0)</f>
        <v>Q1</v>
      </c>
      <c r="E39" s="4">
        <f>MONTH(SalesDataTable[[#This Row],[Order Date]])</f>
        <v>1</v>
      </c>
      <c r="F39" s="16" t="str">
        <f>TEXT(SalesDataTable[[#This Row],[Order Date]],"MMM")</f>
        <v>Jan</v>
      </c>
      <c r="G39" s="4" t="s">
        <v>0</v>
      </c>
      <c r="H39" s="4" t="s">
        <v>50</v>
      </c>
      <c r="I39" s="4" t="s">
        <v>2</v>
      </c>
      <c r="J39" s="4" t="s">
        <v>3</v>
      </c>
      <c r="K39" s="4" t="s">
        <v>9</v>
      </c>
      <c r="L39" s="4" t="s">
        <v>17</v>
      </c>
      <c r="M39" s="8">
        <v>6</v>
      </c>
      <c r="N39" s="5">
        <v>141.31</v>
      </c>
      <c r="O39" s="6">
        <v>0.05</v>
      </c>
      <c r="P39" s="5">
        <v>79.349999999999994</v>
      </c>
      <c r="Q39" s="5">
        <f t="shared" si="0"/>
        <v>805.46699999999998</v>
      </c>
      <c r="R39" s="5">
        <f t="shared" si="1"/>
        <v>476.09999999999997</v>
      </c>
      <c r="S39" s="5">
        <f t="shared" si="2"/>
        <v>329.36700000000002</v>
      </c>
      <c r="T39" s="7">
        <f t="shared" si="3"/>
        <v>0.4089143316858419</v>
      </c>
    </row>
    <row r="40" spans="1:20" ht="15.6">
      <c r="A40" s="2">
        <v>490</v>
      </c>
      <c r="B40" s="3">
        <v>46032</v>
      </c>
      <c r="C40" s="4">
        <f>YEAR(SalesDataTable[[#This Row],[Order Date]])</f>
        <v>2026</v>
      </c>
      <c r="D40" s="16" t="str">
        <f>"Q"&amp;ROUNDUP(MONTH(SalesDataTable[[#This Row],[Order Date]])/3,0)</f>
        <v>Q1</v>
      </c>
      <c r="E40" s="4">
        <f>MONTH(SalesDataTable[[#This Row],[Order Date]])</f>
        <v>1</v>
      </c>
      <c r="F40" s="16" t="str">
        <f>TEXT(SalesDataTable[[#This Row],[Order Date]],"MMM")</f>
        <v>Jan</v>
      </c>
      <c r="G40" s="4" t="s">
        <v>11</v>
      </c>
      <c r="H40" s="4" t="s">
        <v>39</v>
      </c>
      <c r="I40" s="4" t="s">
        <v>2</v>
      </c>
      <c r="J40" s="4" t="s">
        <v>16</v>
      </c>
      <c r="K40" s="4" t="s">
        <v>23</v>
      </c>
      <c r="L40" s="4" t="s">
        <v>51</v>
      </c>
      <c r="M40" s="8">
        <v>2</v>
      </c>
      <c r="N40" s="5">
        <v>121.23</v>
      </c>
      <c r="O40" s="6">
        <v>0</v>
      </c>
      <c r="P40" s="5">
        <v>59.66</v>
      </c>
      <c r="Q40" s="5">
        <f t="shared" si="0"/>
        <v>242.46</v>
      </c>
      <c r="R40" s="5">
        <f t="shared" si="1"/>
        <v>119.32</v>
      </c>
      <c r="S40" s="5">
        <f t="shared" si="2"/>
        <v>123.14000000000001</v>
      </c>
      <c r="T40" s="7">
        <f t="shared" si="3"/>
        <v>0.50787758805576178</v>
      </c>
    </row>
    <row r="41" spans="1:20" ht="15.6">
      <c r="A41" s="2">
        <v>3685</v>
      </c>
      <c r="B41" s="3">
        <v>46032</v>
      </c>
      <c r="C41" s="4">
        <f>YEAR(SalesDataTable[[#This Row],[Order Date]])</f>
        <v>2026</v>
      </c>
      <c r="D41" s="16" t="str">
        <f>"Q"&amp;ROUNDUP(MONTH(SalesDataTable[[#This Row],[Order Date]])/3,0)</f>
        <v>Q1</v>
      </c>
      <c r="E41" s="4">
        <f>MONTH(SalesDataTable[[#This Row],[Order Date]])</f>
        <v>1</v>
      </c>
      <c r="F41" s="16" t="str">
        <f>TEXT(SalesDataTable[[#This Row],[Order Date]],"MMM")</f>
        <v>Jan</v>
      </c>
      <c r="G41" s="4" t="s">
        <v>20</v>
      </c>
      <c r="H41" s="4" t="s">
        <v>33</v>
      </c>
      <c r="I41" s="4" t="s">
        <v>2</v>
      </c>
      <c r="J41" s="4" t="s">
        <v>13</v>
      </c>
      <c r="K41" s="4" t="s">
        <v>14</v>
      </c>
      <c r="L41" s="4" t="s">
        <v>48</v>
      </c>
      <c r="M41" s="8">
        <v>3</v>
      </c>
      <c r="N41" s="5">
        <v>161.58000000000001</v>
      </c>
      <c r="O41" s="6">
        <v>0</v>
      </c>
      <c r="P41" s="5">
        <v>85.58</v>
      </c>
      <c r="Q41" s="5">
        <f t="shared" si="0"/>
        <v>484.74</v>
      </c>
      <c r="R41" s="5">
        <f t="shared" si="1"/>
        <v>256.74</v>
      </c>
      <c r="S41" s="5">
        <f t="shared" si="2"/>
        <v>228</v>
      </c>
      <c r="T41" s="7">
        <f t="shared" si="3"/>
        <v>0.47035524198539425</v>
      </c>
    </row>
    <row r="42" spans="1:20" ht="15.6">
      <c r="A42" s="2">
        <v>3796</v>
      </c>
      <c r="B42" s="3">
        <v>46032</v>
      </c>
      <c r="C42" s="4">
        <f>YEAR(SalesDataTable[[#This Row],[Order Date]])</f>
        <v>2026</v>
      </c>
      <c r="D42" s="16" t="str">
        <f>"Q"&amp;ROUNDUP(MONTH(SalesDataTable[[#This Row],[Order Date]])/3,0)</f>
        <v>Q1</v>
      </c>
      <c r="E42" s="4">
        <f>MONTH(SalesDataTable[[#This Row],[Order Date]])</f>
        <v>1</v>
      </c>
      <c r="F42" s="16" t="str">
        <f>TEXT(SalesDataTable[[#This Row],[Order Date]],"MMM")</f>
        <v>Jan</v>
      </c>
      <c r="G42" s="4" t="s">
        <v>20</v>
      </c>
      <c r="H42" s="4" t="s">
        <v>33</v>
      </c>
      <c r="I42" s="4" t="s">
        <v>19</v>
      </c>
      <c r="J42" s="4" t="s">
        <v>3</v>
      </c>
      <c r="K42" s="4" t="s">
        <v>14</v>
      </c>
      <c r="L42" s="4" t="s">
        <v>48</v>
      </c>
      <c r="M42" s="8">
        <v>2</v>
      </c>
      <c r="N42" s="5">
        <v>166.84</v>
      </c>
      <c r="O42" s="6">
        <v>0</v>
      </c>
      <c r="P42" s="5">
        <v>88.67</v>
      </c>
      <c r="Q42" s="5">
        <f t="shared" si="0"/>
        <v>333.68</v>
      </c>
      <c r="R42" s="5">
        <f t="shared" si="1"/>
        <v>177.34</v>
      </c>
      <c r="S42" s="5">
        <f t="shared" si="2"/>
        <v>156.34</v>
      </c>
      <c r="T42" s="7">
        <f t="shared" si="3"/>
        <v>0.4685327259649964</v>
      </c>
    </row>
    <row r="43" spans="1:20" ht="15.6">
      <c r="A43" s="2">
        <v>387</v>
      </c>
      <c r="B43" s="3">
        <v>46033</v>
      </c>
      <c r="C43" s="4">
        <f>YEAR(SalesDataTable[[#This Row],[Order Date]])</f>
        <v>2026</v>
      </c>
      <c r="D43" s="16" t="str">
        <f>"Q"&amp;ROUNDUP(MONTH(SalesDataTable[[#This Row],[Order Date]])/3,0)</f>
        <v>Q1</v>
      </c>
      <c r="E43" s="4">
        <f>MONTH(SalesDataTable[[#This Row],[Order Date]])</f>
        <v>1</v>
      </c>
      <c r="F43" s="16" t="str">
        <f>TEXT(SalesDataTable[[#This Row],[Order Date]],"MMM")</f>
        <v>Jan</v>
      </c>
      <c r="G43" s="4" t="s">
        <v>11</v>
      </c>
      <c r="H43" s="4" t="s">
        <v>25</v>
      </c>
      <c r="I43" s="4" t="s">
        <v>2</v>
      </c>
      <c r="J43" s="4" t="s">
        <v>3</v>
      </c>
      <c r="K43" s="4" t="s">
        <v>9</v>
      </c>
      <c r="L43" s="4" t="s">
        <v>37</v>
      </c>
      <c r="M43" s="8">
        <v>1</v>
      </c>
      <c r="N43" s="5">
        <v>150.96</v>
      </c>
      <c r="O43" s="6">
        <v>0</v>
      </c>
      <c r="P43" s="5">
        <v>77.5</v>
      </c>
      <c r="Q43" s="5">
        <f t="shared" si="0"/>
        <v>150.96</v>
      </c>
      <c r="R43" s="5">
        <f t="shared" si="1"/>
        <v>77.5</v>
      </c>
      <c r="S43" s="5">
        <f t="shared" si="2"/>
        <v>73.460000000000008</v>
      </c>
      <c r="T43" s="7">
        <f t="shared" si="3"/>
        <v>0.48661897191308956</v>
      </c>
    </row>
    <row r="44" spans="1:20" ht="15.6">
      <c r="A44" s="2">
        <v>2796</v>
      </c>
      <c r="B44" s="3">
        <v>46033</v>
      </c>
      <c r="C44" s="4">
        <f>YEAR(SalesDataTable[[#This Row],[Order Date]])</f>
        <v>2026</v>
      </c>
      <c r="D44" s="16" t="str">
        <f>"Q"&amp;ROUNDUP(MONTH(SalesDataTable[[#This Row],[Order Date]])/3,0)</f>
        <v>Q1</v>
      </c>
      <c r="E44" s="4">
        <f>MONTH(SalesDataTable[[#This Row],[Order Date]])</f>
        <v>1</v>
      </c>
      <c r="F44" s="16" t="str">
        <f>TEXT(SalesDataTable[[#This Row],[Order Date]],"MMM")</f>
        <v>Jan</v>
      </c>
      <c r="G44" s="4" t="s">
        <v>20</v>
      </c>
      <c r="H44" s="4" t="s">
        <v>31</v>
      </c>
      <c r="I44" s="4" t="s">
        <v>19</v>
      </c>
      <c r="J44" s="4" t="s">
        <v>3</v>
      </c>
      <c r="K44" s="4" t="s">
        <v>14</v>
      </c>
      <c r="L44" s="4" t="s">
        <v>15</v>
      </c>
      <c r="M44" s="8">
        <v>3</v>
      </c>
      <c r="N44" s="5">
        <v>36.33</v>
      </c>
      <c r="O44" s="6">
        <v>0.05</v>
      </c>
      <c r="P44" s="5">
        <v>13.27</v>
      </c>
      <c r="Q44" s="5">
        <f t="shared" si="0"/>
        <v>103.54049999999999</v>
      </c>
      <c r="R44" s="5">
        <f t="shared" si="1"/>
        <v>39.81</v>
      </c>
      <c r="S44" s="5">
        <f t="shared" si="2"/>
        <v>63.730499999999992</v>
      </c>
      <c r="T44" s="7">
        <f t="shared" si="3"/>
        <v>0.61551277036521934</v>
      </c>
    </row>
    <row r="45" spans="1:20" ht="15.6">
      <c r="A45" s="2">
        <v>3703</v>
      </c>
      <c r="B45" s="3">
        <v>46033</v>
      </c>
      <c r="C45" s="4">
        <f>YEAR(SalesDataTable[[#This Row],[Order Date]])</f>
        <v>2026</v>
      </c>
      <c r="D45" s="16" t="str">
        <f>"Q"&amp;ROUNDUP(MONTH(SalesDataTable[[#This Row],[Order Date]])/3,0)</f>
        <v>Q1</v>
      </c>
      <c r="E45" s="4">
        <f>MONTH(SalesDataTable[[#This Row],[Order Date]])</f>
        <v>1</v>
      </c>
      <c r="F45" s="16" t="str">
        <f>TEXT(SalesDataTable[[#This Row],[Order Date]],"MMM")</f>
        <v>Jan</v>
      </c>
      <c r="G45" s="4" t="s">
        <v>20</v>
      </c>
      <c r="H45" s="4" t="s">
        <v>33</v>
      </c>
      <c r="I45" s="4" t="s">
        <v>2</v>
      </c>
      <c r="J45" s="4" t="s">
        <v>3</v>
      </c>
      <c r="K45" s="4" t="s">
        <v>14</v>
      </c>
      <c r="L45" s="4" t="s">
        <v>15</v>
      </c>
      <c r="M45" s="8">
        <v>1</v>
      </c>
      <c r="N45" s="5">
        <v>35.340000000000003</v>
      </c>
      <c r="O45" s="6">
        <v>0.1</v>
      </c>
      <c r="P45" s="5">
        <v>13.36</v>
      </c>
      <c r="Q45" s="5">
        <f t="shared" si="0"/>
        <v>31.806000000000004</v>
      </c>
      <c r="R45" s="5">
        <f t="shared" si="1"/>
        <v>13.36</v>
      </c>
      <c r="S45" s="5">
        <f t="shared" si="2"/>
        <v>18.446000000000005</v>
      </c>
      <c r="T45" s="7">
        <f t="shared" si="3"/>
        <v>0.5799534678991386</v>
      </c>
    </row>
    <row r="46" spans="1:20" ht="15.6">
      <c r="A46" s="2">
        <v>4674</v>
      </c>
      <c r="B46" s="3">
        <v>46033</v>
      </c>
      <c r="C46" s="4">
        <f>YEAR(SalesDataTable[[#This Row],[Order Date]])</f>
        <v>2026</v>
      </c>
      <c r="D46" s="16" t="str">
        <f>"Q"&amp;ROUNDUP(MONTH(SalesDataTable[[#This Row],[Order Date]])/3,0)</f>
        <v>Q1</v>
      </c>
      <c r="E46" s="4">
        <f>MONTH(SalesDataTable[[#This Row],[Order Date]])</f>
        <v>1</v>
      </c>
      <c r="F46" s="16" t="str">
        <f>TEXT(SalesDataTable[[#This Row],[Order Date]],"MMM")</f>
        <v>Jan</v>
      </c>
      <c r="G46" s="4" t="s">
        <v>20</v>
      </c>
      <c r="H46" s="4" t="s">
        <v>33</v>
      </c>
      <c r="I46" s="4" t="s">
        <v>2</v>
      </c>
      <c r="J46" s="4" t="s">
        <v>3</v>
      </c>
      <c r="K46" s="4" t="s">
        <v>14</v>
      </c>
      <c r="L46" s="4" t="s">
        <v>32</v>
      </c>
      <c r="M46" s="8">
        <v>2</v>
      </c>
      <c r="N46" s="5">
        <v>46.27</v>
      </c>
      <c r="O46" s="6">
        <v>0</v>
      </c>
      <c r="P46" s="5">
        <v>18.23</v>
      </c>
      <c r="Q46" s="5">
        <f t="shared" si="0"/>
        <v>92.54</v>
      </c>
      <c r="R46" s="5">
        <f t="shared" si="1"/>
        <v>36.46</v>
      </c>
      <c r="S46" s="5">
        <f t="shared" si="2"/>
        <v>56.080000000000005</v>
      </c>
      <c r="T46" s="7">
        <f t="shared" si="3"/>
        <v>0.60600821266479366</v>
      </c>
    </row>
    <row r="47" spans="1:20" ht="15.6">
      <c r="A47" s="2">
        <v>4789</v>
      </c>
      <c r="B47" s="3">
        <v>46033</v>
      </c>
      <c r="C47" s="4">
        <f>YEAR(SalesDataTable[[#This Row],[Order Date]])</f>
        <v>2026</v>
      </c>
      <c r="D47" s="16" t="str">
        <f>"Q"&amp;ROUNDUP(MONTH(SalesDataTable[[#This Row],[Order Date]])/3,0)</f>
        <v>Q1</v>
      </c>
      <c r="E47" s="4">
        <f>MONTH(SalesDataTable[[#This Row],[Order Date]])</f>
        <v>1</v>
      </c>
      <c r="F47" s="16" t="str">
        <f>TEXT(SalesDataTable[[#This Row],[Order Date]],"MMM")</f>
        <v>Jan</v>
      </c>
      <c r="G47" s="4" t="s">
        <v>20</v>
      </c>
      <c r="H47" s="4" t="s">
        <v>31</v>
      </c>
      <c r="I47" s="4" t="s">
        <v>2</v>
      </c>
      <c r="J47" s="4" t="s">
        <v>3</v>
      </c>
      <c r="K47" s="4" t="s">
        <v>4</v>
      </c>
      <c r="L47" s="4" t="s">
        <v>5</v>
      </c>
      <c r="M47" s="8">
        <v>1</v>
      </c>
      <c r="N47" s="5">
        <v>79.930000000000007</v>
      </c>
      <c r="O47" s="6">
        <v>0.05</v>
      </c>
      <c r="P47" s="5">
        <v>43.73</v>
      </c>
      <c r="Q47" s="5">
        <f t="shared" si="0"/>
        <v>75.933500000000009</v>
      </c>
      <c r="R47" s="5">
        <f t="shared" si="1"/>
        <v>43.73</v>
      </c>
      <c r="S47" s="5">
        <f t="shared" si="2"/>
        <v>32.203500000000012</v>
      </c>
      <c r="T47" s="7">
        <f t="shared" si="3"/>
        <v>0.42410135184075554</v>
      </c>
    </row>
    <row r="48" spans="1:20" ht="15.6">
      <c r="A48" s="2">
        <v>804</v>
      </c>
      <c r="B48" s="3">
        <v>46034</v>
      </c>
      <c r="C48" s="4">
        <f>YEAR(SalesDataTable[[#This Row],[Order Date]])</f>
        <v>2026</v>
      </c>
      <c r="D48" s="16" t="str">
        <f>"Q"&amp;ROUNDUP(MONTH(SalesDataTable[[#This Row],[Order Date]])/3,0)</f>
        <v>Q1</v>
      </c>
      <c r="E48" s="4">
        <f>MONTH(SalesDataTable[[#This Row],[Order Date]])</f>
        <v>1</v>
      </c>
      <c r="F48" s="16" t="str">
        <f>TEXT(SalesDataTable[[#This Row],[Order Date]],"MMM")</f>
        <v>Jan</v>
      </c>
      <c r="G48" s="4" t="s">
        <v>6</v>
      </c>
      <c r="H48" s="4" t="s">
        <v>43</v>
      </c>
      <c r="I48" s="4" t="s">
        <v>19</v>
      </c>
      <c r="J48" s="4" t="s">
        <v>13</v>
      </c>
      <c r="K48" s="4" t="s">
        <v>9</v>
      </c>
      <c r="L48" s="4" t="s">
        <v>17</v>
      </c>
      <c r="M48" s="8">
        <v>1</v>
      </c>
      <c r="N48" s="5">
        <v>141.25</v>
      </c>
      <c r="O48" s="6">
        <v>0</v>
      </c>
      <c r="P48" s="5">
        <v>78.72</v>
      </c>
      <c r="Q48" s="5">
        <f t="shared" si="0"/>
        <v>141.25</v>
      </c>
      <c r="R48" s="5">
        <f t="shared" si="1"/>
        <v>78.72</v>
      </c>
      <c r="S48" s="5">
        <f t="shared" si="2"/>
        <v>62.53</v>
      </c>
      <c r="T48" s="7">
        <f t="shared" si="3"/>
        <v>0.44269026548672569</v>
      </c>
    </row>
    <row r="49" spans="1:20" ht="15.6">
      <c r="A49" s="2">
        <v>1780</v>
      </c>
      <c r="B49" s="3">
        <v>46034</v>
      </c>
      <c r="C49" s="4">
        <f>YEAR(SalesDataTable[[#This Row],[Order Date]])</f>
        <v>2026</v>
      </c>
      <c r="D49" s="16" t="str">
        <f>"Q"&amp;ROUNDUP(MONTH(SalesDataTable[[#This Row],[Order Date]])/3,0)</f>
        <v>Q1</v>
      </c>
      <c r="E49" s="4">
        <f>MONTH(SalesDataTable[[#This Row],[Order Date]])</f>
        <v>1</v>
      </c>
      <c r="F49" s="16" t="str">
        <f>TEXT(SalesDataTable[[#This Row],[Order Date]],"MMM")</f>
        <v>Jan</v>
      </c>
      <c r="G49" s="4" t="s">
        <v>20</v>
      </c>
      <c r="H49" s="4" t="s">
        <v>33</v>
      </c>
      <c r="I49" s="4" t="s">
        <v>2</v>
      </c>
      <c r="J49" s="4" t="s">
        <v>3</v>
      </c>
      <c r="K49" s="4" t="s">
        <v>4</v>
      </c>
      <c r="L49" s="4" t="s">
        <v>30</v>
      </c>
      <c r="M49" s="8">
        <v>2</v>
      </c>
      <c r="N49" s="5">
        <v>103.64</v>
      </c>
      <c r="O49" s="6">
        <v>0.1</v>
      </c>
      <c r="P49" s="5">
        <v>50.96</v>
      </c>
      <c r="Q49" s="5">
        <f t="shared" si="0"/>
        <v>186.55199999999999</v>
      </c>
      <c r="R49" s="5">
        <f t="shared" si="1"/>
        <v>101.92</v>
      </c>
      <c r="S49" s="5">
        <f t="shared" si="2"/>
        <v>84.631999999999991</v>
      </c>
      <c r="T49" s="7">
        <f t="shared" si="3"/>
        <v>0.45366439384193147</v>
      </c>
    </row>
    <row r="50" spans="1:20" ht="15.6">
      <c r="A50" s="2">
        <v>2844</v>
      </c>
      <c r="B50" s="3">
        <v>46034</v>
      </c>
      <c r="C50" s="4">
        <f>YEAR(SalesDataTable[[#This Row],[Order Date]])</f>
        <v>2026</v>
      </c>
      <c r="D50" s="16" t="str">
        <f>"Q"&amp;ROUNDUP(MONTH(SalesDataTable[[#This Row],[Order Date]])/3,0)</f>
        <v>Q1</v>
      </c>
      <c r="E50" s="4">
        <f>MONTH(SalesDataTable[[#This Row],[Order Date]])</f>
        <v>1</v>
      </c>
      <c r="F50" s="16" t="str">
        <f>TEXT(SalesDataTable[[#This Row],[Order Date]],"MMM")</f>
        <v>Jan</v>
      </c>
      <c r="G50" s="4" t="s">
        <v>0</v>
      </c>
      <c r="H50" s="4" t="s">
        <v>1</v>
      </c>
      <c r="I50" s="4" t="s">
        <v>2</v>
      </c>
      <c r="J50" s="4" t="s">
        <v>13</v>
      </c>
      <c r="K50" s="4" t="s">
        <v>14</v>
      </c>
      <c r="L50" s="4" t="s">
        <v>44</v>
      </c>
      <c r="M50" s="8">
        <v>1</v>
      </c>
      <c r="N50" s="5">
        <v>136.18</v>
      </c>
      <c r="O50" s="6">
        <v>0</v>
      </c>
      <c r="P50" s="5">
        <v>68.34</v>
      </c>
      <c r="Q50" s="5">
        <f t="shared" si="0"/>
        <v>136.18</v>
      </c>
      <c r="R50" s="5">
        <f t="shared" si="1"/>
        <v>68.34</v>
      </c>
      <c r="S50" s="5">
        <f t="shared" si="2"/>
        <v>67.84</v>
      </c>
      <c r="T50" s="7">
        <f t="shared" si="3"/>
        <v>0.498164194448524</v>
      </c>
    </row>
    <row r="51" spans="1:20" ht="15.6">
      <c r="A51" s="2">
        <v>3068</v>
      </c>
      <c r="B51" s="3">
        <v>46034</v>
      </c>
      <c r="C51" s="4">
        <f>YEAR(SalesDataTable[[#This Row],[Order Date]])</f>
        <v>2026</v>
      </c>
      <c r="D51" s="16" t="str">
        <f>"Q"&amp;ROUNDUP(MONTH(SalesDataTable[[#This Row],[Order Date]])/3,0)</f>
        <v>Q1</v>
      </c>
      <c r="E51" s="4">
        <f>MONTH(SalesDataTable[[#This Row],[Order Date]])</f>
        <v>1</v>
      </c>
      <c r="F51" s="16" t="str">
        <f>TEXT(SalesDataTable[[#This Row],[Order Date]],"MMM")</f>
        <v>Jan</v>
      </c>
      <c r="G51" s="4" t="s">
        <v>11</v>
      </c>
      <c r="H51" s="4" t="s">
        <v>12</v>
      </c>
      <c r="I51" s="4" t="s">
        <v>28</v>
      </c>
      <c r="J51" s="4" t="s">
        <v>13</v>
      </c>
      <c r="K51" s="4" t="s">
        <v>34</v>
      </c>
      <c r="L51" s="4" t="s">
        <v>42</v>
      </c>
      <c r="M51" s="8">
        <v>1</v>
      </c>
      <c r="N51" s="5">
        <v>36.43</v>
      </c>
      <c r="O51" s="6">
        <v>0</v>
      </c>
      <c r="P51" s="5">
        <v>14.33</v>
      </c>
      <c r="Q51" s="5">
        <f t="shared" si="0"/>
        <v>36.43</v>
      </c>
      <c r="R51" s="5">
        <f t="shared" si="1"/>
        <v>14.33</v>
      </c>
      <c r="S51" s="5">
        <f t="shared" si="2"/>
        <v>22.1</v>
      </c>
      <c r="T51" s="7">
        <f t="shared" si="3"/>
        <v>0.60664287674993145</v>
      </c>
    </row>
    <row r="52" spans="1:20" ht="15.6">
      <c r="A52" s="2">
        <v>3096</v>
      </c>
      <c r="B52" s="3">
        <v>46034</v>
      </c>
      <c r="C52" s="4">
        <f>YEAR(SalesDataTable[[#This Row],[Order Date]])</f>
        <v>2026</v>
      </c>
      <c r="D52" s="16" t="str">
        <f>"Q"&amp;ROUNDUP(MONTH(SalesDataTable[[#This Row],[Order Date]])/3,0)</f>
        <v>Q1</v>
      </c>
      <c r="E52" s="4">
        <f>MONTH(SalesDataTable[[#This Row],[Order Date]])</f>
        <v>1</v>
      </c>
      <c r="F52" s="16" t="str">
        <f>TEXT(SalesDataTable[[#This Row],[Order Date]],"MMM")</f>
        <v>Jan</v>
      </c>
      <c r="G52" s="4" t="s">
        <v>20</v>
      </c>
      <c r="H52" s="4" t="s">
        <v>31</v>
      </c>
      <c r="I52" s="4" t="s">
        <v>2</v>
      </c>
      <c r="J52" s="4" t="s">
        <v>13</v>
      </c>
      <c r="K52" s="4" t="s">
        <v>34</v>
      </c>
      <c r="L52" s="4" t="s">
        <v>45</v>
      </c>
      <c r="M52" s="8">
        <v>2</v>
      </c>
      <c r="N52" s="5">
        <v>50.51</v>
      </c>
      <c r="O52" s="6">
        <v>0.1</v>
      </c>
      <c r="P52" s="5">
        <v>21.84</v>
      </c>
      <c r="Q52" s="5">
        <f t="shared" si="0"/>
        <v>90.917999999999992</v>
      </c>
      <c r="R52" s="5">
        <f t="shared" si="1"/>
        <v>43.68</v>
      </c>
      <c r="S52" s="5">
        <f t="shared" si="2"/>
        <v>47.237999999999992</v>
      </c>
      <c r="T52" s="7">
        <f t="shared" si="3"/>
        <v>0.5195670824259222</v>
      </c>
    </row>
    <row r="53" spans="1:20" ht="15.6">
      <c r="A53" s="2">
        <v>3129</v>
      </c>
      <c r="B53" s="3">
        <v>46034</v>
      </c>
      <c r="C53" s="4">
        <f>YEAR(SalesDataTable[[#This Row],[Order Date]])</f>
        <v>2026</v>
      </c>
      <c r="D53" s="16" t="str">
        <f>"Q"&amp;ROUNDUP(MONTH(SalesDataTable[[#This Row],[Order Date]])/3,0)</f>
        <v>Q1</v>
      </c>
      <c r="E53" s="4">
        <f>MONTH(SalesDataTable[[#This Row],[Order Date]])</f>
        <v>1</v>
      </c>
      <c r="F53" s="16" t="str">
        <f>TEXT(SalesDataTable[[#This Row],[Order Date]],"MMM")</f>
        <v>Jan</v>
      </c>
      <c r="G53" s="4" t="s">
        <v>20</v>
      </c>
      <c r="H53" s="4" t="s">
        <v>47</v>
      </c>
      <c r="I53" s="4" t="s">
        <v>19</v>
      </c>
      <c r="J53" s="4" t="s">
        <v>3</v>
      </c>
      <c r="K53" s="4" t="s">
        <v>34</v>
      </c>
      <c r="L53" s="4" t="s">
        <v>38</v>
      </c>
      <c r="M53" s="8">
        <v>1</v>
      </c>
      <c r="N53" s="5">
        <v>123</v>
      </c>
      <c r="O53" s="6">
        <v>0</v>
      </c>
      <c r="P53" s="5">
        <v>67.3</v>
      </c>
      <c r="Q53" s="5">
        <f t="shared" si="0"/>
        <v>123</v>
      </c>
      <c r="R53" s="5">
        <f t="shared" si="1"/>
        <v>67.3</v>
      </c>
      <c r="S53" s="5">
        <f t="shared" si="2"/>
        <v>55.7</v>
      </c>
      <c r="T53" s="7">
        <f t="shared" si="3"/>
        <v>0.45284552845528458</v>
      </c>
    </row>
    <row r="54" spans="1:20" ht="15.6">
      <c r="A54" s="2">
        <v>3948</v>
      </c>
      <c r="B54" s="3">
        <v>46034</v>
      </c>
      <c r="C54" s="4">
        <f>YEAR(SalesDataTable[[#This Row],[Order Date]])</f>
        <v>2026</v>
      </c>
      <c r="D54" s="16" t="str">
        <f>"Q"&amp;ROUNDUP(MONTH(SalesDataTable[[#This Row],[Order Date]])/3,0)</f>
        <v>Q1</v>
      </c>
      <c r="E54" s="4">
        <f>MONTH(SalesDataTable[[#This Row],[Order Date]])</f>
        <v>1</v>
      </c>
      <c r="F54" s="16" t="str">
        <f>TEXT(SalesDataTable[[#This Row],[Order Date]],"MMM")</f>
        <v>Jan</v>
      </c>
      <c r="G54" s="4" t="s">
        <v>6</v>
      </c>
      <c r="H54" s="4" t="s">
        <v>49</v>
      </c>
      <c r="I54" s="4" t="s">
        <v>2</v>
      </c>
      <c r="J54" s="4" t="s">
        <v>13</v>
      </c>
      <c r="K54" s="4" t="s">
        <v>9</v>
      </c>
      <c r="L54" s="4" t="s">
        <v>46</v>
      </c>
      <c r="M54" s="8">
        <v>2</v>
      </c>
      <c r="N54" s="5">
        <v>72.239999999999995</v>
      </c>
      <c r="O54" s="6">
        <v>0</v>
      </c>
      <c r="P54" s="5">
        <v>32.94</v>
      </c>
      <c r="Q54" s="5">
        <f t="shared" si="0"/>
        <v>144.47999999999999</v>
      </c>
      <c r="R54" s="5">
        <f t="shared" si="1"/>
        <v>65.88</v>
      </c>
      <c r="S54" s="5">
        <f t="shared" si="2"/>
        <v>78.599999999999994</v>
      </c>
      <c r="T54" s="7">
        <f t="shared" si="3"/>
        <v>0.54401993355481726</v>
      </c>
    </row>
    <row r="55" spans="1:20" ht="15.6">
      <c r="A55" s="2">
        <v>5036</v>
      </c>
      <c r="B55" s="3">
        <v>46034</v>
      </c>
      <c r="C55" s="4">
        <f>YEAR(SalesDataTable[[#This Row],[Order Date]])</f>
        <v>2026</v>
      </c>
      <c r="D55" s="16" t="str">
        <f>"Q"&amp;ROUNDUP(MONTH(SalesDataTable[[#This Row],[Order Date]])/3,0)</f>
        <v>Q1</v>
      </c>
      <c r="E55" s="4">
        <f>MONTH(SalesDataTable[[#This Row],[Order Date]])</f>
        <v>1</v>
      </c>
      <c r="F55" s="16" t="str">
        <f>TEXT(SalesDataTable[[#This Row],[Order Date]],"MMM")</f>
        <v>Jan</v>
      </c>
      <c r="G55" s="4" t="s">
        <v>11</v>
      </c>
      <c r="H55" s="4" t="s">
        <v>18</v>
      </c>
      <c r="I55" s="4" t="s">
        <v>19</v>
      </c>
      <c r="J55" s="4" t="s">
        <v>3</v>
      </c>
      <c r="K55" s="4" t="s">
        <v>9</v>
      </c>
      <c r="L55" s="4" t="s">
        <v>37</v>
      </c>
      <c r="M55" s="8">
        <v>1</v>
      </c>
      <c r="N55" s="5">
        <v>151.11000000000001</v>
      </c>
      <c r="O55" s="6">
        <v>0.15</v>
      </c>
      <c r="P55" s="5">
        <v>79.650000000000006</v>
      </c>
      <c r="Q55" s="5">
        <f t="shared" si="0"/>
        <v>128.4435</v>
      </c>
      <c r="R55" s="5">
        <f t="shared" si="1"/>
        <v>79.650000000000006</v>
      </c>
      <c r="S55" s="5">
        <f t="shared" si="2"/>
        <v>48.793499999999995</v>
      </c>
      <c r="T55" s="7">
        <f t="shared" si="3"/>
        <v>0.37988298356865075</v>
      </c>
    </row>
    <row r="56" spans="1:20" ht="15.6">
      <c r="A56" s="2">
        <v>2681</v>
      </c>
      <c r="B56" s="3">
        <v>46035</v>
      </c>
      <c r="C56" s="4">
        <f>YEAR(SalesDataTable[[#This Row],[Order Date]])</f>
        <v>2026</v>
      </c>
      <c r="D56" s="16" t="str">
        <f>"Q"&amp;ROUNDUP(MONTH(SalesDataTable[[#This Row],[Order Date]])/3,0)</f>
        <v>Q1</v>
      </c>
      <c r="E56" s="4">
        <f>MONTH(SalesDataTable[[#This Row],[Order Date]])</f>
        <v>1</v>
      </c>
      <c r="F56" s="16" t="str">
        <f>TEXT(SalesDataTable[[#This Row],[Order Date]],"MMM")</f>
        <v>Jan</v>
      </c>
      <c r="G56" s="4" t="s">
        <v>20</v>
      </c>
      <c r="H56" s="4" t="s">
        <v>21</v>
      </c>
      <c r="I56" s="4" t="s">
        <v>2</v>
      </c>
      <c r="J56" s="4" t="s">
        <v>13</v>
      </c>
      <c r="K56" s="4" t="s">
        <v>9</v>
      </c>
      <c r="L56" s="4" t="s">
        <v>10</v>
      </c>
      <c r="M56" s="8">
        <v>1</v>
      </c>
      <c r="N56" s="5">
        <v>94.32</v>
      </c>
      <c r="O56" s="6">
        <v>0</v>
      </c>
      <c r="P56" s="5">
        <v>45.93</v>
      </c>
      <c r="Q56" s="5">
        <f t="shared" si="0"/>
        <v>94.32</v>
      </c>
      <c r="R56" s="5">
        <f t="shared" si="1"/>
        <v>45.93</v>
      </c>
      <c r="S56" s="5">
        <f t="shared" si="2"/>
        <v>48.389999999999993</v>
      </c>
      <c r="T56" s="7">
        <f t="shared" si="3"/>
        <v>0.51304071246819338</v>
      </c>
    </row>
    <row r="57" spans="1:20" ht="15.6">
      <c r="A57" s="2">
        <v>5101</v>
      </c>
      <c r="B57" s="3">
        <v>46035</v>
      </c>
      <c r="C57" s="4">
        <f>YEAR(SalesDataTable[[#This Row],[Order Date]])</f>
        <v>2026</v>
      </c>
      <c r="D57" s="16" t="str">
        <f>"Q"&amp;ROUNDUP(MONTH(SalesDataTable[[#This Row],[Order Date]])/3,0)</f>
        <v>Q1</v>
      </c>
      <c r="E57" s="4">
        <f>MONTH(SalesDataTable[[#This Row],[Order Date]])</f>
        <v>1</v>
      </c>
      <c r="F57" s="16" t="str">
        <f>TEXT(SalesDataTable[[#This Row],[Order Date]],"MMM")</f>
        <v>Jan</v>
      </c>
      <c r="G57" s="4" t="s">
        <v>6</v>
      </c>
      <c r="H57" s="4" t="s">
        <v>43</v>
      </c>
      <c r="I57" s="4" t="s">
        <v>2</v>
      </c>
      <c r="J57" s="4" t="s">
        <v>3</v>
      </c>
      <c r="K57" s="4" t="s">
        <v>4</v>
      </c>
      <c r="L57" s="4" t="s">
        <v>22</v>
      </c>
      <c r="M57" s="8">
        <v>3</v>
      </c>
      <c r="N57" s="5">
        <v>51.52</v>
      </c>
      <c r="O57" s="6">
        <v>0</v>
      </c>
      <c r="P57" s="5">
        <v>21.92</v>
      </c>
      <c r="Q57" s="5">
        <f t="shared" si="0"/>
        <v>154.56</v>
      </c>
      <c r="R57" s="5">
        <f t="shared" si="1"/>
        <v>65.760000000000005</v>
      </c>
      <c r="S57" s="5">
        <f t="shared" si="2"/>
        <v>88.8</v>
      </c>
      <c r="T57" s="7">
        <f t="shared" si="3"/>
        <v>0.57453416149068315</v>
      </c>
    </row>
    <row r="58" spans="1:20" ht="15.6">
      <c r="A58" s="2">
        <v>3871</v>
      </c>
      <c r="B58" s="3">
        <v>46036</v>
      </c>
      <c r="C58" s="4">
        <f>YEAR(SalesDataTable[[#This Row],[Order Date]])</f>
        <v>2026</v>
      </c>
      <c r="D58" s="16" t="str">
        <f>"Q"&amp;ROUNDUP(MONTH(SalesDataTable[[#This Row],[Order Date]])/3,0)</f>
        <v>Q1</v>
      </c>
      <c r="E58" s="4">
        <f>MONTH(SalesDataTable[[#This Row],[Order Date]])</f>
        <v>1</v>
      </c>
      <c r="F58" s="16" t="str">
        <f>TEXT(SalesDataTable[[#This Row],[Order Date]],"MMM")</f>
        <v>Jan</v>
      </c>
      <c r="G58" s="4" t="s">
        <v>0</v>
      </c>
      <c r="H58" s="4" t="s">
        <v>50</v>
      </c>
      <c r="I58" s="4" t="s">
        <v>2</v>
      </c>
      <c r="J58" s="4" t="s">
        <v>13</v>
      </c>
      <c r="K58" s="4" t="s">
        <v>9</v>
      </c>
      <c r="L58" s="4" t="s">
        <v>17</v>
      </c>
      <c r="M58" s="8">
        <v>2</v>
      </c>
      <c r="N58" s="5">
        <v>146.4</v>
      </c>
      <c r="O58" s="6">
        <v>0.05</v>
      </c>
      <c r="P58" s="5">
        <v>81.72</v>
      </c>
      <c r="Q58" s="5">
        <f t="shared" si="0"/>
        <v>278.16000000000003</v>
      </c>
      <c r="R58" s="5">
        <f t="shared" si="1"/>
        <v>163.44</v>
      </c>
      <c r="S58" s="5">
        <f t="shared" si="2"/>
        <v>114.72000000000003</v>
      </c>
      <c r="T58" s="7">
        <f t="shared" si="3"/>
        <v>0.4124245038826575</v>
      </c>
    </row>
    <row r="59" spans="1:20" ht="15.6">
      <c r="A59" s="2">
        <v>4643</v>
      </c>
      <c r="B59" s="3">
        <v>46036</v>
      </c>
      <c r="C59" s="4">
        <f>YEAR(SalesDataTable[[#This Row],[Order Date]])</f>
        <v>2026</v>
      </c>
      <c r="D59" s="16" t="str">
        <f>"Q"&amp;ROUNDUP(MONTH(SalesDataTable[[#This Row],[Order Date]])/3,0)</f>
        <v>Q1</v>
      </c>
      <c r="E59" s="4">
        <f>MONTH(SalesDataTable[[#This Row],[Order Date]])</f>
        <v>1</v>
      </c>
      <c r="F59" s="16" t="str">
        <f>TEXT(SalesDataTable[[#This Row],[Order Date]],"MMM")</f>
        <v>Jan</v>
      </c>
      <c r="G59" s="4" t="s">
        <v>0</v>
      </c>
      <c r="H59" s="4" t="s">
        <v>1</v>
      </c>
      <c r="I59" s="4" t="s">
        <v>8</v>
      </c>
      <c r="J59" s="4" t="s">
        <v>16</v>
      </c>
      <c r="K59" s="4" t="s">
        <v>14</v>
      </c>
      <c r="L59" s="4" t="s">
        <v>32</v>
      </c>
      <c r="M59" s="8">
        <v>3</v>
      </c>
      <c r="N59" s="5">
        <v>47.32</v>
      </c>
      <c r="O59" s="6">
        <v>0.1</v>
      </c>
      <c r="P59" s="5">
        <v>18.420000000000002</v>
      </c>
      <c r="Q59" s="5">
        <f t="shared" si="0"/>
        <v>127.76400000000001</v>
      </c>
      <c r="R59" s="5">
        <f t="shared" si="1"/>
        <v>55.260000000000005</v>
      </c>
      <c r="S59" s="5">
        <f t="shared" si="2"/>
        <v>72.504000000000005</v>
      </c>
      <c r="T59" s="7">
        <f t="shared" si="3"/>
        <v>0.56748379825302897</v>
      </c>
    </row>
    <row r="60" spans="1:20" ht="15.6">
      <c r="A60" s="2">
        <v>4703</v>
      </c>
      <c r="B60" s="3">
        <v>46036</v>
      </c>
      <c r="C60" s="4">
        <f>YEAR(SalesDataTable[[#This Row],[Order Date]])</f>
        <v>2026</v>
      </c>
      <c r="D60" s="16" t="str">
        <f>"Q"&amp;ROUNDUP(MONTH(SalesDataTable[[#This Row],[Order Date]])/3,0)</f>
        <v>Q1</v>
      </c>
      <c r="E60" s="4">
        <f>MONTH(SalesDataTable[[#This Row],[Order Date]])</f>
        <v>1</v>
      </c>
      <c r="F60" s="16" t="str">
        <f>TEXT(SalesDataTable[[#This Row],[Order Date]],"MMM")</f>
        <v>Jan</v>
      </c>
      <c r="G60" s="4" t="s">
        <v>20</v>
      </c>
      <c r="H60" s="4" t="s">
        <v>47</v>
      </c>
      <c r="I60" s="4" t="s">
        <v>19</v>
      </c>
      <c r="J60" s="4" t="s">
        <v>16</v>
      </c>
      <c r="K60" s="4" t="s">
        <v>34</v>
      </c>
      <c r="L60" s="4" t="s">
        <v>35</v>
      </c>
      <c r="M60" s="8">
        <v>2</v>
      </c>
      <c r="N60" s="5">
        <v>40.450000000000003</v>
      </c>
      <c r="O60" s="6">
        <v>0.05</v>
      </c>
      <c r="P60" s="5">
        <v>15.14</v>
      </c>
      <c r="Q60" s="5">
        <f t="shared" si="0"/>
        <v>76.855000000000004</v>
      </c>
      <c r="R60" s="5">
        <f t="shared" si="1"/>
        <v>30.28</v>
      </c>
      <c r="S60" s="5">
        <f t="shared" si="2"/>
        <v>46.575000000000003</v>
      </c>
      <c r="T60" s="7">
        <f t="shared" si="3"/>
        <v>0.60601132001821612</v>
      </c>
    </row>
    <row r="61" spans="1:20" ht="15.6">
      <c r="A61" s="2">
        <v>5068</v>
      </c>
      <c r="B61" s="3">
        <v>46036</v>
      </c>
      <c r="C61" s="4">
        <f>YEAR(SalesDataTable[[#This Row],[Order Date]])</f>
        <v>2026</v>
      </c>
      <c r="D61" s="16" t="str">
        <f>"Q"&amp;ROUNDUP(MONTH(SalesDataTable[[#This Row],[Order Date]])/3,0)</f>
        <v>Q1</v>
      </c>
      <c r="E61" s="4">
        <f>MONTH(SalesDataTable[[#This Row],[Order Date]])</f>
        <v>1</v>
      </c>
      <c r="F61" s="16" t="str">
        <f>TEXT(SalesDataTable[[#This Row],[Order Date]],"MMM")</f>
        <v>Jan</v>
      </c>
      <c r="G61" s="4" t="s">
        <v>0</v>
      </c>
      <c r="H61" s="4" t="s">
        <v>1</v>
      </c>
      <c r="I61" s="4" t="s">
        <v>2</v>
      </c>
      <c r="J61" s="4" t="s">
        <v>3</v>
      </c>
      <c r="K61" s="4" t="s">
        <v>14</v>
      </c>
      <c r="L61" s="4" t="s">
        <v>32</v>
      </c>
      <c r="M61" s="8">
        <v>2</v>
      </c>
      <c r="N61" s="5">
        <v>47.05</v>
      </c>
      <c r="O61" s="6">
        <v>0.1</v>
      </c>
      <c r="P61" s="5">
        <v>18.8</v>
      </c>
      <c r="Q61" s="5">
        <f t="shared" si="0"/>
        <v>84.69</v>
      </c>
      <c r="R61" s="5">
        <f t="shared" si="1"/>
        <v>37.6</v>
      </c>
      <c r="S61" s="5">
        <f t="shared" si="2"/>
        <v>47.089999999999996</v>
      </c>
      <c r="T61" s="7">
        <f t="shared" si="3"/>
        <v>0.55602786633604906</v>
      </c>
    </row>
    <row r="62" spans="1:20" ht="15.6">
      <c r="A62" s="2">
        <v>1539</v>
      </c>
      <c r="B62" s="3">
        <v>46037</v>
      </c>
      <c r="C62" s="4">
        <f>YEAR(SalesDataTable[[#This Row],[Order Date]])</f>
        <v>2026</v>
      </c>
      <c r="D62" s="16" t="str">
        <f>"Q"&amp;ROUNDUP(MONTH(SalesDataTable[[#This Row],[Order Date]])/3,0)</f>
        <v>Q1</v>
      </c>
      <c r="E62" s="4">
        <f>MONTH(SalesDataTable[[#This Row],[Order Date]])</f>
        <v>1</v>
      </c>
      <c r="F62" s="16" t="str">
        <f>TEXT(SalesDataTable[[#This Row],[Order Date]],"MMM")</f>
        <v>Jan</v>
      </c>
      <c r="G62" s="4" t="s">
        <v>20</v>
      </c>
      <c r="H62" s="4" t="s">
        <v>33</v>
      </c>
      <c r="I62" s="4" t="s">
        <v>19</v>
      </c>
      <c r="J62" s="4" t="s">
        <v>16</v>
      </c>
      <c r="K62" s="4" t="s">
        <v>34</v>
      </c>
      <c r="L62" s="4" t="s">
        <v>38</v>
      </c>
      <c r="M62" s="8">
        <v>3</v>
      </c>
      <c r="N62" s="5">
        <v>123.14</v>
      </c>
      <c r="O62" s="6">
        <v>0.05</v>
      </c>
      <c r="P62" s="5">
        <v>70.67</v>
      </c>
      <c r="Q62" s="5">
        <f t="shared" si="0"/>
        <v>350.94900000000001</v>
      </c>
      <c r="R62" s="5">
        <f t="shared" si="1"/>
        <v>212.01</v>
      </c>
      <c r="S62" s="5">
        <f t="shared" si="2"/>
        <v>138.93900000000002</v>
      </c>
      <c r="T62" s="7">
        <f t="shared" si="3"/>
        <v>0.39589513006163296</v>
      </c>
    </row>
    <row r="63" spans="1:20" ht="15.6">
      <c r="A63" s="2">
        <v>1709</v>
      </c>
      <c r="B63" s="3">
        <v>46037</v>
      </c>
      <c r="C63" s="4">
        <f>YEAR(SalesDataTable[[#This Row],[Order Date]])</f>
        <v>2026</v>
      </c>
      <c r="D63" s="16" t="str">
        <f>"Q"&amp;ROUNDUP(MONTH(SalesDataTable[[#This Row],[Order Date]])/3,0)</f>
        <v>Q1</v>
      </c>
      <c r="E63" s="4">
        <f>MONTH(SalesDataTable[[#This Row],[Order Date]])</f>
        <v>1</v>
      </c>
      <c r="F63" s="16" t="str">
        <f>TEXT(SalesDataTable[[#This Row],[Order Date]],"MMM")</f>
        <v>Jan</v>
      </c>
      <c r="G63" s="4" t="s">
        <v>20</v>
      </c>
      <c r="H63" s="4" t="s">
        <v>47</v>
      </c>
      <c r="I63" s="4" t="s">
        <v>2</v>
      </c>
      <c r="J63" s="4" t="s">
        <v>3</v>
      </c>
      <c r="K63" s="4" t="s">
        <v>9</v>
      </c>
      <c r="L63" s="4" t="s">
        <v>37</v>
      </c>
      <c r="M63" s="8">
        <v>2</v>
      </c>
      <c r="N63" s="5">
        <v>151.33000000000001</v>
      </c>
      <c r="O63" s="6">
        <v>0.1</v>
      </c>
      <c r="P63" s="5">
        <v>78.44</v>
      </c>
      <c r="Q63" s="5">
        <f t="shared" si="0"/>
        <v>272.39400000000001</v>
      </c>
      <c r="R63" s="5">
        <f t="shared" si="1"/>
        <v>156.88</v>
      </c>
      <c r="S63" s="5">
        <f t="shared" si="2"/>
        <v>115.51400000000001</v>
      </c>
      <c r="T63" s="7">
        <f t="shared" si="3"/>
        <v>0.42406954631893512</v>
      </c>
    </row>
    <row r="64" spans="1:20" ht="15.6">
      <c r="A64" s="2">
        <v>2702</v>
      </c>
      <c r="B64" s="3">
        <v>46037</v>
      </c>
      <c r="C64" s="4">
        <f>YEAR(SalesDataTable[[#This Row],[Order Date]])</f>
        <v>2026</v>
      </c>
      <c r="D64" s="16" t="str">
        <f>"Q"&amp;ROUNDUP(MONTH(SalesDataTable[[#This Row],[Order Date]])/3,0)</f>
        <v>Q1</v>
      </c>
      <c r="E64" s="4">
        <f>MONTH(SalesDataTable[[#This Row],[Order Date]])</f>
        <v>1</v>
      </c>
      <c r="F64" s="16" t="str">
        <f>TEXT(SalesDataTable[[#This Row],[Order Date]],"MMM")</f>
        <v>Jan</v>
      </c>
      <c r="G64" s="4" t="s">
        <v>6</v>
      </c>
      <c r="H64" s="4" t="s">
        <v>49</v>
      </c>
      <c r="I64" s="4" t="s">
        <v>2</v>
      </c>
      <c r="J64" s="4" t="s">
        <v>3</v>
      </c>
      <c r="K64" s="4" t="s">
        <v>9</v>
      </c>
      <c r="L64" s="4" t="s">
        <v>17</v>
      </c>
      <c r="M64" s="8">
        <v>5</v>
      </c>
      <c r="N64" s="5">
        <v>144.01</v>
      </c>
      <c r="O64" s="6">
        <v>0.05</v>
      </c>
      <c r="P64" s="5">
        <v>79.64</v>
      </c>
      <c r="Q64" s="5">
        <f t="shared" si="0"/>
        <v>684.0474999999999</v>
      </c>
      <c r="R64" s="5">
        <f t="shared" si="1"/>
        <v>398.2</v>
      </c>
      <c r="S64" s="5">
        <f t="shared" si="2"/>
        <v>285.84749999999991</v>
      </c>
      <c r="T64" s="7">
        <f t="shared" si="3"/>
        <v>0.41787668254032062</v>
      </c>
    </row>
    <row r="65" spans="1:20" ht="15.6">
      <c r="A65" s="2">
        <v>3176</v>
      </c>
      <c r="B65" s="3">
        <v>46037</v>
      </c>
      <c r="C65" s="4">
        <f>YEAR(SalesDataTable[[#This Row],[Order Date]])</f>
        <v>2026</v>
      </c>
      <c r="D65" s="16" t="str">
        <f>"Q"&amp;ROUNDUP(MONTH(SalesDataTable[[#This Row],[Order Date]])/3,0)</f>
        <v>Q1</v>
      </c>
      <c r="E65" s="4">
        <f>MONTH(SalesDataTable[[#This Row],[Order Date]])</f>
        <v>1</v>
      </c>
      <c r="F65" s="16" t="str">
        <f>TEXT(SalesDataTable[[#This Row],[Order Date]],"MMM")</f>
        <v>Jan</v>
      </c>
      <c r="G65" s="4" t="s">
        <v>20</v>
      </c>
      <c r="H65" s="4" t="s">
        <v>33</v>
      </c>
      <c r="I65" s="4" t="s">
        <v>2</v>
      </c>
      <c r="J65" s="4" t="s">
        <v>3</v>
      </c>
      <c r="K65" s="4" t="s">
        <v>9</v>
      </c>
      <c r="L65" s="4" t="s">
        <v>10</v>
      </c>
      <c r="M65" s="8">
        <v>3</v>
      </c>
      <c r="N65" s="5">
        <v>91.19</v>
      </c>
      <c r="O65" s="6">
        <v>0</v>
      </c>
      <c r="P65" s="5">
        <v>44.47</v>
      </c>
      <c r="Q65" s="5">
        <f t="shared" si="0"/>
        <v>273.57</v>
      </c>
      <c r="R65" s="5">
        <f t="shared" si="1"/>
        <v>133.41</v>
      </c>
      <c r="S65" s="5">
        <f t="shared" si="2"/>
        <v>140.16</v>
      </c>
      <c r="T65" s="7">
        <f t="shared" si="3"/>
        <v>0.5123368790437548</v>
      </c>
    </row>
    <row r="66" spans="1:20" ht="15.6">
      <c r="A66" s="2">
        <v>3705</v>
      </c>
      <c r="B66" s="3">
        <v>46037</v>
      </c>
      <c r="C66" s="4">
        <f>YEAR(SalesDataTable[[#This Row],[Order Date]])</f>
        <v>2026</v>
      </c>
      <c r="D66" s="16" t="str">
        <f>"Q"&amp;ROUNDUP(MONTH(SalesDataTable[[#This Row],[Order Date]])/3,0)</f>
        <v>Q1</v>
      </c>
      <c r="E66" s="4">
        <f>MONTH(SalesDataTable[[#This Row],[Order Date]])</f>
        <v>1</v>
      </c>
      <c r="F66" s="16" t="str">
        <f>TEXT(SalesDataTable[[#This Row],[Order Date]],"MMM")</f>
        <v>Jan</v>
      </c>
      <c r="G66" s="4" t="s">
        <v>20</v>
      </c>
      <c r="H66" s="4" t="s">
        <v>31</v>
      </c>
      <c r="I66" s="4" t="s">
        <v>19</v>
      </c>
      <c r="J66" s="4" t="s">
        <v>13</v>
      </c>
      <c r="K66" s="4" t="s">
        <v>14</v>
      </c>
      <c r="L66" s="4" t="s">
        <v>32</v>
      </c>
      <c r="M66" s="8">
        <v>2</v>
      </c>
      <c r="N66" s="5">
        <v>45.45</v>
      </c>
      <c r="O66" s="6">
        <v>0</v>
      </c>
      <c r="P66" s="5">
        <v>18.190000000000001</v>
      </c>
      <c r="Q66" s="5">
        <f t="shared" ref="Q66:Q129" si="4">M66*N66*(1-O66)</f>
        <v>90.9</v>
      </c>
      <c r="R66" s="5">
        <f t="shared" ref="R66:R129" si="5">M66*P66</f>
        <v>36.380000000000003</v>
      </c>
      <c r="S66" s="5">
        <f t="shared" ref="S66:S129" si="6">Q66-R66</f>
        <v>54.52</v>
      </c>
      <c r="T66" s="7">
        <f t="shared" ref="T66:T129" si="7">IFERROR(S66/Q66,0)</f>
        <v>0.59977997799779981</v>
      </c>
    </row>
    <row r="67" spans="1:20" ht="15.6">
      <c r="A67" s="2">
        <v>3736</v>
      </c>
      <c r="B67" s="3">
        <v>46037</v>
      </c>
      <c r="C67" s="4">
        <f>YEAR(SalesDataTable[[#This Row],[Order Date]])</f>
        <v>2026</v>
      </c>
      <c r="D67" s="16" t="str">
        <f>"Q"&amp;ROUNDUP(MONTH(SalesDataTable[[#This Row],[Order Date]])/3,0)</f>
        <v>Q1</v>
      </c>
      <c r="E67" s="4">
        <f>MONTH(SalesDataTable[[#This Row],[Order Date]])</f>
        <v>1</v>
      </c>
      <c r="F67" s="16" t="str">
        <f>TEXT(SalesDataTable[[#This Row],[Order Date]],"MMM")</f>
        <v>Jan</v>
      </c>
      <c r="G67" s="4" t="s">
        <v>6</v>
      </c>
      <c r="H67" s="4" t="s">
        <v>7</v>
      </c>
      <c r="I67" s="4" t="s">
        <v>28</v>
      </c>
      <c r="J67" s="4" t="s">
        <v>13</v>
      </c>
      <c r="K67" s="4" t="s">
        <v>34</v>
      </c>
      <c r="L67" s="4" t="s">
        <v>35</v>
      </c>
      <c r="M67" s="8">
        <v>1</v>
      </c>
      <c r="N67" s="5">
        <v>40.72</v>
      </c>
      <c r="O67" s="6">
        <v>0</v>
      </c>
      <c r="P67" s="5">
        <v>14.94</v>
      </c>
      <c r="Q67" s="5">
        <f t="shared" si="4"/>
        <v>40.72</v>
      </c>
      <c r="R67" s="5">
        <f t="shared" si="5"/>
        <v>14.94</v>
      </c>
      <c r="S67" s="5">
        <f t="shared" si="6"/>
        <v>25.78</v>
      </c>
      <c r="T67" s="7">
        <f t="shared" si="7"/>
        <v>0.6331041257367388</v>
      </c>
    </row>
    <row r="68" spans="1:20" ht="15.6">
      <c r="A68" s="2">
        <v>3967</v>
      </c>
      <c r="B68" s="3">
        <v>46037</v>
      </c>
      <c r="C68" s="4">
        <f>YEAR(SalesDataTable[[#This Row],[Order Date]])</f>
        <v>2026</v>
      </c>
      <c r="D68" s="16" t="str">
        <f>"Q"&amp;ROUNDUP(MONTH(SalesDataTable[[#This Row],[Order Date]])/3,0)</f>
        <v>Q1</v>
      </c>
      <c r="E68" s="4">
        <f>MONTH(SalesDataTable[[#This Row],[Order Date]])</f>
        <v>1</v>
      </c>
      <c r="F68" s="16" t="str">
        <f>TEXT(SalesDataTable[[#This Row],[Order Date]],"MMM")</f>
        <v>Jan</v>
      </c>
      <c r="G68" s="4" t="s">
        <v>6</v>
      </c>
      <c r="H68" s="4" t="s">
        <v>43</v>
      </c>
      <c r="I68" s="4" t="s">
        <v>2</v>
      </c>
      <c r="J68" s="4" t="s">
        <v>16</v>
      </c>
      <c r="K68" s="4" t="s">
        <v>14</v>
      </c>
      <c r="L68" s="4" t="s">
        <v>15</v>
      </c>
      <c r="M68" s="8">
        <v>2</v>
      </c>
      <c r="N68" s="5">
        <v>37.090000000000003</v>
      </c>
      <c r="O68" s="6">
        <v>0</v>
      </c>
      <c r="P68" s="5">
        <v>13.29</v>
      </c>
      <c r="Q68" s="5">
        <f t="shared" si="4"/>
        <v>74.180000000000007</v>
      </c>
      <c r="R68" s="5">
        <f t="shared" si="5"/>
        <v>26.58</v>
      </c>
      <c r="S68" s="5">
        <f t="shared" si="6"/>
        <v>47.600000000000009</v>
      </c>
      <c r="T68" s="7">
        <f t="shared" si="7"/>
        <v>0.64168239417632789</v>
      </c>
    </row>
    <row r="69" spans="1:20" ht="15.6">
      <c r="A69" s="2">
        <v>170</v>
      </c>
      <c r="B69" s="3">
        <v>46038</v>
      </c>
      <c r="C69" s="4">
        <f>YEAR(SalesDataTable[[#This Row],[Order Date]])</f>
        <v>2026</v>
      </c>
      <c r="D69" s="16" t="str">
        <f>"Q"&amp;ROUNDUP(MONTH(SalesDataTable[[#This Row],[Order Date]])/3,0)</f>
        <v>Q1</v>
      </c>
      <c r="E69" s="4">
        <f>MONTH(SalesDataTable[[#This Row],[Order Date]])</f>
        <v>1</v>
      </c>
      <c r="F69" s="16" t="str">
        <f>TEXT(SalesDataTable[[#This Row],[Order Date]],"MMM")</f>
        <v>Jan</v>
      </c>
      <c r="G69" s="4" t="s">
        <v>11</v>
      </c>
      <c r="H69" s="4" t="s">
        <v>39</v>
      </c>
      <c r="I69" s="4" t="s">
        <v>2</v>
      </c>
      <c r="J69" s="4" t="s">
        <v>13</v>
      </c>
      <c r="K69" s="4" t="s">
        <v>23</v>
      </c>
      <c r="L69" s="4" t="s">
        <v>51</v>
      </c>
      <c r="M69" s="8">
        <v>1</v>
      </c>
      <c r="N69" s="5">
        <v>124.45</v>
      </c>
      <c r="O69" s="6">
        <v>0.15</v>
      </c>
      <c r="P69" s="5">
        <v>59.77</v>
      </c>
      <c r="Q69" s="5">
        <f t="shared" si="4"/>
        <v>105.7825</v>
      </c>
      <c r="R69" s="5">
        <f t="shared" si="5"/>
        <v>59.77</v>
      </c>
      <c r="S69" s="5">
        <f t="shared" si="6"/>
        <v>46.012499999999996</v>
      </c>
      <c r="T69" s="7">
        <f t="shared" si="7"/>
        <v>0.43497270342447941</v>
      </c>
    </row>
    <row r="70" spans="1:20" ht="15.6">
      <c r="A70" s="2">
        <v>1040</v>
      </c>
      <c r="B70" s="3">
        <v>46038</v>
      </c>
      <c r="C70" s="4">
        <f>YEAR(SalesDataTable[[#This Row],[Order Date]])</f>
        <v>2026</v>
      </c>
      <c r="D70" s="16" t="str">
        <f>"Q"&amp;ROUNDUP(MONTH(SalesDataTable[[#This Row],[Order Date]])/3,0)</f>
        <v>Q1</v>
      </c>
      <c r="E70" s="4">
        <f>MONTH(SalesDataTable[[#This Row],[Order Date]])</f>
        <v>1</v>
      </c>
      <c r="F70" s="16" t="str">
        <f>TEXT(SalesDataTable[[#This Row],[Order Date]],"MMM")</f>
        <v>Jan</v>
      </c>
      <c r="G70" s="4" t="s">
        <v>0</v>
      </c>
      <c r="H70" s="4" t="s">
        <v>1</v>
      </c>
      <c r="I70" s="4" t="s">
        <v>19</v>
      </c>
      <c r="J70" s="4" t="s">
        <v>13</v>
      </c>
      <c r="K70" s="4" t="s">
        <v>14</v>
      </c>
      <c r="L70" s="4" t="s">
        <v>15</v>
      </c>
      <c r="M70" s="8">
        <v>1</v>
      </c>
      <c r="N70" s="5">
        <v>35.93</v>
      </c>
      <c r="O70" s="6">
        <v>0.05</v>
      </c>
      <c r="P70" s="5">
        <v>13.33</v>
      </c>
      <c r="Q70" s="5">
        <f t="shared" si="4"/>
        <v>34.133499999999998</v>
      </c>
      <c r="R70" s="5">
        <f t="shared" si="5"/>
        <v>13.33</v>
      </c>
      <c r="S70" s="5">
        <f t="shared" si="6"/>
        <v>20.8035</v>
      </c>
      <c r="T70" s="7">
        <f t="shared" si="7"/>
        <v>0.60947456311248482</v>
      </c>
    </row>
    <row r="71" spans="1:20" ht="15.6">
      <c r="A71" s="2">
        <v>2380</v>
      </c>
      <c r="B71" s="3">
        <v>46038</v>
      </c>
      <c r="C71" s="4">
        <f>YEAR(SalesDataTable[[#This Row],[Order Date]])</f>
        <v>2026</v>
      </c>
      <c r="D71" s="16" t="str">
        <f>"Q"&amp;ROUNDUP(MONTH(SalesDataTable[[#This Row],[Order Date]])/3,0)</f>
        <v>Q1</v>
      </c>
      <c r="E71" s="4">
        <f>MONTH(SalesDataTable[[#This Row],[Order Date]])</f>
        <v>1</v>
      </c>
      <c r="F71" s="16" t="str">
        <f>TEXT(SalesDataTable[[#This Row],[Order Date]],"MMM")</f>
        <v>Jan</v>
      </c>
      <c r="G71" s="4" t="s">
        <v>20</v>
      </c>
      <c r="H71" s="4" t="s">
        <v>47</v>
      </c>
      <c r="I71" s="4" t="s">
        <v>2</v>
      </c>
      <c r="J71" s="4" t="s">
        <v>3</v>
      </c>
      <c r="K71" s="4" t="s">
        <v>23</v>
      </c>
      <c r="L71" s="4" t="s">
        <v>51</v>
      </c>
      <c r="M71" s="8">
        <v>4</v>
      </c>
      <c r="N71" s="5">
        <v>121.8</v>
      </c>
      <c r="O71" s="6">
        <v>0.05</v>
      </c>
      <c r="P71" s="5">
        <v>59.57</v>
      </c>
      <c r="Q71" s="5">
        <f t="shared" si="4"/>
        <v>462.84</v>
      </c>
      <c r="R71" s="5">
        <f t="shared" si="5"/>
        <v>238.28</v>
      </c>
      <c r="S71" s="5">
        <f t="shared" si="6"/>
        <v>224.55999999999997</v>
      </c>
      <c r="T71" s="7">
        <f t="shared" si="7"/>
        <v>0.48517846339987897</v>
      </c>
    </row>
    <row r="72" spans="1:20" ht="15.6">
      <c r="A72" s="2">
        <v>3219</v>
      </c>
      <c r="B72" s="3">
        <v>46038</v>
      </c>
      <c r="C72" s="4">
        <f>YEAR(SalesDataTable[[#This Row],[Order Date]])</f>
        <v>2026</v>
      </c>
      <c r="D72" s="16" t="str">
        <f>"Q"&amp;ROUNDUP(MONTH(SalesDataTable[[#This Row],[Order Date]])/3,0)</f>
        <v>Q1</v>
      </c>
      <c r="E72" s="4">
        <f>MONTH(SalesDataTable[[#This Row],[Order Date]])</f>
        <v>1</v>
      </c>
      <c r="F72" s="16" t="str">
        <f>TEXT(SalesDataTable[[#This Row],[Order Date]],"MMM")</f>
        <v>Jan</v>
      </c>
      <c r="G72" s="4" t="s">
        <v>6</v>
      </c>
      <c r="H72" s="4" t="s">
        <v>41</v>
      </c>
      <c r="I72" s="4" t="s">
        <v>19</v>
      </c>
      <c r="J72" s="4" t="s">
        <v>3</v>
      </c>
      <c r="K72" s="4" t="s">
        <v>9</v>
      </c>
      <c r="L72" s="4" t="s">
        <v>10</v>
      </c>
      <c r="M72" s="8">
        <v>1</v>
      </c>
      <c r="N72" s="5">
        <v>92.6</v>
      </c>
      <c r="O72" s="6">
        <v>0.05</v>
      </c>
      <c r="P72" s="5">
        <v>44.15</v>
      </c>
      <c r="Q72" s="5">
        <f t="shared" si="4"/>
        <v>87.969999999999985</v>
      </c>
      <c r="R72" s="5">
        <f t="shared" si="5"/>
        <v>44.15</v>
      </c>
      <c r="S72" s="5">
        <f t="shared" si="6"/>
        <v>43.819999999999986</v>
      </c>
      <c r="T72" s="7">
        <f t="shared" si="7"/>
        <v>0.4981243605774695</v>
      </c>
    </row>
    <row r="73" spans="1:20" ht="15.6">
      <c r="A73" s="2">
        <v>4425</v>
      </c>
      <c r="B73" s="3">
        <v>46038</v>
      </c>
      <c r="C73" s="4">
        <f>YEAR(SalesDataTable[[#This Row],[Order Date]])</f>
        <v>2026</v>
      </c>
      <c r="D73" s="16" t="str">
        <f>"Q"&amp;ROUNDUP(MONTH(SalesDataTable[[#This Row],[Order Date]])/3,0)</f>
        <v>Q1</v>
      </c>
      <c r="E73" s="4">
        <f>MONTH(SalesDataTable[[#This Row],[Order Date]])</f>
        <v>1</v>
      </c>
      <c r="F73" s="16" t="str">
        <f>TEXT(SalesDataTable[[#This Row],[Order Date]],"MMM")</f>
        <v>Jan</v>
      </c>
      <c r="G73" s="4" t="s">
        <v>6</v>
      </c>
      <c r="H73" s="4" t="s">
        <v>43</v>
      </c>
      <c r="I73" s="4" t="s">
        <v>8</v>
      </c>
      <c r="J73" s="4" t="s">
        <v>16</v>
      </c>
      <c r="K73" s="4" t="s">
        <v>4</v>
      </c>
      <c r="L73" s="4" t="s">
        <v>30</v>
      </c>
      <c r="M73" s="8">
        <v>10</v>
      </c>
      <c r="N73" s="5">
        <v>102.68</v>
      </c>
      <c r="O73" s="6">
        <v>0.15</v>
      </c>
      <c r="P73" s="5">
        <v>51.07</v>
      </c>
      <c r="Q73" s="5">
        <f t="shared" si="4"/>
        <v>872.78000000000009</v>
      </c>
      <c r="R73" s="5">
        <f t="shared" si="5"/>
        <v>510.7</v>
      </c>
      <c r="S73" s="5">
        <f t="shared" si="6"/>
        <v>362.0800000000001</v>
      </c>
      <c r="T73" s="7">
        <f t="shared" si="7"/>
        <v>0.41485826897958256</v>
      </c>
    </row>
    <row r="74" spans="1:20" ht="15.6">
      <c r="A74" s="2">
        <v>4508</v>
      </c>
      <c r="B74" s="3">
        <v>46038</v>
      </c>
      <c r="C74" s="4">
        <f>YEAR(SalesDataTable[[#This Row],[Order Date]])</f>
        <v>2026</v>
      </c>
      <c r="D74" s="16" t="str">
        <f>"Q"&amp;ROUNDUP(MONTH(SalesDataTable[[#This Row],[Order Date]])/3,0)</f>
        <v>Q1</v>
      </c>
      <c r="E74" s="4">
        <f>MONTH(SalesDataTable[[#This Row],[Order Date]])</f>
        <v>1</v>
      </c>
      <c r="F74" s="16" t="str">
        <f>TEXT(SalesDataTable[[#This Row],[Order Date]],"MMM")</f>
        <v>Jan</v>
      </c>
      <c r="G74" s="4" t="s">
        <v>20</v>
      </c>
      <c r="H74" s="4" t="s">
        <v>47</v>
      </c>
      <c r="I74" s="4" t="s">
        <v>28</v>
      </c>
      <c r="J74" s="4" t="s">
        <v>13</v>
      </c>
      <c r="K74" s="4" t="s">
        <v>4</v>
      </c>
      <c r="L74" s="4" t="s">
        <v>26</v>
      </c>
      <c r="M74" s="8">
        <v>3</v>
      </c>
      <c r="N74" s="5">
        <v>40.92</v>
      </c>
      <c r="O74" s="6">
        <v>0.15</v>
      </c>
      <c r="P74" s="5">
        <v>16.71</v>
      </c>
      <c r="Q74" s="5">
        <f t="shared" si="4"/>
        <v>104.346</v>
      </c>
      <c r="R74" s="5">
        <f t="shared" si="5"/>
        <v>50.13</v>
      </c>
      <c r="S74" s="5">
        <f t="shared" si="6"/>
        <v>54.216000000000001</v>
      </c>
      <c r="T74" s="7">
        <f t="shared" si="7"/>
        <v>0.51957909263412105</v>
      </c>
    </row>
    <row r="75" spans="1:20" ht="15.6">
      <c r="A75" s="2">
        <v>4806</v>
      </c>
      <c r="B75" s="3">
        <v>46038</v>
      </c>
      <c r="C75" s="4">
        <f>YEAR(SalesDataTable[[#This Row],[Order Date]])</f>
        <v>2026</v>
      </c>
      <c r="D75" s="16" t="str">
        <f>"Q"&amp;ROUNDUP(MONTH(SalesDataTable[[#This Row],[Order Date]])/3,0)</f>
        <v>Q1</v>
      </c>
      <c r="E75" s="4">
        <f>MONTH(SalesDataTable[[#This Row],[Order Date]])</f>
        <v>1</v>
      </c>
      <c r="F75" s="16" t="str">
        <f>TEXT(SalesDataTable[[#This Row],[Order Date]],"MMM")</f>
        <v>Jan</v>
      </c>
      <c r="G75" s="4" t="s">
        <v>11</v>
      </c>
      <c r="H75" s="4" t="s">
        <v>52</v>
      </c>
      <c r="I75" s="4" t="s">
        <v>19</v>
      </c>
      <c r="J75" s="4" t="s">
        <v>13</v>
      </c>
      <c r="K75" s="4" t="s">
        <v>4</v>
      </c>
      <c r="L75" s="4" t="s">
        <v>30</v>
      </c>
      <c r="M75" s="8">
        <v>4</v>
      </c>
      <c r="N75" s="5">
        <v>102.68</v>
      </c>
      <c r="O75" s="6">
        <v>0</v>
      </c>
      <c r="P75" s="5">
        <v>50.83</v>
      </c>
      <c r="Q75" s="5">
        <f t="shared" si="4"/>
        <v>410.72</v>
      </c>
      <c r="R75" s="5">
        <f t="shared" si="5"/>
        <v>203.32</v>
      </c>
      <c r="S75" s="5">
        <f t="shared" si="6"/>
        <v>207.40000000000003</v>
      </c>
      <c r="T75" s="7">
        <f t="shared" si="7"/>
        <v>0.50496688741721862</v>
      </c>
    </row>
    <row r="76" spans="1:20" ht="15.6">
      <c r="A76" s="2">
        <v>755</v>
      </c>
      <c r="B76" s="3">
        <v>46039</v>
      </c>
      <c r="C76" s="4">
        <f>YEAR(SalesDataTable[[#This Row],[Order Date]])</f>
        <v>2026</v>
      </c>
      <c r="D76" s="16" t="str">
        <f>"Q"&amp;ROUNDUP(MONTH(SalesDataTable[[#This Row],[Order Date]])/3,0)</f>
        <v>Q1</v>
      </c>
      <c r="E76" s="4">
        <f>MONTH(SalesDataTable[[#This Row],[Order Date]])</f>
        <v>1</v>
      </c>
      <c r="F76" s="16" t="str">
        <f>TEXT(SalesDataTable[[#This Row],[Order Date]],"MMM")</f>
        <v>Jan</v>
      </c>
      <c r="G76" s="4" t="s">
        <v>0</v>
      </c>
      <c r="H76" s="4" t="s">
        <v>36</v>
      </c>
      <c r="I76" s="4" t="s">
        <v>28</v>
      </c>
      <c r="J76" s="4" t="s">
        <v>13</v>
      </c>
      <c r="K76" s="4" t="s">
        <v>14</v>
      </c>
      <c r="L76" s="4" t="s">
        <v>48</v>
      </c>
      <c r="M76" s="8">
        <v>2</v>
      </c>
      <c r="N76" s="5">
        <v>164.38</v>
      </c>
      <c r="O76" s="6">
        <v>0.05</v>
      </c>
      <c r="P76" s="5">
        <v>85.93</v>
      </c>
      <c r="Q76" s="5">
        <f t="shared" si="4"/>
        <v>312.322</v>
      </c>
      <c r="R76" s="5">
        <f t="shared" si="5"/>
        <v>171.86</v>
      </c>
      <c r="S76" s="5">
        <f t="shared" si="6"/>
        <v>140.46199999999999</v>
      </c>
      <c r="T76" s="7">
        <f t="shared" si="7"/>
        <v>0.44973456881039436</v>
      </c>
    </row>
    <row r="77" spans="1:20" ht="15.6">
      <c r="A77" s="2">
        <v>3171</v>
      </c>
      <c r="B77" s="3">
        <v>46039</v>
      </c>
      <c r="C77" s="4">
        <f>YEAR(SalesDataTable[[#This Row],[Order Date]])</f>
        <v>2026</v>
      </c>
      <c r="D77" s="16" t="str">
        <f>"Q"&amp;ROUNDUP(MONTH(SalesDataTable[[#This Row],[Order Date]])/3,0)</f>
        <v>Q1</v>
      </c>
      <c r="E77" s="4">
        <f>MONTH(SalesDataTable[[#This Row],[Order Date]])</f>
        <v>1</v>
      </c>
      <c r="F77" s="16" t="str">
        <f>TEXT(SalesDataTable[[#This Row],[Order Date]],"MMM")</f>
        <v>Jan</v>
      </c>
      <c r="G77" s="4" t="s">
        <v>0</v>
      </c>
      <c r="H77" s="4" t="s">
        <v>50</v>
      </c>
      <c r="I77" s="4" t="s">
        <v>19</v>
      </c>
      <c r="J77" s="4" t="s">
        <v>3</v>
      </c>
      <c r="K77" s="4" t="s">
        <v>4</v>
      </c>
      <c r="L77" s="4" t="s">
        <v>22</v>
      </c>
      <c r="M77" s="8">
        <v>1</v>
      </c>
      <c r="N77" s="5">
        <v>51.78</v>
      </c>
      <c r="O77" s="6">
        <v>0</v>
      </c>
      <c r="P77" s="5">
        <v>22.64</v>
      </c>
      <c r="Q77" s="5">
        <f t="shared" si="4"/>
        <v>51.78</v>
      </c>
      <c r="R77" s="5">
        <f t="shared" si="5"/>
        <v>22.64</v>
      </c>
      <c r="S77" s="5">
        <f t="shared" si="6"/>
        <v>29.14</v>
      </c>
      <c r="T77" s="7">
        <f t="shared" si="7"/>
        <v>0.56276554654306687</v>
      </c>
    </row>
    <row r="78" spans="1:20" ht="15.6">
      <c r="A78" s="2">
        <v>4277</v>
      </c>
      <c r="B78" s="3">
        <v>46039</v>
      </c>
      <c r="C78" s="4">
        <f>YEAR(SalesDataTable[[#This Row],[Order Date]])</f>
        <v>2026</v>
      </c>
      <c r="D78" s="16" t="str">
        <f>"Q"&amp;ROUNDUP(MONTH(SalesDataTable[[#This Row],[Order Date]])/3,0)</f>
        <v>Q1</v>
      </c>
      <c r="E78" s="4">
        <f>MONTH(SalesDataTable[[#This Row],[Order Date]])</f>
        <v>1</v>
      </c>
      <c r="F78" s="16" t="str">
        <f>TEXT(SalesDataTable[[#This Row],[Order Date]],"MMM")</f>
        <v>Jan</v>
      </c>
      <c r="G78" s="4" t="s">
        <v>6</v>
      </c>
      <c r="H78" s="4" t="s">
        <v>41</v>
      </c>
      <c r="I78" s="4" t="s">
        <v>19</v>
      </c>
      <c r="J78" s="4" t="s">
        <v>3</v>
      </c>
      <c r="K78" s="4" t="s">
        <v>34</v>
      </c>
      <c r="L78" s="4" t="s">
        <v>45</v>
      </c>
      <c r="M78" s="8">
        <v>1</v>
      </c>
      <c r="N78" s="5">
        <v>50.52</v>
      </c>
      <c r="O78" s="6">
        <v>0.05</v>
      </c>
      <c r="P78" s="5">
        <v>22.37</v>
      </c>
      <c r="Q78" s="5">
        <f t="shared" si="4"/>
        <v>47.994</v>
      </c>
      <c r="R78" s="5">
        <f t="shared" si="5"/>
        <v>22.37</v>
      </c>
      <c r="S78" s="5">
        <f t="shared" si="6"/>
        <v>25.623999999999999</v>
      </c>
      <c r="T78" s="7">
        <f t="shared" si="7"/>
        <v>0.5339000708421886</v>
      </c>
    </row>
    <row r="79" spans="1:20" ht="15.6">
      <c r="A79" s="2">
        <v>4648</v>
      </c>
      <c r="B79" s="3">
        <v>46039</v>
      </c>
      <c r="C79" s="4">
        <f>YEAR(SalesDataTable[[#This Row],[Order Date]])</f>
        <v>2026</v>
      </c>
      <c r="D79" s="16" t="str">
        <f>"Q"&amp;ROUNDUP(MONTH(SalesDataTable[[#This Row],[Order Date]])/3,0)</f>
        <v>Q1</v>
      </c>
      <c r="E79" s="4">
        <f>MONTH(SalesDataTable[[#This Row],[Order Date]])</f>
        <v>1</v>
      </c>
      <c r="F79" s="16" t="str">
        <f>TEXT(SalesDataTable[[#This Row],[Order Date]],"MMM")</f>
        <v>Jan</v>
      </c>
      <c r="G79" s="4" t="s">
        <v>6</v>
      </c>
      <c r="H79" s="4" t="s">
        <v>49</v>
      </c>
      <c r="I79" s="4" t="s">
        <v>28</v>
      </c>
      <c r="J79" s="4" t="s">
        <v>13</v>
      </c>
      <c r="K79" s="4" t="s">
        <v>23</v>
      </c>
      <c r="L79" s="4" t="s">
        <v>29</v>
      </c>
      <c r="M79" s="8">
        <v>1</v>
      </c>
      <c r="N79" s="5">
        <v>199.02</v>
      </c>
      <c r="O79" s="6">
        <v>0</v>
      </c>
      <c r="P79" s="5">
        <v>106.49</v>
      </c>
      <c r="Q79" s="5">
        <f t="shared" si="4"/>
        <v>199.02</v>
      </c>
      <c r="R79" s="5">
        <f t="shared" si="5"/>
        <v>106.49</v>
      </c>
      <c r="S79" s="5">
        <f t="shared" si="6"/>
        <v>92.530000000000015</v>
      </c>
      <c r="T79" s="7">
        <f t="shared" si="7"/>
        <v>0.46492814792483173</v>
      </c>
    </row>
    <row r="80" spans="1:20" ht="15.6">
      <c r="A80" s="2">
        <v>157</v>
      </c>
      <c r="B80" s="3">
        <v>46040</v>
      </c>
      <c r="C80" s="4">
        <f>YEAR(SalesDataTable[[#This Row],[Order Date]])</f>
        <v>2026</v>
      </c>
      <c r="D80" s="16" t="str">
        <f>"Q"&amp;ROUNDUP(MONTH(SalesDataTable[[#This Row],[Order Date]])/3,0)</f>
        <v>Q1</v>
      </c>
      <c r="E80" s="4">
        <f>MONTH(SalesDataTable[[#This Row],[Order Date]])</f>
        <v>1</v>
      </c>
      <c r="F80" s="16" t="str">
        <f>TEXT(SalesDataTable[[#This Row],[Order Date]],"MMM")</f>
        <v>Jan</v>
      </c>
      <c r="G80" s="4" t="s">
        <v>20</v>
      </c>
      <c r="H80" s="4" t="s">
        <v>33</v>
      </c>
      <c r="I80" s="4" t="s">
        <v>19</v>
      </c>
      <c r="J80" s="4" t="s">
        <v>3</v>
      </c>
      <c r="K80" s="4" t="s">
        <v>23</v>
      </c>
      <c r="L80" s="4" t="s">
        <v>40</v>
      </c>
      <c r="M80" s="8">
        <v>3</v>
      </c>
      <c r="N80" s="5">
        <v>80.27</v>
      </c>
      <c r="O80" s="6">
        <v>0.1</v>
      </c>
      <c r="P80" s="5">
        <v>39.26</v>
      </c>
      <c r="Q80" s="5">
        <f t="shared" si="4"/>
        <v>216.72900000000001</v>
      </c>
      <c r="R80" s="5">
        <f t="shared" si="5"/>
        <v>117.78</v>
      </c>
      <c r="S80" s="5">
        <f t="shared" si="6"/>
        <v>98.949000000000012</v>
      </c>
      <c r="T80" s="7">
        <f t="shared" si="7"/>
        <v>0.45655634455933447</v>
      </c>
    </row>
    <row r="81" spans="1:20" ht="15.6">
      <c r="A81" s="2">
        <v>2271</v>
      </c>
      <c r="B81" s="3">
        <v>46040</v>
      </c>
      <c r="C81" s="4">
        <f>YEAR(SalesDataTable[[#This Row],[Order Date]])</f>
        <v>2026</v>
      </c>
      <c r="D81" s="16" t="str">
        <f>"Q"&amp;ROUNDUP(MONTH(SalesDataTable[[#This Row],[Order Date]])/3,0)</f>
        <v>Q1</v>
      </c>
      <c r="E81" s="4">
        <f>MONTH(SalesDataTable[[#This Row],[Order Date]])</f>
        <v>1</v>
      </c>
      <c r="F81" s="16" t="str">
        <f>TEXT(SalesDataTable[[#This Row],[Order Date]],"MMM")</f>
        <v>Jan</v>
      </c>
      <c r="G81" s="4" t="s">
        <v>6</v>
      </c>
      <c r="H81" s="4" t="s">
        <v>7</v>
      </c>
      <c r="I81" s="4" t="s">
        <v>19</v>
      </c>
      <c r="J81" s="4" t="s">
        <v>13</v>
      </c>
      <c r="K81" s="4" t="s">
        <v>23</v>
      </c>
      <c r="L81" s="4" t="s">
        <v>24</v>
      </c>
      <c r="M81" s="8">
        <v>4</v>
      </c>
      <c r="N81" s="5">
        <v>333.28</v>
      </c>
      <c r="O81" s="6">
        <v>0</v>
      </c>
      <c r="P81" s="5">
        <v>195.76</v>
      </c>
      <c r="Q81" s="5">
        <f t="shared" si="4"/>
        <v>1333.12</v>
      </c>
      <c r="R81" s="5">
        <f t="shared" si="5"/>
        <v>783.04</v>
      </c>
      <c r="S81" s="5">
        <f t="shared" si="6"/>
        <v>550.07999999999993</v>
      </c>
      <c r="T81" s="7">
        <f t="shared" si="7"/>
        <v>0.41262602016322608</v>
      </c>
    </row>
    <row r="82" spans="1:20" ht="15.6">
      <c r="A82" s="2">
        <v>3330</v>
      </c>
      <c r="B82" s="3">
        <v>46040</v>
      </c>
      <c r="C82" s="4">
        <f>YEAR(SalesDataTable[[#This Row],[Order Date]])</f>
        <v>2026</v>
      </c>
      <c r="D82" s="16" t="str">
        <f>"Q"&amp;ROUNDUP(MONTH(SalesDataTable[[#This Row],[Order Date]])/3,0)</f>
        <v>Q1</v>
      </c>
      <c r="E82" s="4">
        <f>MONTH(SalesDataTable[[#This Row],[Order Date]])</f>
        <v>1</v>
      </c>
      <c r="F82" s="16" t="str">
        <f>TEXT(SalesDataTable[[#This Row],[Order Date]],"MMM")</f>
        <v>Jan</v>
      </c>
      <c r="G82" s="4" t="s">
        <v>20</v>
      </c>
      <c r="H82" s="4" t="s">
        <v>47</v>
      </c>
      <c r="I82" s="4" t="s">
        <v>28</v>
      </c>
      <c r="J82" s="4" t="s">
        <v>13</v>
      </c>
      <c r="K82" s="4" t="s">
        <v>4</v>
      </c>
      <c r="L82" s="4" t="s">
        <v>30</v>
      </c>
      <c r="M82" s="8">
        <v>1</v>
      </c>
      <c r="N82" s="5">
        <v>104.36</v>
      </c>
      <c r="O82" s="6">
        <v>0</v>
      </c>
      <c r="P82" s="5">
        <v>51.63</v>
      </c>
      <c r="Q82" s="5">
        <f t="shared" si="4"/>
        <v>104.36</v>
      </c>
      <c r="R82" s="5">
        <f t="shared" si="5"/>
        <v>51.63</v>
      </c>
      <c r="S82" s="5">
        <f t="shared" si="6"/>
        <v>52.73</v>
      </c>
      <c r="T82" s="7">
        <f t="shared" si="7"/>
        <v>0.50527021847451126</v>
      </c>
    </row>
    <row r="83" spans="1:20" ht="15.6">
      <c r="A83" s="2">
        <v>4547</v>
      </c>
      <c r="B83" s="3">
        <v>46040</v>
      </c>
      <c r="C83" s="4">
        <f>YEAR(SalesDataTable[[#This Row],[Order Date]])</f>
        <v>2026</v>
      </c>
      <c r="D83" s="16" t="str">
        <f>"Q"&amp;ROUNDUP(MONTH(SalesDataTable[[#This Row],[Order Date]])/3,0)</f>
        <v>Q1</v>
      </c>
      <c r="E83" s="4">
        <f>MONTH(SalesDataTable[[#This Row],[Order Date]])</f>
        <v>1</v>
      </c>
      <c r="F83" s="16" t="str">
        <f>TEXT(SalesDataTable[[#This Row],[Order Date]],"MMM")</f>
        <v>Jan</v>
      </c>
      <c r="G83" s="4" t="s">
        <v>11</v>
      </c>
      <c r="H83" s="4" t="s">
        <v>25</v>
      </c>
      <c r="I83" s="4" t="s">
        <v>28</v>
      </c>
      <c r="J83" s="4" t="s">
        <v>13</v>
      </c>
      <c r="K83" s="4" t="s">
        <v>4</v>
      </c>
      <c r="L83" s="4" t="s">
        <v>5</v>
      </c>
      <c r="M83" s="8">
        <v>1</v>
      </c>
      <c r="N83" s="5">
        <v>83.52</v>
      </c>
      <c r="O83" s="6">
        <v>0.05</v>
      </c>
      <c r="P83" s="5">
        <v>42.97</v>
      </c>
      <c r="Q83" s="5">
        <f t="shared" si="4"/>
        <v>79.343999999999994</v>
      </c>
      <c r="R83" s="5">
        <f t="shared" si="5"/>
        <v>42.97</v>
      </c>
      <c r="S83" s="5">
        <f t="shared" si="6"/>
        <v>36.373999999999995</v>
      </c>
      <c r="T83" s="7">
        <f t="shared" si="7"/>
        <v>0.45843416011292598</v>
      </c>
    </row>
    <row r="84" spans="1:20" ht="15.6">
      <c r="A84" s="2">
        <v>1840</v>
      </c>
      <c r="B84" s="3">
        <v>46041</v>
      </c>
      <c r="C84" s="4">
        <f>YEAR(SalesDataTable[[#This Row],[Order Date]])</f>
        <v>2026</v>
      </c>
      <c r="D84" s="16" t="str">
        <f>"Q"&amp;ROUNDUP(MONTH(SalesDataTable[[#This Row],[Order Date]])/3,0)</f>
        <v>Q1</v>
      </c>
      <c r="E84" s="4">
        <f>MONTH(SalesDataTable[[#This Row],[Order Date]])</f>
        <v>1</v>
      </c>
      <c r="F84" s="16" t="str">
        <f>TEXT(SalesDataTable[[#This Row],[Order Date]],"MMM")</f>
        <v>Jan</v>
      </c>
      <c r="G84" s="4" t="s">
        <v>11</v>
      </c>
      <c r="H84" s="4" t="s">
        <v>39</v>
      </c>
      <c r="I84" s="4" t="s">
        <v>2</v>
      </c>
      <c r="J84" s="4" t="s">
        <v>13</v>
      </c>
      <c r="K84" s="4" t="s">
        <v>34</v>
      </c>
      <c r="L84" s="4" t="s">
        <v>38</v>
      </c>
      <c r="M84" s="8">
        <v>2</v>
      </c>
      <c r="N84" s="5">
        <v>125.93</v>
      </c>
      <c r="O84" s="6">
        <v>0</v>
      </c>
      <c r="P84" s="5">
        <v>69.150000000000006</v>
      </c>
      <c r="Q84" s="5">
        <f t="shared" si="4"/>
        <v>251.86</v>
      </c>
      <c r="R84" s="5">
        <f t="shared" si="5"/>
        <v>138.30000000000001</v>
      </c>
      <c r="S84" s="5">
        <f t="shared" si="6"/>
        <v>113.56</v>
      </c>
      <c r="T84" s="7">
        <f t="shared" si="7"/>
        <v>0.45088541253077102</v>
      </c>
    </row>
    <row r="85" spans="1:20" ht="15.6">
      <c r="A85" s="2">
        <v>1850</v>
      </c>
      <c r="B85" s="3">
        <v>46041</v>
      </c>
      <c r="C85" s="4">
        <f>YEAR(SalesDataTable[[#This Row],[Order Date]])</f>
        <v>2026</v>
      </c>
      <c r="D85" s="16" t="str">
        <f>"Q"&amp;ROUNDUP(MONTH(SalesDataTable[[#This Row],[Order Date]])/3,0)</f>
        <v>Q1</v>
      </c>
      <c r="E85" s="4">
        <f>MONTH(SalesDataTable[[#This Row],[Order Date]])</f>
        <v>1</v>
      </c>
      <c r="F85" s="16" t="str">
        <f>TEXT(SalesDataTable[[#This Row],[Order Date]],"MMM")</f>
        <v>Jan</v>
      </c>
      <c r="G85" s="4" t="s">
        <v>6</v>
      </c>
      <c r="H85" s="4" t="s">
        <v>27</v>
      </c>
      <c r="I85" s="4" t="s">
        <v>2</v>
      </c>
      <c r="J85" s="4" t="s">
        <v>16</v>
      </c>
      <c r="K85" s="4" t="s">
        <v>4</v>
      </c>
      <c r="L85" s="4" t="s">
        <v>22</v>
      </c>
      <c r="M85" s="8">
        <v>1</v>
      </c>
      <c r="N85" s="5">
        <v>49.85</v>
      </c>
      <c r="O85" s="6">
        <v>0</v>
      </c>
      <c r="P85" s="5">
        <v>23.07</v>
      </c>
      <c r="Q85" s="5">
        <f t="shared" si="4"/>
        <v>49.85</v>
      </c>
      <c r="R85" s="5">
        <f t="shared" si="5"/>
        <v>23.07</v>
      </c>
      <c r="S85" s="5">
        <f t="shared" si="6"/>
        <v>26.78</v>
      </c>
      <c r="T85" s="7">
        <f t="shared" si="7"/>
        <v>0.53721163490471413</v>
      </c>
    </row>
    <row r="86" spans="1:20" ht="15.6">
      <c r="A86" s="2">
        <v>1858</v>
      </c>
      <c r="B86" s="3">
        <v>46041</v>
      </c>
      <c r="C86" s="4">
        <f>YEAR(SalesDataTable[[#This Row],[Order Date]])</f>
        <v>2026</v>
      </c>
      <c r="D86" s="16" t="str">
        <f>"Q"&amp;ROUNDUP(MONTH(SalesDataTable[[#This Row],[Order Date]])/3,0)</f>
        <v>Q1</v>
      </c>
      <c r="E86" s="4">
        <f>MONTH(SalesDataTable[[#This Row],[Order Date]])</f>
        <v>1</v>
      </c>
      <c r="F86" s="16" t="str">
        <f>TEXT(SalesDataTable[[#This Row],[Order Date]],"MMM")</f>
        <v>Jan</v>
      </c>
      <c r="G86" s="4" t="s">
        <v>6</v>
      </c>
      <c r="H86" s="4" t="s">
        <v>7</v>
      </c>
      <c r="I86" s="4" t="s">
        <v>2</v>
      </c>
      <c r="J86" s="4" t="s">
        <v>3</v>
      </c>
      <c r="K86" s="4" t="s">
        <v>14</v>
      </c>
      <c r="L86" s="4" t="s">
        <v>15</v>
      </c>
      <c r="M86" s="8">
        <v>1</v>
      </c>
      <c r="N86" s="5">
        <v>36.130000000000003</v>
      </c>
      <c r="O86" s="6">
        <v>0</v>
      </c>
      <c r="P86" s="5">
        <v>13.39</v>
      </c>
      <c r="Q86" s="5">
        <f t="shared" si="4"/>
        <v>36.130000000000003</v>
      </c>
      <c r="R86" s="5">
        <f t="shared" si="5"/>
        <v>13.39</v>
      </c>
      <c r="S86" s="5">
        <f t="shared" si="6"/>
        <v>22.740000000000002</v>
      </c>
      <c r="T86" s="7">
        <f t="shared" si="7"/>
        <v>0.62939385552172711</v>
      </c>
    </row>
    <row r="87" spans="1:20" ht="15.6">
      <c r="A87" s="2">
        <v>2910</v>
      </c>
      <c r="B87" s="3">
        <v>46041</v>
      </c>
      <c r="C87" s="4">
        <f>YEAR(SalesDataTable[[#This Row],[Order Date]])</f>
        <v>2026</v>
      </c>
      <c r="D87" s="16" t="str">
        <f>"Q"&amp;ROUNDUP(MONTH(SalesDataTable[[#This Row],[Order Date]])/3,0)</f>
        <v>Q1</v>
      </c>
      <c r="E87" s="4">
        <f>MONTH(SalesDataTable[[#This Row],[Order Date]])</f>
        <v>1</v>
      </c>
      <c r="F87" s="16" t="str">
        <f>TEXT(SalesDataTable[[#This Row],[Order Date]],"MMM")</f>
        <v>Jan</v>
      </c>
      <c r="G87" s="4" t="s">
        <v>20</v>
      </c>
      <c r="H87" s="4" t="s">
        <v>47</v>
      </c>
      <c r="I87" s="4" t="s">
        <v>19</v>
      </c>
      <c r="J87" s="4" t="s">
        <v>3</v>
      </c>
      <c r="K87" s="4" t="s">
        <v>4</v>
      </c>
      <c r="L87" s="4" t="s">
        <v>30</v>
      </c>
      <c r="M87" s="8">
        <v>1</v>
      </c>
      <c r="N87" s="5">
        <v>104.83</v>
      </c>
      <c r="O87" s="6">
        <v>0.05</v>
      </c>
      <c r="P87" s="5">
        <v>51.06</v>
      </c>
      <c r="Q87" s="5">
        <f t="shared" si="4"/>
        <v>99.588499999999996</v>
      </c>
      <c r="R87" s="5">
        <f t="shared" si="5"/>
        <v>51.06</v>
      </c>
      <c r="S87" s="5">
        <f t="shared" si="6"/>
        <v>48.528499999999994</v>
      </c>
      <c r="T87" s="7">
        <f t="shared" si="7"/>
        <v>0.48729019916958277</v>
      </c>
    </row>
    <row r="88" spans="1:20" ht="15.6">
      <c r="A88" s="2">
        <v>3694</v>
      </c>
      <c r="B88" s="3">
        <v>46041</v>
      </c>
      <c r="C88" s="4">
        <f>YEAR(SalesDataTable[[#This Row],[Order Date]])</f>
        <v>2026</v>
      </c>
      <c r="D88" s="16" t="str">
        <f>"Q"&amp;ROUNDUP(MONTH(SalesDataTable[[#This Row],[Order Date]])/3,0)</f>
        <v>Q1</v>
      </c>
      <c r="E88" s="4">
        <f>MONTH(SalesDataTable[[#This Row],[Order Date]])</f>
        <v>1</v>
      </c>
      <c r="F88" s="16" t="str">
        <f>TEXT(SalesDataTable[[#This Row],[Order Date]],"MMM")</f>
        <v>Jan</v>
      </c>
      <c r="G88" s="4" t="s">
        <v>0</v>
      </c>
      <c r="H88" s="4" t="s">
        <v>1</v>
      </c>
      <c r="I88" s="4" t="s">
        <v>19</v>
      </c>
      <c r="J88" s="4" t="s">
        <v>3</v>
      </c>
      <c r="K88" s="4" t="s">
        <v>14</v>
      </c>
      <c r="L88" s="4" t="s">
        <v>15</v>
      </c>
      <c r="M88" s="8">
        <v>1</v>
      </c>
      <c r="N88" s="5">
        <v>35.46</v>
      </c>
      <c r="O88" s="6">
        <v>0.05</v>
      </c>
      <c r="P88" s="5">
        <v>13.81</v>
      </c>
      <c r="Q88" s="5">
        <f t="shared" si="4"/>
        <v>33.686999999999998</v>
      </c>
      <c r="R88" s="5">
        <f t="shared" si="5"/>
        <v>13.81</v>
      </c>
      <c r="S88" s="5">
        <f t="shared" si="6"/>
        <v>19.876999999999995</v>
      </c>
      <c r="T88" s="7">
        <f t="shared" si="7"/>
        <v>0.59004957401965141</v>
      </c>
    </row>
    <row r="89" spans="1:20" ht="15.6">
      <c r="A89" s="2">
        <v>631</v>
      </c>
      <c r="B89" s="3">
        <v>46042</v>
      </c>
      <c r="C89" s="4">
        <f>YEAR(SalesDataTable[[#This Row],[Order Date]])</f>
        <v>2026</v>
      </c>
      <c r="D89" s="16" t="str">
        <f>"Q"&amp;ROUNDUP(MONTH(SalesDataTable[[#This Row],[Order Date]])/3,0)</f>
        <v>Q1</v>
      </c>
      <c r="E89" s="4">
        <f>MONTH(SalesDataTable[[#This Row],[Order Date]])</f>
        <v>1</v>
      </c>
      <c r="F89" s="16" t="str">
        <f>TEXT(SalesDataTable[[#This Row],[Order Date]],"MMM")</f>
        <v>Jan</v>
      </c>
      <c r="G89" s="4" t="s">
        <v>20</v>
      </c>
      <c r="H89" s="4" t="s">
        <v>33</v>
      </c>
      <c r="I89" s="4" t="s">
        <v>28</v>
      </c>
      <c r="J89" s="4" t="s">
        <v>3</v>
      </c>
      <c r="K89" s="4" t="s">
        <v>14</v>
      </c>
      <c r="L89" s="4" t="s">
        <v>48</v>
      </c>
      <c r="M89" s="8">
        <v>1</v>
      </c>
      <c r="N89" s="5">
        <v>165.42</v>
      </c>
      <c r="O89" s="6">
        <v>0</v>
      </c>
      <c r="P89" s="5">
        <v>85.69</v>
      </c>
      <c r="Q89" s="5">
        <f t="shared" si="4"/>
        <v>165.42</v>
      </c>
      <c r="R89" s="5">
        <f t="shared" si="5"/>
        <v>85.69</v>
      </c>
      <c r="S89" s="5">
        <f t="shared" si="6"/>
        <v>79.72999999999999</v>
      </c>
      <c r="T89" s="7">
        <f t="shared" si="7"/>
        <v>0.48198524966751299</v>
      </c>
    </row>
    <row r="90" spans="1:20" ht="15.6">
      <c r="A90" s="2">
        <v>1113</v>
      </c>
      <c r="B90" s="3">
        <v>46042</v>
      </c>
      <c r="C90" s="4">
        <f>YEAR(SalesDataTable[[#This Row],[Order Date]])</f>
        <v>2026</v>
      </c>
      <c r="D90" s="16" t="str">
        <f>"Q"&amp;ROUNDUP(MONTH(SalesDataTable[[#This Row],[Order Date]])/3,0)</f>
        <v>Q1</v>
      </c>
      <c r="E90" s="4">
        <f>MONTH(SalesDataTable[[#This Row],[Order Date]])</f>
        <v>1</v>
      </c>
      <c r="F90" s="16" t="str">
        <f>TEXT(SalesDataTable[[#This Row],[Order Date]],"MMM")</f>
        <v>Jan</v>
      </c>
      <c r="G90" s="4" t="s">
        <v>11</v>
      </c>
      <c r="H90" s="4" t="s">
        <v>25</v>
      </c>
      <c r="I90" s="4" t="s">
        <v>2</v>
      </c>
      <c r="J90" s="4" t="s">
        <v>3</v>
      </c>
      <c r="K90" s="4" t="s">
        <v>23</v>
      </c>
      <c r="L90" s="4" t="s">
        <v>51</v>
      </c>
      <c r="M90" s="8">
        <v>1</v>
      </c>
      <c r="N90" s="5">
        <v>122.86</v>
      </c>
      <c r="O90" s="6">
        <v>0.05</v>
      </c>
      <c r="P90" s="5">
        <v>60.36</v>
      </c>
      <c r="Q90" s="5">
        <f t="shared" si="4"/>
        <v>116.717</v>
      </c>
      <c r="R90" s="5">
        <f t="shared" si="5"/>
        <v>60.36</v>
      </c>
      <c r="S90" s="5">
        <f t="shared" si="6"/>
        <v>56.356999999999999</v>
      </c>
      <c r="T90" s="7">
        <f t="shared" si="7"/>
        <v>0.48285168398776529</v>
      </c>
    </row>
    <row r="91" spans="1:20" ht="15.6">
      <c r="A91" s="2">
        <v>1525</v>
      </c>
      <c r="B91" s="3">
        <v>46042</v>
      </c>
      <c r="C91" s="4">
        <f>YEAR(SalesDataTable[[#This Row],[Order Date]])</f>
        <v>2026</v>
      </c>
      <c r="D91" s="16" t="str">
        <f>"Q"&amp;ROUNDUP(MONTH(SalesDataTable[[#This Row],[Order Date]])/3,0)</f>
        <v>Q1</v>
      </c>
      <c r="E91" s="4">
        <f>MONTH(SalesDataTable[[#This Row],[Order Date]])</f>
        <v>1</v>
      </c>
      <c r="F91" s="16" t="str">
        <f>TEXT(SalesDataTable[[#This Row],[Order Date]],"MMM")</f>
        <v>Jan</v>
      </c>
      <c r="G91" s="4" t="s">
        <v>0</v>
      </c>
      <c r="H91" s="4" t="s">
        <v>1</v>
      </c>
      <c r="I91" s="4" t="s">
        <v>19</v>
      </c>
      <c r="J91" s="4" t="s">
        <v>3</v>
      </c>
      <c r="K91" s="4" t="s">
        <v>34</v>
      </c>
      <c r="L91" s="4" t="s">
        <v>42</v>
      </c>
      <c r="M91" s="8">
        <v>2</v>
      </c>
      <c r="N91" s="5">
        <v>35.82</v>
      </c>
      <c r="O91" s="6">
        <v>0</v>
      </c>
      <c r="P91" s="5">
        <v>14.09</v>
      </c>
      <c r="Q91" s="5">
        <f t="shared" si="4"/>
        <v>71.64</v>
      </c>
      <c r="R91" s="5">
        <f t="shared" si="5"/>
        <v>28.18</v>
      </c>
      <c r="S91" s="5">
        <f t="shared" si="6"/>
        <v>43.46</v>
      </c>
      <c r="T91" s="7">
        <f t="shared" si="7"/>
        <v>0.60664433277498608</v>
      </c>
    </row>
    <row r="92" spans="1:20" ht="15.6">
      <c r="A92" s="2">
        <v>3233</v>
      </c>
      <c r="B92" s="3">
        <v>46042</v>
      </c>
      <c r="C92" s="4">
        <f>YEAR(SalesDataTable[[#This Row],[Order Date]])</f>
        <v>2026</v>
      </c>
      <c r="D92" s="16" t="str">
        <f>"Q"&amp;ROUNDUP(MONTH(SalesDataTable[[#This Row],[Order Date]])/3,0)</f>
        <v>Q1</v>
      </c>
      <c r="E92" s="4">
        <f>MONTH(SalesDataTable[[#This Row],[Order Date]])</f>
        <v>1</v>
      </c>
      <c r="F92" s="16" t="str">
        <f>TEXT(SalesDataTable[[#This Row],[Order Date]],"MMM")</f>
        <v>Jan</v>
      </c>
      <c r="G92" s="4" t="s">
        <v>0</v>
      </c>
      <c r="H92" s="4" t="s">
        <v>1</v>
      </c>
      <c r="I92" s="4" t="s">
        <v>2</v>
      </c>
      <c r="J92" s="4" t="s">
        <v>13</v>
      </c>
      <c r="K92" s="4" t="s">
        <v>23</v>
      </c>
      <c r="L92" s="4" t="s">
        <v>51</v>
      </c>
      <c r="M92" s="8">
        <v>3</v>
      </c>
      <c r="N92" s="5">
        <v>120.29</v>
      </c>
      <c r="O92" s="6">
        <v>0.1</v>
      </c>
      <c r="P92" s="5">
        <v>62.41</v>
      </c>
      <c r="Q92" s="5">
        <f t="shared" si="4"/>
        <v>324.78300000000002</v>
      </c>
      <c r="R92" s="5">
        <f t="shared" si="5"/>
        <v>187.23</v>
      </c>
      <c r="S92" s="5">
        <f t="shared" si="6"/>
        <v>137.55300000000003</v>
      </c>
      <c r="T92" s="7">
        <f t="shared" si="7"/>
        <v>0.42352278290427769</v>
      </c>
    </row>
    <row r="93" spans="1:20" ht="15.6">
      <c r="A93" s="2">
        <v>4455</v>
      </c>
      <c r="B93" s="3">
        <v>46042</v>
      </c>
      <c r="C93" s="4">
        <f>YEAR(SalesDataTable[[#This Row],[Order Date]])</f>
        <v>2026</v>
      </c>
      <c r="D93" s="16" t="str">
        <f>"Q"&amp;ROUNDUP(MONTH(SalesDataTable[[#This Row],[Order Date]])/3,0)</f>
        <v>Q1</v>
      </c>
      <c r="E93" s="4">
        <f>MONTH(SalesDataTable[[#This Row],[Order Date]])</f>
        <v>1</v>
      </c>
      <c r="F93" s="16" t="str">
        <f>TEXT(SalesDataTable[[#This Row],[Order Date]],"MMM")</f>
        <v>Jan</v>
      </c>
      <c r="G93" s="4" t="s">
        <v>6</v>
      </c>
      <c r="H93" s="4" t="s">
        <v>41</v>
      </c>
      <c r="I93" s="4" t="s">
        <v>28</v>
      </c>
      <c r="J93" s="4" t="s">
        <v>3</v>
      </c>
      <c r="K93" s="4" t="s">
        <v>23</v>
      </c>
      <c r="L93" s="4" t="s">
        <v>40</v>
      </c>
      <c r="M93" s="8">
        <v>1</v>
      </c>
      <c r="N93" s="5">
        <v>80.239999999999995</v>
      </c>
      <c r="O93" s="6">
        <v>0.1</v>
      </c>
      <c r="P93" s="5">
        <v>39.950000000000003</v>
      </c>
      <c r="Q93" s="5">
        <f t="shared" si="4"/>
        <v>72.215999999999994</v>
      </c>
      <c r="R93" s="5">
        <f t="shared" si="5"/>
        <v>39.950000000000003</v>
      </c>
      <c r="S93" s="5">
        <f t="shared" si="6"/>
        <v>32.265999999999991</v>
      </c>
      <c r="T93" s="7">
        <f t="shared" si="7"/>
        <v>0.44679849340866279</v>
      </c>
    </row>
    <row r="94" spans="1:20" ht="15.6">
      <c r="A94" s="2">
        <v>1769</v>
      </c>
      <c r="B94" s="3">
        <v>46043</v>
      </c>
      <c r="C94" s="4">
        <f>YEAR(SalesDataTable[[#This Row],[Order Date]])</f>
        <v>2026</v>
      </c>
      <c r="D94" s="16" t="str">
        <f>"Q"&amp;ROUNDUP(MONTH(SalesDataTable[[#This Row],[Order Date]])/3,0)</f>
        <v>Q1</v>
      </c>
      <c r="E94" s="4">
        <f>MONTH(SalesDataTable[[#This Row],[Order Date]])</f>
        <v>1</v>
      </c>
      <c r="F94" s="16" t="str">
        <f>TEXT(SalesDataTable[[#This Row],[Order Date]],"MMM")</f>
        <v>Jan</v>
      </c>
      <c r="G94" s="4" t="s">
        <v>0</v>
      </c>
      <c r="H94" s="4" t="s">
        <v>50</v>
      </c>
      <c r="I94" s="4" t="s">
        <v>19</v>
      </c>
      <c r="J94" s="4" t="s">
        <v>13</v>
      </c>
      <c r="K94" s="4" t="s">
        <v>34</v>
      </c>
      <c r="L94" s="4" t="s">
        <v>42</v>
      </c>
      <c r="M94" s="8">
        <v>2</v>
      </c>
      <c r="N94" s="5">
        <v>35.97</v>
      </c>
      <c r="O94" s="6">
        <v>0</v>
      </c>
      <c r="P94" s="5">
        <v>13.55</v>
      </c>
      <c r="Q94" s="5">
        <f t="shared" si="4"/>
        <v>71.94</v>
      </c>
      <c r="R94" s="5">
        <f t="shared" si="5"/>
        <v>27.1</v>
      </c>
      <c r="S94" s="5">
        <f t="shared" si="6"/>
        <v>44.839999999999996</v>
      </c>
      <c r="T94" s="7">
        <f t="shared" si="7"/>
        <v>0.62329719210453149</v>
      </c>
    </row>
    <row r="95" spans="1:20" ht="15.6">
      <c r="A95" s="2">
        <v>3467</v>
      </c>
      <c r="B95" s="3">
        <v>46043</v>
      </c>
      <c r="C95" s="4">
        <f>YEAR(SalesDataTable[[#This Row],[Order Date]])</f>
        <v>2026</v>
      </c>
      <c r="D95" s="16" t="str">
        <f>"Q"&amp;ROUNDUP(MONTH(SalesDataTable[[#This Row],[Order Date]])/3,0)</f>
        <v>Q1</v>
      </c>
      <c r="E95" s="4">
        <f>MONTH(SalesDataTable[[#This Row],[Order Date]])</f>
        <v>1</v>
      </c>
      <c r="F95" s="16" t="str">
        <f>TEXT(SalesDataTable[[#This Row],[Order Date]],"MMM")</f>
        <v>Jan</v>
      </c>
      <c r="G95" s="4" t="s">
        <v>6</v>
      </c>
      <c r="H95" s="4" t="s">
        <v>41</v>
      </c>
      <c r="I95" s="4" t="s">
        <v>2</v>
      </c>
      <c r="J95" s="4" t="s">
        <v>13</v>
      </c>
      <c r="K95" s="4" t="s">
        <v>9</v>
      </c>
      <c r="L95" s="4" t="s">
        <v>46</v>
      </c>
      <c r="M95" s="8">
        <v>1</v>
      </c>
      <c r="N95" s="5">
        <v>72.239999999999995</v>
      </c>
      <c r="O95" s="6">
        <v>0</v>
      </c>
      <c r="P95" s="5">
        <v>33.26</v>
      </c>
      <c r="Q95" s="5">
        <f t="shared" si="4"/>
        <v>72.239999999999995</v>
      </c>
      <c r="R95" s="5">
        <f t="shared" si="5"/>
        <v>33.26</v>
      </c>
      <c r="S95" s="5">
        <f t="shared" si="6"/>
        <v>38.979999999999997</v>
      </c>
      <c r="T95" s="7">
        <f t="shared" si="7"/>
        <v>0.53959025470653377</v>
      </c>
    </row>
    <row r="96" spans="1:20" ht="15.6">
      <c r="A96" s="2">
        <v>3911</v>
      </c>
      <c r="B96" s="3">
        <v>46043</v>
      </c>
      <c r="C96" s="4">
        <f>YEAR(SalesDataTable[[#This Row],[Order Date]])</f>
        <v>2026</v>
      </c>
      <c r="D96" s="16" t="str">
        <f>"Q"&amp;ROUNDUP(MONTH(SalesDataTable[[#This Row],[Order Date]])/3,0)</f>
        <v>Q1</v>
      </c>
      <c r="E96" s="4">
        <f>MONTH(SalesDataTable[[#This Row],[Order Date]])</f>
        <v>1</v>
      </c>
      <c r="F96" s="16" t="str">
        <f>TEXT(SalesDataTable[[#This Row],[Order Date]],"MMM")</f>
        <v>Jan</v>
      </c>
      <c r="G96" s="4" t="s">
        <v>0</v>
      </c>
      <c r="H96" s="4" t="s">
        <v>50</v>
      </c>
      <c r="I96" s="4" t="s">
        <v>2</v>
      </c>
      <c r="J96" s="4" t="s">
        <v>3</v>
      </c>
      <c r="K96" s="4" t="s">
        <v>9</v>
      </c>
      <c r="L96" s="4" t="s">
        <v>37</v>
      </c>
      <c r="M96" s="8">
        <v>5</v>
      </c>
      <c r="N96" s="5">
        <v>152.81</v>
      </c>
      <c r="O96" s="6">
        <v>0</v>
      </c>
      <c r="P96" s="5">
        <v>78.989999999999995</v>
      </c>
      <c r="Q96" s="5">
        <f t="shared" si="4"/>
        <v>764.05</v>
      </c>
      <c r="R96" s="5">
        <f t="shared" si="5"/>
        <v>394.95</v>
      </c>
      <c r="S96" s="5">
        <f t="shared" si="6"/>
        <v>369.09999999999997</v>
      </c>
      <c r="T96" s="7">
        <f t="shared" si="7"/>
        <v>0.48308356782933054</v>
      </c>
    </row>
    <row r="97" spans="1:20" ht="15.6">
      <c r="A97" s="2">
        <v>4401</v>
      </c>
      <c r="B97" s="3">
        <v>46043</v>
      </c>
      <c r="C97" s="4">
        <f>YEAR(SalesDataTable[[#This Row],[Order Date]])</f>
        <v>2026</v>
      </c>
      <c r="D97" s="16" t="str">
        <f>"Q"&amp;ROUNDUP(MONTH(SalesDataTable[[#This Row],[Order Date]])/3,0)</f>
        <v>Q1</v>
      </c>
      <c r="E97" s="4">
        <f>MONTH(SalesDataTable[[#This Row],[Order Date]])</f>
        <v>1</v>
      </c>
      <c r="F97" s="16" t="str">
        <f>TEXT(SalesDataTable[[#This Row],[Order Date]],"MMM")</f>
        <v>Jan</v>
      </c>
      <c r="G97" s="4" t="s">
        <v>0</v>
      </c>
      <c r="H97" s="4" t="s">
        <v>50</v>
      </c>
      <c r="I97" s="4" t="s">
        <v>2</v>
      </c>
      <c r="J97" s="4" t="s">
        <v>13</v>
      </c>
      <c r="K97" s="4" t="s">
        <v>4</v>
      </c>
      <c r="L97" s="4" t="s">
        <v>5</v>
      </c>
      <c r="M97" s="8">
        <v>3</v>
      </c>
      <c r="N97" s="5">
        <v>83.34</v>
      </c>
      <c r="O97" s="6">
        <v>0</v>
      </c>
      <c r="P97" s="5">
        <v>41.44</v>
      </c>
      <c r="Q97" s="5">
        <f t="shared" si="4"/>
        <v>250.02</v>
      </c>
      <c r="R97" s="5">
        <f t="shared" si="5"/>
        <v>124.32</v>
      </c>
      <c r="S97" s="5">
        <f t="shared" si="6"/>
        <v>125.70000000000002</v>
      </c>
      <c r="T97" s="7">
        <f t="shared" si="7"/>
        <v>0.50275977921766268</v>
      </c>
    </row>
    <row r="98" spans="1:20" ht="15.6">
      <c r="A98" s="2">
        <v>4864</v>
      </c>
      <c r="B98" s="3">
        <v>46043</v>
      </c>
      <c r="C98" s="4">
        <f>YEAR(SalesDataTable[[#This Row],[Order Date]])</f>
        <v>2026</v>
      </c>
      <c r="D98" s="16" t="str">
        <f>"Q"&amp;ROUNDUP(MONTH(SalesDataTable[[#This Row],[Order Date]])/3,0)</f>
        <v>Q1</v>
      </c>
      <c r="E98" s="4">
        <f>MONTH(SalesDataTable[[#This Row],[Order Date]])</f>
        <v>1</v>
      </c>
      <c r="F98" s="16" t="str">
        <f>TEXT(SalesDataTable[[#This Row],[Order Date]],"MMM")</f>
        <v>Jan</v>
      </c>
      <c r="G98" s="4" t="s">
        <v>20</v>
      </c>
      <c r="H98" s="4" t="s">
        <v>47</v>
      </c>
      <c r="I98" s="4" t="s">
        <v>2</v>
      </c>
      <c r="J98" s="4" t="s">
        <v>3</v>
      </c>
      <c r="K98" s="4" t="s">
        <v>34</v>
      </c>
      <c r="L98" s="4" t="s">
        <v>42</v>
      </c>
      <c r="M98" s="8">
        <v>1</v>
      </c>
      <c r="N98" s="5">
        <v>35.869999999999997</v>
      </c>
      <c r="O98" s="6">
        <v>0</v>
      </c>
      <c r="P98" s="5">
        <v>13.64</v>
      </c>
      <c r="Q98" s="5">
        <f t="shared" si="4"/>
        <v>35.869999999999997</v>
      </c>
      <c r="R98" s="5">
        <f t="shared" si="5"/>
        <v>13.64</v>
      </c>
      <c r="S98" s="5">
        <f t="shared" si="6"/>
        <v>22.229999999999997</v>
      </c>
      <c r="T98" s="7">
        <f t="shared" si="7"/>
        <v>0.61973794257039305</v>
      </c>
    </row>
    <row r="99" spans="1:20" ht="15.6">
      <c r="A99" s="2">
        <v>347</v>
      </c>
      <c r="B99" s="3">
        <v>46044</v>
      </c>
      <c r="C99" s="4">
        <f>YEAR(SalesDataTable[[#This Row],[Order Date]])</f>
        <v>2026</v>
      </c>
      <c r="D99" s="16" t="str">
        <f>"Q"&amp;ROUNDUP(MONTH(SalesDataTable[[#This Row],[Order Date]])/3,0)</f>
        <v>Q1</v>
      </c>
      <c r="E99" s="4">
        <f>MONTH(SalesDataTable[[#This Row],[Order Date]])</f>
        <v>1</v>
      </c>
      <c r="F99" s="16" t="str">
        <f>TEXT(SalesDataTable[[#This Row],[Order Date]],"MMM")</f>
        <v>Jan</v>
      </c>
      <c r="G99" s="4" t="s">
        <v>20</v>
      </c>
      <c r="H99" s="4" t="s">
        <v>21</v>
      </c>
      <c r="I99" s="4" t="s">
        <v>28</v>
      </c>
      <c r="J99" s="4" t="s">
        <v>13</v>
      </c>
      <c r="K99" s="4" t="s">
        <v>23</v>
      </c>
      <c r="L99" s="4" t="s">
        <v>29</v>
      </c>
      <c r="M99" s="8">
        <v>1</v>
      </c>
      <c r="N99" s="5">
        <v>199.42</v>
      </c>
      <c r="O99" s="6">
        <v>0.05</v>
      </c>
      <c r="P99" s="5">
        <v>101.82</v>
      </c>
      <c r="Q99" s="5">
        <f t="shared" si="4"/>
        <v>189.44899999999998</v>
      </c>
      <c r="R99" s="5">
        <f t="shared" si="5"/>
        <v>101.82</v>
      </c>
      <c r="S99" s="5">
        <f t="shared" si="6"/>
        <v>87.628999999999991</v>
      </c>
      <c r="T99" s="7">
        <f t="shared" si="7"/>
        <v>0.46254664843836601</v>
      </c>
    </row>
    <row r="100" spans="1:20" ht="15.6">
      <c r="A100" s="2">
        <v>2051</v>
      </c>
      <c r="B100" s="3">
        <v>46044</v>
      </c>
      <c r="C100" s="4">
        <f>YEAR(SalesDataTable[[#This Row],[Order Date]])</f>
        <v>2026</v>
      </c>
      <c r="D100" s="16" t="str">
        <f>"Q"&amp;ROUNDUP(MONTH(SalesDataTable[[#This Row],[Order Date]])/3,0)</f>
        <v>Q1</v>
      </c>
      <c r="E100" s="4">
        <f>MONTH(SalesDataTable[[#This Row],[Order Date]])</f>
        <v>1</v>
      </c>
      <c r="F100" s="16" t="str">
        <f>TEXT(SalesDataTable[[#This Row],[Order Date]],"MMM")</f>
        <v>Jan</v>
      </c>
      <c r="G100" s="4" t="s">
        <v>11</v>
      </c>
      <c r="H100" s="4" t="s">
        <v>25</v>
      </c>
      <c r="I100" s="4" t="s">
        <v>2</v>
      </c>
      <c r="J100" s="4" t="s">
        <v>13</v>
      </c>
      <c r="K100" s="4" t="s">
        <v>23</v>
      </c>
      <c r="L100" s="4" t="s">
        <v>24</v>
      </c>
      <c r="M100" s="8">
        <v>3</v>
      </c>
      <c r="N100" s="5">
        <v>347.41</v>
      </c>
      <c r="O100" s="6">
        <v>0.1</v>
      </c>
      <c r="P100" s="5">
        <v>192.13</v>
      </c>
      <c r="Q100" s="5">
        <f t="shared" si="4"/>
        <v>938.00700000000006</v>
      </c>
      <c r="R100" s="5">
        <f t="shared" si="5"/>
        <v>576.39</v>
      </c>
      <c r="S100" s="5">
        <f t="shared" si="6"/>
        <v>361.61700000000008</v>
      </c>
      <c r="T100" s="7">
        <f t="shared" si="7"/>
        <v>0.38551631277804971</v>
      </c>
    </row>
    <row r="101" spans="1:20" ht="15.6">
      <c r="A101" s="2">
        <v>2314</v>
      </c>
      <c r="B101" s="3">
        <v>46044</v>
      </c>
      <c r="C101" s="4">
        <f>YEAR(SalesDataTable[[#This Row],[Order Date]])</f>
        <v>2026</v>
      </c>
      <c r="D101" s="16" t="str">
        <f>"Q"&amp;ROUNDUP(MONTH(SalesDataTable[[#This Row],[Order Date]])/3,0)</f>
        <v>Q1</v>
      </c>
      <c r="E101" s="4">
        <f>MONTH(SalesDataTable[[#This Row],[Order Date]])</f>
        <v>1</v>
      </c>
      <c r="F101" s="16" t="str">
        <f>TEXT(SalesDataTable[[#This Row],[Order Date]],"MMM")</f>
        <v>Jan</v>
      </c>
      <c r="G101" s="4" t="s">
        <v>0</v>
      </c>
      <c r="H101" s="4" t="s">
        <v>36</v>
      </c>
      <c r="I101" s="4" t="s">
        <v>2</v>
      </c>
      <c r="J101" s="4" t="s">
        <v>13</v>
      </c>
      <c r="K101" s="4" t="s">
        <v>4</v>
      </c>
      <c r="L101" s="4" t="s">
        <v>26</v>
      </c>
      <c r="M101" s="8">
        <v>1</v>
      </c>
      <c r="N101" s="5">
        <v>40.28</v>
      </c>
      <c r="O101" s="6">
        <v>0</v>
      </c>
      <c r="P101" s="5">
        <v>16.79</v>
      </c>
      <c r="Q101" s="5">
        <f t="shared" si="4"/>
        <v>40.28</v>
      </c>
      <c r="R101" s="5">
        <f t="shared" si="5"/>
        <v>16.79</v>
      </c>
      <c r="S101" s="5">
        <f t="shared" si="6"/>
        <v>23.490000000000002</v>
      </c>
      <c r="T101" s="7">
        <f t="shared" si="7"/>
        <v>0.58316782522343602</v>
      </c>
    </row>
    <row r="102" spans="1:20" ht="15.6">
      <c r="A102" s="2">
        <v>3861</v>
      </c>
      <c r="B102" s="3">
        <v>46044</v>
      </c>
      <c r="C102" s="4">
        <f>YEAR(SalesDataTable[[#This Row],[Order Date]])</f>
        <v>2026</v>
      </c>
      <c r="D102" s="16" t="str">
        <f>"Q"&amp;ROUNDUP(MONTH(SalesDataTable[[#This Row],[Order Date]])/3,0)</f>
        <v>Q1</v>
      </c>
      <c r="E102" s="4">
        <f>MONTH(SalesDataTable[[#This Row],[Order Date]])</f>
        <v>1</v>
      </c>
      <c r="F102" s="16" t="str">
        <f>TEXT(SalesDataTable[[#This Row],[Order Date]],"MMM")</f>
        <v>Jan</v>
      </c>
      <c r="G102" s="4" t="s">
        <v>20</v>
      </c>
      <c r="H102" s="4" t="s">
        <v>47</v>
      </c>
      <c r="I102" s="4" t="s">
        <v>2</v>
      </c>
      <c r="J102" s="4" t="s">
        <v>3</v>
      </c>
      <c r="K102" s="4" t="s">
        <v>23</v>
      </c>
      <c r="L102" s="4" t="s">
        <v>29</v>
      </c>
      <c r="M102" s="8">
        <v>3</v>
      </c>
      <c r="N102" s="5">
        <v>195.49</v>
      </c>
      <c r="O102" s="6">
        <v>0.05</v>
      </c>
      <c r="P102" s="5">
        <v>106.38</v>
      </c>
      <c r="Q102" s="5">
        <f t="shared" si="4"/>
        <v>557.14649999999995</v>
      </c>
      <c r="R102" s="5">
        <f t="shared" si="5"/>
        <v>319.14</v>
      </c>
      <c r="S102" s="5">
        <f t="shared" si="6"/>
        <v>238.00649999999996</v>
      </c>
      <c r="T102" s="7">
        <f t="shared" si="7"/>
        <v>0.42718836069148775</v>
      </c>
    </row>
    <row r="103" spans="1:20" ht="15.6">
      <c r="A103" s="2">
        <v>843</v>
      </c>
      <c r="B103" s="3">
        <v>46045</v>
      </c>
      <c r="C103" s="4">
        <f>YEAR(SalesDataTable[[#This Row],[Order Date]])</f>
        <v>2026</v>
      </c>
      <c r="D103" s="16" t="str">
        <f>"Q"&amp;ROUNDUP(MONTH(SalesDataTable[[#This Row],[Order Date]])/3,0)</f>
        <v>Q1</v>
      </c>
      <c r="E103" s="4">
        <f>MONTH(SalesDataTable[[#This Row],[Order Date]])</f>
        <v>1</v>
      </c>
      <c r="F103" s="16" t="str">
        <f>TEXT(SalesDataTable[[#This Row],[Order Date]],"MMM")</f>
        <v>Jan</v>
      </c>
      <c r="G103" s="4" t="s">
        <v>6</v>
      </c>
      <c r="H103" s="4" t="s">
        <v>41</v>
      </c>
      <c r="I103" s="4" t="s">
        <v>2</v>
      </c>
      <c r="J103" s="4" t="s">
        <v>3</v>
      </c>
      <c r="K103" s="4" t="s">
        <v>34</v>
      </c>
      <c r="L103" s="4" t="s">
        <v>42</v>
      </c>
      <c r="M103" s="8">
        <v>2</v>
      </c>
      <c r="N103" s="5">
        <v>35.75</v>
      </c>
      <c r="O103" s="6">
        <v>0</v>
      </c>
      <c r="P103" s="5">
        <v>13.94</v>
      </c>
      <c r="Q103" s="5">
        <f t="shared" si="4"/>
        <v>71.5</v>
      </c>
      <c r="R103" s="5">
        <f t="shared" si="5"/>
        <v>27.88</v>
      </c>
      <c r="S103" s="5">
        <f t="shared" si="6"/>
        <v>43.620000000000005</v>
      </c>
      <c r="T103" s="7">
        <f t="shared" si="7"/>
        <v>0.61006993006993016</v>
      </c>
    </row>
    <row r="104" spans="1:20" ht="15.6">
      <c r="A104" s="2">
        <v>868</v>
      </c>
      <c r="B104" s="3">
        <v>46045</v>
      </c>
      <c r="C104" s="4">
        <f>YEAR(SalesDataTable[[#This Row],[Order Date]])</f>
        <v>2026</v>
      </c>
      <c r="D104" s="16" t="str">
        <f>"Q"&amp;ROUNDUP(MONTH(SalesDataTable[[#This Row],[Order Date]])/3,0)</f>
        <v>Q1</v>
      </c>
      <c r="E104" s="4">
        <f>MONTH(SalesDataTable[[#This Row],[Order Date]])</f>
        <v>1</v>
      </c>
      <c r="F104" s="16" t="str">
        <f>TEXT(SalesDataTable[[#This Row],[Order Date]],"MMM")</f>
        <v>Jan</v>
      </c>
      <c r="G104" s="4" t="s">
        <v>0</v>
      </c>
      <c r="H104" s="4" t="s">
        <v>50</v>
      </c>
      <c r="I104" s="4" t="s">
        <v>2</v>
      </c>
      <c r="J104" s="4" t="s">
        <v>3</v>
      </c>
      <c r="K104" s="4" t="s">
        <v>4</v>
      </c>
      <c r="L104" s="4" t="s">
        <v>30</v>
      </c>
      <c r="M104" s="8">
        <v>1</v>
      </c>
      <c r="N104" s="5">
        <v>103.39</v>
      </c>
      <c r="O104" s="6">
        <v>0</v>
      </c>
      <c r="P104" s="5">
        <v>51.32</v>
      </c>
      <c r="Q104" s="5">
        <f t="shared" si="4"/>
        <v>103.39</v>
      </c>
      <c r="R104" s="5">
        <f t="shared" si="5"/>
        <v>51.32</v>
      </c>
      <c r="S104" s="5">
        <f t="shared" si="6"/>
        <v>52.07</v>
      </c>
      <c r="T104" s="7">
        <f t="shared" si="7"/>
        <v>0.50362704323435536</v>
      </c>
    </row>
    <row r="105" spans="1:20" ht="15.6">
      <c r="A105" s="2">
        <v>890</v>
      </c>
      <c r="B105" s="3">
        <v>46045</v>
      </c>
      <c r="C105" s="4">
        <f>YEAR(SalesDataTable[[#This Row],[Order Date]])</f>
        <v>2026</v>
      </c>
      <c r="D105" s="16" t="str">
        <f>"Q"&amp;ROUNDUP(MONTH(SalesDataTable[[#This Row],[Order Date]])/3,0)</f>
        <v>Q1</v>
      </c>
      <c r="E105" s="4">
        <f>MONTH(SalesDataTable[[#This Row],[Order Date]])</f>
        <v>1</v>
      </c>
      <c r="F105" s="16" t="str">
        <f>TEXT(SalesDataTable[[#This Row],[Order Date]],"MMM")</f>
        <v>Jan</v>
      </c>
      <c r="G105" s="4" t="s">
        <v>0</v>
      </c>
      <c r="H105" s="4" t="s">
        <v>50</v>
      </c>
      <c r="I105" s="4" t="s">
        <v>2</v>
      </c>
      <c r="J105" s="4" t="s">
        <v>13</v>
      </c>
      <c r="K105" s="4" t="s">
        <v>23</v>
      </c>
      <c r="L105" s="4" t="s">
        <v>40</v>
      </c>
      <c r="M105" s="8">
        <v>3</v>
      </c>
      <c r="N105" s="5">
        <v>81.98</v>
      </c>
      <c r="O105" s="6">
        <v>0.1</v>
      </c>
      <c r="P105" s="5">
        <v>40.229999999999997</v>
      </c>
      <c r="Q105" s="5">
        <f t="shared" si="4"/>
        <v>221.346</v>
      </c>
      <c r="R105" s="5">
        <f t="shared" si="5"/>
        <v>120.69</v>
      </c>
      <c r="S105" s="5">
        <f t="shared" si="6"/>
        <v>100.65600000000001</v>
      </c>
      <c r="T105" s="7">
        <f t="shared" si="7"/>
        <v>0.45474505977067581</v>
      </c>
    </row>
    <row r="106" spans="1:20" ht="15.6">
      <c r="A106" s="2">
        <v>2185</v>
      </c>
      <c r="B106" s="3">
        <v>46045</v>
      </c>
      <c r="C106" s="4">
        <f>YEAR(SalesDataTable[[#This Row],[Order Date]])</f>
        <v>2026</v>
      </c>
      <c r="D106" s="16" t="str">
        <f>"Q"&amp;ROUNDUP(MONTH(SalesDataTable[[#This Row],[Order Date]])/3,0)</f>
        <v>Q1</v>
      </c>
      <c r="E106" s="4">
        <f>MONTH(SalesDataTable[[#This Row],[Order Date]])</f>
        <v>1</v>
      </c>
      <c r="F106" s="16" t="str">
        <f>TEXT(SalesDataTable[[#This Row],[Order Date]],"MMM")</f>
        <v>Jan</v>
      </c>
      <c r="G106" s="4" t="s">
        <v>11</v>
      </c>
      <c r="H106" s="4" t="s">
        <v>12</v>
      </c>
      <c r="I106" s="4" t="s">
        <v>8</v>
      </c>
      <c r="J106" s="4" t="s">
        <v>16</v>
      </c>
      <c r="K106" s="4" t="s">
        <v>23</v>
      </c>
      <c r="L106" s="4" t="s">
        <v>24</v>
      </c>
      <c r="M106" s="8">
        <v>10</v>
      </c>
      <c r="N106" s="5">
        <v>337.69</v>
      </c>
      <c r="O106" s="6">
        <v>0.1</v>
      </c>
      <c r="P106" s="5">
        <v>200.27</v>
      </c>
      <c r="Q106" s="5">
        <f t="shared" si="4"/>
        <v>3039.21</v>
      </c>
      <c r="R106" s="5">
        <f t="shared" si="5"/>
        <v>2002.7</v>
      </c>
      <c r="S106" s="5">
        <f t="shared" si="6"/>
        <v>1036.51</v>
      </c>
      <c r="T106" s="7">
        <f t="shared" si="7"/>
        <v>0.34104586389226149</v>
      </c>
    </row>
    <row r="107" spans="1:20" ht="15.6">
      <c r="A107" s="2">
        <v>2335</v>
      </c>
      <c r="B107" s="3">
        <v>46045</v>
      </c>
      <c r="C107" s="4">
        <f>YEAR(SalesDataTable[[#This Row],[Order Date]])</f>
        <v>2026</v>
      </c>
      <c r="D107" s="16" t="str">
        <f>"Q"&amp;ROUNDUP(MONTH(SalesDataTable[[#This Row],[Order Date]])/3,0)</f>
        <v>Q1</v>
      </c>
      <c r="E107" s="4">
        <f>MONTH(SalesDataTable[[#This Row],[Order Date]])</f>
        <v>1</v>
      </c>
      <c r="F107" s="16" t="str">
        <f>TEXT(SalesDataTable[[#This Row],[Order Date]],"MMM")</f>
        <v>Jan</v>
      </c>
      <c r="G107" s="4" t="s">
        <v>20</v>
      </c>
      <c r="H107" s="4" t="s">
        <v>33</v>
      </c>
      <c r="I107" s="4" t="s">
        <v>2</v>
      </c>
      <c r="J107" s="4" t="s">
        <v>13</v>
      </c>
      <c r="K107" s="4" t="s">
        <v>23</v>
      </c>
      <c r="L107" s="4" t="s">
        <v>24</v>
      </c>
      <c r="M107" s="8">
        <v>2</v>
      </c>
      <c r="N107" s="5">
        <v>333.29</v>
      </c>
      <c r="O107" s="6">
        <v>0</v>
      </c>
      <c r="P107" s="5">
        <v>197.18</v>
      </c>
      <c r="Q107" s="5">
        <f t="shared" si="4"/>
        <v>666.58</v>
      </c>
      <c r="R107" s="5">
        <f t="shared" si="5"/>
        <v>394.36</v>
      </c>
      <c r="S107" s="5">
        <f t="shared" si="6"/>
        <v>272.22000000000003</v>
      </c>
      <c r="T107" s="7">
        <f t="shared" si="7"/>
        <v>0.40838308980167426</v>
      </c>
    </row>
    <row r="108" spans="1:20" ht="15.6">
      <c r="A108" s="2">
        <v>2784</v>
      </c>
      <c r="B108" s="3">
        <v>46045</v>
      </c>
      <c r="C108" s="4">
        <f>YEAR(SalesDataTable[[#This Row],[Order Date]])</f>
        <v>2026</v>
      </c>
      <c r="D108" s="16" t="str">
        <f>"Q"&amp;ROUNDUP(MONTH(SalesDataTable[[#This Row],[Order Date]])/3,0)</f>
        <v>Q1</v>
      </c>
      <c r="E108" s="4">
        <f>MONTH(SalesDataTable[[#This Row],[Order Date]])</f>
        <v>1</v>
      </c>
      <c r="F108" s="16" t="str">
        <f>TEXT(SalesDataTable[[#This Row],[Order Date]],"MMM")</f>
        <v>Jan</v>
      </c>
      <c r="G108" s="4" t="s">
        <v>0</v>
      </c>
      <c r="H108" s="4" t="s">
        <v>50</v>
      </c>
      <c r="I108" s="4" t="s">
        <v>19</v>
      </c>
      <c r="J108" s="4" t="s">
        <v>13</v>
      </c>
      <c r="K108" s="4" t="s">
        <v>4</v>
      </c>
      <c r="L108" s="4" t="s">
        <v>5</v>
      </c>
      <c r="M108" s="8">
        <v>1</v>
      </c>
      <c r="N108" s="5">
        <v>80.11</v>
      </c>
      <c r="O108" s="6">
        <v>0.05</v>
      </c>
      <c r="P108" s="5">
        <v>43.54</v>
      </c>
      <c r="Q108" s="5">
        <f t="shared" si="4"/>
        <v>76.104500000000002</v>
      </c>
      <c r="R108" s="5">
        <f t="shared" si="5"/>
        <v>43.54</v>
      </c>
      <c r="S108" s="5">
        <f t="shared" si="6"/>
        <v>32.564500000000002</v>
      </c>
      <c r="T108" s="7">
        <f t="shared" si="7"/>
        <v>0.42789191177919839</v>
      </c>
    </row>
    <row r="109" spans="1:20" ht="15.6">
      <c r="A109" s="2">
        <v>3820</v>
      </c>
      <c r="B109" s="3">
        <v>46045</v>
      </c>
      <c r="C109" s="4">
        <f>YEAR(SalesDataTable[[#This Row],[Order Date]])</f>
        <v>2026</v>
      </c>
      <c r="D109" s="16" t="str">
        <f>"Q"&amp;ROUNDUP(MONTH(SalesDataTable[[#This Row],[Order Date]])/3,0)</f>
        <v>Q1</v>
      </c>
      <c r="E109" s="4">
        <f>MONTH(SalesDataTable[[#This Row],[Order Date]])</f>
        <v>1</v>
      </c>
      <c r="F109" s="16" t="str">
        <f>TEXT(SalesDataTable[[#This Row],[Order Date]],"MMM")</f>
        <v>Jan</v>
      </c>
      <c r="G109" s="4" t="s">
        <v>20</v>
      </c>
      <c r="H109" s="4" t="s">
        <v>47</v>
      </c>
      <c r="I109" s="4" t="s">
        <v>19</v>
      </c>
      <c r="J109" s="4" t="s">
        <v>13</v>
      </c>
      <c r="K109" s="4" t="s">
        <v>23</v>
      </c>
      <c r="L109" s="4" t="s">
        <v>40</v>
      </c>
      <c r="M109" s="8">
        <v>1</v>
      </c>
      <c r="N109" s="5">
        <v>82.6</v>
      </c>
      <c r="O109" s="6">
        <v>0.05</v>
      </c>
      <c r="P109" s="5">
        <v>38.299999999999997</v>
      </c>
      <c r="Q109" s="5">
        <f t="shared" si="4"/>
        <v>78.469999999999985</v>
      </c>
      <c r="R109" s="5">
        <f t="shared" si="5"/>
        <v>38.299999999999997</v>
      </c>
      <c r="S109" s="5">
        <f t="shared" si="6"/>
        <v>40.169999999999987</v>
      </c>
      <c r="T109" s="7">
        <f t="shared" si="7"/>
        <v>0.51191538167452522</v>
      </c>
    </row>
    <row r="110" spans="1:20" ht="15.6">
      <c r="A110" s="2">
        <v>994</v>
      </c>
      <c r="B110" s="3">
        <v>46046</v>
      </c>
      <c r="C110" s="4">
        <f>YEAR(SalesDataTable[[#This Row],[Order Date]])</f>
        <v>2026</v>
      </c>
      <c r="D110" s="16" t="str">
        <f>"Q"&amp;ROUNDUP(MONTH(SalesDataTable[[#This Row],[Order Date]])/3,0)</f>
        <v>Q1</v>
      </c>
      <c r="E110" s="4">
        <f>MONTH(SalesDataTable[[#This Row],[Order Date]])</f>
        <v>1</v>
      </c>
      <c r="F110" s="16" t="str">
        <f>TEXT(SalesDataTable[[#This Row],[Order Date]],"MMM")</f>
        <v>Jan</v>
      </c>
      <c r="G110" s="4" t="s">
        <v>0</v>
      </c>
      <c r="H110" s="4" t="s">
        <v>50</v>
      </c>
      <c r="I110" s="4" t="s">
        <v>2</v>
      </c>
      <c r="J110" s="4" t="s">
        <v>3</v>
      </c>
      <c r="K110" s="4" t="s">
        <v>9</v>
      </c>
      <c r="L110" s="4" t="s">
        <v>10</v>
      </c>
      <c r="M110" s="8">
        <v>1</v>
      </c>
      <c r="N110" s="5">
        <v>94.07</v>
      </c>
      <c r="O110" s="6">
        <v>0</v>
      </c>
      <c r="P110" s="5">
        <v>46.28</v>
      </c>
      <c r="Q110" s="5">
        <f t="shared" si="4"/>
        <v>94.07</v>
      </c>
      <c r="R110" s="5">
        <f t="shared" si="5"/>
        <v>46.28</v>
      </c>
      <c r="S110" s="5">
        <f t="shared" si="6"/>
        <v>47.789999999999992</v>
      </c>
      <c r="T110" s="7">
        <f t="shared" si="7"/>
        <v>0.50802593813117891</v>
      </c>
    </row>
    <row r="111" spans="1:20" ht="15.6">
      <c r="A111" s="2">
        <v>1643</v>
      </c>
      <c r="B111" s="3">
        <v>46046</v>
      </c>
      <c r="C111" s="4">
        <f>YEAR(SalesDataTable[[#This Row],[Order Date]])</f>
        <v>2026</v>
      </c>
      <c r="D111" s="16" t="str">
        <f>"Q"&amp;ROUNDUP(MONTH(SalesDataTable[[#This Row],[Order Date]])/3,0)</f>
        <v>Q1</v>
      </c>
      <c r="E111" s="4">
        <f>MONTH(SalesDataTable[[#This Row],[Order Date]])</f>
        <v>1</v>
      </c>
      <c r="F111" s="16" t="str">
        <f>TEXT(SalesDataTable[[#This Row],[Order Date]],"MMM")</f>
        <v>Jan</v>
      </c>
      <c r="G111" s="4" t="s">
        <v>0</v>
      </c>
      <c r="H111" s="4" t="s">
        <v>50</v>
      </c>
      <c r="I111" s="4" t="s">
        <v>2</v>
      </c>
      <c r="J111" s="4" t="s">
        <v>3</v>
      </c>
      <c r="K111" s="4" t="s">
        <v>14</v>
      </c>
      <c r="L111" s="4" t="s">
        <v>48</v>
      </c>
      <c r="M111" s="8">
        <v>1</v>
      </c>
      <c r="N111" s="5">
        <v>163.71</v>
      </c>
      <c r="O111" s="6">
        <v>0</v>
      </c>
      <c r="P111" s="5">
        <v>90.06</v>
      </c>
      <c r="Q111" s="5">
        <f t="shared" si="4"/>
        <v>163.71</v>
      </c>
      <c r="R111" s="5">
        <f t="shared" si="5"/>
        <v>90.06</v>
      </c>
      <c r="S111" s="5">
        <f t="shared" si="6"/>
        <v>73.650000000000006</v>
      </c>
      <c r="T111" s="7">
        <f t="shared" si="7"/>
        <v>0.44988088693421296</v>
      </c>
    </row>
    <row r="112" spans="1:20" ht="15.6">
      <c r="A112" s="2">
        <v>1971</v>
      </c>
      <c r="B112" s="3">
        <v>46046</v>
      </c>
      <c r="C112" s="4">
        <f>YEAR(SalesDataTable[[#This Row],[Order Date]])</f>
        <v>2026</v>
      </c>
      <c r="D112" s="16" t="str">
        <f>"Q"&amp;ROUNDUP(MONTH(SalesDataTable[[#This Row],[Order Date]])/3,0)</f>
        <v>Q1</v>
      </c>
      <c r="E112" s="4">
        <f>MONTH(SalesDataTable[[#This Row],[Order Date]])</f>
        <v>1</v>
      </c>
      <c r="F112" s="16" t="str">
        <f>TEXT(SalesDataTable[[#This Row],[Order Date]],"MMM")</f>
        <v>Jan</v>
      </c>
      <c r="G112" s="4" t="s">
        <v>20</v>
      </c>
      <c r="H112" s="4" t="s">
        <v>33</v>
      </c>
      <c r="I112" s="4" t="s">
        <v>19</v>
      </c>
      <c r="J112" s="4" t="s">
        <v>3</v>
      </c>
      <c r="K112" s="4" t="s">
        <v>23</v>
      </c>
      <c r="L112" s="4" t="s">
        <v>29</v>
      </c>
      <c r="M112" s="8">
        <v>4</v>
      </c>
      <c r="N112" s="5">
        <v>191.43</v>
      </c>
      <c r="O112" s="6">
        <v>0</v>
      </c>
      <c r="P112" s="5">
        <v>106.82</v>
      </c>
      <c r="Q112" s="5">
        <f t="shared" si="4"/>
        <v>765.72</v>
      </c>
      <c r="R112" s="5">
        <f t="shared" si="5"/>
        <v>427.28</v>
      </c>
      <c r="S112" s="5">
        <f t="shared" si="6"/>
        <v>338.44000000000005</v>
      </c>
      <c r="T112" s="7">
        <f t="shared" si="7"/>
        <v>0.441989238886277</v>
      </c>
    </row>
    <row r="113" spans="1:20" ht="15.6">
      <c r="A113" s="2">
        <v>2828</v>
      </c>
      <c r="B113" s="3">
        <v>46046</v>
      </c>
      <c r="C113" s="4">
        <f>YEAR(SalesDataTable[[#This Row],[Order Date]])</f>
        <v>2026</v>
      </c>
      <c r="D113" s="16" t="str">
        <f>"Q"&amp;ROUNDUP(MONTH(SalesDataTable[[#This Row],[Order Date]])/3,0)</f>
        <v>Q1</v>
      </c>
      <c r="E113" s="4">
        <f>MONTH(SalesDataTable[[#This Row],[Order Date]])</f>
        <v>1</v>
      </c>
      <c r="F113" s="16" t="str">
        <f>TEXT(SalesDataTable[[#This Row],[Order Date]],"MMM")</f>
        <v>Jan</v>
      </c>
      <c r="G113" s="4" t="s">
        <v>6</v>
      </c>
      <c r="H113" s="4" t="s">
        <v>41</v>
      </c>
      <c r="I113" s="4" t="s">
        <v>8</v>
      </c>
      <c r="J113" s="4" t="s">
        <v>16</v>
      </c>
      <c r="K113" s="4" t="s">
        <v>14</v>
      </c>
      <c r="L113" s="4" t="s">
        <v>32</v>
      </c>
      <c r="M113" s="8">
        <v>3</v>
      </c>
      <c r="N113" s="5">
        <v>46.94</v>
      </c>
      <c r="O113" s="6">
        <v>0.05</v>
      </c>
      <c r="P113" s="5">
        <v>18.18</v>
      </c>
      <c r="Q113" s="5">
        <f t="shared" si="4"/>
        <v>133.779</v>
      </c>
      <c r="R113" s="5">
        <f t="shared" si="5"/>
        <v>54.54</v>
      </c>
      <c r="S113" s="5">
        <f t="shared" si="6"/>
        <v>79.239000000000004</v>
      </c>
      <c r="T113" s="7">
        <f t="shared" si="7"/>
        <v>0.59231269481757232</v>
      </c>
    </row>
    <row r="114" spans="1:20" ht="15.6">
      <c r="A114" s="2">
        <v>5175</v>
      </c>
      <c r="B114" s="3">
        <v>46046</v>
      </c>
      <c r="C114" s="4">
        <f>YEAR(SalesDataTable[[#This Row],[Order Date]])</f>
        <v>2026</v>
      </c>
      <c r="D114" s="16" t="str">
        <f>"Q"&amp;ROUNDUP(MONTH(SalesDataTable[[#This Row],[Order Date]])/3,0)</f>
        <v>Q1</v>
      </c>
      <c r="E114" s="4">
        <f>MONTH(SalesDataTable[[#This Row],[Order Date]])</f>
        <v>1</v>
      </c>
      <c r="F114" s="16" t="str">
        <f>TEXT(SalesDataTable[[#This Row],[Order Date]],"MMM")</f>
        <v>Jan</v>
      </c>
      <c r="G114" s="4" t="s">
        <v>20</v>
      </c>
      <c r="H114" s="4" t="s">
        <v>31</v>
      </c>
      <c r="I114" s="4" t="s">
        <v>2</v>
      </c>
      <c r="J114" s="4" t="s">
        <v>3</v>
      </c>
      <c r="K114" s="4" t="s">
        <v>9</v>
      </c>
      <c r="L114" s="4" t="s">
        <v>17</v>
      </c>
      <c r="M114" s="8">
        <v>1</v>
      </c>
      <c r="N114" s="5">
        <v>147.21</v>
      </c>
      <c r="O114" s="6">
        <v>0</v>
      </c>
      <c r="P114" s="5">
        <v>79.510000000000005</v>
      </c>
      <c r="Q114" s="5">
        <f t="shared" si="4"/>
        <v>147.21</v>
      </c>
      <c r="R114" s="5">
        <f t="shared" si="5"/>
        <v>79.510000000000005</v>
      </c>
      <c r="S114" s="5">
        <f t="shared" si="6"/>
        <v>67.7</v>
      </c>
      <c r="T114" s="7">
        <f t="shared" si="7"/>
        <v>0.45988723592147274</v>
      </c>
    </row>
    <row r="115" spans="1:20" ht="15.6">
      <c r="A115" s="2">
        <v>1874</v>
      </c>
      <c r="B115" s="3">
        <v>46047</v>
      </c>
      <c r="C115" s="4">
        <f>YEAR(SalesDataTable[[#This Row],[Order Date]])</f>
        <v>2026</v>
      </c>
      <c r="D115" s="16" t="str">
        <f>"Q"&amp;ROUNDUP(MONTH(SalesDataTable[[#This Row],[Order Date]])/3,0)</f>
        <v>Q1</v>
      </c>
      <c r="E115" s="4">
        <f>MONTH(SalesDataTable[[#This Row],[Order Date]])</f>
        <v>1</v>
      </c>
      <c r="F115" s="16" t="str">
        <f>TEXT(SalesDataTable[[#This Row],[Order Date]],"MMM")</f>
        <v>Jan</v>
      </c>
      <c r="G115" s="4" t="s">
        <v>0</v>
      </c>
      <c r="H115" s="4" t="s">
        <v>1</v>
      </c>
      <c r="I115" s="4" t="s">
        <v>2</v>
      </c>
      <c r="J115" s="4" t="s">
        <v>16</v>
      </c>
      <c r="K115" s="4" t="s">
        <v>14</v>
      </c>
      <c r="L115" s="4" t="s">
        <v>15</v>
      </c>
      <c r="M115" s="8">
        <v>1</v>
      </c>
      <c r="N115" s="5">
        <v>35.729999999999997</v>
      </c>
      <c r="O115" s="6">
        <v>0</v>
      </c>
      <c r="P115" s="5">
        <v>13.57</v>
      </c>
      <c r="Q115" s="5">
        <f t="shared" si="4"/>
        <v>35.729999999999997</v>
      </c>
      <c r="R115" s="5">
        <f t="shared" si="5"/>
        <v>13.57</v>
      </c>
      <c r="S115" s="5">
        <f t="shared" si="6"/>
        <v>22.159999999999997</v>
      </c>
      <c r="T115" s="7">
        <f t="shared" si="7"/>
        <v>0.62020710887209629</v>
      </c>
    </row>
    <row r="116" spans="1:20" ht="15.6">
      <c r="A116" s="2">
        <v>2490</v>
      </c>
      <c r="B116" s="3">
        <v>46047</v>
      </c>
      <c r="C116" s="4">
        <f>YEAR(SalesDataTable[[#This Row],[Order Date]])</f>
        <v>2026</v>
      </c>
      <c r="D116" s="16" t="str">
        <f>"Q"&amp;ROUNDUP(MONTH(SalesDataTable[[#This Row],[Order Date]])/3,0)</f>
        <v>Q1</v>
      </c>
      <c r="E116" s="4">
        <f>MONTH(SalesDataTable[[#This Row],[Order Date]])</f>
        <v>1</v>
      </c>
      <c r="F116" s="16" t="str">
        <f>TEXT(SalesDataTable[[#This Row],[Order Date]],"MMM")</f>
        <v>Jan</v>
      </c>
      <c r="G116" s="4" t="s">
        <v>6</v>
      </c>
      <c r="H116" s="4" t="s">
        <v>49</v>
      </c>
      <c r="I116" s="4" t="s">
        <v>2</v>
      </c>
      <c r="J116" s="4" t="s">
        <v>13</v>
      </c>
      <c r="K116" s="4" t="s">
        <v>4</v>
      </c>
      <c r="L116" s="4" t="s">
        <v>30</v>
      </c>
      <c r="M116" s="8">
        <v>2</v>
      </c>
      <c r="N116" s="5">
        <v>103.99</v>
      </c>
      <c r="O116" s="6">
        <v>0.15</v>
      </c>
      <c r="P116" s="5">
        <v>51.94</v>
      </c>
      <c r="Q116" s="5">
        <f t="shared" si="4"/>
        <v>176.78299999999999</v>
      </c>
      <c r="R116" s="5">
        <f t="shared" si="5"/>
        <v>103.88</v>
      </c>
      <c r="S116" s="5">
        <f t="shared" si="6"/>
        <v>72.902999999999992</v>
      </c>
      <c r="T116" s="7">
        <f t="shared" si="7"/>
        <v>0.41238693765803269</v>
      </c>
    </row>
    <row r="117" spans="1:20" ht="15.6">
      <c r="A117" s="2">
        <v>5078</v>
      </c>
      <c r="B117" s="3">
        <v>46047</v>
      </c>
      <c r="C117" s="4">
        <f>YEAR(SalesDataTable[[#This Row],[Order Date]])</f>
        <v>2026</v>
      </c>
      <c r="D117" s="16" t="str">
        <f>"Q"&amp;ROUNDUP(MONTH(SalesDataTable[[#This Row],[Order Date]])/3,0)</f>
        <v>Q1</v>
      </c>
      <c r="E117" s="4">
        <f>MONTH(SalesDataTable[[#This Row],[Order Date]])</f>
        <v>1</v>
      </c>
      <c r="F117" s="16" t="str">
        <f>TEXT(SalesDataTable[[#This Row],[Order Date]],"MMM")</f>
        <v>Jan</v>
      </c>
      <c r="G117" s="4" t="s">
        <v>6</v>
      </c>
      <c r="H117" s="4" t="s">
        <v>43</v>
      </c>
      <c r="I117" s="4" t="s">
        <v>2</v>
      </c>
      <c r="J117" s="4" t="s">
        <v>3</v>
      </c>
      <c r="K117" s="4" t="s">
        <v>9</v>
      </c>
      <c r="L117" s="4" t="s">
        <v>46</v>
      </c>
      <c r="M117" s="8">
        <v>2</v>
      </c>
      <c r="N117" s="5">
        <v>72.739999999999995</v>
      </c>
      <c r="O117" s="6">
        <v>0</v>
      </c>
      <c r="P117" s="5">
        <v>31.96</v>
      </c>
      <c r="Q117" s="5">
        <f t="shared" si="4"/>
        <v>145.47999999999999</v>
      </c>
      <c r="R117" s="5">
        <f t="shared" si="5"/>
        <v>63.92</v>
      </c>
      <c r="S117" s="5">
        <f t="shared" si="6"/>
        <v>81.559999999999988</v>
      </c>
      <c r="T117" s="7">
        <f t="shared" si="7"/>
        <v>0.56062689029419843</v>
      </c>
    </row>
    <row r="118" spans="1:20" ht="15.6">
      <c r="A118" s="2">
        <v>230</v>
      </c>
      <c r="B118" s="3">
        <v>46048</v>
      </c>
      <c r="C118" s="4">
        <f>YEAR(SalesDataTable[[#This Row],[Order Date]])</f>
        <v>2026</v>
      </c>
      <c r="D118" s="16" t="str">
        <f>"Q"&amp;ROUNDUP(MONTH(SalesDataTable[[#This Row],[Order Date]])/3,0)</f>
        <v>Q1</v>
      </c>
      <c r="E118" s="4">
        <f>MONTH(SalesDataTable[[#This Row],[Order Date]])</f>
        <v>1</v>
      </c>
      <c r="F118" s="16" t="str">
        <f>TEXT(SalesDataTable[[#This Row],[Order Date]],"MMM")</f>
        <v>Jan</v>
      </c>
      <c r="G118" s="4" t="s">
        <v>11</v>
      </c>
      <c r="H118" s="4" t="s">
        <v>39</v>
      </c>
      <c r="I118" s="4" t="s">
        <v>19</v>
      </c>
      <c r="J118" s="4" t="s">
        <v>3</v>
      </c>
      <c r="K118" s="4" t="s">
        <v>4</v>
      </c>
      <c r="L118" s="4" t="s">
        <v>30</v>
      </c>
      <c r="M118" s="8">
        <v>1</v>
      </c>
      <c r="N118" s="5">
        <v>100.01</v>
      </c>
      <c r="O118" s="6">
        <v>0.05</v>
      </c>
      <c r="P118" s="5">
        <v>49.41</v>
      </c>
      <c r="Q118" s="5">
        <f t="shared" si="4"/>
        <v>95.009500000000003</v>
      </c>
      <c r="R118" s="5">
        <f t="shared" si="5"/>
        <v>49.41</v>
      </c>
      <c r="S118" s="5">
        <f t="shared" si="6"/>
        <v>45.599500000000006</v>
      </c>
      <c r="T118" s="7">
        <f t="shared" si="7"/>
        <v>0.47994674216788852</v>
      </c>
    </row>
    <row r="119" spans="1:20" ht="15.6">
      <c r="A119" s="2">
        <v>1757</v>
      </c>
      <c r="B119" s="3">
        <v>46048</v>
      </c>
      <c r="C119" s="4">
        <f>YEAR(SalesDataTable[[#This Row],[Order Date]])</f>
        <v>2026</v>
      </c>
      <c r="D119" s="16" t="str">
        <f>"Q"&amp;ROUNDUP(MONTH(SalesDataTable[[#This Row],[Order Date]])/3,0)</f>
        <v>Q1</v>
      </c>
      <c r="E119" s="4">
        <f>MONTH(SalesDataTable[[#This Row],[Order Date]])</f>
        <v>1</v>
      </c>
      <c r="F119" s="16" t="str">
        <f>TEXT(SalesDataTable[[#This Row],[Order Date]],"MMM")</f>
        <v>Jan</v>
      </c>
      <c r="G119" s="4" t="s">
        <v>20</v>
      </c>
      <c r="H119" s="4" t="s">
        <v>31</v>
      </c>
      <c r="I119" s="4" t="s">
        <v>2</v>
      </c>
      <c r="J119" s="4" t="s">
        <v>16</v>
      </c>
      <c r="K119" s="4" t="s">
        <v>14</v>
      </c>
      <c r="L119" s="4" t="s">
        <v>32</v>
      </c>
      <c r="M119" s="8">
        <v>2</v>
      </c>
      <c r="N119" s="5">
        <v>45.73</v>
      </c>
      <c r="O119" s="6">
        <v>0</v>
      </c>
      <c r="P119" s="5">
        <v>18.11</v>
      </c>
      <c r="Q119" s="5">
        <f t="shared" si="4"/>
        <v>91.46</v>
      </c>
      <c r="R119" s="5">
        <f t="shared" si="5"/>
        <v>36.22</v>
      </c>
      <c r="S119" s="5">
        <f t="shared" si="6"/>
        <v>55.239999999999995</v>
      </c>
      <c r="T119" s="7">
        <f t="shared" si="7"/>
        <v>0.60397988191559149</v>
      </c>
    </row>
    <row r="120" spans="1:20" ht="15.6">
      <c r="A120" s="2">
        <v>1944</v>
      </c>
      <c r="B120" s="3">
        <v>46048</v>
      </c>
      <c r="C120" s="4">
        <f>YEAR(SalesDataTable[[#This Row],[Order Date]])</f>
        <v>2026</v>
      </c>
      <c r="D120" s="16" t="str">
        <f>"Q"&amp;ROUNDUP(MONTH(SalesDataTable[[#This Row],[Order Date]])/3,0)</f>
        <v>Q1</v>
      </c>
      <c r="E120" s="4">
        <f>MONTH(SalesDataTable[[#This Row],[Order Date]])</f>
        <v>1</v>
      </c>
      <c r="F120" s="16" t="str">
        <f>TEXT(SalesDataTable[[#This Row],[Order Date]],"MMM")</f>
        <v>Jan</v>
      </c>
      <c r="G120" s="4" t="s">
        <v>11</v>
      </c>
      <c r="H120" s="4" t="s">
        <v>52</v>
      </c>
      <c r="I120" s="4" t="s">
        <v>2</v>
      </c>
      <c r="J120" s="4" t="s">
        <v>3</v>
      </c>
      <c r="K120" s="4" t="s">
        <v>9</v>
      </c>
      <c r="L120" s="4" t="s">
        <v>17</v>
      </c>
      <c r="M120" s="8">
        <v>2</v>
      </c>
      <c r="N120" s="5">
        <v>143.66</v>
      </c>
      <c r="O120" s="6">
        <v>0.15</v>
      </c>
      <c r="P120" s="5">
        <v>78.14</v>
      </c>
      <c r="Q120" s="5">
        <f t="shared" si="4"/>
        <v>244.22199999999998</v>
      </c>
      <c r="R120" s="5">
        <f t="shared" si="5"/>
        <v>156.28</v>
      </c>
      <c r="S120" s="5">
        <f t="shared" si="6"/>
        <v>87.941999999999979</v>
      </c>
      <c r="T120" s="7">
        <f t="shared" si="7"/>
        <v>0.36009040954541355</v>
      </c>
    </row>
    <row r="121" spans="1:20" ht="15.6">
      <c r="A121" s="2">
        <v>3485</v>
      </c>
      <c r="B121" s="3">
        <v>46048</v>
      </c>
      <c r="C121" s="4">
        <f>YEAR(SalesDataTable[[#This Row],[Order Date]])</f>
        <v>2026</v>
      </c>
      <c r="D121" s="16" t="str">
        <f>"Q"&amp;ROUNDUP(MONTH(SalesDataTable[[#This Row],[Order Date]])/3,0)</f>
        <v>Q1</v>
      </c>
      <c r="E121" s="4">
        <f>MONTH(SalesDataTable[[#This Row],[Order Date]])</f>
        <v>1</v>
      </c>
      <c r="F121" s="16" t="str">
        <f>TEXT(SalesDataTable[[#This Row],[Order Date]],"MMM")</f>
        <v>Jan</v>
      </c>
      <c r="G121" s="4" t="s">
        <v>11</v>
      </c>
      <c r="H121" s="4" t="s">
        <v>39</v>
      </c>
      <c r="I121" s="4" t="s">
        <v>2</v>
      </c>
      <c r="J121" s="4" t="s">
        <v>16</v>
      </c>
      <c r="K121" s="4" t="s">
        <v>23</v>
      </c>
      <c r="L121" s="4" t="s">
        <v>51</v>
      </c>
      <c r="M121" s="8">
        <v>2</v>
      </c>
      <c r="N121" s="5">
        <v>121.88</v>
      </c>
      <c r="O121" s="6">
        <v>0.05</v>
      </c>
      <c r="P121" s="5">
        <v>62.17</v>
      </c>
      <c r="Q121" s="5">
        <f t="shared" si="4"/>
        <v>231.57199999999997</v>
      </c>
      <c r="R121" s="5">
        <f t="shared" si="5"/>
        <v>124.34</v>
      </c>
      <c r="S121" s="5">
        <f t="shared" si="6"/>
        <v>107.23199999999997</v>
      </c>
      <c r="T121" s="7">
        <f t="shared" si="7"/>
        <v>0.46306116456220953</v>
      </c>
    </row>
    <row r="122" spans="1:20" ht="15.6">
      <c r="A122" s="2">
        <v>4002</v>
      </c>
      <c r="B122" s="3">
        <v>46048</v>
      </c>
      <c r="C122" s="4">
        <f>YEAR(SalesDataTable[[#This Row],[Order Date]])</f>
        <v>2026</v>
      </c>
      <c r="D122" s="16" t="str">
        <f>"Q"&amp;ROUNDUP(MONTH(SalesDataTable[[#This Row],[Order Date]])/3,0)</f>
        <v>Q1</v>
      </c>
      <c r="E122" s="4">
        <f>MONTH(SalesDataTable[[#This Row],[Order Date]])</f>
        <v>1</v>
      </c>
      <c r="F122" s="16" t="str">
        <f>TEXT(SalesDataTable[[#This Row],[Order Date]],"MMM")</f>
        <v>Jan</v>
      </c>
      <c r="G122" s="4" t="s">
        <v>0</v>
      </c>
      <c r="H122" s="4" t="s">
        <v>50</v>
      </c>
      <c r="I122" s="4" t="s">
        <v>2</v>
      </c>
      <c r="J122" s="4" t="s">
        <v>3</v>
      </c>
      <c r="K122" s="4" t="s">
        <v>34</v>
      </c>
      <c r="L122" s="4" t="s">
        <v>45</v>
      </c>
      <c r="M122" s="8">
        <v>3</v>
      </c>
      <c r="N122" s="5">
        <v>50.92</v>
      </c>
      <c r="O122" s="6">
        <v>0.05</v>
      </c>
      <c r="P122" s="5">
        <v>21.87</v>
      </c>
      <c r="Q122" s="5">
        <f t="shared" si="4"/>
        <v>145.12199999999999</v>
      </c>
      <c r="R122" s="5">
        <f t="shared" si="5"/>
        <v>65.61</v>
      </c>
      <c r="S122" s="5">
        <f t="shared" si="6"/>
        <v>79.511999999999986</v>
      </c>
      <c r="T122" s="7">
        <f t="shared" si="7"/>
        <v>0.54789763095877941</v>
      </c>
    </row>
    <row r="123" spans="1:20" ht="15.6">
      <c r="A123" s="2">
        <v>818</v>
      </c>
      <c r="B123" s="3">
        <v>46049</v>
      </c>
      <c r="C123" s="4">
        <f>YEAR(SalesDataTable[[#This Row],[Order Date]])</f>
        <v>2026</v>
      </c>
      <c r="D123" s="16" t="str">
        <f>"Q"&amp;ROUNDUP(MONTH(SalesDataTable[[#This Row],[Order Date]])/3,0)</f>
        <v>Q1</v>
      </c>
      <c r="E123" s="4">
        <f>MONTH(SalesDataTable[[#This Row],[Order Date]])</f>
        <v>1</v>
      </c>
      <c r="F123" s="16" t="str">
        <f>TEXT(SalesDataTable[[#This Row],[Order Date]],"MMM")</f>
        <v>Jan</v>
      </c>
      <c r="G123" s="4" t="s">
        <v>0</v>
      </c>
      <c r="H123" s="4" t="s">
        <v>1</v>
      </c>
      <c r="I123" s="4" t="s">
        <v>2</v>
      </c>
      <c r="J123" s="4" t="s">
        <v>3</v>
      </c>
      <c r="K123" s="4" t="s">
        <v>4</v>
      </c>
      <c r="L123" s="4" t="s">
        <v>30</v>
      </c>
      <c r="M123" s="8">
        <v>1</v>
      </c>
      <c r="N123" s="5">
        <v>103.78</v>
      </c>
      <c r="O123" s="6">
        <v>0</v>
      </c>
      <c r="P123" s="5">
        <v>49.36</v>
      </c>
      <c r="Q123" s="5">
        <f t="shared" si="4"/>
        <v>103.78</v>
      </c>
      <c r="R123" s="5">
        <f t="shared" si="5"/>
        <v>49.36</v>
      </c>
      <c r="S123" s="5">
        <f t="shared" si="6"/>
        <v>54.42</v>
      </c>
      <c r="T123" s="7">
        <f t="shared" si="7"/>
        <v>0.52437849296588934</v>
      </c>
    </row>
    <row r="124" spans="1:20" ht="15.6">
      <c r="A124" s="2">
        <v>1439</v>
      </c>
      <c r="B124" s="3">
        <v>46049</v>
      </c>
      <c r="C124" s="4">
        <f>YEAR(SalesDataTable[[#This Row],[Order Date]])</f>
        <v>2026</v>
      </c>
      <c r="D124" s="16" t="str">
        <f>"Q"&amp;ROUNDUP(MONTH(SalesDataTable[[#This Row],[Order Date]])/3,0)</f>
        <v>Q1</v>
      </c>
      <c r="E124" s="4">
        <f>MONTH(SalesDataTable[[#This Row],[Order Date]])</f>
        <v>1</v>
      </c>
      <c r="F124" s="16" t="str">
        <f>TEXT(SalesDataTable[[#This Row],[Order Date]],"MMM")</f>
        <v>Jan</v>
      </c>
      <c r="G124" s="4" t="s">
        <v>6</v>
      </c>
      <c r="H124" s="4" t="s">
        <v>27</v>
      </c>
      <c r="I124" s="4" t="s">
        <v>28</v>
      </c>
      <c r="J124" s="4" t="s">
        <v>13</v>
      </c>
      <c r="K124" s="4" t="s">
        <v>9</v>
      </c>
      <c r="L124" s="4" t="s">
        <v>37</v>
      </c>
      <c r="M124" s="8">
        <v>2</v>
      </c>
      <c r="N124" s="5">
        <v>157.16999999999999</v>
      </c>
      <c r="O124" s="6">
        <v>0</v>
      </c>
      <c r="P124" s="5">
        <v>81.260000000000005</v>
      </c>
      <c r="Q124" s="5">
        <f t="shared" si="4"/>
        <v>314.33999999999997</v>
      </c>
      <c r="R124" s="5">
        <f t="shared" si="5"/>
        <v>162.52000000000001</v>
      </c>
      <c r="S124" s="5">
        <f t="shared" si="6"/>
        <v>151.81999999999996</v>
      </c>
      <c r="T124" s="7">
        <f t="shared" si="7"/>
        <v>0.4829802125087484</v>
      </c>
    </row>
    <row r="125" spans="1:20" ht="15.6">
      <c r="A125" s="2">
        <v>1616</v>
      </c>
      <c r="B125" s="3">
        <v>46049</v>
      </c>
      <c r="C125" s="4">
        <f>YEAR(SalesDataTable[[#This Row],[Order Date]])</f>
        <v>2026</v>
      </c>
      <c r="D125" s="16" t="str">
        <f>"Q"&amp;ROUNDUP(MONTH(SalesDataTable[[#This Row],[Order Date]])/3,0)</f>
        <v>Q1</v>
      </c>
      <c r="E125" s="4">
        <f>MONTH(SalesDataTable[[#This Row],[Order Date]])</f>
        <v>1</v>
      </c>
      <c r="F125" s="16" t="str">
        <f>TEXT(SalesDataTable[[#This Row],[Order Date]],"MMM")</f>
        <v>Jan</v>
      </c>
      <c r="G125" s="4" t="s">
        <v>6</v>
      </c>
      <c r="H125" s="4" t="s">
        <v>43</v>
      </c>
      <c r="I125" s="4" t="s">
        <v>2</v>
      </c>
      <c r="J125" s="4" t="s">
        <v>16</v>
      </c>
      <c r="K125" s="4" t="s">
        <v>14</v>
      </c>
      <c r="L125" s="4" t="s">
        <v>44</v>
      </c>
      <c r="M125" s="8">
        <v>2</v>
      </c>
      <c r="N125" s="5">
        <v>132.91999999999999</v>
      </c>
      <c r="O125" s="6">
        <v>0</v>
      </c>
      <c r="P125" s="5">
        <v>69.02</v>
      </c>
      <c r="Q125" s="5">
        <f t="shared" si="4"/>
        <v>265.83999999999997</v>
      </c>
      <c r="R125" s="5">
        <f t="shared" si="5"/>
        <v>138.04</v>
      </c>
      <c r="S125" s="5">
        <f t="shared" si="6"/>
        <v>127.79999999999998</v>
      </c>
      <c r="T125" s="7">
        <f t="shared" si="7"/>
        <v>0.48074029491423409</v>
      </c>
    </row>
    <row r="126" spans="1:20" ht="15.6">
      <c r="A126" s="2">
        <v>1798</v>
      </c>
      <c r="B126" s="3">
        <v>46049</v>
      </c>
      <c r="C126" s="4">
        <f>YEAR(SalesDataTable[[#This Row],[Order Date]])</f>
        <v>2026</v>
      </c>
      <c r="D126" s="16" t="str">
        <f>"Q"&amp;ROUNDUP(MONTH(SalesDataTable[[#This Row],[Order Date]])/3,0)</f>
        <v>Q1</v>
      </c>
      <c r="E126" s="4">
        <f>MONTH(SalesDataTable[[#This Row],[Order Date]])</f>
        <v>1</v>
      </c>
      <c r="F126" s="16" t="str">
        <f>TEXT(SalesDataTable[[#This Row],[Order Date]],"MMM")</f>
        <v>Jan</v>
      </c>
      <c r="G126" s="4" t="s">
        <v>20</v>
      </c>
      <c r="H126" s="4" t="s">
        <v>33</v>
      </c>
      <c r="I126" s="4" t="s">
        <v>19</v>
      </c>
      <c r="J126" s="4" t="s">
        <v>3</v>
      </c>
      <c r="K126" s="4" t="s">
        <v>9</v>
      </c>
      <c r="L126" s="4" t="s">
        <v>46</v>
      </c>
      <c r="M126" s="8">
        <v>1</v>
      </c>
      <c r="N126" s="5">
        <v>71.41</v>
      </c>
      <c r="O126" s="6">
        <v>0.05</v>
      </c>
      <c r="P126" s="5">
        <v>32.28</v>
      </c>
      <c r="Q126" s="5">
        <f t="shared" si="4"/>
        <v>67.839499999999987</v>
      </c>
      <c r="R126" s="5">
        <f t="shared" si="5"/>
        <v>32.28</v>
      </c>
      <c r="S126" s="5">
        <f t="shared" si="6"/>
        <v>35.559499999999986</v>
      </c>
      <c r="T126" s="7">
        <f t="shared" si="7"/>
        <v>0.52417102130764515</v>
      </c>
    </row>
    <row r="127" spans="1:20" ht="15.6">
      <c r="A127" s="2">
        <v>4449</v>
      </c>
      <c r="B127" s="3">
        <v>46049</v>
      </c>
      <c r="C127" s="4">
        <f>YEAR(SalesDataTable[[#This Row],[Order Date]])</f>
        <v>2026</v>
      </c>
      <c r="D127" s="16" t="str">
        <f>"Q"&amp;ROUNDUP(MONTH(SalesDataTable[[#This Row],[Order Date]])/3,0)</f>
        <v>Q1</v>
      </c>
      <c r="E127" s="4">
        <f>MONTH(SalesDataTable[[#This Row],[Order Date]])</f>
        <v>1</v>
      </c>
      <c r="F127" s="16" t="str">
        <f>TEXT(SalesDataTable[[#This Row],[Order Date]],"MMM")</f>
        <v>Jan</v>
      </c>
      <c r="G127" s="4" t="s">
        <v>20</v>
      </c>
      <c r="H127" s="4" t="s">
        <v>33</v>
      </c>
      <c r="I127" s="4" t="s">
        <v>2</v>
      </c>
      <c r="J127" s="4" t="s">
        <v>13</v>
      </c>
      <c r="K127" s="4" t="s">
        <v>23</v>
      </c>
      <c r="L127" s="4" t="s">
        <v>29</v>
      </c>
      <c r="M127" s="8">
        <v>1</v>
      </c>
      <c r="N127" s="5">
        <v>199.67</v>
      </c>
      <c r="O127" s="6">
        <v>0</v>
      </c>
      <c r="P127" s="5">
        <v>103.81</v>
      </c>
      <c r="Q127" s="5">
        <f t="shared" si="4"/>
        <v>199.67</v>
      </c>
      <c r="R127" s="5">
        <f t="shared" si="5"/>
        <v>103.81</v>
      </c>
      <c r="S127" s="5">
        <f t="shared" si="6"/>
        <v>95.859999999999985</v>
      </c>
      <c r="T127" s="7">
        <f t="shared" si="7"/>
        <v>0.4800921520508839</v>
      </c>
    </row>
    <row r="128" spans="1:20" ht="15.6">
      <c r="A128" s="2">
        <v>4473</v>
      </c>
      <c r="B128" s="3">
        <v>46049</v>
      </c>
      <c r="C128" s="4">
        <f>YEAR(SalesDataTable[[#This Row],[Order Date]])</f>
        <v>2026</v>
      </c>
      <c r="D128" s="16" t="str">
        <f>"Q"&amp;ROUNDUP(MONTH(SalesDataTable[[#This Row],[Order Date]])/3,0)</f>
        <v>Q1</v>
      </c>
      <c r="E128" s="4">
        <f>MONTH(SalesDataTable[[#This Row],[Order Date]])</f>
        <v>1</v>
      </c>
      <c r="F128" s="16" t="str">
        <f>TEXT(SalesDataTable[[#This Row],[Order Date]],"MMM")</f>
        <v>Jan</v>
      </c>
      <c r="G128" s="4" t="s">
        <v>0</v>
      </c>
      <c r="H128" s="4" t="s">
        <v>1</v>
      </c>
      <c r="I128" s="4" t="s">
        <v>19</v>
      </c>
      <c r="J128" s="4" t="s">
        <v>3</v>
      </c>
      <c r="K128" s="4" t="s">
        <v>23</v>
      </c>
      <c r="L128" s="4" t="s">
        <v>29</v>
      </c>
      <c r="M128" s="8">
        <v>1</v>
      </c>
      <c r="N128" s="5">
        <v>196.88</v>
      </c>
      <c r="O128" s="6">
        <v>0</v>
      </c>
      <c r="P128" s="5">
        <v>102.76</v>
      </c>
      <c r="Q128" s="5">
        <f t="shared" si="4"/>
        <v>196.88</v>
      </c>
      <c r="R128" s="5">
        <f t="shared" si="5"/>
        <v>102.76</v>
      </c>
      <c r="S128" s="5">
        <f t="shared" si="6"/>
        <v>94.11999999999999</v>
      </c>
      <c r="T128" s="7">
        <f t="shared" si="7"/>
        <v>0.47805770012190163</v>
      </c>
    </row>
    <row r="129" spans="1:20" ht="15.6">
      <c r="A129" s="2">
        <v>203</v>
      </c>
      <c r="B129" s="3">
        <v>46050</v>
      </c>
      <c r="C129" s="4">
        <f>YEAR(SalesDataTable[[#This Row],[Order Date]])</f>
        <v>2026</v>
      </c>
      <c r="D129" s="16" t="str">
        <f>"Q"&amp;ROUNDUP(MONTH(SalesDataTable[[#This Row],[Order Date]])/3,0)</f>
        <v>Q1</v>
      </c>
      <c r="E129" s="4">
        <f>MONTH(SalesDataTable[[#This Row],[Order Date]])</f>
        <v>1</v>
      </c>
      <c r="F129" s="16" t="str">
        <f>TEXT(SalesDataTable[[#This Row],[Order Date]],"MMM")</f>
        <v>Jan</v>
      </c>
      <c r="G129" s="4" t="s">
        <v>20</v>
      </c>
      <c r="H129" s="4" t="s">
        <v>31</v>
      </c>
      <c r="I129" s="4" t="s">
        <v>2</v>
      </c>
      <c r="J129" s="4" t="s">
        <v>3</v>
      </c>
      <c r="K129" s="4" t="s">
        <v>4</v>
      </c>
      <c r="L129" s="4" t="s">
        <v>22</v>
      </c>
      <c r="M129" s="8">
        <v>3</v>
      </c>
      <c r="N129" s="5">
        <v>49.95</v>
      </c>
      <c r="O129" s="6">
        <v>0</v>
      </c>
      <c r="P129" s="5">
        <v>22.55</v>
      </c>
      <c r="Q129" s="5">
        <f t="shared" si="4"/>
        <v>149.85000000000002</v>
      </c>
      <c r="R129" s="5">
        <f t="shared" si="5"/>
        <v>67.650000000000006</v>
      </c>
      <c r="S129" s="5">
        <f t="shared" si="6"/>
        <v>82.200000000000017</v>
      </c>
      <c r="T129" s="7">
        <f t="shared" si="7"/>
        <v>0.54854854854854862</v>
      </c>
    </row>
    <row r="130" spans="1:20" ht="15.6">
      <c r="A130" s="2">
        <v>1654</v>
      </c>
      <c r="B130" s="3">
        <v>46050</v>
      </c>
      <c r="C130" s="4">
        <f>YEAR(SalesDataTable[[#This Row],[Order Date]])</f>
        <v>2026</v>
      </c>
      <c r="D130" s="16" t="str">
        <f>"Q"&amp;ROUNDUP(MONTH(SalesDataTable[[#This Row],[Order Date]])/3,0)</f>
        <v>Q1</v>
      </c>
      <c r="E130" s="4">
        <f>MONTH(SalesDataTable[[#This Row],[Order Date]])</f>
        <v>1</v>
      </c>
      <c r="F130" s="16" t="str">
        <f>TEXT(SalesDataTable[[#This Row],[Order Date]],"MMM")</f>
        <v>Jan</v>
      </c>
      <c r="G130" s="4" t="s">
        <v>6</v>
      </c>
      <c r="H130" s="4" t="s">
        <v>27</v>
      </c>
      <c r="I130" s="4" t="s">
        <v>28</v>
      </c>
      <c r="J130" s="4" t="s">
        <v>16</v>
      </c>
      <c r="K130" s="4" t="s">
        <v>9</v>
      </c>
      <c r="L130" s="4" t="s">
        <v>46</v>
      </c>
      <c r="M130" s="8">
        <v>1</v>
      </c>
      <c r="N130" s="5">
        <v>70.41</v>
      </c>
      <c r="O130" s="6">
        <v>0</v>
      </c>
      <c r="P130" s="5">
        <v>32.74</v>
      </c>
      <c r="Q130" s="5">
        <f t="shared" ref="Q130:Q193" si="8">M130*N130*(1-O130)</f>
        <v>70.41</v>
      </c>
      <c r="R130" s="5">
        <f t="shared" ref="R130:R193" si="9">M130*P130</f>
        <v>32.74</v>
      </c>
      <c r="S130" s="5">
        <f t="shared" ref="S130:S193" si="10">Q130-R130</f>
        <v>37.669999999999995</v>
      </c>
      <c r="T130" s="7">
        <f t="shared" ref="T130:T193" si="11">IFERROR(S130/Q130,0)</f>
        <v>0.53500923164323244</v>
      </c>
    </row>
    <row r="131" spans="1:20" ht="15.6">
      <c r="A131" s="2">
        <v>2203</v>
      </c>
      <c r="B131" s="3">
        <v>46050</v>
      </c>
      <c r="C131" s="4">
        <f>YEAR(SalesDataTable[[#This Row],[Order Date]])</f>
        <v>2026</v>
      </c>
      <c r="D131" s="16" t="str">
        <f>"Q"&amp;ROUNDUP(MONTH(SalesDataTable[[#This Row],[Order Date]])/3,0)</f>
        <v>Q1</v>
      </c>
      <c r="E131" s="4">
        <f>MONTH(SalesDataTable[[#This Row],[Order Date]])</f>
        <v>1</v>
      </c>
      <c r="F131" s="16" t="str">
        <f>TEXT(SalesDataTable[[#This Row],[Order Date]],"MMM")</f>
        <v>Jan</v>
      </c>
      <c r="G131" s="4" t="s">
        <v>11</v>
      </c>
      <c r="H131" s="4" t="s">
        <v>52</v>
      </c>
      <c r="I131" s="4" t="s">
        <v>28</v>
      </c>
      <c r="J131" s="4" t="s">
        <v>3</v>
      </c>
      <c r="K131" s="4" t="s">
        <v>9</v>
      </c>
      <c r="L131" s="4" t="s">
        <v>46</v>
      </c>
      <c r="M131" s="8">
        <v>2</v>
      </c>
      <c r="N131" s="5">
        <v>70.290000000000006</v>
      </c>
      <c r="O131" s="6">
        <v>0.15</v>
      </c>
      <c r="P131" s="5">
        <v>31.84</v>
      </c>
      <c r="Q131" s="5">
        <f t="shared" si="8"/>
        <v>119.49300000000001</v>
      </c>
      <c r="R131" s="5">
        <f t="shared" si="9"/>
        <v>63.68</v>
      </c>
      <c r="S131" s="5">
        <f t="shared" si="10"/>
        <v>55.813000000000009</v>
      </c>
      <c r="T131" s="7">
        <f t="shared" si="11"/>
        <v>0.46708175374289712</v>
      </c>
    </row>
    <row r="132" spans="1:20" ht="15.6">
      <c r="A132" s="2">
        <v>3352</v>
      </c>
      <c r="B132" s="3">
        <v>46050</v>
      </c>
      <c r="C132" s="4">
        <f>YEAR(SalesDataTable[[#This Row],[Order Date]])</f>
        <v>2026</v>
      </c>
      <c r="D132" s="16" t="str">
        <f>"Q"&amp;ROUNDUP(MONTH(SalesDataTable[[#This Row],[Order Date]])/3,0)</f>
        <v>Q1</v>
      </c>
      <c r="E132" s="4">
        <f>MONTH(SalesDataTable[[#This Row],[Order Date]])</f>
        <v>1</v>
      </c>
      <c r="F132" s="16" t="str">
        <f>TEXT(SalesDataTable[[#This Row],[Order Date]],"MMM")</f>
        <v>Jan</v>
      </c>
      <c r="G132" s="4" t="s">
        <v>11</v>
      </c>
      <c r="H132" s="4" t="s">
        <v>52</v>
      </c>
      <c r="I132" s="4" t="s">
        <v>2</v>
      </c>
      <c r="J132" s="4" t="s">
        <v>16</v>
      </c>
      <c r="K132" s="4" t="s">
        <v>9</v>
      </c>
      <c r="L132" s="4" t="s">
        <v>10</v>
      </c>
      <c r="M132" s="8">
        <v>4</v>
      </c>
      <c r="N132" s="5">
        <v>91.46</v>
      </c>
      <c r="O132" s="6">
        <v>0</v>
      </c>
      <c r="P132" s="5">
        <v>44.04</v>
      </c>
      <c r="Q132" s="5">
        <f t="shared" si="8"/>
        <v>365.84</v>
      </c>
      <c r="R132" s="5">
        <f t="shared" si="9"/>
        <v>176.16</v>
      </c>
      <c r="S132" s="5">
        <f t="shared" si="10"/>
        <v>189.67999999999998</v>
      </c>
      <c r="T132" s="7">
        <f t="shared" si="11"/>
        <v>0.51847802317953207</v>
      </c>
    </row>
    <row r="133" spans="1:20" ht="15.6">
      <c r="A133" s="2">
        <v>183</v>
      </c>
      <c r="B133" s="3">
        <v>46051</v>
      </c>
      <c r="C133" s="4">
        <f>YEAR(SalesDataTable[[#This Row],[Order Date]])</f>
        <v>2026</v>
      </c>
      <c r="D133" s="16" t="str">
        <f>"Q"&amp;ROUNDUP(MONTH(SalesDataTable[[#This Row],[Order Date]])/3,0)</f>
        <v>Q1</v>
      </c>
      <c r="E133" s="4">
        <f>MONTH(SalesDataTable[[#This Row],[Order Date]])</f>
        <v>1</v>
      </c>
      <c r="F133" s="16" t="str">
        <f>TEXT(SalesDataTable[[#This Row],[Order Date]],"MMM")</f>
        <v>Jan</v>
      </c>
      <c r="G133" s="4" t="s">
        <v>6</v>
      </c>
      <c r="H133" s="4" t="s">
        <v>43</v>
      </c>
      <c r="I133" s="4" t="s">
        <v>2</v>
      </c>
      <c r="J133" s="4" t="s">
        <v>13</v>
      </c>
      <c r="K133" s="4" t="s">
        <v>23</v>
      </c>
      <c r="L133" s="4" t="s">
        <v>51</v>
      </c>
      <c r="M133" s="8">
        <v>2</v>
      </c>
      <c r="N133" s="5">
        <v>123.27</v>
      </c>
      <c r="O133" s="6">
        <v>0</v>
      </c>
      <c r="P133" s="5">
        <v>60.26</v>
      </c>
      <c r="Q133" s="5">
        <f t="shared" si="8"/>
        <v>246.54</v>
      </c>
      <c r="R133" s="5">
        <f t="shared" si="9"/>
        <v>120.52</v>
      </c>
      <c r="S133" s="5">
        <f t="shared" si="10"/>
        <v>126.02</v>
      </c>
      <c r="T133" s="7">
        <f t="shared" si="11"/>
        <v>0.51115437657175311</v>
      </c>
    </row>
    <row r="134" spans="1:20" ht="15.6">
      <c r="A134" s="2">
        <v>3525</v>
      </c>
      <c r="B134" s="3">
        <v>46051</v>
      </c>
      <c r="C134" s="4">
        <f>YEAR(SalesDataTable[[#This Row],[Order Date]])</f>
        <v>2026</v>
      </c>
      <c r="D134" s="16" t="str">
        <f>"Q"&amp;ROUNDUP(MONTH(SalesDataTable[[#This Row],[Order Date]])/3,0)</f>
        <v>Q1</v>
      </c>
      <c r="E134" s="4">
        <f>MONTH(SalesDataTable[[#This Row],[Order Date]])</f>
        <v>1</v>
      </c>
      <c r="F134" s="16" t="str">
        <f>TEXT(SalesDataTable[[#This Row],[Order Date]],"MMM")</f>
        <v>Jan</v>
      </c>
      <c r="G134" s="4" t="s">
        <v>11</v>
      </c>
      <c r="H134" s="4" t="s">
        <v>25</v>
      </c>
      <c r="I134" s="4" t="s">
        <v>8</v>
      </c>
      <c r="J134" s="4" t="s">
        <v>16</v>
      </c>
      <c r="K134" s="4" t="s">
        <v>34</v>
      </c>
      <c r="L134" s="4" t="s">
        <v>45</v>
      </c>
      <c r="M134" s="8">
        <v>3</v>
      </c>
      <c r="N134" s="5">
        <v>49.63</v>
      </c>
      <c r="O134" s="6">
        <v>0.1</v>
      </c>
      <c r="P134" s="5">
        <v>22.06</v>
      </c>
      <c r="Q134" s="5">
        <f t="shared" si="8"/>
        <v>134.001</v>
      </c>
      <c r="R134" s="5">
        <f t="shared" si="9"/>
        <v>66.179999999999993</v>
      </c>
      <c r="S134" s="5">
        <f t="shared" si="10"/>
        <v>67.821000000000012</v>
      </c>
      <c r="T134" s="7">
        <f t="shared" si="11"/>
        <v>0.50612308863366695</v>
      </c>
    </row>
    <row r="135" spans="1:20" ht="15.6">
      <c r="A135" s="2">
        <v>4299</v>
      </c>
      <c r="B135" s="3">
        <v>46051</v>
      </c>
      <c r="C135" s="4">
        <f>YEAR(SalesDataTable[[#This Row],[Order Date]])</f>
        <v>2026</v>
      </c>
      <c r="D135" s="16" t="str">
        <f>"Q"&amp;ROUNDUP(MONTH(SalesDataTable[[#This Row],[Order Date]])/3,0)</f>
        <v>Q1</v>
      </c>
      <c r="E135" s="4">
        <f>MONTH(SalesDataTable[[#This Row],[Order Date]])</f>
        <v>1</v>
      </c>
      <c r="F135" s="16" t="str">
        <f>TEXT(SalesDataTable[[#This Row],[Order Date]],"MMM")</f>
        <v>Jan</v>
      </c>
      <c r="G135" s="4" t="s">
        <v>0</v>
      </c>
      <c r="H135" s="4" t="s">
        <v>36</v>
      </c>
      <c r="I135" s="4" t="s">
        <v>8</v>
      </c>
      <c r="J135" s="4" t="s">
        <v>16</v>
      </c>
      <c r="K135" s="4" t="s">
        <v>14</v>
      </c>
      <c r="L135" s="4" t="s">
        <v>44</v>
      </c>
      <c r="M135" s="8">
        <v>12</v>
      </c>
      <c r="N135" s="5">
        <v>132.21</v>
      </c>
      <c r="O135" s="6">
        <v>0.1</v>
      </c>
      <c r="P135" s="5">
        <v>68.95</v>
      </c>
      <c r="Q135" s="5">
        <f t="shared" si="8"/>
        <v>1427.8679999999999</v>
      </c>
      <c r="R135" s="5">
        <f t="shared" si="9"/>
        <v>827.40000000000009</v>
      </c>
      <c r="S135" s="5">
        <f t="shared" si="10"/>
        <v>600.46799999999985</v>
      </c>
      <c r="T135" s="7">
        <f t="shared" si="11"/>
        <v>0.42053467127213429</v>
      </c>
    </row>
    <row r="136" spans="1:20" ht="15.6">
      <c r="A136" s="2">
        <v>748</v>
      </c>
      <c r="B136" s="3">
        <v>46052</v>
      </c>
      <c r="C136" s="4">
        <f>YEAR(SalesDataTable[[#This Row],[Order Date]])</f>
        <v>2026</v>
      </c>
      <c r="D136" s="16" t="str">
        <f>"Q"&amp;ROUNDUP(MONTH(SalesDataTable[[#This Row],[Order Date]])/3,0)</f>
        <v>Q1</v>
      </c>
      <c r="E136" s="4">
        <f>MONTH(SalesDataTable[[#This Row],[Order Date]])</f>
        <v>1</v>
      </c>
      <c r="F136" s="16" t="str">
        <f>TEXT(SalesDataTable[[#This Row],[Order Date]],"MMM")</f>
        <v>Jan</v>
      </c>
      <c r="G136" s="4" t="s">
        <v>6</v>
      </c>
      <c r="H136" s="4" t="s">
        <v>7</v>
      </c>
      <c r="I136" s="4" t="s">
        <v>19</v>
      </c>
      <c r="J136" s="4" t="s">
        <v>16</v>
      </c>
      <c r="K136" s="4" t="s">
        <v>4</v>
      </c>
      <c r="L136" s="4" t="s">
        <v>26</v>
      </c>
      <c r="M136" s="8">
        <v>1</v>
      </c>
      <c r="N136" s="5">
        <v>39.549999999999997</v>
      </c>
      <c r="O136" s="6">
        <v>0</v>
      </c>
      <c r="P136" s="5">
        <v>17.059999999999999</v>
      </c>
      <c r="Q136" s="5">
        <f t="shared" si="8"/>
        <v>39.549999999999997</v>
      </c>
      <c r="R136" s="5">
        <f t="shared" si="9"/>
        <v>17.059999999999999</v>
      </c>
      <c r="S136" s="5">
        <f t="shared" si="10"/>
        <v>22.49</v>
      </c>
      <c r="T136" s="7">
        <f t="shared" si="11"/>
        <v>0.56864728192161818</v>
      </c>
    </row>
    <row r="137" spans="1:20" ht="15.6">
      <c r="A137" s="2">
        <v>3117</v>
      </c>
      <c r="B137" s="3">
        <v>46052</v>
      </c>
      <c r="C137" s="4">
        <f>YEAR(SalesDataTable[[#This Row],[Order Date]])</f>
        <v>2026</v>
      </c>
      <c r="D137" s="16" t="str">
        <f>"Q"&amp;ROUNDUP(MONTH(SalesDataTable[[#This Row],[Order Date]])/3,0)</f>
        <v>Q1</v>
      </c>
      <c r="E137" s="4">
        <f>MONTH(SalesDataTable[[#This Row],[Order Date]])</f>
        <v>1</v>
      </c>
      <c r="F137" s="16" t="str">
        <f>TEXT(SalesDataTable[[#This Row],[Order Date]],"MMM")</f>
        <v>Jan</v>
      </c>
      <c r="G137" s="4" t="s">
        <v>6</v>
      </c>
      <c r="H137" s="4" t="s">
        <v>43</v>
      </c>
      <c r="I137" s="4" t="s">
        <v>2</v>
      </c>
      <c r="J137" s="4" t="s">
        <v>13</v>
      </c>
      <c r="K137" s="4" t="s">
        <v>23</v>
      </c>
      <c r="L137" s="4" t="s">
        <v>40</v>
      </c>
      <c r="M137" s="8">
        <v>3</v>
      </c>
      <c r="N137" s="5">
        <v>80.08</v>
      </c>
      <c r="O137" s="6">
        <v>0</v>
      </c>
      <c r="P137" s="5">
        <v>39.450000000000003</v>
      </c>
      <c r="Q137" s="5">
        <f t="shared" si="8"/>
        <v>240.24</v>
      </c>
      <c r="R137" s="5">
        <f t="shared" si="9"/>
        <v>118.35000000000001</v>
      </c>
      <c r="S137" s="5">
        <f t="shared" si="10"/>
        <v>121.89</v>
      </c>
      <c r="T137" s="7">
        <f t="shared" si="11"/>
        <v>0.50736763236763238</v>
      </c>
    </row>
    <row r="138" spans="1:20" ht="15.6">
      <c r="A138" s="2">
        <v>3328</v>
      </c>
      <c r="B138" s="3">
        <v>46052</v>
      </c>
      <c r="C138" s="4">
        <f>YEAR(SalesDataTable[[#This Row],[Order Date]])</f>
        <v>2026</v>
      </c>
      <c r="D138" s="16" t="str">
        <f>"Q"&amp;ROUNDUP(MONTH(SalesDataTable[[#This Row],[Order Date]])/3,0)</f>
        <v>Q1</v>
      </c>
      <c r="E138" s="4">
        <f>MONTH(SalesDataTable[[#This Row],[Order Date]])</f>
        <v>1</v>
      </c>
      <c r="F138" s="16" t="str">
        <f>TEXT(SalesDataTable[[#This Row],[Order Date]],"MMM")</f>
        <v>Jan</v>
      </c>
      <c r="G138" s="4" t="s">
        <v>11</v>
      </c>
      <c r="H138" s="4" t="s">
        <v>25</v>
      </c>
      <c r="I138" s="4" t="s">
        <v>19</v>
      </c>
      <c r="J138" s="4" t="s">
        <v>3</v>
      </c>
      <c r="K138" s="4" t="s">
        <v>34</v>
      </c>
      <c r="L138" s="4" t="s">
        <v>38</v>
      </c>
      <c r="M138" s="8">
        <v>1</v>
      </c>
      <c r="N138" s="5">
        <v>120.48</v>
      </c>
      <c r="O138" s="6">
        <v>0</v>
      </c>
      <c r="P138" s="5">
        <v>69.55</v>
      </c>
      <c r="Q138" s="5">
        <f t="shared" si="8"/>
        <v>120.48</v>
      </c>
      <c r="R138" s="5">
        <f t="shared" si="9"/>
        <v>69.55</v>
      </c>
      <c r="S138" s="5">
        <f t="shared" si="10"/>
        <v>50.930000000000007</v>
      </c>
      <c r="T138" s="7">
        <f t="shared" si="11"/>
        <v>0.42272576361221786</v>
      </c>
    </row>
    <row r="139" spans="1:20" ht="15.6">
      <c r="A139" s="2">
        <v>3822</v>
      </c>
      <c r="B139" s="3">
        <v>46052</v>
      </c>
      <c r="C139" s="4">
        <f>YEAR(SalesDataTable[[#This Row],[Order Date]])</f>
        <v>2026</v>
      </c>
      <c r="D139" s="16" t="str">
        <f>"Q"&amp;ROUNDUP(MONTH(SalesDataTable[[#This Row],[Order Date]])/3,0)</f>
        <v>Q1</v>
      </c>
      <c r="E139" s="4">
        <f>MONTH(SalesDataTable[[#This Row],[Order Date]])</f>
        <v>1</v>
      </c>
      <c r="F139" s="16" t="str">
        <f>TEXT(SalesDataTable[[#This Row],[Order Date]],"MMM")</f>
        <v>Jan</v>
      </c>
      <c r="G139" s="4" t="s">
        <v>20</v>
      </c>
      <c r="H139" s="4" t="s">
        <v>31</v>
      </c>
      <c r="I139" s="4" t="s">
        <v>2</v>
      </c>
      <c r="J139" s="4" t="s">
        <v>3</v>
      </c>
      <c r="K139" s="4" t="s">
        <v>34</v>
      </c>
      <c r="L139" s="4" t="s">
        <v>35</v>
      </c>
      <c r="M139" s="8">
        <v>1</v>
      </c>
      <c r="N139" s="5">
        <v>39.369999999999997</v>
      </c>
      <c r="O139" s="6">
        <v>0.05</v>
      </c>
      <c r="P139" s="5">
        <v>14.66</v>
      </c>
      <c r="Q139" s="5">
        <f t="shared" si="8"/>
        <v>37.401499999999999</v>
      </c>
      <c r="R139" s="5">
        <f t="shared" si="9"/>
        <v>14.66</v>
      </c>
      <c r="S139" s="5">
        <f t="shared" si="10"/>
        <v>22.741499999999998</v>
      </c>
      <c r="T139" s="7">
        <f t="shared" si="11"/>
        <v>0.60803711081106371</v>
      </c>
    </row>
    <row r="140" spans="1:20" ht="15.6">
      <c r="A140" s="2">
        <v>4125</v>
      </c>
      <c r="B140" s="3">
        <v>46052</v>
      </c>
      <c r="C140" s="4">
        <f>YEAR(SalesDataTable[[#This Row],[Order Date]])</f>
        <v>2026</v>
      </c>
      <c r="D140" s="16" t="str">
        <f>"Q"&amp;ROUNDUP(MONTH(SalesDataTable[[#This Row],[Order Date]])/3,0)</f>
        <v>Q1</v>
      </c>
      <c r="E140" s="4">
        <f>MONTH(SalesDataTable[[#This Row],[Order Date]])</f>
        <v>1</v>
      </c>
      <c r="F140" s="16" t="str">
        <f>TEXT(SalesDataTable[[#This Row],[Order Date]],"MMM")</f>
        <v>Jan</v>
      </c>
      <c r="G140" s="4" t="s">
        <v>6</v>
      </c>
      <c r="H140" s="4" t="s">
        <v>43</v>
      </c>
      <c r="I140" s="4" t="s">
        <v>8</v>
      </c>
      <c r="J140" s="4" t="s">
        <v>16</v>
      </c>
      <c r="K140" s="4" t="s">
        <v>23</v>
      </c>
      <c r="L140" s="4" t="s">
        <v>40</v>
      </c>
      <c r="M140" s="8">
        <v>8</v>
      </c>
      <c r="N140" s="5">
        <v>81.06</v>
      </c>
      <c r="O140" s="6">
        <v>0.15</v>
      </c>
      <c r="P140" s="5">
        <v>39.549999999999997</v>
      </c>
      <c r="Q140" s="5">
        <f t="shared" si="8"/>
        <v>551.20799999999997</v>
      </c>
      <c r="R140" s="5">
        <f t="shared" si="9"/>
        <v>316.39999999999998</v>
      </c>
      <c r="S140" s="5">
        <f t="shared" si="10"/>
        <v>234.80799999999999</v>
      </c>
      <c r="T140" s="7">
        <f t="shared" si="11"/>
        <v>0.42598801178502488</v>
      </c>
    </row>
    <row r="141" spans="1:20" ht="15.6">
      <c r="A141" s="2">
        <v>4592</v>
      </c>
      <c r="B141" s="3">
        <v>46052</v>
      </c>
      <c r="C141" s="4">
        <f>YEAR(SalesDataTable[[#This Row],[Order Date]])</f>
        <v>2026</v>
      </c>
      <c r="D141" s="16" t="str">
        <f>"Q"&amp;ROUNDUP(MONTH(SalesDataTable[[#This Row],[Order Date]])/3,0)</f>
        <v>Q1</v>
      </c>
      <c r="E141" s="4">
        <f>MONTH(SalesDataTable[[#This Row],[Order Date]])</f>
        <v>1</v>
      </c>
      <c r="F141" s="16" t="str">
        <f>TEXT(SalesDataTable[[#This Row],[Order Date]],"MMM")</f>
        <v>Jan</v>
      </c>
      <c r="G141" s="4" t="s">
        <v>6</v>
      </c>
      <c r="H141" s="4" t="s">
        <v>43</v>
      </c>
      <c r="I141" s="4" t="s">
        <v>28</v>
      </c>
      <c r="J141" s="4" t="s">
        <v>3</v>
      </c>
      <c r="K141" s="4" t="s">
        <v>34</v>
      </c>
      <c r="L141" s="4" t="s">
        <v>38</v>
      </c>
      <c r="M141" s="8">
        <v>5</v>
      </c>
      <c r="N141" s="5">
        <v>120.4</v>
      </c>
      <c r="O141" s="6">
        <v>0</v>
      </c>
      <c r="P141" s="5">
        <v>69.510000000000005</v>
      </c>
      <c r="Q141" s="5">
        <f t="shared" si="8"/>
        <v>602</v>
      </c>
      <c r="R141" s="5">
        <f t="shared" si="9"/>
        <v>347.55</v>
      </c>
      <c r="S141" s="5">
        <f t="shared" si="10"/>
        <v>254.45</v>
      </c>
      <c r="T141" s="7">
        <f t="shared" si="11"/>
        <v>0.42267441860465116</v>
      </c>
    </row>
    <row r="142" spans="1:20" ht="15.6">
      <c r="A142" s="2">
        <v>373</v>
      </c>
      <c r="B142" s="3">
        <v>46053</v>
      </c>
      <c r="C142" s="4">
        <f>YEAR(SalesDataTable[[#This Row],[Order Date]])</f>
        <v>2026</v>
      </c>
      <c r="D142" s="16" t="str">
        <f>"Q"&amp;ROUNDUP(MONTH(SalesDataTable[[#This Row],[Order Date]])/3,0)</f>
        <v>Q1</v>
      </c>
      <c r="E142" s="4">
        <f>MONTH(SalesDataTable[[#This Row],[Order Date]])</f>
        <v>1</v>
      </c>
      <c r="F142" s="16" t="str">
        <f>TEXT(SalesDataTable[[#This Row],[Order Date]],"MMM")</f>
        <v>Jan</v>
      </c>
      <c r="G142" s="4" t="s">
        <v>11</v>
      </c>
      <c r="H142" s="4" t="s">
        <v>39</v>
      </c>
      <c r="I142" s="4" t="s">
        <v>8</v>
      </c>
      <c r="J142" s="4" t="s">
        <v>16</v>
      </c>
      <c r="K142" s="4" t="s">
        <v>14</v>
      </c>
      <c r="L142" s="4" t="s">
        <v>32</v>
      </c>
      <c r="M142" s="8">
        <v>10</v>
      </c>
      <c r="N142" s="5">
        <v>47.71</v>
      </c>
      <c r="O142" s="6">
        <v>0.1</v>
      </c>
      <c r="P142" s="5">
        <v>18.649999999999999</v>
      </c>
      <c r="Q142" s="5">
        <f t="shared" si="8"/>
        <v>429.39000000000004</v>
      </c>
      <c r="R142" s="5">
        <f t="shared" si="9"/>
        <v>186.5</v>
      </c>
      <c r="S142" s="5">
        <f t="shared" si="10"/>
        <v>242.89000000000004</v>
      </c>
      <c r="T142" s="7">
        <f t="shared" si="11"/>
        <v>0.56566291716155481</v>
      </c>
    </row>
    <row r="143" spans="1:20" ht="15.6">
      <c r="A143" s="2">
        <v>672</v>
      </c>
      <c r="B143" s="3">
        <v>46053</v>
      </c>
      <c r="C143" s="4">
        <f>YEAR(SalesDataTable[[#This Row],[Order Date]])</f>
        <v>2026</v>
      </c>
      <c r="D143" s="16" t="str">
        <f>"Q"&amp;ROUNDUP(MONTH(SalesDataTable[[#This Row],[Order Date]])/3,0)</f>
        <v>Q1</v>
      </c>
      <c r="E143" s="4">
        <f>MONTH(SalesDataTable[[#This Row],[Order Date]])</f>
        <v>1</v>
      </c>
      <c r="F143" s="16" t="str">
        <f>TEXT(SalesDataTable[[#This Row],[Order Date]],"MMM")</f>
        <v>Jan</v>
      </c>
      <c r="G143" s="4" t="s">
        <v>0</v>
      </c>
      <c r="H143" s="4" t="s">
        <v>36</v>
      </c>
      <c r="I143" s="4" t="s">
        <v>2</v>
      </c>
      <c r="J143" s="4" t="s">
        <v>16</v>
      </c>
      <c r="K143" s="4" t="s">
        <v>4</v>
      </c>
      <c r="L143" s="4" t="s">
        <v>30</v>
      </c>
      <c r="M143" s="8">
        <v>1</v>
      </c>
      <c r="N143" s="5">
        <v>102.92</v>
      </c>
      <c r="O143" s="6">
        <v>0.05</v>
      </c>
      <c r="P143" s="5">
        <v>50.92</v>
      </c>
      <c r="Q143" s="5">
        <f t="shared" si="8"/>
        <v>97.774000000000001</v>
      </c>
      <c r="R143" s="5">
        <f t="shared" si="9"/>
        <v>50.92</v>
      </c>
      <c r="S143" s="5">
        <f t="shared" si="10"/>
        <v>46.853999999999999</v>
      </c>
      <c r="T143" s="7">
        <f t="shared" si="11"/>
        <v>0.4792071511853867</v>
      </c>
    </row>
    <row r="144" spans="1:20" ht="15.6">
      <c r="A144" s="2">
        <v>1125</v>
      </c>
      <c r="B144" s="3">
        <v>46053</v>
      </c>
      <c r="C144" s="4">
        <f>YEAR(SalesDataTable[[#This Row],[Order Date]])</f>
        <v>2026</v>
      </c>
      <c r="D144" s="16" t="str">
        <f>"Q"&amp;ROUNDUP(MONTH(SalesDataTable[[#This Row],[Order Date]])/3,0)</f>
        <v>Q1</v>
      </c>
      <c r="E144" s="4">
        <f>MONTH(SalesDataTable[[#This Row],[Order Date]])</f>
        <v>1</v>
      </c>
      <c r="F144" s="16" t="str">
        <f>TEXT(SalesDataTable[[#This Row],[Order Date]],"MMM")</f>
        <v>Jan</v>
      </c>
      <c r="G144" s="4" t="s">
        <v>6</v>
      </c>
      <c r="H144" s="4" t="s">
        <v>7</v>
      </c>
      <c r="I144" s="4" t="s">
        <v>2</v>
      </c>
      <c r="J144" s="4" t="s">
        <v>3</v>
      </c>
      <c r="K144" s="4" t="s">
        <v>9</v>
      </c>
      <c r="L144" s="4" t="s">
        <v>46</v>
      </c>
      <c r="M144" s="8">
        <v>1</v>
      </c>
      <c r="N144" s="5">
        <v>72.69</v>
      </c>
      <c r="O144" s="6">
        <v>0.1</v>
      </c>
      <c r="P144" s="5">
        <v>32.67</v>
      </c>
      <c r="Q144" s="5">
        <f t="shared" si="8"/>
        <v>65.421000000000006</v>
      </c>
      <c r="R144" s="5">
        <f t="shared" si="9"/>
        <v>32.67</v>
      </c>
      <c r="S144" s="5">
        <f t="shared" si="10"/>
        <v>32.751000000000005</v>
      </c>
      <c r="T144" s="7">
        <f t="shared" si="11"/>
        <v>0.50061906727197691</v>
      </c>
    </row>
    <row r="145" spans="1:20" ht="15.6">
      <c r="A145" s="2">
        <v>1164</v>
      </c>
      <c r="B145" s="3">
        <v>46053</v>
      </c>
      <c r="C145" s="4">
        <f>YEAR(SalesDataTable[[#This Row],[Order Date]])</f>
        <v>2026</v>
      </c>
      <c r="D145" s="16" t="str">
        <f>"Q"&amp;ROUNDUP(MONTH(SalesDataTable[[#This Row],[Order Date]])/3,0)</f>
        <v>Q1</v>
      </c>
      <c r="E145" s="4">
        <f>MONTH(SalesDataTable[[#This Row],[Order Date]])</f>
        <v>1</v>
      </c>
      <c r="F145" s="16" t="str">
        <f>TEXT(SalesDataTable[[#This Row],[Order Date]],"MMM")</f>
        <v>Jan</v>
      </c>
      <c r="G145" s="4" t="s">
        <v>0</v>
      </c>
      <c r="H145" s="4" t="s">
        <v>1</v>
      </c>
      <c r="I145" s="4" t="s">
        <v>2</v>
      </c>
      <c r="J145" s="4" t="s">
        <v>13</v>
      </c>
      <c r="K145" s="4" t="s">
        <v>4</v>
      </c>
      <c r="L145" s="4" t="s">
        <v>5</v>
      </c>
      <c r="M145" s="8">
        <v>1</v>
      </c>
      <c r="N145" s="5">
        <v>79.989999999999995</v>
      </c>
      <c r="O145" s="6">
        <v>0.05</v>
      </c>
      <c r="P145" s="5">
        <v>43.02</v>
      </c>
      <c r="Q145" s="5">
        <f t="shared" si="8"/>
        <v>75.990499999999997</v>
      </c>
      <c r="R145" s="5">
        <f t="shared" si="9"/>
        <v>43.02</v>
      </c>
      <c r="S145" s="5">
        <f t="shared" si="10"/>
        <v>32.970499999999994</v>
      </c>
      <c r="T145" s="7">
        <f t="shared" si="11"/>
        <v>0.43387660299642711</v>
      </c>
    </row>
    <row r="146" spans="1:20" ht="15.6">
      <c r="A146" s="2">
        <v>1613</v>
      </c>
      <c r="B146" s="3">
        <v>46053</v>
      </c>
      <c r="C146" s="4">
        <f>YEAR(SalesDataTable[[#This Row],[Order Date]])</f>
        <v>2026</v>
      </c>
      <c r="D146" s="16" t="str">
        <f>"Q"&amp;ROUNDUP(MONTH(SalesDataTable[[#This Row],[Order Date]])/3,0)</f>
        <v>Q1</v>
      </c>
      <c r="E146" s="4">
        <f>MONTH(SalesDataTable[[#This Row],[Order Date]])</f>
        <v>1</v>
      </c>
      <c r="F146" s="16" t="str">
        <f>TEXT(SalesDataTable[[#This Row],[Order Date]],"MMM")</f>
        <v>Jan</v>
      </c>
      <c r="G146" s="4" t="s">
        <v>6</v>
      </c>
      <c r="H146" s="4" t="s">
        <v>27</v>
      </c>
      <c r="I146" s="4" t="s">
        <v>8</v>
      </c>
      <c r="J146" s="4" t="s">
        <v>16</v>
      </c>
      <c r="K146" s="4" t="s">
        <v>34</v>
      </c>
      <c r="L146" s="4" t="s">
        <v>45</v>
      </c>
      <c r="M146" s="8">
        <v>4</v>
      </c>
      <c r="N146" s="5">
        <v>51.11</v>
      </c>
      <c r="O146" s="6">
        <v>0.15</v>
      </c>
      <c r="P146" s="5">
        <v>22.25</v>
      </c>
      <c r="Q146" s="5">
        <f t="shared" si="8"/>
        <v>173.774</v>
      </c>
      <c r="R146" s="5">
        <f t="shared" si="9"/>
        <v>89</v>
      </c>
      <c r="S146" s="5">
        <f t="shared" si="10"/>
        <v>84.774000000000001</v>
      </c>
      <c r="T146" s="7">
        <f t="shared" si="11"/>
        <v>0.48784052850253778</v>
      </c>
    </row>
    <row r="147" spans="1:20" ht="15.6">
      <c r="A147" s="2">
        <v>2149</v>
      </c>
      <c r="B147" s="3">
        <v>46053</v>
      </c>
      <c r="C147" s="4">
        <f>YEAR(SalesDataTable[[#This Row],[Order Date]])</f>
        <v>2026</v>
      </c>
      <c r="D147" s="16" t="str">
        <f>"Q"&amp;ROUNDUP(MONTH(SalesDataTable[[#This Row],[Order Date]])/3,0)</f>
        <v>Q1</v>
      </c>
      <c r="E147" s="4">
        <f>MONTH(SalesDataTable[[#This Row],[Order Date]])</f>
        <v>1</v>
      </c>
      <c r="F147" s="16" t="str">
        <f>TEXT(SalesDataTable[[#This Row],[Order Date]],"MMM")</f>
        <v>Jan</v>
      </c>
      <c r="G147" s="4" t="s">
        <v>0</v>
      </c>
      <c r="H147" s="4" t="s">
        <v>50</v>
      </c>
      <c r="I147" s="4" t="s">
        <v>2</v>
      </c>
      <c r="J147" s="4" t="s">
        <v>3</v>
      </c>
      <c r="K147" s="4" t="s">
        <v>34</v>
      </c>
      <c r="L147" s="4" t="s">
        <v>38</v>
      </c>
      <c r="M147" s="8">
        <v>2</v>
      </c>
      <c r="N147" s="5">
        <v>124.83</v>
      </c>
      <c r="O147" s="6">
        <v>0</v>
      </c>
      <c r="P147" s="5">
        <v>70.91</v>
      </c>
      <c r="Q147" s="5">
        <f t="shared" si="8"/>
        <v>249.66</v>
      </c>
      <c r="R147" s="5">
        <f t="shared" si="9"/>
        <v>141.82</v>
      </c>
      <c r="S147" s="5">
        <f t="shared" si="10"/>
        <v>107.84</v>
      </c>
      <c r="T147" s="7">
        <f t="shared" si="11"/>
        <v>0.43194744853000083</v>
      </c>
    </row>
    <row r="148" spans="1:20" ht="15.6">
      <c r="A148" s="2">
        <v>2593</v>
      </c>
      <c r="B148" s="3">
        <v>46053</v>
      </c>
      <c r="C148" s="4">
        <f>YEAR(SalesDataTable[[#This Row],[Order Date]])</f>
        <v>2026</v>
      </c>
      <c r="D148" s="16" t="str">
        <f>"Q"&amp;ROUNDUP(MONTH(SalesDataTable[[#This Row],[Order Date]])/3,0)</f>
        <v>Q1</v>
      </c>
      <c r="E148" s="4">
        <f>MONTH(SalesDataTable[[#This Row],[Order Date]])</f>
        <v>1</v>
      </c>
      <c r="F148" s="16" t="str">
        <f>TEXT(SalesDataTable[[#This Row],[Order Date]],"MMM")</f>
        <v>Jan</v>
      </c>
      <c r="G148" s="4" t="s">
        <v>6</v>
      </c>
      <c r="H148" s="4" t="s">
        <v>41</v>
      </c>
      <c r="I148" s="4" t="s">
        <v>19</v>
      </c>
      <c r="J148" s="4" t="s">
        <v>13</v>
      </c>
      <c r="K148" s="4" t="s">
        <v>4</v>
      </c>
      <c r="L148" s="4" t="s">
        <v>26</v>
      </c>
      <c r="M148" s="8">
        <v>6</v>
      </c>
      <c r="N148" s="5">
        <v>41.07</v>
      </c>
      <c r="O148" s="6">
        <v>0.1</v>
      </c>
      <c r="P148" s="5">
        <v>16.29</v>
      </c>
      <c r="Q148" s="5">
        <f t="shared" si="8"/>
        <v>221.77800000000002</v>
      </c>
      <c r="R148" s="5">
        <f t="shared" si="9"/>
        <v>97.74</v>
      </c>
      <c r="S148" s="5">
        <f t="shared" si="10"/>
        <v>124.03800000000003</v>
      </c>
      <c r="T148" s="7">
        <f t="shared" si="11"/>
        <v>0.55928901874847825</v>
      </c>
    </row>
    <row r="149" spans="1:20" ht="15.6">
      <c r="A149" s="2">
        <v>2659</v>
      </c>
      <c r="B149" s="3">
        <v>46053</v>
      </c>
      <c r="C149" s="4">
        <f>YEAR(SalesDataTable[[#This Row],[Order Date]])</f>
        <v>2026</v>
      </c>
      <c r="D149" s="16" t="str">
        <f>"Q"&amp;ROUNDUP(MONTH(SalesDataTable[[#This Row],[Order Date]])/3,0)</f>
        <v>Q1</v>
      </c>
      <c r="E149" s="4">
        <f>MONTH(SalesDataTable[[#This Row],[Order Date]])</f>
        <v>1</v>
      </c>
      <c r="F149" s="16" t="str">
        <f>TEXT(SalesDataTable[[#This Row],[Order Date]],"MMM")</f>
        <v>Jan</v>
      </c>
      <c r="G149" s="4" t="s">
        <v>0</v>
      </c>
      <c r="H149" s="4" t="s">
        <v>50</v>
      </c>
      <c r="I149" s="4" t="s">
        <v>2</v>
      </c>
      <c r="J149" s="4" t="s">
        <v>13</v>
      </c>
      <c r="K149" s="4" t="s">
        <v>14</v>
      </c>
      <c r="L149" s="4" t="s">
        <v>15</v>
      </c>
      <c r="M149" s="8">
        <v>1</v>
      </c>
      <c r="N149" s="5">
        <v>36.020000000000003</v>
      </c>
      <c r="O149" s="6">
        <v>0</v>
      </c>
      <c r="P149" s="5">
        <v>13.34</v>
      </c>
      <c r="Q149" s="5">
        <f t="shared" si="8"/>
        <v>36.020000000000003</v>
      </c>
      <c r="R149" s="5">
        <f t="shared" si="9"/>
        <v>13.34</v>
      </c>
      <c r="S149" s="5">
        <f t="shared" si="10"/>
        <v>22.680000000000003</v>
      </c>
      <c r="T149" s="7">
        <f t="shared" si="11"/>
        <v>0.62965019433647973</v>
      </c>
    </row>
    <row r="150" spans="1:20" ht="15.6">
      <c r="A150" s="2">
        <v>3496</v>
      </c>
      <c r="B150" s="3">
        <v>46053</v>
      </c>
      <c r="C150" s="4">
        <f>YEAR(SalesDataTable[[#This Row],[Order Date]])</f>
        <v>2026</v>
      </c>
      <c r="D150" s="16" t="str">
        <f>"Q"&amp;ROUNDUP(MONTH(SalesDataTable[[#This Row],[Order Date]])/3,0)</f>
        <v>Q1</v>
      </c>
      <c r="E150" s="4">
        <f>MONTH(SalesDataTable[[#This Row],[Order Date]])</f>
        <v>1</v>
      </c>
      <c r="F150" s="16" t="str">
        <f>TEXT(SalesDataTable[[#This Row],[Order Date]],"MMM")</f>
        <v>Jan</v>
      </c>
      <c r="G150" s="4" t="s">
        <v>0</v>
      </c>
      <c r="H150" s="4" t="s">
        <v>1</v>
      </c>
      <c r="I150" s="4" t="s">
        <v>19</v>
      </c>
      <c r="J150" s="4" t="s">
        <v>3</v>
      </c>
      <c r="K150" s="4" t="s">
        <v>34</v>
      </c>
      <c r="L150" s="4" t="s">
        <v>42</v>
      </c>
      <c r="M150" s="8">
        <v>1</v>
      </c>
      <c r="N150" s="5">
        <v>35.82</v>
      </c>
      <c r="O150" s="6">
        <v>0.05</v>
      </c>
      <c r="P150" s="5">
        <v>14.32</v>
      </c>
      <c r="Q150" s="5">
        <f t="shared" si="8"/>
        <v>34.028999999999996</v>
      </c>
      <c r="R150" s="5">
        <f t="shared" si="9"/>
        <v>14.32</v>
      </c>
      <c r="S150" s="5">
        <f t="shared" si="10"/>
        <v>19.708999999999996</v>
      </c>
      <c r="T150" s="7">
        <f t="shared" si="11"/>
        <v>0.57918246201769075</v>
      </c>
    </row>
    <row r="151" spans="1:20" ht="15.6">
      <c r="A151" s="2">
        <v>3889</v>
      </c>
      <c r="B151" s="3">
        <v>46053</v>
      </c>
      <c r="C151" s="4">
        <f>YEAR(SalesDataTable[[#This Row],[Order Date]])</f>
        <v>2026</v>
      </c>
      <c r="D151" s="16" t="str">
        <f>"Q"&amp;ROUNDUP(MONTH(SalesDataTable[[#This Row],[Order Date]])/3,0)</f>
        <v>Q1</v>
      </c>
      <c r="E151" s="4">
        <f>MONTH(SalesDataTable[[#This Row],[Order Date]])</f>
        <v>1</v>
      </c>
      <c r="F151" s="16" t="str">
        <f>TEXT(SalesDataTable[[#This Row],[Order Date]],"MMM")</f>
        <v>Jan</v>
      </c>
      <c r="G151" s="4" t="s">
        <v>11</v>
      </c>
      <c r="H151" s="4" t="s">
        <v>18</v>
      </c>
      <c r="I151" s="4" t="s">
        <v>19</v>
      </c>
      <c r="J151" s="4" t="s">
        <v>3</v>
      </c>
      <c r="K151" s="4" t="s">
        <v>4</v>
      </c>
      <c r="L151" s="4" t="s">
        <v>30</v>
      </c>
      <c r="M151" s="8">
        <v>3</v>
      </c>
      <c r="N151" s="5">
        <v>103.94</v>
      </c>
      <c r="O151" s="6">
        <v>0.1</v>
      </c>
      <c r="P151" s="5">
        <v>50.67</v>
      </c>
      <c r="Q151" s="5">
        <f t="shared" si="8"/>
        <v>280.63799999999998</v>
      </c>
      <c r="R151" s="5">
        <f t="shared" si="9"/>
        <v>152.01</v>
      </c>
      <c r="S151" s="5">
        <f t="shared" si="10"/>
        <v>128.62799999999999</v>
      </c>
      <c r="T151" s="7">
        <f t="shared" si="11"/>
        <v>0.45834135077929572</v>
      </c>
    </row>
    <row r="152" spans="1:20" ht="15.6">
      <c r="A152" s="2">
        <v>1432</v>
      </c>
      <c r="B152" s="3">
        <v>46054</v>
      </c>
      <c r="C152" s="4">
        <f>YEAR(SalesDataTable[[#This Row],[Order Date]])</f>
        <v>2026</v>
      </c>
      <c r="D152" s="16" t="str">
        <f>"Q"&amp;ROUNDUP(MONTH(SalesDataTable[[#This Row],[Order Date]])/3,0)</f>
        <v>Q1</v>
      </c>
      <c r="E152" s="4">
        <f>MONTH(SalesDataTable[[#This Row],[Order Date]])</f>
        <v>2</v>
      </c>
      <c r="F152" s="16" t="str">
        <f>TEXT(SalesDataTable[[#This Row],[Order Date]],"MMM")</f>
        <v>Feb</v>
      </c>
      <c r="G152" s="4" t="s">
        <v>0</v>
      </c>
      <c r="H152" s="4" t="s">
        <v>1</v>
      </c>
      <c r="I152" s="4" t="s">
        <v>2</v>
      </c>
      <c r="J152" s="4" t="s">
        <v>3</v>
      </c>
      <c r="K152" s="4" t="s">
        <v>9</v>
      </c>
      <c r="L152" s="4" t="s">
        <v>17</v>
      </c>
      <c r="M152" s="8">
        <v>1</v>
      </c>
      <c r="N152" s="5">
        <v>140.53</v>
      </c>
      <c r="O152" s="6">
        <v>0</v>
      </c>
      <c r="P152" s="5">
        <v>77.36</v>
      </c>
      <c r="Q152" s="5">
        <f t="shared" si="8"/>
        <v>140.53</v>
      </c>
      <c r="R152" s="5">
        <f t="shared" si="9"/>
        <v>77.36</v>
      </c>
      <c r="S152" s="5">
        <f t="shared" si="10"/>
        <v>63.17</v>
      </c>
      <c r="T152" s="7">
        <f t="shared" si="11"/>
        <v>0.44951255959581587</v>
      </c>
    </row>
    <row r="153" spans="1:20" ht="15.6">
      <c r="A153" s="2">
        <v>1778</v>
      </c>
      <c r="B153" s="3">
        <v>46054</v>
      </c>
      <c r="C153" s="4">
        <f>YEAR(SalesDataTable[[#This Row],[Order Date]])</f>
        <v>2026</v>
      </c>
      <c r="D153" s="16" t="str">
        <f>"Q"&amp;ROUNDUP(MONTH(SalesDataTable[[#This Row],[Order Date]])/3,0)</f>
        <v>Q1</v>
      </c>
      <c r="E153" s="4">
        <f>MONTH(SalesDataTable[[#This Row],[Order Date]])</f>
        <v>2</v>
      </c>
      <c r="F153" s="16" t="str">
        <f>TEXT(SalesDataTable[[#This Row],[Order Date]],"MMM")</f>
        <v>Feb</v>
      </c>
      <c r="G153" s="4" t="s">
        <v>20</v>
      </c>
      <c r="H153" s="4" t="s">
        <v>31</v>
      </c>
      <c r="I153" s="4" t="s">
        <v>19</v>
      </c>
      <c r="J153" s="4" t="s">
        <v>3</v>
      </c>
      <c r="K153" s="4" t="s">
        <v>9</v>
      </c>
      <c r="L153" s="4" t="s">
        <v>17</v>
      </c>
      <c r="M153" s="8">
        <v>1</v>
      </c>
      <c r="N153" s="5">
        <v>142.03</v>
      </c>
      <c r="O153" s="6">
        <v>0.05</v>
      </c>
      <c r="P153" s="5">
        <v>77.069999999999993</v>
      </c>
      <c r="Q153" s="5">
        <f t="shared" si="8"/>
        <v>134.92849999999999</v>
      </c>
      <c r="R153" s="5">
        <f t="shared" si="9"/>
        <v>77.069999999999993</v>
      </c>
      <c r="S153" s="5">
        <f t="shared" si="10"/>
        <v>57.858499999999992</v>
      </c>
      <c r="T153" s="7">
        <f t="shared" si="11"/>
        <v>0.42880859121682963</v>
      </c>
    </row>
    <row r="154" spans="1:20" ht="15.6">
      <c r="A154" s="2">
        <v>2047</v>
      </c>
      <c r="B154" s="3">
        <v>46054</v>
      </c>
      <c r="C154" s="4">
        <f>YEAR(SalesDataTable[[#This Row],[Order Date]])</f>
        <v>2026</v>
      </c>
      <c r="D154" s="16" t="str">
        <f>"Q"&amp;ROUNDUP(MONTH(SalesDataTable[[#This Row],[Order Date]])/3,0)</f>
        <v>Q1</v>
      </c>
      <c r="E154" s="4">
        <f>MONTH(SalesDataTable[[#This Row],[Order Date]])</f>
        <v>2</v>
      </c>
      <c r="F154" s="16" t="str">
        <f>TEXT(SalesDataTable[[#This Row],[Order Date]],"MMM")</f>
        <v>Feb</v>
      </c>
      <c r="G154" s="4" t="s">
        <v>11</v>
      </c>
      <c r="H154" s="4" t="s">
        <v>25</v>
      </c>
      <c r="I154" s="4" t="s">
        <v>8</v>
      </c>
      <c r="J154" s="4" t="s">
        <v>16</v>
      </c>
      <c r="K154" s="4" t="s">
        <v>23</v>
      </c>
      <c r="L154" s="4" t="s">
        <v>51</v>
      </c>
      <c r="M154" s="8">
        <v>12</v>
      </c>
      <c r="N154" s="5">
        <v>124.84</v>
      </c>
      <c r="O154" s="6">
        <v>0.1</v>
      </c>
      <c r="P154" s="5">
        <v>59.47</v>
      </c>
      <c r="Q154" s="5">
        <f t="shared" si="8"/>
        <v>1348.2719999999999</v>
      </c>
      <c r="R154" s="5">
        <f t="shared" si="9"/>
        <v>713.64</v>
      </c>
      <c r="S154" s="5">
        <f t="shared" si="10"/>
        <v>634.63199999999995</v>
      </c>
      <c r="T154" s="7">
        <f t="shared" si="11"/>
        <v>0.47070027412866244</v>
      </c>
    </row>
    <row r="155" spans="1:20" ht="15.6">
      <c r="A155" s="2">
        <v>2668</v>
      </c>
      <c r="B155" s="3">
        <v>46054</v>
      </c>
      <c r="C155" s="4">
        <f>YEAR(SalesDataTable[[#This Row],[Order Date]])</f>
        <v>2026</v>
      </c>
      <c r="D155" s="16" t="str">
        <f>"Q"&amp;ROUNDUP(MONTH(SalesDataTable[[#This Row],[Order Date]])/3,0)</f>
        <v>Q1</v>
      </c>
      <c r="E155" s="4">
        <f>MONTH(SalesDataTable[[#This Row],[Order Date]])</f>
        <v>2</v>
      </c>
      <c r="F155" s="16" t="str">
        <f>TEXT(SalesDataTable[[#This Row],[Order Date]],"MMM")</f>
        <v>Feb</v>
      </c>
      <c r="G155" s="4" t="s">
        <v>6</v>
      </c>
      <c r="H155" s="4" t="s">
        <v>43</v>
      </c>
      <c r="I155" s="4" t="s">
        <v>2</v>
      </c>
      <c r="J155" s="4" t="s">
        <v>3</v>
      </c>
      <c r="K155" s="4" t="s">
        <v>34</v>
      </c>
      <c r="L155" s="4" t="s">
        <v>42</v>
      </c>
      <c r="M155" s="8">
        <v>3</v>
      </c>
      <c r="N155" s="5">
        <v>35.36</v>
      </c>
      <c r="O155" s="6">
        <v>0</v>
      </c>
      <c r="P155" s="5">
        <v>13.7</v>
      </c>
      <c r="Q155" s="5">
        <f t="shared" si="8"/>
        <v>106.08</v>
      </c>
      <c r="R155" s="5">
        <f t="shared" si="9"/>
        <v>41.099999999999994</v>
      </c>
      <c r="S155" s="5">
        <f t="shared" si="10"/>
        <v>64.98</v>
      </c>
      <c r="T155" s="7">
        <f t="shared" si="11"/>
        <v>0.61255656108597289</v>
      </c>
    </row>
    <row r="156" spans="1:20" ht="15.6">
      <c r="A156" s="2">
        <v>2706</v>
      </c>
      <c r="B156" s="3">
        <v>46054</v>
      </c>
      <c r="C156" s="4">
        <f>YEAR(SalesDataTable[[#This Row],[Order Date]])</f>
        <v>2026</v>
      </c>
      <c r="D156" s="16" t="str">
        <f>"Q"&amp;ROUNDUP(MONTH(SalesDataTable[[#This Row],[Order Date]])/3,0)</f>
        <v>Q1</v>
      </c>
      <c r="E156" s="4">
        <f>MONTH(SalesDataTable[[#This Row],[Order Date]])</f>
        <v>2</v>
      </c>
      <c r="F156" s="16" t="str">
        <f>TEXT(SalesDataTable[[#This Row],[Order Date]],"MMM")</f>
        <v>Feb</v>
      </c>
      <c r="G156" s="4" t="s">
        <v>20</v>
      </c>
      <c r="H156" s="4" t="s">
        <v>47</v>
      </c>
      <c r="I156" s="4" t="s">
        <v>28</v>
      </c>
      <c r="J156" s="4" t="s">
        <v>3</v>
      </c>
      <c r="K156" s="4" t="s">
        <v>34</v>
      </c>
      <c r="L156" s="4" t="s">
        <v>38</v>
      </c>
      <c r="M156" s="8">
        <v>2</v>
      </c>
      <c r="N156" s="5">
        <v>122.43</v>
      </c>
      <c r="O156" s="6">
        <v>0</v>
      </c>
      <c r="P156" s="5">
        <v>69.08</v>
      </c>
      <c r="Q156" s="5">
        <f t="shared" si="8"/>
        <v>244.86</v>
      </c>
      <c r="R156" s="5">
        <f t="shared" si="9"/>
        <v>138.16</v>
      </c>
      <c r="S156" s="5">
        <f t="shared" si="10"/>
        <v>106.70000000000002</v>
      </c>
      <c r="T156" s="7">
        <f t="shared" si="11"/>
        <v>0.43575920934411505</v>
      </c>
    </row>
    <row r="157" spans="1:20" ht="15.6">
      <c r="A157" s="2">
        <v>2940</v>
      </c>
      <c r="B157" s="3">
        <v>46054</v>
      </c>
      <c r="C157" s="4">
        <f>YEAR(SalesDataTable[[#This Row],[Order Date]])</f>
        <v>2026</v>
      </c>
      <c r="D157" s="16" t="str">
        <f>"Q"&amp;ROUNDUP(MONTH(SalesDataTable[[#This Row],[Order Date]])/3,0)</f>
        <v>Q1</v>
      </c>
      <c r="E157" s="4">
        <f>MONTH(SalesDataTable[[#This Row],[Order Date]])</f>
        <v>2</v>
      </c>
      <c r="F157" s="16" t="str">
        <f>TEXT(SalesDataTable[[#This Row],[Order Date]],"MMM")</f>
        <v>Feb</v>
      </c>
      <c r="G157" s="4" t="s">
        <v>0</v>
      </c>
      <c r="H157" s="4" t="s">
        <v>50</v>
      </c>
      <c r="I157" s="4" t="s">
        <v>28</v>
      </c>
      <c r="J157" s="4" t="s">
        <v>13</v>
      </c>
      <c r="K157" s="4" t="s">
        <v>9</v>
      </c>
      <c r="L157" s="4" t="s">
        <v>17</v>
      </c>
      <c r="M157" s="8">
        <v>2</v>
      </c>
      <c r="N157" s="5">
        <v>140.47</v>
      </c>
      <c r="O157" s="6">
        <v>0.05</v>
      </c>
      <c r="P157" s="5">
        <v>78.39</v>
      </c>
      <c r="Q157" s="5">
        <f t="shared" si="8"/>
        <v>266.89299999999997</v>
      </c>
      <c r="R157" s="5">
        <f t="shared" si="9"/>
        <v>156.78</v>
      </c>
      <c r="S157" s="5">
        <f t="shared" si="10"/>
        <v>110.11299999999997</v>
      </c>
      <c r="T157" s="7">
        <f t="shared" si="11"/>
        <v>0.41257357817552348</v>
      </c>
    </row>
    <row r="158" spans="1:20" ht="15.6">
      <c r="A158" s="2">
        <v>1263</v>
      </c>
      <c r="B158" s="3">
        <v>46055</v>
      </c>
      <c r="C158" s="4">
        <f>YEAR(SalesDataTable[[#This Row],[Order Date]])</f>
        <v>2026</v>
      </c>
      <c r="D158" s="16" t="str">
        <f>"Q"&amp;ROUNDUP(MONTH(SalesDataTable[[#This Row],[Order Date]])/3,0)</f>
        <v>Q1</v>
      </c>
      <c r="E158" s="4">
        <f>MONTH(SalesDataTable[[#This Row],[Order Date]])</f>
        <v>2</v>
      </c>
      <c r="F158" s="16" t="str">
        <f>TEXT(SalesDataTable[[#This Row],[Order Date]],"MMM")</f>
        <v>Feb</v>
      </c>
      <c r="G158" s="4" t="s">
        <v>6</v>
      </c>
      <c r="H158" s="4" t="s">
        <v>49</v>
      </c>
      <c r="I158" s="4" t="s">
        <v>2</v>
      </c>
      <c r="J158" s="4" t="s">
        <v>3</v>
      </c>
      <c r="K158" s="4" t="s">
        <v>14</v>
      </c>
      <c r="L158" s="4" t="s">
        <v>32</v>
      </c>
      <c r="M158" s="8">
        <v>1</v>
      </c>
      <c r="N158" s="5">
        <v>45.43</v>
      </c>
      <c r="O158" s="6">
        <v>0.05</v>
      </c>
      <c r="P158" s="5">
        <v>18.670000000000002</v>
      </c>
      <c r="Q158" s="5">
        <f t="shared" si="8"/>
        <v>43.158499999999997</v>
      </c>
      <c r="R158" s="5">
        <f t="shared" si="9"/>
        <v>18.670000000000002</v>
      </c>
      <c r="S158" s="5">
        <f t="shared" si="10"/>
        <v>24.488499999999995</v>
      </c>
      <c r="T158" s="7">
        <f t="shared" si="11"/>
        <v>0.56740850585632019</v>
      </c>
    </row>
    <row r="159" spans="1:20" ht="15.6">
      <c r="A159" s="2">
        <v>1641</v>
      </c>
      <c r="B159" s="3">
        <v>46055</v>
      </c>
      <c r="C159" s="4">
        <f>YEAR(SalesDataTable[[#This Row],[Order Date]])</f>
        <v>2026</v>
      </c>
      <c r="D159" s="16" t="str">
        <f>"Q"&amp;ROUNDUP(MONTH(SalesDataTable[[#This Row],[Order Date]])/3,0)</f>
        <v>Q1</v>
      </c>
      <c r="E159" s="4">
        <f>MONTH(SalesDataTable[[#This Row],[Order Date]])</f>
        <v>2</v>
      </c>
      <c r="F159" s="16" t="str">
        <f>TEXT(SalesDataTable[[#This Row],[Order Date]],"MMM")</f>
        <v>Feb</v>
      </c>
      <c r="G159" s="4" t="s">
        <v>20</v>
      </c>
      <c r="H159" s="4" t="s">
        <v>47</v>
      </c>
      <c r="I159" s="4" t="s">
        <v>8</v>
      </c>
      <c r="J159" s="4" t="s">
        <v>16</v>
      </c>
      <c r="K159" s="4" t="s">
        <v>4</v>
      </c>
      <c r="L159" s="4" t="s">
        <v>30</v>
      </c>
      <c r="M159" s="8">
        <v>8</v>
      </c>
      <c r="N159" s="5">
        <v>102.78</v>
      </c>
      <c r="O159" s="6">
        <v>0.15</v>
      </c>
      <c r="P159" s="5">
        <v>50.39</v>
      </c>
      <c r="Q159" s="5">
        <f t="shared" si="8"/>
        <v>698.904</v>
      </c>
      <c r="R159" s="5">
        <f t="shared" si="9"/>
        <v>403.12</v>
      </c>
      <c r="S159" s="5">
        <f t="shared" si="10"/>
        <v>295.78399999999999</v>
      </c>
      <c r="T159" s="7">
        <f t="shared" si="11"/>
        <v>0.42321119924911005</v>
      </c>
    </row>
    <row r="160" spans="1:20" ht="15.6">
      <c r="A160" s="2">
        <v>2014</v>
      </c>
      <c r="B160" s="3">
        <v>46055</v>
      </c>
      <c r="C160" s="4">
        <f>YEAR(SalesDataTable[[#This Row],[Order Date]])</f>
        <v>2026</v>
      </c>
      <c r="D160" s="16" t="str">
        <f>"Q"&amp;ROUNDUP(MONTH(SalesDataTable[[#This Row],[Order Date]])/3,0)</f>
        <v>Q1</v>
      </c>
      <c r="E160" s="4">
        <f>MONTH(SalesDataTable[[#This Row],[Order Date]])</f>
        <v>2</v>
      </c>
      <c r="F160" s="16" t="str">
        <f>TEXT(SalesDataTable[[#This Row],[Order Date]],"MMM")</f>
        <v>Feb</v>
      </c>
      <c r="G160" s="4" t="s">
        <v>6</v>
      </c>
      <c r="H160" s="4" t="s">
        <v>41</v>
      </c>
      <c r="I160" s="4" t="s">
        <v>28</v>
      </c>
      <c r="J160" s="4" t="s">
        <v>13</v>
      </c>
      <c r="K160" s="4" t="s">
        <v>23</v>
      </c>
      <c r="L160" s="4" t="s">
        <v>51</v>
      </c>
      <c r="M160" s="8">
        <v>1</v>
      </c>
      <c r="N160" s="5">
        <v>123.95</v>
      </c>
      <c r="O160" s="6">
        <v>0</v>
      </c>
      <c r="P160" s="5">
        <v>61.32</v>
      </c>
      <c r="Q160" s="5">
        <f t="shared" si="8"/>
        <v>123.95</v>
      </c>
      <c r="R160" s="5">
        <f t="shared" si="9"/>
        <v>61.32</v>
      </c>
      <c r="S160" s="5">
        <f t="shared" si="10"/>
        <v>62.63</v>
      </c>
      <c r="T160" s="7">
        <f t="shared" si="11"/>
        <v>0.50528438886647842</v>
      </c>
    </row>
    <row r="161" spans="1:20" ht="15.6">
      <c r="A161" s="2">
        <v>2642</v>
      </c>
      <c r="B161" s="3">
        <v>46055</v>
      </c>
      <c r="C161" s="4">
        <f>YEAR(SalesDataTable[[#This Row],[Order Date]])</f>
        <v>2026</v>
      </c>
      <c r="D161" s="16" t="str">
        <f>"Q"&amp;ROUNDUP(MONTH(SalesDataTable[[#This Row],[Order Date]])/3,0)</f>
        <v>Q1</v>
      </c>
      <c r="E161" s="4">
        <f>MONTH(SalesDataTable[[#This Row],[Order Date]])</f>
        <v>2</v>
      </c>
      <c r="F161" s="16" t="str">
        <f>TEXT(SalesDataTable[[#This Row],[Order Date]],"MMM")</f>
        <v>Feb</v>
      </c>
      <c r="G161" s="4" t="s">
        <v>6</v>
      </c>
      <c r="H161" s="4" t="s">
        <v>41</v>
      </c>
      <c r="I161" s="4" t="s">
        <v>28</v>
      </c>
      <c r="J161" s="4" t="s">
        <v>3</v>
      </c>
      <c r="K161" s="4" t="s">
        <v>23</v>
      </c>
      <c r="L161" s="4" t="s">
        <v>29</v>
      </c>
      <c r="M161" s="8">
        <v>3</v>
      </c>
      <c r="N161" s="5">
        <v>199.9</v>
      </c>
      <c r="O161" s="6">
        <v>0</v>
      </c>
      <c r="P161" s="5">
        <v>104.18</v>
      </c>
      <c r="Q161" s="5">
        <f t="shared" si="8"/>
        <v>599.70000000000005</v>
      </c>
      <c r="R161" s="5">
        <f t="shared" si="9"/>
        <v>312.54000000000002</v>
      </c>
      <c r="S161" s="5">
        <f t="shared" si="10"/>
        <v>287.16000000000003</v>
      </c>
      <c r="T161" s="7">
        <f t="shared" si="11"/>
        <v>0.47883941970985494</v>
      </c>
    </row>
    <row r="162" spans="1:20" ht="15.6">
      <c r="A162" s="2">
        <v>2929</v>
      </c>
      <c r="B162" s="3">
        <v>46055</v>
      </c>
      <c r="C162" s="4">
        <f>YEAR(SalesDataTable[[#This Row],[Order Date]])</f>
        <v>2026</v>
      </c>
      <c r="D162" s="16" t="str">
        <f>"Q"&amp;ROUNDUP(MONTH(SalesDataTable[[#This Row],[Order Date]])/3,0)</f>
        <v>Q1</v>
      </c>
      <c r="E162" s="4">
        <f>MONTH(SalesDataTable[[#This Row],[Order Date]])</f>
        <v>2</v>
      </c>
      <c r="F162" s="16" t="str">
        <f>TEXT(SalesDataTable[[#This Row],[Order Date]],"MMM")</f>
        <v>Feb</v>
      </c>
      <c r="G162" s="4" t="s">
        <v>6</v>
      </c>
      <c r="H162" s="4" t="s">
        <v>43</v>
      </c>
      <c r="I162" s="4" t="s">
        <v>28</v>
      </c>
      <c r="J162" s="4" t="s">
        <v>3</v>
      </c>
      <c r="K162" s="4" t="s">
        <v>9</v>
      </c>
      <c r="L162" s="4" t="s">
        <v>10</v>
      </c>
      <c r="M162" s="8">
        <v>1</v>
      </c>
      <c r="N162" s="5">
        <v>93.78</v>
      </c>
      <c r="O162" s="6">
        <v>0</v>
      </c>
      <c r="P162" s="5">
        <v>44.21</v>
      </c>
      <c r="Q162" s="5">
        <f t="shared" si="8"/>
        <v>93.78</v>
      </c>
      <c r="R162" s="5">
        <f t="shared" si="9"/>
        <v>44.21</v>
      </c>
      <c r="S162" s="5">
        <f t="shared" si="10"/>
        <v>49.57</v>
      </c>
      <c r="T162" s="7">
        <f t="shared" si="11"/>
        <v>0.52857752185967155</v>
      </c>
    </row>
    <row r="163" spans="1:20" ht="15.6">
      <c r="A163" s="2">
        <v>3855</v>
      </c>
      <c r="B163" s="3">
        <v>46055</v>
      </c>
      <c r="C163" s="4">
        <f>YEAR(SalesDataTable[[#This Row],[Order Date]])</f>
        <v>2026</v>
      </c>
      <c r="D163" s="16" t="str">
        <f>"Q"&amp;ROUNDUP(MONTH(SalesDataTable[[#This Row],[Order Date]])/3,0)</f>
        <v>Q1</v>
      </c>
      <c r="E163" s="4">
        <f>MONTH(SalesDataTable[[#This Row],[Order Date]])</f>
        <v>2</v>
      </c>
      <c r="F163" s="16" t="str">
        <f>TEXT(SalesDataTable[[#This Row],[Order Date]],"MMM")</f>
        <v>Feb</v>
      </c>
      <c r="G163" s="4" t="s">
        <v>0</v>
      </c>
      <c r="H163" s="4" t="s">
        <v>1</v>
      </c>
      <c r="I163" s="4" t="s">
        <v>2</v>
      </c>
      <c r="J163" s="4" t="s">
        <v>16</v>
      </c>
      <c r="K163" s="4" t="s">
        <v>34</v>
      </c>
      <c r="L163" s="4" t="s">
        <v>35</v>
      </c>
      <c r="M163" s="8">
        <v>1</v>
      </c>
      <c r="N163" s="5">
        <v>39.39</v>
      </c>
      <c r="O163" s="6">
        <v>0.1</v>
      </c>
      <c r="P163" s="5">
        <v>15.09</v>
      </c>
      <c r="Q163" s="5">
        <f t="shared" si="8"/>
        <v>35.451000000000001</v>
      </c>
      <c r="R163" s="5">
        <f t="shared" si="9"/>
        <v>15.09</v>
      </c>
      <c r="S163" s="5">
        <f t="shared" si="10"/>
        <v>20.361000000000001</v>
      </c>
      <c r="T163" s="7">
        <f t="shared" si="11"/>
        <v>0.57434204958957435</v>
      </c>
    </row>
    <row r="164" spans="1:20" ht="15.6">
      <c r="A164" s="2">
        <v>4031</v>
      </c>
      <c r="B164" s="3">
        <v>46055</v>
      </c>
      <c r="C164" s="4">
        <f>YEAR(SalesDataTable[[#This Row],[Order Date]])</f>
        <v>2026</v>
      </c>
      <c r="D164" s="16" t="str">
        <f>"Q"&amp;ROUNDUP(MONTH(SalesDataTable[[#This Row],[Order Date]])/3,0)</f>
        <v>Q1</v>
      </c>
      <c r="E164" s="4">
        <f>MONTH(SalesDataTable[[#This Row],[Order Date]])</f>
        <v>2</v>
      </c>
      <c r="F164" s="16" t="str">
        <f>TEXT(SalesDataTable[[#This Row],[Order Date]],"MMM")</f>
        <v>Feb</v>
      </c>
      <c r="G164" s="4" t="s">
        <v>0</v>
      </c>
      <c r="H164" s="4" t="s">
        <v>1</v>
      </c>
      <c r="I164" s="4" t="s">
        <v>2</v>
      </c>
      <c r="J164" s="4" t="s">
        <v>13</v>
      </c>
      <c r="K164" s="4" t="s">
        <v>4</v>
      </c>
      <c r="L164" s="4" t="s">
        <v>30</v>
      </c>
      <c r="M164" s="8">
        <v>6</v>
      </c>
      <c r="N164" s="5">
        <v>101.64</v>
      </c>
      <c r="O164" s="6">
        <v>0</v>
      </c>
      <c r="P164" s="5">
        <v>51.06</v>
      </c>
      <c r="Q164" s="5">
        <f t="shared" si="8"/>
        <v>609.84</v>
      </c>
      <c r="R164" s="5">
        <f t="shared" si="9"/>
        <v>306.36</v>
      </c>
      <c r="S164" s="5">
        <f t="shared" si="10"/>
        <v>303.48</v>
      </c>
      <c r="T164" s="7">
        <f t="shared" si="11"/>
        <v>0.49763872491145217</v>
      </c>
    </row>
    <row r="165" spans="1:20" ht="15.6">
      <c r="A165" s="2">
        <v>2</v>
      </c>
      <c r="B165" s="3">
        <v>46056</v>
      </c>
      <c r="C165" s="4">
        <f>YEAR(SalesDataTable[[#This Row],[Order Date]])</f>
        <v>2026</v>
      </c>
      <c r="D165" s="16" t="str">
        <f>"Q"&amp;ROUNDUP(MONTH(SalesDataTable[[#This Row],[Order Date]])/3,0)</f>
        <v>Q1</v>
      </c>
      <c r="E165" s="4">
        <f>MONTH(SalesDataTable[[#This Row],[Order Date]])</f>
        <v>2</v>
      </c>
      <c r="F165" s="16" t="str">
        <f>TEXT(SalesDataTable[[#This Row],[Order Date]],"MMM")</f>
        <v>Feb</v>
      </c>
      <c r="G165" s="4" t="s">
        <v>0</v>
      </c>
      <c r="H165" s="4" t="s">
        <v>1</v>
      </c>
      <c r="I165" s="4" t="s">
        <v>8</v>
      </c>
      <c r="J165" s="4" t="s">
        <v>16</v>
      </c>
      <c r="K165" s="4" t="s">
        <v>34</v>
      </c>
      <c r="L165" s="4" t="s">
        <v>42</v>
      </c>
      <c r="M165" s="8">
        <v>12</v>
      </c>
      <c r="N165" s="5">
        <v>36.74</v>
      </c>
      <c r="O165" s="6">
        <v>0.2</v>
      </c>
      <c r="P165" s="5">
        <v>13.53</v>
      </c>
      <c r="Q165" s="5">
        <f t="shared" si="8"/>
        <v>352.70400000000001</v>
      </c>
      <c r="R165" s="5">
        <f t="shared" si="9"/>
        <v>162.35999999999999</v>
      </c>
      <c r="S165" s="5">
        <f t="shared" si="10"/>
        <v>190.34400000000002</v>
      </c>
      <c r="T165" s="7">
        <f t="shared" si="11"/>
        <v>0.53967065868263475</v>
      </c>
    </row>
    <row r="166" spans="1:20" ht="15.6">
      <c r="A166" s="2">
        <v>4228</v>
      </c>
      <c r="B166" s="3">
        <v>46056</v>
      </c>
      <c r="C166" s="4">
        <f>YEAR(SalesDataTable[[#This Row],[Order Date]])</f>
        <v>2026</v>
      </c>
      <c r="D166" s="16" t="str">
        <f>"Q"&amp;ROUNDUP(MONTH(SalesDataTable[[#This Row],[Order Date]])/3,0)</f>
        <v>Q1</v>
      </c>
      <c r="E166" s="4">
        <f>MONTH(SalesDataTable[[#This Row],[Order Date]])</f>
        <v>2</v>
      </c>
      <c r="F166" s="16" t="str">
        <f>TEXT(SalesDataTable[[#This Row],[Order Date]],"MMM")</f>
        <v>Feb</v>
      </c>
      <c r="G166" s="4" t="s">
        <v>20</v>
      </c>
      <c r="H166" s="4" t="s">
        <v>33</v>
      </c>
      <c r="I166" s="4" t="s">
        <v>19</v>
      </c>
      <c r="J166" s="4" t="s">
        <v>13</v>
      </c>
      <c r="K166" s="4" t="s">
        <v>9</v>
      </c>
      <c r="L166" s="4" t="s">
        <v>37</v>
      </c>
      <c r="M166" s="8">
        <v>2</v>
      </c>
      <c r="N166" s="5">
        <v>154.62</v>
      </c>
      <c r="O166" s="6">
        <v>0</v>
      </c>
      <c r="P166" s="5">
        <v>78.209999999999994</v>
      </c>
      <c r="Q166" s="5">
        <f t="shared" si="8"/>
        <v>309.24</v>
      </c>
      <c r="R166" s="5">
        <f t="shared" si="9"/>
        <v>156.41999999999999</v>
      </c>
      <c r="S166" s="5">
        <f t="shared" si="10"/>
        <v>152.82000000000002</v>
      </c>
      <c r="T166" s="7">
        <f t="shared" si="11"/>
        <v>0.49417927823050062</v>
      </c>
    </row>
    <row r="167" spans="1:20" ht="15.6">
      <c r="A167" s="2">
        <v>928</v>
      </c>
      <c r="B167" s="3">
        <v>46057</v>
      </c>
      <c r="C167" s="4">
        <f>YEAR(SalesDataTable[[#This Row],[Order Date]])</f>
        <v>2026</v>
      </c>
      <c r="D167" s="16" t="str">
        <f>"Q"&amp;ROUNDUP(MONTH(SalesDataTable[[#This Row],[Order Date]])/3,0)</f>
        <v>Q1</v>
      </c>
      <c r="E167" s="4">
        <f>MONTH(SalesDataTable[[#This Row],[Order Date]])</f>
        <v>2</v>
      </c>
      <c r="F167" s="16" t="str">
        <f>TEXT(SalesDataTable[[#This Row],[Order Date]],"MMM")</f>
        <v>Feb</v>
      </c>
      <c r="G167" s="4" t="s">
        <v>0</v>
      </c>
      <c r="H167" s="4" t="s">
        <v>1</v>
      </c>
      <c r="I167" s="4" t="s">
        <v>28</v>
      </c>
      <c r="J167" s="4" t="s">
        <v>13</v>
      </c>
      <c r="K167" s="4" t="s">
        <v>23</v>
      </c>
      <c r="L167" s="4" t="s">
        <v>51</v>
      </c>
      <c r="M167" s="8">
        <v>1</v>
      </c>
      <c r="N167" s="5">
        <v>125.63</v>
      </c>
      <c r="O167" s="6">
        <v>0.1</v>
      </c>
      <c r="P167" s="5">
        <v>60.38</v>
      </c>
      <c r="Q167" s="5">
        <f t="shared" si="8"/>
        <v>113.06699999999999</v>
      </c>
      <c r="R167" s="5">
        <f t="shared" si="9"/>
        <v>60.38</v>
      </c>
      <c r="S167" s="5">
        <f t="shared" si="10"/>
        <v>52.686999999999991</v>
      </c>
      <c r="T167" s="7">
        <f t="shared" si="11"/>
        <v>0.46598034793529497</v>
      </c>
    </row>
    <row r="168" spans="1:20" ht="15.6">
      <c r="A168" s="2">
        <v>933</v>
      </c>
      <c r="B168" s="3">
        <v>46057</v>
      </c>
      <c r="C168" s="4">
        <f>YEAR(SalesDataTable[[#This Row],[Order Date]])</f>
        <v>2026</v>
      </c>
      <c r="D168" s="16" t="str">
        <f>"Q"&amp;ROUNDUP(MONTH(SalesDataTable[[#This Row],[Order Date]])/3,0)</f>
        <v>Q1</v>
      </c>
      <c r="E168" s="4">
        <f>MONTH(SalesDataTable[[#This Row],[Order Date]])</f>
        <v>2</v>
      </c>
      <c r="F168" s="16" t="str">
        <f>TEXT(SalesDataTable[[#This Row],[Order Date]],"MMM")</f>
        <v>Feb</v>
      </c>
      <c r="G168" s="4" t="s">
        <v>6</v>
      </c>
      <c r="H168" s="4" t="s">
        <v>41</v>
      </c>
      <c r="I168" s="4" t="s">
        <v>2</v>
      </c>
      <c r="J168" s="4" t="s">
        <v>13</v>
      </c>
      <c r="K168" s="4" t="s">
        <v>23</v>
      </c>
      <c r="L168" s="4" t="s">
        <v>40</v>
      </c>
      <c r="M168" s="8">
        <v>2</v>
      </c>
      <c r="N168" s="5">
        <v>81.59</v>
      </c>
      <c r="O168" s="6">
        <v>0.1</v>
      </c>
      <c r="P168" s="5">
        <v>38.64</v>
      </c>
      <c r="Q168" s="5">
        <f t="shared" si="8"/>
        <v>146.86200000000002</v>
      </c>
      <c r="R168" s="5">
        <f t="shared" si="9"/>
        <v>77.28</v>
      </c>
      <c r="S168" s="5">
        <f t="shared" si="10"/>
        <v>69.582000000000022</v>
      </c>
      <c r="T168" s="7">
        <f t="shared" si="11"/>
        <v>0.47379172284185161</v>
      </c>
    </row>
    <row r="169" spans="1:20" ht="15.6">
      <c r="A169" s="2">
        <v>1646</v>
      </c>
      <c r="B169" s="3">
        <v>46057</v>
      </c>
      <c r="C169" s="4">
        <f>YEAR(SalesDataTable[[#This Row],[Order Date]])</f>
        <v>2026</v>
      </c>
      <c r="D169" s="16" t="str">
        <f>"Q"&amp;ROUNDUP(MONTH(SalesDataTable[[#This Row],[Order Date]])/3,0)</f>
        <v>Q1</v>
      </c>
      <c r="E169" s="4">
        <f>MONTH(SalesDataTable[[#This Row],[Order Date]])</f>
        <v>2</v>
      </c>
      <c r="F169" s="16" t="str">
        <f>TEXT(SalesDataTable[[#This Row],[Order Date]],"MMM")</f>
        <v>Feb</v>
      </c>
      <c r="G169" s="4" t="s">
        <v>11</v>
      </c>
      <c r="H169" s="4" t="s">
        <v>25</v>
      </c>
      <c r="I169" s="4" t="s">
        <v>2</v>
      </c>
      <c r="J169" s="4" t="s">
        <v>13</v>
      </c>
      <c r="K169" s="4" t="s">
        <v>14</v>
      </c>
      <c r="L169" s="4" t="s">
        <v>32</v>
      </c>
      <c r="M169" s="8">
        <v>2</v>
      </c>
      <c r="N169" s="5">
        <v>45.81</v>
      </c>
      <c r="O169" s="6">
        <v>0.1</v>
      </c>
      <c r="P169" s="5">
        <v>18.420000000000002</v>
      </c>
      <c r="Q169" s="5">
        <f t="shared" si="8"/>
        <v>82.458000000000013</v>
      </c>
      <c r="R169" s="5">
        <f t="shared" si="9"/>
        <v>36.840000000000003</v>
      </c>
      <c r="S169" s="5">
        <f t="shared" si="10"/>
        <v>45.618000000000009</v>
      </c>
      <c r="T169" s="7">
        <f t="shared" si="11"/>
        <v>0.55322709743141962</v>
      </c>
    </row>
    <row r="170" spans="1:20" ht="15.6">
      <c r="A170" s="2">
        <v>380</v>
      </c>
      <c r="B170" s="3">
        <v>46058</v>
      </c>
      <c r="C170" s="4">
        <f>YEAR(SalesDataTable[[#This Row],[Order Date]])</f>
        <v>2026</v>
      </c>
      <c r="D170" s="16" t="str">
        <f>"Q"&amp;ROUNDUP(MONTH(SalesDataTable[[#This Row],[Order Date]])/3,0)</f>
        <v>Q1</v>
      </c>
      <c r="E170" s="4">
        <f>MONTH(SalesDataTable[[#This Row],[Order Date]])</f>
        <v>2</v>
      </c>
      <c r="F170" s="16" t="str">
        <f>TEXT(SalesDataTable[[#This Row],[Order Date]],"MMM")</f>
        <v>Feb</v>
      </c>
      <c r="G170" s="4" t="s">
        <v>6</v>
      </c>
      <c r="H170" s="4" t="s">
        <v>43</v>
      </c>
      <c r="I170" s="4" t="s">
        <v>2</v>
      </c>
      <c r="J170" s="4" t="s">
        <v>3</v>
      </c>
      <c r="K170" s="4" t="s">
        <v>34</v>
      </c>
      <c r="L170" s="4" t="s">
        <v>38</v>
      </c>
      <c r="M170" s="8">
        <v>3</v>
      </c>
      <c r="N170" s="5">
        <v>125.63</v>
      </c>
      <c r="O170" s="6">
        <v>0</v>
      </c>
      <c r="P170" s="5">
        <v>71.05</v>
      </c>
      <c r="Q170" s="5">
        <f t="shared" si="8"/>
        <v>376.89</v>
      </c>
      <c r="R170" s="5">
        <f t="shared" si="9"/>
        <v>213.14999999999998</v>
      </c>
      <c r="S170" s="5">
        <f t="shared" si="10"/>
        <v>163.74</v>
      </c>
      <c r="T170" s="7">
        <f t="shared" si="11"/>
        <v>0.43445037013452203</v>
      </c>
    </row>
    <row r="171" spans="1:20" ht="15.6">
      <c r="A171" s="2">
        <v>1723</v>
      </c>
      <c r="B171" s="3">
        <v>46058</v>
      </c>
      <c r="C171" s="4">
        <f>YEAR(SalesDataTable[[#This Row],[Order Date]])</f>
        <v>2026</v>
      </c>
      <c r="D171" s="16" t="str">
        <f>"Q"&amp;ROUNDUP(MONTH(SalesDataTable[[#This Row],[Order Date]])/3,0)</f>
        <v>Q1</v>
      </c>
      <c r="E171" s="4">
        <f>MONTH(SalesDataTable[[#This Row],[Order Date]])</f>
        <v>2</v>
      </c>
      <c r="F171" s="16" t="str">
        <f>TEXT(SalesDataTable[[#This Row],[Order Date]],"MMM")</f>
        <v>Feb</v>
      </c>
      <c r="G171" s="4" t="s">
        <v>20</v>
      </c>
      <c r="H171" s="4" t="s">
        <v>33</v>
      </c>
      <c r="I171" s="4" t="s">
        <v>2</v>
      </c>
      <c r="J171" s="4" t="s">
        <v>3</v>
      </c>
      <c r="K171" s="4" t="s">
        <v>4</v>
      </c>
      <c r="L171" s="4" t="s">
        <v>30</v>
      </c>
      <c r="M171" s="8">
        <v>2</v>
      </c>
      <c r="N171" s="5">
        <v>101.01</v>
      </c>
      <c r="O171" s="6">
        <v>0</v>
      </c>
      <c r="P171" s="5">
        <v>50.26</v>
      </c>
      <c r="Q171" s="5">
        <f t="shared" si="8"/>
        <v>202.02</v>
      </c>
      <c r="R171" s="5">
        <f t="shared" si="9"/>
        <v>100.52</v>
      </c>
      <c r="S171" s="5">
        <f t="shared" si="10"/>
        <v>101.50000000000001</v>
      </c>
      <c r="T171" s="7">
        <f t="shared" si="11"/>
        <v>0.50242550242550243</v>
      </c>
    </row>
    <row r="172" spans="1:20" ht="15.6">
      <c r="A172" s="2">
        <v>2529</v>
      </c>
      <c r="B172" s="3">
        <v>46058</v>
      </c>
      <c r="C172" s="4">
        <f>YEAR(SalesDataTable[[#This Row],[Order Date]])</f>
        <v>2026</v>
      </c>
      <c r="D172" s="16" t="str">
        <f>"Q"&amp;ROUNDUP(MONTH(SalesDataTable[[#This Row],[Order Date]])/3,0)</f>
        <v>Q1</v>
      </c>
      <c r="E172" s="4">
        <f>MONTH(SalesDataTable[[#This Row],[Order Date]])</f>
        <v>2</v>
      </c>
      <c r="F172" s="16" t="str">
        <f>TEXT(SalesDataTable[[#This Row],[Order Date]],"MMM")</f>
        <v>Feb</v>
      </c>
      <c r="G172" s="4" t="s">
        <v>20</v>
      </c>
      <c r="H172" s="4" t="s">
        <v>47</v>
      </c>
      <c r="I172" s="4" t="s">
        <v>2</v>
      </c>
      <c r="J172" s="4" t="s">
        <v>3</v>
      </c>
      <c r="K172" s="4" t="s">
        <v>9</v>
      </c>
      <c r="L172" s="4" t="s">
        <v>37</v>
      </c>
      <c r="M172" s="8">
        <v>6</v>
      </c>
      <c r="N172" s="5">
        <v>154.22</v>
      </c>
      <c r="O172" s="6">
        <v>0</v>
      </c>
      <c r="P172" s="5">
        <v>79.599999999999994</v>
      </c>
      <c r="Q172" s="5">
        <f t="shared" si="8"/>
        <v>925.31999999999994</v>
      </c>
      <c r="R172" s="5">
        <f t="shared" si="9"/>
        <v>477.59999999999997</v>
      </c>
      <c r="S172" s="5">
        <f t="shared" si="10"/>
        <v>447.71999999999997</v>
      </c>
      <c r="T172" s="7">
        <f t="shared" si="11"/>
        <v>0.4838542342108676</v>
      </c>
    </row>
    <row r="173" spans="1:20" ht="15.6">
      <c r="A173" s="2">
        <v>2685</v>
      </c>
      <c r="B173" s="3">
        <v>46058</v>
      </c>
      <c r="C173" s="4">
        <f>YEAR(SalesDataTable[[#This Row],[Order Date]])</f>
        <v>2026</v>
      </c>
      <c r="D173" s="16" t="str">
        <f>"Q"&amp;ROUNDUP(MONTH(SalesDataTable[[#This Row],[Order Date]])/3,0)</f>
        <v>Q1</v>
      </c>
      <c r="E173" s="4">
        <f>MONTH(SalesDataTable[[#This Row],[Order Date]])</f>
        <v>2</v>
      </c>
      <c r="F173" s="16" t="str">
        <f>TEXT(SalesDataTable[[#This Row],[Order Date]],"MMM")</f>
        <v>Feb</v>
      </c>
      <c r="G173" s="4" t="s">
        <v>6</v>
      </c>
      <c r="H173" s="4" t="s">
        <v>49</v>
      </c>
      <c r="I173" s="4" t="s">
        <v>2</v>
      </c>
      <c r="J173" s="4" t="s">
        <v>13</v>
      </c>
      <c r="K173" s="4" t="s">
        <v>9</v>
      </c>
      <c r="L173" s="4" t="s">
        <v>46</v>
      </c>
      <c r="M173" s="8">
        <v>1</v>
      </c>
      <c r="N173" s="5">
        <v>72.78</v>
      </c>
      <c r="O173" s="6">
        <v>0.05</v>
      </c>
      <c r="P173" s="5">
        <v>33.26</v>
      </c>
      <c r="Q173" s="5">
        <f t="shared" si="8"/>
        <v>69.140999999999991</v>
      </c>
      <c r="R173" s="5">
        <f t="shared" si="9"/>
        <v>33.26</v>
      </c>
      <c r="S173" s="5">
        <f t="shared" si="10"/>
        <v>35.880999999999993</v>
      </c>
      <c r="T173" s="7">
        <f t="shared" si="11"/>
        <v>0.51895402149231273</v>
      </c>
    </row>
    <row r="174" spans="1:20" ht="15.6">
      <c r="A174" s="2">
        <v>2793</v>
      </c>
      <c r="B174" s="3">
        <v>46058</v>
      </c>
      <c r="C174" s="4">
        <f>YEAR(SalesDataTable[[#This Row],[Order Date]])</f>
        <v>2026</v>
      </c>
      <c r="D174" s="16" t="str">
        <f>"Q"&amp;ROUNDUP(MONTH(SalesDataTable[[#This Row],[Order Date]])/3,0)</f>
        <v>Q1</v>
      </c>
      <c r="E174" s="4">
        <f>MONTH(SalesDataTable[[#This Row],[Order Date]])</f>
        <v>2</v>
      </c>
      <c r="F174" s="16" t="str">
        <f>TEXT(SalesDataTable[[#This Row],[Order Date]],"MMM")</f>
        <v>Feb</v>
      </c>
      <c r="G174" s="4" t="s">
        <v>6</v>
      </c>
      <c r="H174" s="4" t="s">
        <v>49</v>
      </c>
      <c r="I174" s="4" t="s">
        <v>8</v>
      </c>
      <c r="J174" s="4" t="s">
        <v>16</v>
      </c>
      <c r="K174" s="4" t="s">
        <v>23</v>
      </c>
      <c r="L174" s="4" t="s">
        <v>51</v>
      </c>
      <c r="M174" s="8">
        <v>3</v>
      </c>
      <c r="N174" s="5">
        <v>122.69</v>
      </c>
      <c r="O174" s="6">
        <v>0.05</v>
      </c>
      <c r="P174" s="5">
        <v>62.08</v>
      </c>
      <c r="Q174" s="5">
        <f t="shared" si="8"/>
        <v>349.66649999999998</v>
      </c>
      <c r="R174" s="5">
        <f t="shared" si="9"/>
        <v>186.24</v>
      </c>
      <c r="S174" s="5">
        <f t="shared" si="10"/>
        <v>163.42649999999998</v>
      </c>
      <c r="T174" s="7">
        <f t="shared" si="11"/>
        <v>0.46737820180085876</v>
      </c>
    </row>
    <row r="175" spans="1:20" ht="15.6">
      <c r="A175" s="2">
        <v>346</v>
      </c>
      <c r="B175" s="3">
        <v>46059</v>
      </c>
      <c r="C175" s="4">
        <f>YEAR(SalesDataTable[[#This Row],[Order Date]])</f>
        <v>2026</v>
      </c>
      <c r="D175" s="16" t="str">
        <f>"Q"&amp;ROUNDUP(MONTH(SalesDataTable[[#This Row],[Order Date]])/3,0)</f>
        <v>Q1</v>
      </c>
      <c r="E175" s="4">
        <f>MONTH(SalesDataTable[[#This Row],[Order Date]])</f>
        <v>2</v>
      </c>
      <c r="F175" s="16" t="str">
        <f>TEXT(SalesDataTable[[#This Row],[Order Date]],"MMM")</f>
        <v>Feb</v>
      </c>
      <c r="G175" s="4" t="s">
        <v>6</v>
      </c>
      <c r="H175" s="4" t="s">
        <v>7</v>
      </c>
      <c r="I175" s="4" t="s">
        <v>2</v>
      </c>
      <c r="J175" s="4" t="s">
        <v>16</v>
      </c>
      <c r="K175" s="4" t="s">
        <v>4</v>
      </c>
      <c r="L175" s="4" t="s">
        <v>30</v>
      </c>
      <c r="M175" s="8">
        <v>3</v>
      </c>
      <c r="N175" s="5">
        <v>103.22</v>
      </c>
      <c r="O175" s="6">
        <v>0</v>
      </c>
      <c r="P175" s="5">
        <v>50.74</v>
      </c>
      <c r="Q175" s="5">
        <f t="shared" si="8"/>
        <v>309.65999999999997</v>
      </c>
      <c r="R175" s="5">
        <f t="shared" si="9"/>
        <v>152.22</v>
      </c>
      <c r="S175" s="5">
        <f t="shared" si="10"/>
        <v>157.43999999999997</v>
      </c>
      <c r="T175" s="7">
        <f t="shared" si="11"/>
        <v>0.50842859910869986</v>
      </c>
    </row>
    <row r="176" spans="1:20" ht="15.6">
      <c r="A176" s="2">
        <v>539</v>
      </c>
      <c r="B176" s="3">
        <v>46059</v>
      </c>
      <c r="C176" s="4">
        <f>YEAR(SalesDataTable[[#This Row],[Order Date]])</f>
        <v>2026</v>
      </c>
      <c r="D176" s="16" t="str">
        <f>"Q"&amp;ROUNDUP(MONTH(SalesDataTable[[#This Row],[Order Date]])/3,0)</f>
        <v>Q1</v>
      </c>
      <c r="E176" s="4">
        <f>MONTH(SalesDataTable[[#This Row],[Order Date]])</f>
        <v>2</v>
      </c>
      <c r="F176" s="16" t="str">
        <f>TEXT(SalesDataTable[[#This Row],[Order Date]],"MMM")</f>
        <v>Feb</v>
      </c>
      <c r="G176" s="4" t="s">
        <v>0</v>
      </c>
      <c r="H176" s="4" t="s">
        <v>50</v>
      </c>
      <c r="I176" s="4" t="s">
        <v>28</v>
      </c>
      <c r="J176" s="4" t="s">
        <v>13</v>
      </c>
      <c r="K176" s="4" t="s">
        <v>9</v>
      </c>
      <c r="L176" s="4" t="s">
        <v>10</v>
      </c>
      <c r="M176" s="8">
        <v>3</v>
      </c>
      <c r="N176" s="5">
        <v>92.96</v>
      </c>
      <c r="O176" s="6">
        <v>0.15</v>
      </c>
      <c r="P176" s="5">
        <v>44.56</v>
      </c>
      <c r="Q176" s="5">
        <f t="shared" si="8"/>
        <v>237.048</v>
      </c>
      <c r="R176" s="5">
        <f t="shared" si="9"/>
        <v>133.68</v>
      </c>
      <c r="S176" s="5">
        <f t="shared" si="10"/>
        <v>103.36799999999999</v>
      </c>
      <c r="T176" s="7">
        <f t="shared" si="11"/>
        <v>0.43606358205932971</v>
      </c>
    </row>
    <row r="177" spans="1:20" ht="15.6">
      <c r="A177" s="2">
        <v>1368</v>
      </c>
      <c r="B177" s="3">
        <v>46059</v>
      </c>
      <c r="C177" s="4">
        <f>YEAR(SalesDataTable[[#This Row],[Order Date]])</f>
        <v>2026</v>
      </c>
      <c r="D177" s="16" t="str">
        <f>"Q"&amp;ROUNDUP(MONTH(SalesDataTable[[#This Row],[Order Date]])/3,0)</f>
        <v>Q1</v>
      </c>
      <c r="E177" s="4">
        <f>MONTH(SalesDataTable[[#This Row],[Order Date]])</f>
        <v>2</v>
      </c>
      <c r="F177" s="16" t="str">
        <f>TEXT(SalesDataTable[[#This Row],[Order Date]],"MMM")</f>
        <v>Feb</v>
      </c>
      <c r="G177" s="4" t="s">
        <v>6</v>
      </c>
      <c r="H177" s="4" t="s">
        <v>43</v>
      </c>
      <c r="I177" s="4" t="s">
        <v>19</v>
      </c>
      <c r="J177" s="4" t="s">
        <v>13</v>
      </c>
      <c r="K177" s="4" t="s">
        <v>14</v>
      </c>
      <c r="L177" s="4" t="s">
        <v>15</v>
      </c>
      <c r="M177" s="8">
        <v>1</v>
      </c>
      <c r="N177" s="5">
        <v>36.520000000000003</v>
      </c>
      <c r="O177" s="6">
        <v>0</v>
      </c>
      <c r="P177" s="5">
        <v>13.94</v>
      </c>
      <c r="Q177" s="5">
        <f t="shared" si="8"/>
        <v>36.520000000000003</v>
      </c>
      <c r="R177" s="5">
        <f t="shared" si="9"/>
        <v>13.94</v>
      </c>
      <c r="S177" s="5">
        <f t="shared" si="10"/>
        <v>22.580000000000005</v>
      </c>
      <c r="T177" s="7">
        <f t="shared" si="11"/>
        <v>0.61829134720700996</v>
      </c>
    </row>
    <row r="178" spans="1:20" ht="15.6">
      <c r="A178" s="2">
        <v>3506</v>
      </c>
      <c r="B178" s="3">
        <v>46059</v>
      </c>
      <c r="C178" s="4">
        <f>YEAR(SalesDataTable[[#This Row],[Order Date]])</f>
        <v>2026</v>
      </c>
      <c r="D178" s="16" t="str">
        <f>"Q"&amp;ROUNDUP(MONTH(SalesDataTable[[#This Row],[Order Date]])/3,0)</f>
        <v>Q1</v>
      </c>
      <c r="E178" s="4">
        <f>MONTH(SalesDataTable[[#This Row],[Order Date]])</f>
        <v>2</v>
      </c>
      <c r="F178" s="16" t="str">
        <f>TEXT(SalesDataTable[[#This Row],[Order Date]],"MMM")</f>
        <v>Feb</v>
      </c>
      <c r="G178" s="4" t="s">
        <v>0</v>
      </c>
      <c r="H178" s="4" t="s">
        <v>1</v>
      </c>
      <c r="I178" s="4" t="s">
        <v>19</v>
      </c>
      <c r="J178" s="4" t="s">
        <v>3</v>
      </c>
      <c r="K178" s="4" t="s">
        <v>34</v>
      </c>
      <c r="L178" s="4" t="s">
        <v>45</v>
      </c>
      <c r="M178" s="8">
        <v>3</v>
      </c>
      <c r="N178" s="5">
        <v>50.65</v>
      </c>
      <c r="O178" s="6">
        <v>0</v>
      </c>
      <c r="P178" s="5">
        <v>21.49</v>
      </c>
      <c r="Q178" s="5">
        <f t="shared" si="8"/>
        <v>151.94999999999999</v>
      </c>
      <c r="R178" s="5">
        <f t="shared" si="9"/>
        <v>64.47</v>
      </c>
      <c r="S178" s="5">
        <f t="shared" si="10"/>
        <v>87.47999999999999</v>
      </c>
      <c r="T178" s="7">
        <f t="shared" si="11"/>
        <v>0.57571569595261596</v>
      </c>
    </row>
    <row r="179" spans="1:20" ht="15.6">
      <c r="A179" s="2">
        <v>1314</v>
      </c>
      <c r="B179" s="3">
        <v>46060</v>
      </c>
      <c r="C179" s="4">
        <f>YEAR(SalesDataTable[[#This Row],[Order Date]])</f>
        <v>2026</v>
      </c>
      <c r="D179" s="16" t="str">
        <f>"Q"&amp;ROUNDUP(MONTH(SalesDataTable[[#This Row],[Order Date]])/3,0)</f>
        <v>Q1</v>
      </c>
      <c r="E179" s="4">
        <f>MONTH(SalesDataTable[[#This Row],[Order Date]])</f>
        <v>2</v>
      </c>
      <c r="F179" s="16" t="str">
        <f>TEXT(SalesDataTable[[#This Row],[Order Date]],"MMM")</f>
        <v>Feb</v>
      </c>
      <c r="G179" s="4" t="s">
        <v>20</v>
      </c>
      <c r="H179" s="4" t="s">
        <v>21</v>
      </c>
      <c r="I179" s="4" t="s">
        <v>2</v>
      </c>
      <c r="J179" s="4" t="s">
        <v>3</v>
      </c>
      <c r="K179" s="4" t="s">
        <v>14</v>
      </c>
      <c r="L179" s="4" t="s">
        <v>15</v>
      </c>
      <c r="M179" s="8">
        <v>2</v>
      </c>
      <c r="N179" s="5">
        <v>37.03</v>
      </c>
      <c r="O179" s="6">
        <v>0.15</v>
      </c>
      <c r="P179" s="5">
        <v>13.87</v>
      </c>
      <c r="Q179" s="5">
        <f t="shared" si="8"/>
        <v>62.951000000000001</v>
      </c>
      <c r="R179" s="5">
        <f t="shared" si="9"/>
        <v>27.74</v>
      </c>
      <c r="S179" s="5">
        <f t="shared" si="10"/>
        <v>35.210999999999999</v>
      </c>
      <c r="T179" s="7">
        <f t="shared" si="11"/>
        <v>0.55933980397451988</v>
      </c>
    </row>
    <row r="180" spans="1:20" ht="15.6">
      <c r="A180" s="2">
        <v>2092</v>
      </c>
      <c r="B180" s="3">
        <v>46060</v>
      </c>
      <c r="C180" s="4">
        <f>YEAR(SalesDataTable[[#This Row],[Order Date]])</f>
        <v>2026</v>
      </c>
      <c r="D180" s="16" t="str">
        <f>"Q"&amp;ROUNDUP(MONTH(SalesDataTable[[#This Row],[Order Date]])/3,0)</f>
        <v>Q1</v>
      </c>
      <c r="E180" s="4">
        <f>MONTH(SalesDataTable[[#This Row],[Order Date]])</f>
        <v>2</v>
      </c>
      <c r="F180" s="16" t="str">
        <f>TEXT(SalesDataTable[[#This Row],[Order Date]],"MMM")</f>
        <v>Feb</v>
      </c>
      <c r="G180" s="4" t="s">
        <v>11</v>
      </c>
      <c r="H180" s="4" t="s">
        <v>12</v>
      </c>
      <c r="I180" s="4" t="s">
        <v>2</v>
      </c>
      <c r="J180" s="4" t="s">
        <v>13</v>
      </c>
      <c r="K180" s="4" t="s">
        <v>34</v>
      </c>
      <c r="L180" s="4" t="s">
        <v>42</v>
      </c>
      <c r="M180" s="8">
        <v>1</v>
      </c>
      <c r="N180" s="5">
        <v>36.619999999999997</v>
      </c>
      <c r="O180" s="6">
        <v>0</v>
      </c>
      <c r="P180" s="5">
        <v>13.55</v>
      </c>
      <c r="Q180" s="5">
        <f t="shared" si="8"/>
        <v>36.619999999999997</v>
      </c>
      <c r="R180" s="5">
        <f t="shared" si="9"/>
        <v>13.55</v>
      </c>
      <c r="S180" s="5">
        <f t="shared" si="10"/>
        <v>23.069999999999997</v>
      </c>
      <c r="T180" s="7">
        <f t="shared" si="11"/>
        <v>0.62998361551064985</v>
      </c>
    </row>
    <row r="181" spans="1:20" ht="15.6">
      <c r="A181" s="2">
        <v>5083</v>
      </c>
      <c r="B181" s="3">
        <v>46060</v>
      </c>
      <c r="C181" s="4">
        <f>YEAR(SalesDataTable[[#This Row],[Order Date]])</f>
        <v>2026</v>
      </c>
      <c r="D181" s="16" t="str">
        <f>"Q"&amp;ROUNDUP(MONTH(SalesDataTable[[#This Row],[Order Date]])/3,0)</f>
        <v>Q1</v>
      </c>
      <c r="E181" s="4">
        <f>MONTH(SalesDataTable[[#This Row],[Order Date]])</f>
        <v>2</v>
      </c>
      <c r="F181" s="16" t="str">
        <f>TEXT(SalesDataTable[[#This Row],[Order Date]],"MMM")</f>
        <v>Feb</v>
      </c>
      <c r="G181" s="4" t="s">
        <v>11</v>
      </c>
      <c r="H181" s="4" t="s">
        <v>52</v>
      </c>
      <c r="I181" s="4" t="s">
        <v>19</v>
      </c>
      <c r="J181" s="4" t="s">
        <v>3</v>
      </c>
      <c r="K181" s="4" t="s">
        <v>23</v>
      </c>
      <c r="L181" s="4" t="s">
        <v>40</v>
      </c>
      <c r="M181" s="8">
        <v>1</v>
      </c>
      <c r="N181" s="5">
        <v>81.47</v>
      </c>
      <c r="O181" s="6">
        <v>0</v>
      </c>
      <c r="P181" s="5">
        <v>39.18</v>
      </c>
      <c r="Q181" s="5">
        <f t="shared" si="8"/>
        <v>81.47</v>
      </c>
      <c r="R181" s="5">
        <f t="shared" si="9"/>
        <v>39.18</v>
      </c>
      <c r="S181" s="5">
        <f t="shared" si="10"/>
        <v>42.29</v>
      </c>
      <c r="T181" s="7">
        <f t="shared" si="11"/>
        <v>0.51908678040996681</v>
      </c>
    </row>
    <row r="182" spans="1:20" ht="15.6">
      <c r="A182" s="2">
        <v>582</v>
      </c>
      <c r="B182" s="3">
        <v>46061</v>
      </c>
      <c r="C182" s="4">
        <f>YEAR(SalesDataTable[[#This Row],[Order Date]])</f>
        <v>2026</v>
      </c>
      <c r="D182" s="16" t="str">
        <f>"Q"&amp;ROUNDUP(MONTH(SalesDataTable[[#This Row],[Order Date]])/3,0)</f>
        <v>Q1</v>
      </c>
      <c r="E182" s="4">
        <f>MONTH(SalesDataTable[[#This Row],[Order Date]])</f>
        <v>2</v>
      </c>
      <c r="F182" s="16" t="str">
        <f>TEXT(SalesDataTable[[#This Row],[Order Date]],"MMM")</f>
        <v>Feb</v>
      </c>
      <c r="G182" s="4" t="s">
        <v>6</v>
      </c>
      <c r="H182" s="4" t="s">
        <v>7</v>
      </c>
      <c r="I182" s="4" t="s">
        <v>8</v>
      </c>
      <c r="J182" s="4" t="s">
        <v>3</v>
      </c>
      <c r="K182" s="4" t="s">
        <v>23</v>
      </c>
      <c r="L182" s="4" t="s">
        <v>51</v>
      </c>
      <c r="M182" s="8">
        <v>12</v>
      </c>
      <c r="N182" s="5">
        <v>122.75</v>
      </c>
      <c r="O182" s="6">
        <v>0.15</v>
      </c>
      <c r="P182" s="5">
        <v>62.51</v>
      </c>
      <c r="Q182" s="5">
        <f t="shared" si="8"/>
        <v>1252.05</v>
      </c>
      <c r="R182" s="5">
        <f t="shared" si="9"/>
        <v>750.12</v>
      </c>
      <c r="S182" s="5">
        <f t="shared" si="10"/>
        <v>501.92999999999995</v>
      </c>
      <c r="T182" s="7">
        <f t="shared" si="11"/>
        <v>0.40088654606445429</v>
      </c>
    </row>
    <row r="183" spans="1:20" ht="15.6">
      <c r="A183" s="2">
        <v>902</v>
      </c>
      <c r="B183" s="3">
        <v>46061</v>
      </c>
      <c r="C183" s="4">
        <f>YEAR(SalesDataTable[[#This Row],[Order Date]])</f>
        <v>2026</v>
      </c>
      <c r="D183" s="16" t="str">
        <f>"Q"&amp;ROUNDUP(MONTH(SalesDataTable[[#This Row],[Order Date]])/3,0)</f>
        <v>Q1</v>
      </c>
      <c r="E183" s="4">
        <f>MONTH(SalesDataTable[[#This Row],[Order Date]])</f>
        <v>2</v>
      </c>
      <c r="F183" s="16" t="str">
        <f>TEXT(SalesDataTable[[#This Row],[Order Date]],"MMM")</f>
        <v>Feb</v>
      </c>
      <c r="G183" s="4" t="s">
        <v>0</v>
      </c>
      <c r="H183" s="4" t="s">
        <v>36</v>
      </c>
      <c r="I183" s="4" t="s">
        <v>2</v>
      </c>
      <c r="J183" s="4" t="s">
        <v>16</v>
      </c>
      <c r="K183" s="4" t="s">
        <v>34</v>
      </c>
      <c r="L183" s="4" t="s">
        <v>45</v>
      </c>
      <c r="M183" s="8">
        <v>1</v>
      </c>
      <c r="N183" s="5">
        <v>50.38</v>
      </c>
      <c r="O183" s="6">
        <v>0.05</v>
      </c>
      <c r="P183" s="5">
        <v>21.95</v>
      </c>
      <c r="Q183" s="5">
        <f t="shared" si="8"/>
        <v>47.860999999999997</v>
      </c>
      <c r="R183" s="5">
        <f t="shared" si="9"/>
        <v>21.95</v>
      </c>
      <c r="S183" s="5">
        <f t="shared" si="10"/>
        <v>25.910999999999998</v>
      </c>
      <c r="T183" s="7">
        <f t="shared" si="11"/>
        <v>0.54138024696516995</v>
      </c>
    </row>
    <row r="184" spans="1:20" ht="15.6">
      <c r="A184" s="2">
        <v>2396</v>
      </c>
      <c r="B184" s="3">
        <v>46061</v>
      </c>
      <c r="C184" s="4">
        <f>YEAR(SalesDataTable[[#This Row],[Order Date]])</f>
        <v>2026</v>
      </c>
      <c r="D184" s="16" t="str">
        <f>"Q"&amp;ROUNDUP(MONTH(SalesDataTable[[#This Row],[Order Date]])/3,0)</f>
        <v>Q1</v>
      </c>
      <c r="E184" s="4">
        <f>MONTH(SalesDataTable[[#This Row],[Order Date]])</f>
        <v>2</v>
      </c>
      <c r="F184" s="16" t="str">
        <f>TEXT(SalesDataTable[[#This Row],[Order Date]],"MMM")</f>
        <v>Feb</v>
      </c>
      <c r="G184" s="4" t="s">
        <v>20</v>
      </c>
      <c r="H184" s="4" t="s">
        <v>31</v>
      </c>
      <c r="I184" s="4" t="s">
        <v>2</v>
      </c>
      <c r="J184" s="4" t="s">
        <v>16</v>
      </c>
      <c r="K184" s="4" t="s">
        <v>34</v>
      </c>
      <c r="L184" s="4" t="s">
        <v>45</v>
      </c>
      <c r="M184" s="8">
        <v>2</v>
      </c>
      <c r="N184" s="5">
        <v>50.4</v>
      </c>
      <c r="O184" s="6">
        <v>0</v>
      </c>
      <c r="P184" s="5">
        <v>21.43</v>
      </c>
      <c r="Q184" s="5">
        <f t="shared" si="8"/>
        <v>100.8</v>
      </c>
      <c r="R184" s="5">
        <f t="shared" si="9"/>
        <v>42.86</v>
      </c>
      <c r="S184" s="5">
        <f t="shared" si="10"/>
        <v>57.94</v>
      </c>
      <c r="T184" s="7">
        <f t="shared" si="11"/>
        <v>0.57480158730158726</v>
      </c>
    </row>
    <row r="185" spans="1:20" ht="15.6">
      <c r="A185" s="2">
        <v>2494</v>
      </c>
      <c r="B185" s="3">
        <v>46061</v>
      </c>
      <c r="C185" s="4">
        <f>YEAR(SalesDataTable[[#This Row],[Order Date]])</f>
        <v>2026</v>
      </c>
      <c r="D185" s="16" t="str">
        <f>"Q"&amp;ROUNDUP(MONTH(SalesDataTable[[#This Row],[Order Date]])/3,0)</f>
        <v>Q1</v>
      </c>
      <c r="E185" s="4">
        <f>MONTH(SalesDataTable[[#This Row],[Order Date]])</f>
        <v>2</v>
      </c>
      <c r="F185" s="16" t="str">
        <f>TEXT(SalesDataTable[[#This Row],[Order Date]],"MMM")</f>
        <v>Feb</v>
      </c>
      <c r="G185" s="4" t="s">
        <v>11</v>
      </c>
      <c r="H185" s="4" t="s">
        <v>25</v>
      </c>
      <c r="I185" s="4" t="s">
        <v>2</v>
      </c>
      <c r="J185" s="4" t="s">
        <v>13</v>
      </c>
      <c r="K185" s="4" t="s">
        <v>9</v>
      </c>
      <c r="L185" s="4" t="s">
        <v>46</v>
      </c>
      <c r="M185" s="8">
        <v>1</v>
      </c>
      <c r="N185" s="5">
        <v>69.98</v>
      </c>
      <c r="O185" s="6">
        <v>0</v>
      </c>
      <c r="P185" s="5">
        <v>33.21</v>
      </c>
      <c r="Q185" s="5">
        <f t="shared" si="8"/>
        <v>69.98</v>
      </c>
      <c r="R185" s="5">
        <f t="shared" si="9"/>
        <v>33.21</v>
      </c>
      <c r="S185" s="5">
        <f t="shared" si="10"/>
        <v>36.770000000000003</v>
      </c>
      <c r="T185" s="7">
        <f t="shared" si="11"/>
        <v>0.52543583881108891</v>
      </c>
    </row>
    <row r="186" spans="1:20" ht="15.6">
      <c r="A186" s="2">
        <v>2925</v>
      </c>
      <c r="B186" s="3">
        <v>46061</v>
      </c>
      <c r="C186" s="4">
        <f>YEAR(SalesDataTable[[#This Row],[Order Date]])</f>
        <v>2026</v>
      </c>
      <c r="D186" s="16" t="str">
        <f>"Q"&amp;ROUNDUP(MONTH(SalesDataTable[[#This Row],[Order Date]])/3,0)</f>
        <v>Q1</v>
      </c>
      <c r="E186" s="4">
        <f>MONTH(SalesDataTable[[#This Row],[Order Date]])</f>
        <v>2</v>
      </c>
      <c r="F186" s="16" t="str">
        <f>TEXT(SalesDataTable[[#This Row],[Order Date]],"MMM")</f>
        <v>Feb</v>
      </c>
      <c r="G186" s="4" t="s">
        <v>0</v>
      </c>
      <c r="H186" s="4" t="s">
        <v>1</v>
      </c>
      <c r="I186" s="4" t="s">
        <v>19</v>
      </c>
      <c r="J186" s="4" t="s">
        <v>13</v>
      </c>
      <c r="K186" s="4" t="s">
        <v>9</v>
      </c>
      <c r="L186" s="4" t="s">
        <v>10</v>
      </c>
      <c r="M186" s="8">
        <v>3</v>
      </c>
      <c r="N186" s="5">
        <v>90.04</v>
      </c>
      <c r="O186" s="6">
        <v>0.05</v>
      </c>
      <c r="P186" s="5">
        <v>45.25</v>
      </c>
      <c r="Q186" s="5">
        <f t="shared" si="8"/>
        <v>256.61399999999998</v>
      </c>
      <c r="R186" s="5">
        <f t="shared" si="9"/>
        <v>135.75</v>
      </c>
      <c r="S186" s="5">
        <f t="shared" si="10"/>
        <v>120.86399999999998</v>
      </c>
      <c r="T186" s="7">
        <f t="shared" si="11"/>
        <v>0.47099534709719654</v>
      </c>
    </row>
    <row r="187" spans="1:20" ht="15.6">
      <c r="A187" s="2">
        <v>3614</v>
      </c>
      <c r="B187" s="3">
        <v>46061</v>
      </c>
      <c r="C187" s="4">
        <f>YEAR(SalesDataTable[[#This Row],[Order Date]])</f>
        <v>2026</v>
      </c>
      <c r="D187" s="16" t="str">
        <f>"Q"&amp;ROUNDUP(MONTH(SalesDataTable[[#This Row],[Order Date]])/3,0)</f>
        <v>Q1</v>
      </c>
      <c r="E187" s="4">
        <f>MONTH(SalesDataTable[[#This Row],[Order Date]])</f>
        <v>2</v>
      </c>
      <c r="F187" s="16" t="str">
        <f>TEXT(SalesDataTable[[#This Row],[Order Date]],"MMM")</f>
        <v>Feb</v>
      </c>
      <c r="G187" s="4" t="s">
        <v>6</v>
      </c>
      <c r="H187" s="4" t="s">
        <v>49</v>
      </c>
      <c r="I187" s="4" t="s">
        <v>2</v>
      </c>
      <c r="J187" s="4" t="s">
        <v>13</v>
      </c>
      <c r="K187" s="4" t="s">
        <v>34</v>
      </c>
      <c r="L187" s="4" t="s">
        <v>45</v>
      </c>
      <c r="M187" s="8">
        <v>3</v>
      </c>
      <c r="N187" s="5">
        <v>51.18</v>
      </c>
      <c r="O187" s="6">
        <v>0</v>
      </c>
      <c r="P187" s="5">
        <v>21.95</v>
      </c>
      <c r="Q187" s="5">
        <f t="shared" si="8"/>
        <v>153.54</v>
      </c>
      <c r="R187" s="5">
        <f t="shared" si="9"/>
        <v>65.849999999999994</v>
      </c>
      <c r="S187" s="5">
        <f t="shared" si="10"/>
        <v>87.69</v>
      </c>
      <c r="T187" s="7">
        <f t="shared" si="11"/>
        <v>0.57112153184837833</v>
      </c>
    </row>
    <row r="188" spans="1:20" ht="15.6">
      <c r="A188" s="2">
        <v>4360</v>
      </c>
      <c r="B188" s="3">
        <v>46061</v>
      </c>
      <c r="C188" s="4">
        <f>YEAR(SalesDataTable[[#This Row],[Order Date]])</f>
        <v>2026</v>
      </c>
      <c r="D188" s="16" t="str">
        <f>"Q"&amp;ROUNDUP(MONTH(SalesDataTable[[#This Row],[Order Date]])/3,0)</f>
        <v>Q1</v>
      </c>
      <c r="E188" s="4">
        <f>MONTH(SalesDataTable[[#This Row],[Order Date]])</f>
        <v>2</v>
      </c>
      <c r="F188" s="16" t="str">
        <f>TEXT(SalesDataTable[[#This Row],[Order Date]],"MMM")</f>
        <v>Feb</v>
      </c>
      <c r="G188" s="4" t="s">
        <v>0</v>
      </c>
      <c r="H188" s="4" t="s">
        <v>50</v>
      </c>
      <c r="I188" s="4" t="s">
        <v>2</v>
      </c>
      <c r="J188" s="4" t="s">
        <v>13</v>
      </c>
      <c r="K188" s="4" t="s">
        <v>14</v>
      </c>
      <c r="L188" s="4" t="s">
        <v>15</v>
      </c>
      <c r="M188" s="8">
        <v>1</v>
      </c>
      <c r="N188" s="5">
        <v>35.69</v>
      </c>
      <c r="O188" s="6">
        <v>0</v>
      </c>
      <c r="P188" s="5">
        <v>13.38</v>
      </c>
      <c r="Q188" s="5">
        <f t="shared" si="8"/>
        <v>35.69</v>
      </c>
      <c r="R188" s="5">
        <f t="shared" si="9"/>
        <v>13.38</v>
      </c>
      <c r="S188" s="5">
        <f t="shared" si="10"/>
        <v>22.309999999999995</v>
      </c>
      <c r="T188" s="7">
        <f t="shared" si="11"/>
        <v>0.62510507144858496</v>
      </c>
    </row>
    <row r="189" spans="1:20" ht="15.6">
      <c r="A189" s="2">
        <v>4582</v>
      </c>
      <c r="B189" s="3">
        <v>46061</v>
      </c>
      <c r="C189" s="4">
        <f>YEAR(SalesDataTable[[#This Row],[Order Date]])</f>
        <v>2026</v>
      </c>
      <c r="D189" s="16" t="str">
        <f>"Q"&amp;ROUNDUP(MONTH(SalesDataTable[[#This Row],[Order Date]])/3,0)</f>
        <v>Q1</v>
      </c>
      <c r="E189" s="4">
        <f>MONTH(SalesDataTable[[#This Row],[Order Date]])</f>
        <v>2</v>
      </c>
      <c r="F189" s="16" t="str">
        <f>TEXT(SalesDataTable[[#This Row],[Order Date]],"MMM")</f>
        <v>Feb</v>
      </c>
      <c r="G189" s="4" t="s">
        <v>20</v>
      </c>
      <c r="H189" s="4" t="s">
        <v>31</v>
      </c>
      <c r="I189" s="4" t="s">
        <v>2</v>
      </c>
      <c r="J189" s="4" t="s">
        <v>13</v>
      </c>
      <c r="K189" s="4" t="s">
        <v>4</v>
      </c>
      <c r="L189" s="4" t="s">
        <v>22</v>
      </c>
      <c r="M189" s="8">
        <v>3</v>
      </c>
      <c r="N189" s="5">
        <v>50.29</v>
      </c>
      <c r="O189" s="6">
        <v>0.05</v>
      </c>
      <c r="P189" s="5">
        <v>22.87</v>
      </c>
      <c r="Q189" s="5">
        <f t="shared" si="8"/>
        <v>143.32650000000001</v>
      </c>
      <c r="R189" s="5">
        <f t="shared" si="9"/>
        <v>68.61</v>
      </c>
      <c r="S189" s="5">
        <f t="shared" si="10"/>
        <v>74.716500000000011</v>
      </c>
      <c r="T189" s="7">
        <f t="shared" si="11"/>
        <v>0.52130275978273388</v>
      </c>
    </row>
    <row r="190" spans="1:20" ht="15.6">
      <c r="A190" s="2">
        <v>4381</v>
      </c>
      <c r="B190" s="3">
        <v>46062</v>
      </c>
      <c r="C190" s="4">
        <f>YEAR(SalesDataTable[[#This Row],[Order Date]])</f>
        <v>2026</v>
      </c>
      <c r="D190" s="16" t="str">
        <f>"Q"&amp;ROUNDUP(MONTH(SalesDataTable[[#This Row],[Order Date]])/3,0)</f>
        <v>Q1</v>
      </c>
      <c r="E190" s="4">
        <f>MONTH(SalesDataTable[[#This Row],[Order Date]])</f>
        <v>2</v>
      </c>
      <c r="F190" s="16" t="str">
        <f>TEXT(SalesDataTable[[#This Row],[Order Date]],"MMM")</f>
        <v>Feb</v>
      </c>
      <c r="G190" s="4" t="s">
        <v>6</v>
      </c>
      <c r="H190" s="4" t="s">
        <v>43</v>
      </c>
      <c r="I190" s="4" t="s">
        <v>28</v>
      </c>
      <c r="J190" s="4" t="s">
        <v>3</v>
      </c>
      <c r="K190" s="4" t="s">
        <v>23</v>
      </c>
      <c r="L190" s="4" t="s">
        <v>29</v>
      </c>
      <c r="M190" s="8">
        <v>1</v>
      </c>
      <c r="N190" s="5">
        <v>194.32</v>
      </c>
      <c r="O190" s="6">
        <v>0.05</v>
      </c>
      <c r="P190" s="5">
        <v>102.52</v>
      </c>
      <c r="Q190" s="5">
        <f t="shared" si="8"/>
        <v>184.60399999999998</v>
      </c>
      <c r="R190" s="5">
        <f t="shared" si="9"/>
        <v>102.52</v>
      </c>
      <c r="S190" s="5">
        <f t="shared" si="10"/>
        <v>82.083999999999989</v>
      </c>
      <c r="T190" s="7">
        <f t="shared" si="11"/>
        <v>0.44464908669367942</v>
      </c>
    </row>
    <row r="191" spans="1:20" ht="15.6">
      <c r="A191" s="2">
        <v>4964</v>
      </c>
      <c r="B191" s="3">
        <v>46062</v>
      </c>
      <c r="C191" s="4">
        <f>YEAR(SalesDataTable[[#This Row],[Order Date]])</f>
        <v>2026</v>
      </c>
      <c r="D191" s="16" t="str">
        <f>"Q"&amp;ROUNDUP(MONTH(SalesDataTable[[#This Row],[Order Date]])/3,0)</f>
        <v>Q1</v>
      </c>
      <c r="E191" s="4">
        <f>MONTH(SalesDataTable[[#This Row],[Order Date]])</f>
        <v>2</v>
      </c>
      <c r="F191" s="16" t="str">
        <f>TEXT(SalesDataTable[[#This Row],[Order Date]],"MMM")</f>
        <v>Feb</v>
      </c>
      <c r="G191" s="4" t="s">
        <v>20</v>
      </c>
      <c r="H191" s="4" t="s">
        <v>47</v>
      </c>
      <c r="I191" s="4" t="s">
        <v>19</v>
      </c>
      <c r="J191" s="4" t="s">
        <v>13</v>
      </c>
      <c r="K191" s="4" t="s">
        <v>34</v>
      </c>
      <c r="L191" s="4" t="s">
        <v>35</v>
      </c>
      <c r="M191" s="8">
        <v>4</v>
      </c>
      <c r="N191" s="5">
        <v>40.44</v>
      </c>
      <c r="O191" s="6">
        <v>0</v>
      </c>
      <c r="P191" s="5">
        <v>14.75</v>
      </c>
      <c r="Q191" s="5">
        <f t="shared" si="8"/>
        <v>161.76</v>
      </c>
      <c r="R191" s="5">
        <f t="shared" si="9"/>
        <v>59</v>
      </c>
      <c r="S191" s="5">
        <f t="shared" si="10"/>
        <v>102.75999999999999</v>
      </c>
      <c r="T191" s="7">
        <f t="shared" si="11"/>
        <v>0.63526211671612265</v>
      </c>
    </row>
    <row r="192" spans="1:20" ht="15.6">
      <c r="A192" s="2">
        <v>255</v>
      </c>
      <c r="B192" s="3">
        <v>46063</v>
      </c>
      <c r="C192" s="4">
        <f>YEAR(SalesDataTable[[#This Row],[Order Date]])</f>
        <v>2026</v>
      </c>
      <c r="D192" s="16" t="str">
        <f>"Q"&amp;ROUNDUP(MONTH(SalesDataTable[[#This Row],[Order Date]])/3,0)</f>
        <v>Q1</v>
      </c>
      <c r="E192" s="4">
        <f>MONTH(SalesDataTable[[#This Row],[Order Date]])</f>
        <v>2</v>
      </c>
      <c r="F192" s="16" t="str">
        <f>TEXT(SalesDataTable[[#This Row],[Order Date]],"MMM")</f>
        <v>Feb</v>
      </c>
      <c r="G192" s="4" t="s">
        <v>20</v>
      </c>
      <c r="H192" s="4" t="s">
        <v>31</v>
      </c>
      <c r="I192" s="4" t="s">
        <v>2</v>
      </c>
      <c r="J192" s="4" t="s">
        <v>13</v>
      </c>
      <c r="K192" s="4" t="s">
        <v>14</v>
      </c>
      <c r="L192" s="4" t="s">
        <v>44</v>
      </c>
      <c r="M192" s="8">
        <v>3</v>
      </c>
      <c r="N192" s="5">
        <v>134.53</v>
      </c>
      <c r="O192" s="6">
        <v>0.1</v>
      </c>
      <c r="P192" s="5">
        <v>69.12</v>
      </c>
      <c r="Q192" s="5">
        <f t="shared" si="8"/>
        <v>363.23100000000005</v>
      </c>
      <c r="R192" s="5">
        <f t="shared" si="9"/>
        <v>207.36</v>
      </c>
      <c r="S192" s="5">
        <f t="shared" si="10"/>
        <v>155.87100000000004</v>
      </c>
      <c r="T192" s="7">
        <f t="shared" si="11"/>
        <v>0.42912361555043488</v>
      </c>
    </row>
    <row r="193" spans="1:20" ht="15.6">
      <c r="A193" s="2">
        <v>2178</v>
      </c>
      <c r="B193" s="3">
        <v>46063</v>
      </c>
      <c r="C193" s="4">
        <f>YEAR(SalesDataTable[[#This Row],[Order Date]])</f>
        <v>2026</v>
      </c>
      <c r="D193" s="16" t="str">
        <f>"Q"&amp;ROUNDUP(MONTH(SalesDataTable[[#This Row],[Order Date]])/3,0)</f>
        <v>Q1</v>
      </c>
      <c r="E193" s="4">
        <f>MONTH(SalesDataTable[[#This Row],[Order Date]])</f>
        <v>2</v>
      </c>
      <c r="F193" s="16" t="str">
        <f>TEXT(SalesDataTable[[#This Row],[Order Date]],"MMM")</f>
        <v>Feb</v>
      </c>
      <c r="G193" s="4" t="s">
        <v>11</v>
      </c>
      <c r="H193" s="4" t="s">
        <v>12</v>
      </c>
      <c r="I193" s="4" t="s">
        <v>28</v>
      </c>
      <c r="J193" s="4" t="s">
        <v>13</v>
      </c>
      <c r="K193" s="4" t="s">
        <v>9</v>
      </c>
      <c r="L193" s="4" t="s">
        <v>37</v>
      </c>
      <c r="M193" s="8">
        <v>6</v>
      </c>
      <c r="N193" s="5">
        <v>154.05000000000001</v>
      </c>
      <c r="O193" s="6">
        <v>0</v>
      </c>
      <c r="P193" s="5">
        <v>79.25</v>
      </c>
      <c r="Q193" s="5">
        <f t="shared" si="8"/>
        <v>924.30000000000007</v>
      </c>
      <c r="R193" s="5">
        <f t="shared" si="9"/>
        <v>475.5</v>
      </c>
      <c r="S193" s="5">
        <f t="shared" si="10"/>
        <v>448.80000000000007</v>
      </c>
      <c r="T193" s="7">
        <f t="shared" si="11"/>
        <v>0.4855566374553717</v>
      </c>
    </row>
    <row r="194" spans="1:20" ht="15.6">
      <c r="A194" s="2">
        <v>3416</v>
      </c>
      <c r="B194" s="3">
        <v>46063</v>
      </c>
      <c r="C194" s="4">
        <f>YEAR(SalesDataTable[[#This Row],[Order Date]])</f>
        <v>2026</v>
      </c>
      <c r="D194" s="16" t="str">
        <f>"Q"&amp;ROUNDUP(MONTH(SalesDataTable[[#This Row],[Order Date]])/3,0)</f>
        <v>Q1</v>
      </c>
      <c r="E194" s="4">
        <f>MONTH(SalesDataTable[[#This Row],[Order Date]])</f>
        <v>2</v>
      </c>
      <c r="F194" s="16" t="str">
        <f>TEXT(SalesDataTable[[#This Row],[Order Date]],"MMM")</f>
        <v>Feb</v>
      </c>
      <c r="G194" s="4" t="s">
        <v>11</v>
      </c>
      <c r="H194" s="4" t="s">
        <v>12</v>
      </c>
      <c r="I194" s="4" t="s">
        <v>2</v>
      </c>
      <c r="J194" s="4" t="s">
        <v>13</v>
      </c>
      <c r="K194" s="4" t="s">
        <v>14</v>
      </c>
      <c r="L194" s="4" t="s">
        <v>44</v>
      </c>
      <c r="M194" s="8">
        <v>1</v>
      </c>
      <c r="N194" s="5">
        <v>135.4</v>
      </c>
      <c r="O194" s="6">
        <v>0</v>
      </c>
      <c r="P194" s="5">
        <v>67.56</v>
      </c>
      <c r="Q194" s="5">
        <f t="shared" ref="Q194:Q257" si="12">M194*N194*(1-O194)</f>
        <v>135.4</v>
      </c>
      <c r="R194" s="5">
        <f t="shared" ref="R194:R257" si="13">M194*P194</f>
        <v>67.56</v>
      </c>
      <c r="S194" s="5">
        <f t="shared" ref="S194:S257" si="14">Q194-R194</f>
        <v>67.84</v>
      </c>
      <c r="T194" s="7">
        <f t="shared" ref="T194:T257" si="15">IFERROR(S194/Q194,0)</f>
        <v>0.50103397341211231</v>
      </c>
    </row>
    <row r="195" spans="1:20" ht="15.6">
      <c r="A195" s="2">
        <v>3854</v>
      </c>
      <c r="B195" s="3">
        <v>46063</v>
      </c>
      <c r="C195" s="4">
        <f>YEAR(SalesDataTable[[#This Row],[Order Date]])</f>
        <v>2026</v>
      </c>
      <c r="D195" s="16" t="str">
        <f>"Q"&amp;ROUNDUP(MONTH(SalesDataTable[[#This Row],[Order Date]])/3,0)</f>
        <v>Q1</v>
      </c>
      <c r="E195" s="4">
        <f>MONTH(SalesDataTable[[#This Row],[Order Date]])</f>
        <v>2</v>
      </c>
      <c r="F195" s="16" t="str">
        <f>TEXT(SalesDataTable[[#This Row],[Order Date]],"MMM")</f>
        <v>Feb</v>
      </c>
      <c r="G195" s="4" t="s">
        <v>0</v>
      </c>
      <c r="H195" s="4" t="s">
        <v>1</v>
      </c>
      <c r="I195" s="4" t="s">
        <v>2</v>
      </c>
      <c r="J195" s="4" t="s">
        <v>13</v>
      </c>
      <c r="K195" s="4" t="s">
        <v>4</v>
      </c>
      <c r="L195" s="4" t="s">
        <v>26</v>
      </c>
      <c r="M195" s="8">
        <v>2</v>
      </c>
      <c r="N195" s="5">
        <v>41.03</v>
      </c>
      <c r="O195" s="6">
        <v>0</v>
      </c>
      <c r="P195" s="5">
        <v>16.260000000000002</v>
      </c>
      <c r="Q195" s="5">
        <f t="shared" si="12"/>
        <v>82.06</v>
      </c>
      <c r="R195" s="5">
        <f t="shared" si="13"/>
        <v>32.520000000000003</v>
      </c>
      <c r="S195" s="5">
        <f t="shared" si="14"/>
        <v>49.54</v>
      </c>
      <c r="T195" s="7">
        <f t="shared" si="15"/>
        <v>0.60370460638557155</v>
      </c>
    </row>
    <row r="196" spans="1:20" ht="15.6">
      <c r="A196" s="2">
        <v>3952</v>
      </c>
      <c r="B196" s="3">
        <v>46063</v>
      </c>
      <c r="C196" s="4">
        <f>YEAR(SalesDataTable[[#This Row],[Order Date]])</f>
        <v>2026</v>
      </c>
      <c r="D196" s="16" t="str">
        <f>"Q"&amp;ROUNDUP(MONTH(SalesDataTable[[#This Row],[Order Date]])/3,0)</f>
        <v>Q1</v>
      </c>
      <c r="E196" s="4">
        <f>MONTH(SalesDataTable[[#This Row],[Order Date]])</f>
        <v>2</v>
      </c>
      <c r="F196" s="16" t="str">
        <f>TEXT(SalesDataTable[[#This Row],[Order Date]],"MMM")</f>
        <v>Feb</v>
      </c>
      <c r="G196" s="4" t="s">
        <v>20</v>
      </c>
      <c r="H196" s="4" t="s">
        <v>33</v>
      </c>
      <c r="I196" s="4" t="s">
        <v>28</v>
      </c>
      <c r="J196" s="4" t="s">
        <v>13</v>
      </c>
      <c r="K196" s="4" t="s">
        <v>4</v>
      </c>
      <c r="L196" s="4" t="s">
        <v>5</v>
      </c>
      <c r="M196" s="8">
        <v>1</v>
      </c>
      <c r="N196" s="5">
        <v>81.44</v>
      </c>
      <c r="O196" s="6">
        <v>0.05</v>
      </c>
      <c r="P196" s="5">
        <v>43.9</v>
      </c>
      <c r="Q196" s="5">
        <f t="shared" si="12"/>
        <v>77.367999999999995</v>
      </c>
      <c r="R196" s="5">
        <f t="shared" si="13"/>
        <v>43.9</v>
      </c>
      <c r="S196" s="5">
        <f t="shared" si="14"/>
        <v>33.467999999999996</v>
      </c>
      <c r="T196" s="7">
        <f t="shared" si="15"/>
        <v>0.43258194602419603</v>
      </c>
    </row>
    <row r="197" spans="1:20" ht="15.6">
      <c r="A197" s="2">
        <v>4076</v>
      </c>
      <c r="B197" s="3">
        <v>46063</v>
      </c>
      <c r="C197" s="4">
        <f>YEAR(SalesDataTable[[#This Row],[Order Date]])</f>
        <v>2026</v>
      </c>
      <c r="D197" s="16" t="str">
        <f>"Q"&amp;ROUNDUP(MONTH(SalesDataTable[[#This Row],[Order Date]])/3,0)</f>
        <v>Q1</v>
      </c>
      <c r="E197" s="4">
        <f>MONTH(SalesDataTable[[#This Row],[Order Date]])</f>
        <v>2</v>
      </c>
      <c r="F197" s="16" t="str">
        <f>TEXT(SalesDataTable[[#This Row],[Order Date]],"MMM")</f>
        <v>Feb</v>
      </c>
      <c r="G197" s="4" t="s">
        <v>0</v>
      </c>
      <c r="H197" s="4" t="s">
        <v>1</v>
      </c>
      <c r="I197" s="4" t="s">
        <v>8</v>
      </c>
      <c r="J197" s="4" t="s">
        <v>16</v>
      </c>
      <c r="K197" s="4" t="s">
        <v>23</v>
      </c>
      <c r="L197" s="4" t="s">
        <v>51</v>
      </c>
      <c r="M197" s="8">
        <v>8</v>
      </c>
      <c r="N197" s="5">
        <v>122.19</v>
      </c>
      <c r="O197" s="6">
        <v>0.1</v>
      </c>
      <c r="P197" s="5">
        <v>60</v>
      </c>
      <c r="Q197" s="5">
        <f t="shared" si="12"/>
        <v>879.76800000000003</v>
      </c>
      <c r="R197" s="5">
        <f t="shared" si="13"/>
        <v>480</v>
      </c>
      <c r="S197" s="5">
        <f t="shared" si="14"/>
        <v>399.76800000000003</v>
      </c>
      <c r="T197" s="7">
        <f t="shared" si="15"/>
        <v>0.45440161497121973</v>
      </c>
    </row>
    <row r="198" spans="1:20" ht="15.6">
      <c r="A198" s="2">
        <v>4156</v>
      </c>
      <c r="B198" s="3">
        <v>46063</v>
      </c>
      <c r="C198" s="4">
        <f>YEAR(SalesDataTable[[#This Row],[Order Date]])</f>
        <v>2026</v>
      </c>
      <c r="D198" s="16" t="str">
        <f>"Q"&amp;ROUNDUP(MONTH(SalesDataTable[[#This Row],[Order Date]])/3,0)</f>
        <v>Q1</v>
      </c>
      <c r="E198" s="4">
        <f>MONTH(SalesDataTable[[#This Row],[Order Date]])</f>
        <v>2</v>
      </c>
      <c r="F198" s="16" t="str">
        <f>TEXT(SalesDataTable[[#This Row],[Order Date]],"MMM")</f>
        <v>Feb</v>
      </c>
      <c r="G198" s="4" t="s">
        <v>11</v>
      </c>
      <c r="H198" s="4" t="s">
        <v>52</v>
      </c>
      <c r="I198" s="4" t="s">
        <v>19</v>
      </c>
      <c r="J198" s="4" t="s">
        <v>3</v>
      </c>
      <c r="K198" s="4" t="s">
        <v>9</v>
      </c>
      <c r="L198" s="4" t="s">
        <v>17</v>
      </c>
      <c r="M198" s="8">
        <v>2</v>
      </c>
      <c r="N198" s="5">
        <v>146.33000000000001</v>
      </c>
      <c r="O198" s="6">
        <v>0.1</v>
      </c>
      <c r="P198" s="5">
        <v>81.34</v>
      </c>
      <c r="Q198" s="5">
        <f t="shared" si="12"/>
        <v>263.39400000000001</v>
      </c>
      <c r="R198" s="5">
        <f t="shared" si="13"/>
        <v>162.68</v>
      </c>
      <c r="S198" s="5">
        <f t="shared" si="14"/>
        <v>100.714</v>
      </c>
      <c r="T198" s="7">
        <f t="shared" si="15"/>
        <v>0.38237013751262366</v>
      </c>
    </row>
    <row r="199" spans="1:20" ht="15.6">
      <c r="A199" s="2">
        <v>4260</v>
      </c>
      <c r="B199" s="3">
        <v>46063</v>
      </c>
      <c r="C199" s="4">
        <f>YEAR(SalesDataTable[[#This Row],[Order Date]])</f>
        <v>2026</v>
      </c>
      <c r="D199" s="16" t="str">
        <f>"Q"&amp;ROUNDUP(MONTH(SalesDataTable[[#This Row],[Order Date]])/3,0)</f>
        <v>Q1</v>
      </c>
      <c r="E199" s="4">
        <f>MONTH(SalesDataTable[[#This Row],[Order Date]])</f>
        <v>2</v>
      </c>
      <c r="F199" s="16" t="str">
        <f>TEXT(SalesDataTable[[#This Row],[Order Date]],"MMM")</f>
        <v>Feb</v>
      </c>
      <c r="G199" s="4" t="s">
        <v>11</v>
      </c>
      <c r="H199" s="4" t="s">
        <v>52</v>
      </c>
      <c r="I199" s="4" t="s">
        <v>28</v>
      </c>
      <c r="J199" s="4" t="s">
        <v>3</v>
      </c>
      <c r="K199" s="4" t="s">
        <v>14</v>
      </c>
      <c r="L199" s="4" t="s">
        <v>44</v>
      </c>
      <c r="M199" s="8">
        <v>1</v>
      </c>
      <c r="N199" s="5">
        <v>131.24</v>
      </c>
      <c r="O199" s="6">
        <v>0.05</v>
      </c>
      <c r="P199" s="5">
        <v>66.14</v>
      </c>
      <c r="Q199" s="5">
        <f t="shared" si="12"/>
        <v>124.678</v>
      </c>
      <c r="R199" s="5">
        <f t="shared" si="13"/>
        <v>66.14</v>
      </c>
      <c r="S199" s="5">
        <f t="shared" si="14"/>
        <v>58.537999999999997</v>
      </c>
      <c r="T199" s="7">
        <f t="shared" si="15"/>
        <v>0.46951346669019395</v>
      </c>
    </row>
    <row r="200" spans="1:20" ht="15.6">
      <c r="A200" s="2">
        <v>4294</v>
      </c>
      <c r="B200" s="3">
        <v>46063</v>
      </c>
      <c r="C200" s="4">
        <f>YEAR(SalesDataTable[[#This Row],[Order Date]])</f>
        <v>2026</v>
      </c>
      <c r="D200" s="16" t="str">
        <f>"Q"&amp;ROUNDUP(MONTH(SalesDataTable[[#This Row],[Order Date]])/3,0)</f>
        <v>Q1</v>
      </c>
      <c r="E200" s="4">
        <f>MONTH(SalesDataTable[[#This Row],[Order Date]])</f>
        <v>2</v>
      </c>
      <c r="F200" s="16" t="str">
        <f>TEXT(SalesDataTable[[#This Row],[Order Date]],"MMM")</f>
        <v>Feb</v>
      </c>
      <c r="G200" s="4" t="s">
        <v>6</v>
      </c>
      <c r="H200" s="4" t="s">
        <v>7</v>
      </c>
      <c r="I200" s="4" t="s">
        <v>8</v>
      </c>
      <c r="J200" s="4" t="s">
        <v>13</v>
      </c>
      <c r="K200" s="4" t="s">
        <v>34</v>
      </c>
      <c r="L200" s="4" t="s">
        <v>45</v>
      </c>
      <c r="M200" s="8">
        <v>5</v>
      </c>
      <c r="N200" s="5">
        <v>51.37</v>
      </c>
      <c r="O200" s="6">
        <v>0.05</v>
      </c>
      <c r="P200" s="5">
        <v>21.81</v>
      </c>
      <c r="Q200" s="5">
        <f t="shared" si="12"/>
        <v>244.00749999999996</v>
      </c>
      <c r="R200" s="5">
        <f t="shared" si="13"/>
        <v>109.05</v>
      </c>
      <c r="S200" s="5">
        <f t="shared" si="14"/>
        <v>134.95749999999998</v>
      </c>
      <c r="T200" s="7">
        <f t="shared" si="15"/>
        <v>0.55308750755612024</v>
      </c>
    </row>
    <row r="201" spans="1:20" ht="15.6">
      <c r="A201" s="2">
        <v>1019</v>
      </c>
      <c r="B201" s="3">
        <v>46064</v>
      </c>
      <c r="C201" s="4">
        <f>YEAR(SalesDataTable[[#This Row],[Order Date]])</f>
        <v>2026</v>
      </c>
      <c r="D201" s="16" t="str">
        <f>"Q"&amp;ROUNDUP(MONTH(SalesDataTable[[#This Row],[Order Date]])/3,0)</f>
        <v>Q1</v>
      </c>
      <c r="E201" s="4">
        <f>MONTH(SalesDataTable[[#This Row],[Order Date]])</f>
        <v>2</v>
      </c>
      <c r="F201" s="16" t="str">
        <f>TEXT(SalesDataTable[[#This Row],[Order Date]],"MMM")</f>
        <v>Feb</v>
      </c>
      <c r="G201" s="4" t="s">
        <v>6</v>
      </c>
      <c r="H201" s="4" t="s">
        <v>43</v>
      </c>
      <c r="I201" s="4" t="s">
        <v>19</v>
      </c>
      <c r="J201" s="4" t="s">
        <v>13</v>
      </c>
      <c r="K201" s="4" t="s">
        <v>23</v>
      </c>
      <c r="L201" s="4" t="s">
        <v>51</v>
      </c>
      <c r="M201" s="8">
        <v>5</v>
      </c>
      <c r="N201" s="5">
        <v>121.94</v>
      </c>
      <c r="O201" s="6">
        <v>0</v>
      </c>
      <c r="P201" s="5">
        <v>62.3</v>
      </c>
      <c r="Q201" s="5">
        <f t="shared" si="12"/>
        <v>609.70000000000005</v>
      </c>
      <c r="R201" s="5">
        <f t="shared" si="13"/>
        <v>311.5</v>
      </c>
      <c r="S201" s="5">
        <f t="shared" si="14"/>
        <v>298.20000000000005</v>
      </c>
      <c r="T201" s="7">
        <f t="shared" si="15"/>
        <v>0.48909299655568317</v>
      </c>
    </row>
    <row r="202" spans="1:20" ht="15.6">
      <c r="A202" s="2">
        <v>1471</v>
      </c>
      <c r="B202" s="3">
        <v>46064</v>
      </c>
      <c r="C202" s="4">
        <f>YEAR(SalesDataTable[[#This Row],[Order Date]])</f>
        <v>2026</v>
      </c>
      <c r="D202" s="16" t="str">
        <f>"Q"&amp;ROUNDUP(MONTH(SalesDataTable[[#This Row],[Order Date]])/3,0)</f>
        <v>Q1</v>
      </c>
      <c r="E202" s="4">
        <f>MONTH(SalesDataTable[[#This Row],[Order Date]])</f>
        <v>2</v>
      </c>
      <c r="F202" s="16" t="str">
        <f>TEXT(SalesDataTable[[#This Row],[Order Date]],"MMM")</f>
        <v>Feb</v>
      </c>
      <c r="G202" s="4" t="s">
        <v>0</v>
      </c>
      <c r="H202" s="4" t="s">
        <v>1</v>
      </c>
      <c r="I202" s="4" t="s">
        <v>2</v>
      </c>
      <c r="J202" s="4" t="s">
        <v>3</v>
      </c>
      <c r="K202" s="4" t="s">
        <v>23</v>
      </c>
      <c r="L202" s="4" t="s">
        <v>51</v>
      </c>
      <c r="M202" s="8">
        <v>4</v>
      </c>
      <c r="N202" s="5">
        <v>124.55</v>
      </c>
      <c r="O202" s="6">
        <v>0</v>
      </c>
      <c r="P202" s="5">
        <v>60.41</v>
      </c>
      <c r="Q202" s="5">
        <f t="shared" si="12"/>
        <v>498.2</v>
      </c>
      <c r="R202" s="5">
        <f t="shared" si="13"/>
        <v>241.64</v>
      </c>
      <c r="S202" s="5">
        <f t="shared" si="14"/>
        <v>256.56</v>
      </c>
      <c r="T202" s="7">
        <f t="shared" si="15"/>
        <v>0.51497390606182258</v>
      </c>
    </row>
    <row r="203" spans="1:20" ht="15.6">
      <c r="A203" s="2">
        <v>2520</v>
      </c>
      <c r="B203" s="3">
        <v>46064</v>
      </c>
      <c r="C203" s="4">
        <f>YEAR(SalesDataTable[[#This Row],[Order Date]])</f>
        <v>2026</v>
      </c>
      <c r="D203" s="16" t="str">
        <f>"Q"&amp;ROUNDUP(MONTH(SalesDataTable[[#This Row],[Order Date]])/3,0)</f>
        <v>Q1</v>
      </c>
      <c r="E203" s="4">
        <f>MONTH(SalesDataTable[[#This Row],[Order Date]])</f>
        <v>2</v>
      </c>
      <c r="F203" s="16" t="str">
        <f>TEXT(SalesDataTable[[#This Row],[Order Date]],"MMM")</f>
        <v>Feb</v>
      </c>
      <c r="G203" s="4" t="s">
        <v>6</v>
      </c>
      <c r="H203" s="4" t="s">
        <v>49</v>
      </c>
      <c r="I203" s="4" t="s">
        <v>8</v>
      </c>
      <c r="J203" s="4" t="s">
        <v>16</v>
      </c>
      <c r="K203" s="4" t="s">
        <v>23</v>
      </c>
      <c r="L203" s="4" t="s">
        <v>24</v>
      </c>
      <c r="M203" s="8">
        <v>10</v>
      </c>
      <c r="N203" s="5">
        <v>343.77</v>
      </c>
      <c r="O203" s="6">
        <v>0.15</v>
      </c>
      <c r="P203" s="5">
        <v>195.29</v>
      </c>
      <c r="Q203" s="5">
        <f t="shared" si="12"/>
        <v>2922.0449999999996</v>
      </c>
      <c r="R203" s="5">
        <f t="shared" si="13"/>
        <v>1952.8999999999999</v>
      </c>
      <c r="S203" s="5">
        <f t="shared" si="14"/>
        <v>969.14499999999975</v>
      </c>
      <c r="T203" s="7">
        <f t="shared" si="15"/>
        <v>0.33166669233362245</v>
      </c>
    </row>
    <row r="204" spans="1:20" ht="15.6">
      <c r="A204" s="2">
        <v>4649</v>
      </c>
      <c r="B204" s="3">
        <v>46064</v>
      </c>
      <c r="C204" s="4">
        <f>YEAR(SalesDataTable[[#This Row],[Order Date]])</f>
        <v>2026</v>
      </c>
      <c r="D204" s="16" t="str">
        <f>"Q"&amp;ROUNDUP(MONTH(SalesDataTable[[#This Row],[Order Date]])/3,0)</f>
        <v>Q1</v>
      </c>
      <c r="E204" s="4">
        <f>MONTH(SalesDataTable[[#This Row],[Order Date]])</f>
        <v>2</v>
      </c>
      <c r="F204" s="16" t="str">
        <f>TEXT(SalesDataTable[[#This Row],[Order Date]],"MMM")</f>
        <v>Feb</v>
      </c>
      <c r="G204" s="4" t="s">
        <v>6</v>
      </c>
      <c r="H204" s="4" t="s">
        <v>7</v>
      </c>
      <c r="I204" s="4" t="s">
        <v>28</v>
      </c>
      <c r="J204" s="4" t="s">
        <v>3</v>
      </c>
      <c r="K204" s="4" t="s">
        <v>4</v>
      </c>
      <c r="L204" s="4" t="s">
        <v>5</v>
      </c>
      <c r="M204" s="8">
        <v>1</v>
      </c>
      <c r="N204" s="5">
        <v>81.819999999999993</v>
      </c>
      <c r="O204" s="6">
        <v>0.05</v>
      </c>
      <c r="P204" s="5">
        <v>43.83</v>
      </c>
      <c r="Q204" s="5">
        <f t="shared" si="12"/>
        <v>77.728999999999985</v>
      </c>
      <c r="R204" s="5">
        <f t="shared" si="13"/>
        <v>43.83</v>
      </c>
      <c r="S204" s="5">
        <f t="shared" si="14"/>
        <v>33.898999999999987</v>
      </c>
      <c r="T204" s="7">
        <f t="shared" si="15"/>
        <v>0.43611779387358635</v>
      </c>
    </row>
    <row r="205" spans="1:20" ht="15.6">
      <c r="A205" s="2">
        <v>4545</v>
      </c>
      <c r="B205" s="3">
        <v>46065</v>
      </c>
      <c r="C205" s="4">
        <f>YEAR(SalesDataTable[[#This Row],[Order Date]])</f>
        <v>2026</v>
      </c>
      <c r="D205" s="16" t="str">
        <f>"Q"&amp;ROUNDUP(MONTH(SalesDataTable[[#This Row],[Order Date]])/3,0)</f>
        <v>Q1</v>
      </c>
      <c r="E205" s="4">
        <f>MONTH(SalesDataTable[[#This Row],[Order Date]])</f>
        <v>2</v>
      </c>
      <c r="F205" s="16" t="str">
        <f>TEXT(SalesDataTable[[#This Row],[Order Date]],"MMM")</f>
        <v>Feb</v>
      </c>
      <c r="G205" s="4" t="s">
        <v>0</v>
      </c>
      <c r="H205" s="4" t="s">
        <v>36</v>
      </c>
      <c r="I205" s="4" t="s">
        <v>19</v>
      </c>
      <c r="J205" s="4" t="s">
        <v>13</v>
      </c>
      <c r="K205" s="4" t="s">
        <v>14</v>
      </c>
      <c r="L205" s="4" t="s">
        <v>15</v>
      </c>
      <c r="M205" s="8">
        <v>1</v>
      </c>
      <c r="N205" s="5">
        <v>36.58</v>
      </c>
      <c r="O205" s="6">
        <v>0.1</v>
      </c>
      <c r="P205" s="5">
        <v>13.76</v>
      </c>
      <c r="Q205" s="5">
        <f t="shared" si="12"/>
        <v>32.921999999999997</v>
      </c>
      <c r="R205" s="5">
        <f t="shared" si="13"/>
        <v>13.76</v>
      </c>
      <c r="S205" s="5">
        <f t="shared" si="14"/>
        <v>19.161999999999999</v>
      </c>
      <c r="T205" s="7">
        <f t="shared" si="15"/>
        <v>0.58204240325618128</v>
      </c>
    </row>
    <row r="206" spans="1:20" ht="15.6">
      <c r="A206" s="2">
        <v>285</v>
      </c>
      <c r="B206" s="3">
        <v>46066</v>
      </c>
      <c r="C206" s="4">
        <f>YEAR(SalesDataTable[[#This Row],[Order Date]])</f>
        <v>2026</v>
      </c>
      <c r="D206" s="16" t="str">
        <f>"Q"&amp;ROUNDUP(MONTH(SalesDataTable[[#This Row],[Order Date]])/3,0)</f>
        <v>Q1</v>
      </c>
      <c r="E206" s="4">
        <f>MONTH(SalesDataTable[[#This Row],[Order Date]])</f>
        <v>2</v>
      </c>
      <c r="F206" s="16" t="str">
        <f>TEXT(SalesDataTable[[#This Row],[Order Date]],"MMM")</f>
        <v>Feb</v>
      </c>
      <c r="G206" s="4" t="s">
        <v>20</v>
      </c>
      <c r="H206" s="4" t="s">
        <v>33</v>
      </c>
      <c r="I206" s="4" t="s">
        <v>19</v>
      </c>
      <c r="J206" s="4" t="s">
        <v>13</v>
      </c>
      <c r="K206" s="4" t="s">
        <v>9</v>
      </c>
      <c r="L206" s="4" t="s">
        <v>10</v>
      </c>
      <c r="M206" s="8">
        <v>4</v>
      </c>
      <c r="N206" s="5">
        <v>92.87</v>
      </c>
      <c r="O206" s="6">
        <v>0</v>
      </c>
      <c r="P206" s="5">
        <v>44.95</v>
      </c>
      <c r="Q206" s="5">
        <f t="shared" si="12"/>
        <v>371.48</v>
      </c>
      <c r="R206" s="5">
        <f t="shared" si="13"/>
        <v>179.8</v>
      </c>
      <c r="S206" s="5">
        <f t="shared" si="14"/>
        <v>191.68</v>
      </c>
      <c r="T206" s="7">
        <f t="shared" si="15"/>
        <v>0.51599009367933668</v>
      </c>
    </row>
    <row r="207" spans="1:20" ht="15.6">
      <c r="A207" s="2">
        <v>1499</v>
      </c>
      <c r="B207" s="3">
        <v>46066</v>
      </c>
      <c r="C207" s="4">
        <f>YEAR(SalesDataTable[[#This Row],[Order Date]])</f>
        <v>2026</v>
      </c>
      <c r="D207" s="16" t="str">
        <f>"Q"&amp;ROUNDUP(MONTH(SalesDataTable[[#This Row],[Order Date]])/3,0)</f>
        <v>Q1</v>
      </c>
      <c r="E207" s="4">
        <f>MONTH(SalesDataTable[[#This Row],[Order Date]])</f>
        <v>2</v>
      </c>
      <c r="F207" s="16" t="str">
        <f>TEXT(SalesDataTable[[#This Row],[Order Date]],"MMM")</f>
        <v>Feb</v>
      </c>
      <c r="G207" s="4" t="s">
        <v>20</v>
      </c>
      <c r="H207" s="4" t="s">
        <v>33</v>
      </c>
      <c r="I207" s="4" t="s">
        <v>2</v>
      </c>
      <c r="J207" s="4" t="s">
        <v>13</v>
      </c>
      <c r="K207" s="4" t="s">
        <v>4</v>
      </c>
      <c r="L207" s="4" t="s">
        <v>26</v>
      </c>
      <c r="M207" s="8">
        <v>2</v>
      </c>
      <c r="N207" s="5">
        <v>41.21</v>
      </c>
      <c r="O207" s="6">
        <v>0</v>
      </c>
      <c r="P207" s="5">
        <v>16.64</v>
      </c>
      <c r="Q207" s="5">
        <f t="shared" si="12"/>
        <v>82.42</v>
      </c>
      <c r="R207" s="5">
        <f t="shared" si="13"/>
        <v>33.28</v>
      </c>
      <c r="S207" s="5">
        <f t="shared" si="14"/>
        <v>49.14</v>
      </c>
      <c r="T207" s="7">
        <f t="shared" si="15"/>
        <v>0.59621451104100942</v>
      </c>
    </row>
    <row r="208" spans="1:20" ht="15.6">
      <c r="A208" s="2">
        <v>2615</v>
      </c>
      <c r="B208" s="3">
        <v>46066</v>
      </c>
      <c r="C208" s="4">
        <f>YEAR(SalesDataTable[[#This Row],[Order Date]])</f>
        <v>2026</v>
      </c>
      <c r="D208" s="16" t="str">
        <f>"Q"&amp;ROUNDUP(MONTH(SalesDataTable[[#This Row],[Order Date]])/3,0)</f>
        <v>Q1</v>
      </c>
      <c r="E208" s="4">
        <f>MONTH(SalesDataTable[[#This Row],[Order Date]])</f>
        <v>2</v>
      </c>
      <c r="F208" s="16" t="str">
        <f>TEXT(SalesDataTable[[#This Row],[Order Date]],"MMM")</f>
        <v>Feb</v>
      </c>
      <c r="G208" s="4" t="s">
        <v>0</v>
      </c>
      <c r="H208" s="4" t="s">
        <v>50</v>
      </c>
      <c r="I208" s="4" t="s">
        <v>2</v>
      </c>
      <c r="J208" s="4" t="s">
        <v>3</v>
      </c>
      <c r="K208" s="4" t="s">
        <v>9</v>
      </c>
      <c r="L208" s="4" t="s">
        <v>37</v>
      </c>
      <c r="M208" s="8">
        <v>6</v>
      </c>
      <c r="N208" s="5">
        <v>155.79</v>
      </c>
      <c r="O208" s="6">
        <v>0</v>
      </c>
      <c r="P208" s="5">
        <v>77.48</v>
      </c>
      <c r="Q208" s="5">
        <f t="shared" si="12"/>
        <v>934.74</v>
      </c>
      <c r="R208" s="5">
        <f t="shared" si="13"/>
        <v>464.88</v>
      </c>
      <c r="S208" s="5">
        <f t="shared" si="14"/>
        <v>469.86</v>
      </c>
      <c r="T208" s="7">
        <f t="shared" si="15"/>
        <v>0.50266384235188399</v>
      </c>
    </row>
    <row r="209" spans="1:20" ht="15.6">
      <c r="A209" s="2">
        <v>479</v>
      </c>
      <c r="B209" s="3">
        <v>46067</v>
      </c>
      <c r="C209" s="4">
        <f>YEAR(SalesDataTable[[#This Row],[Order Date]])</f>
        <v>2026</v>
      </c>
      <c r="D209" s="16" t="str">
        <f>"Q"&amp;ROUNDUP(MONTH(SalesDataTable[[#This Row],[Order Date]])/3,0)</f>
        <v>Q1</v>
      </c>
      <c r="E209" s="4">
        <f>MONTH(SalesDataTable[[#This Row],[Order Date]])</f>
        <v>2</v>
      </c>
      <c r="F209" s="16" t="str">
        <f>TEXT(SalesDataTable[[#This Row],[Order Date]],"MMM")</f>
        <v>Feb</v>
      </c>
      <c r="G209" s="4" t="s">
        <v>0</v>
      </c>
      <c r="H209" s="4" t="s">
        <v>1</v>
      </c>
      <c r="I209" s="4" t="s">
        <v>2</v>
      </c>
      <c r="J209" s="4" t="s">
        <v>3</v>
      </c>
      <c r="K209" s="4" t="s">
        <v>34</v>
      </c>
      <c r="L209" s="4" t="s">
        <v>45</v>
      </c>
      <c r="M209" s="8">
        <v>2</v>
      </c>
      <c r="N209" s="5">
        <v>50.16</v>
      </c>
      <c r="O209" s="6">
        <v>0.1</v>
      </c>
      <c r="P209" s="5">
        <v>21.48</v>
      </c>
      <c r="Q209" s="5">
        <f t="shared" si="12"/>
        <v>90.287999999999997</v>
      </c>
      <c r="R209" s="5">
        <f t="shared" si="13"/>
        <v>42.96</v>
      </c>
      <c r="S209" s="5">
        <f t="shared" si="14"/>
        <v>47.327999999999996</v>
      </c>
      <c r="T209" s="7">
        <f t="shared" si="15"/>
        <v>0.52418926103136632</v>
      </c>
    </row>
    <row r="210" spans="1:20" ht="15.6">
      <c r="A210" s="2">
        <v>4069</v>
      </c>
      <c r="B210" s="3">
        <v>46067</v>
      </c>
      <c r="C210" s="4">
        <f>YEAR(SalesDataTable[[#This Row],[Order Date]])</f>
        <v>2026</v>
      </c>
      <c r="D210" s="16" t="str">
        <f>"Q"&amp;ROUNDUP(MONTH(SalesDataTable[[#This Row],[Order Date]])/3,0)</f>
        <v>Q1</v>
      </c>
      <c r="E210" s="4">
        <f>MONTH(SalesDataTable[[#This Row],[Order Date]])</f>
        <v>2</v>
      </c>
      <c r="F210" s="16" t="str">
        <f>TEXT(SalesDataTable[[#This Row],[Order Date]],"MMM")</f>
        <v>Feb</v>
      </c>
      <c r="G210" s="4" t="s">
        <v>20</v>
      </c>
      <c r="H210" s="4" t="s">
        <v>33</v>
      </c>
      <c r="I210" s="4" t="s">
        <v>2</v>
      </c>
      <c r="J210" s="4" t="s">
        <v>13</v>
      </c>
      <c r="K210" s="4" t="s">
        <v>9</v>
      </c>
      <c r="L210" s="4" t="s">
        <v>17</v>
      </c>
      <c r="M210" s="8">
        <v>4</v>
      </c>
      <c r="N210" s="5">
        <v>140.63999999999999</v>
      </c>
      <c r="O210" s="6">
        <v>0</v>
      </c>
      <c r="P210" s="5">
        <v>77.510000000000005</v>
      </c>
      <c r="Q210" s="5">
        <f t="shared" si="12"/>
        <v>562.55999999999995</v>
      </c>
      <c r="R210" s="5">
        <f t="shared" si="13"/>
        <v>310.04000000000002</v>
      </c>
      <c r="S210" s="5">
        <f t="shared" si="14"/>
        <v>252.51999999999992</v>
      </c>
      <c r="T210" s="7">
        <f t="shared" si="15"/>
        <v>0.4488765642775881</v>
      </c>
    </row>
    <row r="211" spans="1:20" ht="15.6">
      <c r="A211" s="2">
        <v>4588</v>
      </c>
      <c r="B211" s="3">
        <v>46067</v>
      </c>
      <c r="C211" s="4">
        <f>YEAR(SalesDataTable[[#This Row],[Order Date]])</f>
        <v>2026</v>
      </c>
      <c r="D211" s="16" t="str">
        <f>"Q"&amp;ROUNDUP(MONTH(SalesDataTable[[#This Row],[Order Date]])/3,0)</f>
        <v>Q1</v>
      </c>
      <c r="E211" s="4">
        <f>MONTH(SalesDataTable[[#This Row],[Order Date]])</f>
        <v>2</v>
      </c>
      <c r="F211" s="16" t="str">
        <f>TEXT(SalesDataTable[[#This Row],[Order Date]],"MMM")</f>
        <v>Feb</v>
      </c>
      <c r="G211" s="4" t="s">
        <v>0</v>
      </c>
      <c r="H211" s="4" t="s">
        <v>1</v>
      </c>
      <c r="I211" s="4" t="s">
        <v>28</v>
      </c>
      <c r="J211" s="4" t="s">
        <v>13</v>
      </c>
      <c r="K211" s="4" t="s">
        <v>23</v>
      </c>
      <c r="L211" s="4" t="s">
        <v>40</v>
      </c>
      <c r="M211" s="8">
        <v>1</v>
      </c>
      <c r="N211" s="5">
        <v>80.680000000000007</v>
      </c>
      <c r="O211" s="6">
        <v>0</v>
      </c>
      <c r="P211" s="5">
        <v>39.630000000000003</v>
      </c>
      <c r="Q211" s="5">
        <f t="shared" si="12"/>
        <v>80.680000000000007</v>
      </c>
      <c r="R211" s="5">
        <f t="shared" si="13"/>
        <v>39.630000000000003</v>
      </c>
      <c r="S211" s="5">
        <f t="shared" si="14"/>
        <v>41.050000000000004</v>
      </c>
      <c r="T211" s="7">
        <f t="shared" si="15"/>
        <v>0.50880019831432821</v>
      </c>
    </row>
    <row r="212" spans="1:20" ht="15.6">
      <c r="A212" s="2">
        <v>14</v>
      </c>
      <c r="B212" s="3">
        <v>46068</v>
      </c>
      <c r="C212" s="4">
        <f>YEAR(SalesDataTable[[#This Row],[Order Date]])</f>
        <v>2026</v>
      </c>
      <c r="D212" s="16" t="str">
        <f>"Q"&amp;ROUNDUP(MONTH(SalesDataTable[[#This Row],[Order Date]])/3,0)</f>
        <v>Q1</v>
      </c>
      <c r="E212" s="4">
        <f>MONTH(SalesDataTable[[#This Row],[Order Date]])</f>
        <v>2</v>
      </c>
      <c r="F212" s="16" t="str">
        <f>TEXT(SalesDataTable[[#This Row],[Order Date]],"MMM")</f>
        <v>Feb</v>
      </c>
      <c r="G212" s="4" t="s">
        <v>0</v>
      </c>
      <c r="H212" s="4" t="s">
        <v>1</v>
      </c>
      <c r="I212" s="4" t="s">
        <v>8</v>
      </c>
      <c r="J212" s="4" t="s">
        <v>16</v>
      </c>
      <c r="K212" s="4" t="s">
        <v>14</v>
      </c>
      <c r="L212" s="4" t="s">
        <v>48</v>
      </c>
      <c r="M212" s="8">
        <v>3</v>
      </c>
      <c r="N212" s="5">
        <v>162.44999999999999</v>
      </c>
      <c r="O212" s="6">
        <v>0.05</v>
      </c>
      <c r="P212" s="5">
        <v>86.43</v>
      </c>
      <c r="Q212" s="5">
        <f t="shared" si="12"/>
        <v>462.98249999999996</v>
      </c>
      <c r="R212" s="5">
        <f t="shared" si="13"/>
        <v>259.29000000000002</v>
      </c>
      <c r="S212" s="5">
        <f t="shared" si="14"/>
        <v>203.69249999999994</v>
      </c>
      <c r="T212" s="7">
        <f t="shared" si="15"/>
        <v>0.43995723380473334</v>
      </c>
    </row>
    <row r="213" spans="1:20" ht="15.6">
      <c r="A213" s="2">
        <v>303</v>
      </c>
      <c r="B213" s="3">
        <v>46068</v>
      </c>
      <c r="C213" s="4">
        <f>YEAR(SalesDataTable[[#This Row],[Order Date]])</f>
        <v>2026</v>
      </c>
      <c r="D213" s="16" t="str">
        <f>"Q"&amp;ROUNDUP(MONTH(SalesDataTable[[#This Row],[Order Date]])/3,0)</f>
        <v>Q1</v>
      </c>
      <c r="E213" s="4">
        <f>MONTH(SalesDataTable[[#This Row],[Order Date]])</f>
        <v>2</v>
      </c>
      <c r="F213" s="16" t="str">
        <f>TEXT(SalesDataTable[[#This Row],[Order Date]],"MMM")</f>
        <v>Feb</v>
      </c>
      <c r="G213" s="4" t="s">
        <v>6</v>
      </c>
      <c r="H213" s="4" t="s">
        <v>27</v>
      </c>
      <c r="I213" s="4" t="s">
        <v>28</v>
      </c>
      <c r="J213" s="4" t="s">
        <v>3</v>
      </c>
      <c r="K213" s="4" t="s">
        <v>4</v>
      </c>
      <c r="L213" s="4" t="s">
        <v>30</v>
      </c>
      <c r="M213" s="8">
        <v>2</v>
      </c>
      <c r="N213" s="5">
        <v>102.12</v>
      </c>
      <c r="O213" s="6">
        <v>0.15</v>
      </c>
      <c r="P213" s="5">
        <v>51.03</v>
      </c>
      <c r="Q213" s="5">
        <f t="shared" si="12"/>
        <v>173.60400000000001</v>
      </c>
      <c r="R213" s="5">
        <f t="shared" si="13"/>
        <v>102.06</v>
      </c>
      <c r="S213" s="5">
        <f t="shared" si="14"/>
        <v>71.544000000000011</v>
      </c>
      <c r="T213" s="7">
        <f t="shared" si="15"/>
        <v>0.41211032003870884</v>
      </c>
    </row>
    <row r="214" spans="1:20" ht="15.6">
      <c r="A214" s="2">
        <v>1197</v>
      </c>
      <c r="B214" s="3">
        <v>46069</v>
      </c>
      <c r="C214" s="4">
        <f>YEAR(SalesDataTable[[#This Row],[Order Date]])</f>
        <v>2026</v>
      </c>
      <c r="D214" s="16" t="str">
        <f>"Q"&amp;ROUNDUP(MONTH(SalesDataTable[[#This Row],[Order Date]])/3,0)</f>
        <v>Q1</v>
      </c>
      <c r="E214" s="4">
        <f>MONTH(SalesDataTable[[#This Row],[Order Date]])</f>
        <v>2</v>
      </c>
      <c r="F214" s="16" t="str">
        <f>TEXT(SalesDataTable[[#This Row],[Order Date]],"MMM")</f>
        <v>Feb</v>
      </c>
      <c r="G214" s="4" t="s">
        <v>11</v>
      </c>
      <c r="H214" s="4" t="s">
        <v>18</v>
      </c>
      <c r="I214" s="4" t="s">
        <v>2</v>
      </c>
      <c r="J214" s="4" t="s">
        <v>13</v>
      </c>
      <c r="K214" s="4" t="s">
        <v>4</v>
      </c>
      <c r="L214" s="4" t="s">
        <v>30</v>
      </c>
      <c r="M214" s="8">
        <v>2</v>
      </c>
      <c r="N214" s="5">
        <v>101.77</v>
      </c>
      <c r="O214" s="6">
        <v>0</v>
      </c>
      <c r="P214" s="5">
        <v>51.34</v>
      </c>
      <c r="Q214" s="5">
        <f t="shared" si="12"/>
        <v>203.54</v>
      </c>
      <c r="R214" s="5">
        <f t="shared" si="13"/>
        <v>102.68</v>
      </c>
      <c r="S214" s="5">
        <f t="shared" si="14"/>
        <v>100.85999999999999</v>
      </c>
      <c r="T214" s="7">
        <f t="shared" si="15"/>
        <v>0.49552913432249185</v>
      </c>
    </row>
    <row r="215" spans="1:20" ht="15.6">
      <c r="A215" s="2">
        <v>2714</v>
      </c>
      <c r="B215" s="3">
        <v>46069</v>
      </c>
      <c r="C215" s="4">
        <f>YEAR(SalesDataTable[[#This Row],[Order Date]])</f>
        <v>2026</v>
      </c>
      <c r="D215" s="16" t="str">
        <f>"Q"&amp;ROUNDUP(MONTH(SalesDataTable[[#This Row],[Order Date]])/3,0)</f>
        <v>Q1</v>
      </c>
      <c r="E215" s="4">
        <f>MONTH(SalesDataTable[[#This Row],[Order Date]])</f>
        <v>2</v>
      </c>
      <c r="F215" s="16" t="str">
        <f>TEXT(SalesDataTable[[#This Row],[Order Date]],"MMM")</f>
        <v>Feb</v>
      </c>
      <c r="G215" s="4" t="s">
        <v>0</v>
      </c>
      <c r="H215" s="4" t="s">
        <v>50</v>
      </c>
      <c r="I215" s="4" t="s">
        <v>2</v>
      </c>
      <c r="J215" s="4" t="s">
        <v>16</v>
      </c>
      <c r="K215" s="4" t="s">
        <v>9</v>
      </c>
      <c r="L215" s="4" t="s">
        <v>37</v>
      </c>
      <c r="M215" s="8">
        <v>3</v>
      </c>
      <c r="N215" s="5">
        <v>153.24</v>
      </c>
      <c r="O215" s="6">
        <v>0.15</v>
      </c>
      <c r="P215" s="5">
        <v>77.61</v>
      </c>
      <c r="Q215" s="5">
        <f t="shared" si="12"/>
        <v>390.762</v>
      </c>
      <c r="R215" s="5">
        <f t="shared" si="13"/>
        <v>232.82999999999998</v>
      </c>
      <c r="S215" s="5">
        <f t="shared" si="14"/>
        <v>157.93200000000002</v>
      </c>
      <c r="T215" s="7">
        <f t="shared" si="15"/>
        <v>0.40416417154175693</v>
      </c>
    </row>
    <row r="216" spans="1:20" ht="15.6">
      <c r="A216" s="2">
        <v>2753</v>
      </c>
      <c r="B216" s="3">
        <v>46069</v>
      </c>
      <c r="C216" s="4">
        <f>YEAR(SalesDataTable[[#This Row],[Order Date]])</f>
        <v>2026</v>
      </c>
      <c r="D216" s="16" t="str">
        <f>"Q"&amp;ROUNDUP(MONTH(SalesDataTable[[#This Row],[Order Date]])/3,0)</f>
        <v>Q1</v>
      </c>
      <c r="E216" s="4">
        <f>MONTH(SalesDataTable[[#This Row],[Order Date]])</f>
        <v>2</v>
      </c>
      <c r="F216" s="16" t="str">
        <f>TEXT(SalesDataTable[[#This Row],[Order Date]],"MMM")</f>
        <v>Feb</v>
      </c>
      <c r="G216" s="4" t="s">
        <v>20</v>
      </c>
      <c r="H216" s="4" t="s">
        <v>21</v>
      </c>
      <c r="I216" s="4" t="s">
        <v>28</v>
      </c>
      <c r="J216" s="4" t="s">
        <v>3</v>
      </c>
      <c r="K216" s="4" t="s">
        <v>9</v>
      </c>
      <c r="L216" s="4" t="s">
        <v>17</v>
      </c>
      <c r="M216" s="8">
        <v>1</v>
      </c>
      <c r="N216" s="5">
        <v>140.47</v>
      </c>
      <c r="O216" s="6">
        <v>0</v>
      </c>
      <c r="P216" s="5">
        <v>79.66</v>
      </c>
      <c r="Q216" s="5">
        <f t="shared" si="12"/>
        <v>140.47</v>
      </c>
      <c r="R216" s="5">
        <f t="shared" si="13"/>
        <v>79.66</v>
      </c>
      <c r="S216" s="5">
        <f t="shared" si="14"/>
        <v>60.81</v>
      </c>
      <c r="T216" s="7">
        <f t="shared" si="15"/>
        <v>0.43290382288033036</v>
      </c>
    </row>
    <row r="217" spans="1:20" ht="15.6">
      <c r="A217" s="2">
        <v>3901</v>
      </c>
      <c r="B217" s="3">
        <v>46069</v>
      </c>
      <c r="C217" s="4">
        <f>YEAR(SalesDataTable[[#This Row],[Order Date]])</f>
        <v>2026</v>
      </c>
      <c r="D217" s="16" t="str">
        <f>"Q"&amp;ROUNDUP(MONTH(SalesDataTable[[#This Row],[Order Date]])/3,0)</f>
        <v>Q1</v>
      </c>
      <c r="E217" s="4">
        <f>MONTH(SalesDataTable[[#This Row],[Order Date]])</f>
        <v>2</v>
      </c>
      <c r="F217" s="16" t="str">
        <f>TEXT(SalesDataTable[[#This Row],[Order Date]],"MMM")</f>
        <v>Feb</v>
      </c>
      <c r="G217" s="4" t="s">
        <v>20</v>
      </c>
      <c r="H217" s="4" t="s">
        <v>31</v>
      </c>
      <c r="I217" s="4" t="s">
        <v>19</v>
      </c>
      <c r="J217" s="4" t="s">
        <v>13</v>
      </c>
      <c r="K217" s="4" t="s">
        <v>9</v>
      </c>
      <c r="L217" s="4" t="s">
        <v>46</v>
      </c>
      <c r="M217" s="8">
        <v>4</v>
      </c>
      <c r="N217" s="5">
        <v>70.67</v>
      </c>
      <c r="O217" s="6">
        <v>0.05</v>
      </c>
      <c r="P217" s="5">
        <v>32.96</v>
      </c>
      <c r="Q217" s="5">
        <f t="shared" si="12"/>
        <v>268.54599999999999</v>
      </c>
      <c r="R217" s="5">
        <f t="shared" si="13"/>
        <v>131.84</v>
      </c>
      <c r="S217" s="5">
        <f t="shared" si="14"/>
        <v>136.70599999999999</v>
      </c>
      <c r="T217" s="7">
        <f t="shared" si="15"/>
        <v>0.50905990035226734</v>
      </c>
    </row>
    <row r="218" spans="1:20" ht="15.6">
      <c r="A218" s="2">
        <v>594</v>
      </c>
      <c r="B218" s="3">
        <v>46070</v>
      </c>
      <c r="C218" s="4">
        <f>YEAR(SalesDataTable[[#This Row],[Order Date]])</f>
        <v>2026</v>
      </c>
      <c r="D218" s="16" t="str">
        <f>"Q"&amp;ROUNDUP(MONTH(SalesDataTable[[#This Row],[Order Date]])/3,0)</f>
        <v>Q1</v>
      </c>
      <c r="E218" s="4">
        <f>MONTH(SalesDataTable[[#This Row],[Order Date]])</f>
        <v>2</v>
      </c>
      <c r="F218" s="16" t="str">
        <f>TEXT(SalesDataTable[[#This Row],[Order Date]],"MMM")</f>
        <v>Feb</v>
      </c>
      <c r="G218" s="4" t="s">
        <v>0</v>
      </c>
      <c r="H218" s="4" t="s">
        <v>50</v>
      </c>
      <c r="I218" s="4" t="s">
        <v>19</v>
      </c>
      <c r="J218" s="4" t="s">
        <v>16</v>
      </c>
      <c r="K218" s="4" t="s">
        <v>14</v>
      </c>
      <c r="L218" s="4" t="s">
        <v>44</v>
      </c>
      <c r="M218" s="8">
        <v>3</v>
      </c>
      <c r="N218" s="5">
        <v>134.91</v>
      </c>
      <c r="O218" s="6">
        <v>0</v>
      </c>
      <c r="P218" s="5">
        <v>67.69</v>
      </c>
      <c r="Q218" s="5">
        <f t="shared" si="12"/>
        <v>404.73</v>
      </c>
      <c r="R218" s="5">
        <f t="shared" si="13"/>
        <v>203.07</v>
      </c>
      <c r="S218" s="5">
        <f t="shared" si="14"/>
        <v>201.66000000000003</v>
      </c>
      <c r="T218" s="7">
        <f t="shared" si="15"/>
        <v>0.49825809799125348</v>
      </c>
    </row>
    <row r="219" spans="1:20" ht="15.6">
      <c r="A219" s="2">
        <v>624</v>
      </c>
      <c r="B219" s="3">
        <v>46070</v>
      </c>
      <c r="C219" s="4">
        <f>YEAR(SalesDataTable[[#This Row],[Order Date]])</f>
        <v>2026</v>
      </c>
      <c r="D219" s="16" t="str">
        <f>"Q"&amp;ROUNDUP(MONTH(SalesDataTable[[#This Row],[Order Date]])/3,0)</f>
        <v>Q1</v>
      </c>
      <c r="E219" s="4">
        <f>MONTH(SalesDataTable[[#This Row],[Order Date]])</f>
        <v>2</v>
      </c>
      <c r="F219" s="16" t="str">
        <f>TEXT(SalesDataTable[[#This Row],[Order Date]],"MMM")</f>
        <v>Feb</v>
      </c>
      <c r="G219" s="4" t="s">
        <v>11</v>
      </c>
      <c r="H219" s="4" t="s">
        <v>12</v>
      </c>
      <c r="I219" s="4" t="s">
        <v>2</v>
      </c>
      <c r="J219" s="4" t="s">
        <v>16</v>
      </c>
      <c r="K219" s="4" t="s">
        <v>9</v>
      </c>
      <c r="L219" s="4" t="s">
        <v>46</v>
      </c>
      <c r="M219" s="8">
        <v>1</v>
      </c>
      <c r="N219" s="5">
        <v>70.86</v>
      </c>
      <c r="O219" s="6">
        <v>0.1</v>
      </c>
      <c r="P219" s="5">
        <v>33.299999999999997</v>
      </c>
      <c r="Q219" s="5">
        <f t="shared" si="12"/>
        <v>63.774000000000001</v>
      </c>
      <c r="R219" s="5">
        <f t="shared" si="13"/>
        <v>33.299999999999997</v>
      </c>
      <c r="S219" s="5">
        <f t="shared" si="14"/>
        <v>30.474000000000004</v>
      </c>
      <c r="T219" s="7">
        <f t="shared" si="15"/>
        <v>0.47784363533728486</v>
      </c>
    </row>
    <row r="220" spans="1:20" ht="15.6">
      <c r="A220" s="2">
        <v>1013</v>
      </c>
      <c r="B220" s="3">
        <v>46070</v>
      </c>
      <c r="C220" s="4">
        <f>YEAR(SalesDataTable[[#This Row],[Order Date]])</f>
        <v>2026</v>
      </c>
      <c r="D220" s="16" t="str">
        <f>"Q"&amp;ROUNDUP(MONTH(SalesDataTable[[#This Row],[Order Date]])/3,0)</f>
        <v>Q1</v>
      </c>
      <c r="E220" s="4">
        <f>MONTH(SalesDataTable[[#This Row],[Order Date]])</f>
        <v>2</v>
      </c>
      <c r="F220" s="16" t="str">
        <f>TEXT(SalesDataTable[[#This Row],[Order Date]],"MMM")</f>
        <v>Feb</v>
      </c>
      <c r="G220" s="4" t="s">
        <v>6</v>
      </c>
      <c r="H220" s="4" t="s">
        <v>43</v>
      </c>
      <c r="I220" s="4" t="s">
        <v>19</v>
      </c>
      <c r="J220" s="4" t="s">
        <v>13</v>
      </c>
      <c r="K220" s="4" t="s">
        <v>4</v>
      </c>
      <c r="L220" s="4" t="s">
        <v>30</v>
      </c>
      <c r="M220" s="8">
        <v>1</v>
      </c>
      <c r="N220" s="5">
        <v>104.35</v>
      </c>
      <c r="O220" s="6">
        <v>0</v>
      </c>
      <c r="P220" s="5">
        <v>51.49</v>
      </c>
      <c r="Q220" s="5">
        <f t="shared" si="12"/>
        <v>104.35</v>
      </c>
      <c r="R220" s="5">
        <f t="shared" si="13"/>
        <v>51.49</v>
      </c>
      <c r="S220" s="5">
        <f t="shared" si="14"/>
        <v>52.859999999999992</v>
      </c>
      <c r="T220" s="7">
        <f t="shared" si="15"/>
        <v>0.50656444657402966</v>
      </c>
    </row>
    <row r="221" spans="1:20" ht="15.6">
      <c r="A221" s="2">
        <v>1100</v>
      </c>
      <c r="B221" s="3">
        <v>46070</v>
      </c>
      <c r="C221" s="4">
        <f>YEAR(SalesDataTable[[#This Row],[Order Date]])</f>
        <v>2026</v>
      </c>
      <c r="D221" s="16" t="str">
        <f>"Q"&amp;ROUNDUP(MONTH(SalesDataTable[[#This Row],[Order Date]])/3,0)</f>
        <v>Q1</v>
      </c>
      <c r="E221" s="4">
        <f>MONTH(SalesDataTable[[#This Row],[Order Date]])</f>
        <v>2</v>
      </c>
      <c r="F221" s="16" t="str">
        <f>TEXT(SalesDataTable[[#This Row],[Order Date]],"MMM")</f>
        <v>Feb</v>
      </c>
      <c r="G221" s="4" t="s">
        <v>20</v>
      </c>
      <c r="H221" s="4" t="s">
        <v>33</v>
      </c>
      <c r="I221" s="4" t="s">
        <v>2</v>
      </c>
      <c r="J221" s="4" t="s">
        <v>3</v>
      </c>
      <c r="K221" s="4" t="s">
        <v>34</v>
      </c>
      <c r="L221" s="4" t="s">
        <v>38</v>
      </c>
      <c r="M221" s="8">
        <v>2</v>
      </c>
      <c r="N221" s="5">
        <v>120.48</v>
      </c>
      <c r="O221" s="6">
        <v>0</v>
      </c>
      <c r="P221" s="5">
        <v>70.680000000000007</v>
      </c>
      <c r="Q221" s="5">
        <f t="shared" si="12"/>
        <v>240.96</v>
      </c>
      <c r="R221" s="5">
        <f t="shared" si="13"/>
        <v>141.36000000000001</v>
      </c>
      <c r="S221" s="5">
        <f t="shared" si="14"/>
        <v>99.6</v>
      </c>
      <c r="T221" s="7">
        <f t="shared" si="15"/>
        <v>0.4133466135458167</v>
      </c>
    </row>
    <row r="222" spans="1:20" ht="15.6">
      <c r="A222" s="2">
        <v>2353</v>
      </c>
      <c r="B222" s="3">
        <v>46070</v>
      </c>
      <c r="C222" s="4">
        <f>YEAR(SalesDataTable[[#This Row],[Order Date]])</f>
        <v>2026</v>
      </c>
      <c r="D222" s="16" t="str">
        <f>"Q"&amp;ROUNDUP(MONTH(SalesDataTable[[#This Row],[Order Date]])/3,0)</f>
        <v>Q1</v>
      </c>
      <c r="E222" s="4">
        <f>MONTH(SalesDataTable[[#This Row],[Order Date]])</f>
        <v>2</v>
      </c>
      <c r="F222" s="16" t="str">
        <f>TEXT(SalesDataTable[[#This Row],[Order Date]],"MMM")</f>
        <v>Feb</v>
      </c>
      <c r="G222" s="4" t="s">
        <v>6</v>
      </c>
      <c r="H222" s="4" t="s">
        <v>43</v>
      </c>
      <c r="I222" s="4" t="s">
        <v>2</v>
      </c>
      <c r="J222" s="4" t="s">
        <v>3</v>
      </c>
      <c r="K222" s="4" t="s">
        <v>23</v>
      </c>
      <c r="L222" s="4" t="s">
        <v>24</v>
      </c>
      <c r="M222" s="8">
        <v>1</v>
      </c>
      <c r="N222" s="5">
        <v>339.52</v>
      </c>
      <c r="O222" s="6">
        <v>0.1</v>
      </c>
      <c r="P222" s="5">
        <v>191.19</v>
      </c>
      <c r="Q222" s="5">
        <f t="shared" si="12"/>
        <v>305.56799999999998</v>
      </c>
      <c r="R222" s="5">
        <f t="shared" si="13"/>
        <v>191.19</v>
      </c>
      <c r="S222" s="5">
        <f t="shared" si="14"/>
        <v>114.37799999999999</v>
      </c>
      <c r="T222" s="7">
        <f t="shared" si="15"/>
        <v>0.3743127552623311</v>
      </c>
    </row>
    <row r="223" spans="1:20" ht="15.6">
      <c r="A223" s="2">
        <v>3020</v>
      </c>
      <c r="B223" s="3">
        <v>46070</v>
      </c>
      <c r="C223" s="4">
        <f>YEAR(SalesDataTable[[#This Row],[Order Date]])</f>
        <v>2026</v>
      </c>
      <c r="D223" s="16" t="str">
        <f>"Q"&amp;ROUNDUP(MONTH(SalesDataTable[[#This Row],[Order Date]])/3,0)</f>
        <v>Q1</v>
      </c>
      <c r="E223" s="4">
        <f>MONTH(SalesDataTable[[#This Row],[Order Date]])</f>
        <v>2</v>
      </c>
      <c r="F223" s="16" t="str">
        <f>TEXT(SalesDataTable[[#This Row],[Order Date]],"MMM")</f>
        <v>Feb</v>
      </c>
      <c r="G223" s="4" t="s">
        <v>6</v>
      </c>
      <c r="H223" s="4" t="s">
        <v>49</v>
      </c>
      <c r="I223" s="4" t="s">
        <v>8</v>
      </c>
      <c r="J223" s="4" t="s">
        <v>16</v>
      </c>
      <c r="K223" s="4" t="s">
        <v>9</v>
      </c>
      <c r="L223" s="4" t="s">
        <v>37</v>
      </c>
      <c r="M223" s="8">
        <v>5</v>
      </c>
      <c r="N223" s="5">
        <v>154.72999999999999</v>
      </c>
      <c r="O223" s="6">
        <v>0.1</v>
      </c>
      <c r="P223" s="5">
        <v>77.42</v>
      </c>
      <c r="Q223" s="5">
        <f t="shared" si="12"/>
        <v>696.28499999999997</v>
      </c>
      <c r="R223" s="5">
        <f t="shared" si="13"/>
        <v>387.1</v>
      </c>
      <c r="S223" s="5">
        <f t="shared" si="14"/>
        <v>309.18499999999995</v>
      </c>
      <c r="T223" s="7">
        <f t="shared" si="15"/>
        <v>0.44404949122844806</v>
      </c>
    </row>
    <row r="224" spans="1:20" ht="15.6">
      <c r="A224" s="2">
        <v>3227</v>
      </c>
      <c r="B224" s="3">
        <v>46070</v>
      </c>
      <c r="C224" s="4">
        <f>YEAR(SalesDataTable[[#This Row],[Order Date]])</f>
        <v>2026</v>
      </c>
      <c r="D224" s="16" t="str">
        <f>"Q"&amp;ROUNDUP(MONTH(SalesDataTable[[#This Row],[Order Date]])/3,0)</f>
        <v>Q1</v>
      </c>
      <c r="E224" s="4">
        <f>MONTH(SalesDataTable[[#This Row],[Order Date]])</f>
        <v>2</v>
      </c>
      <c r="F224" s="16" t="str">
        <f>TEXT(SalesDataTable[[#This Row],[Order Date]],"MMM")</f>
        <v>Feb</v>
      </c>
      <c r="G224" s="4" t="s">
        <v>11</v>
      </c>
      <c r="H224" s="4" t="s">
        <v>25</v>
      </c>
      <c r="I224" s="4" t="s">
        <v>19</v>
      </c>
      <c r="J224" s="4" t="s">
        <v>16</v>
      </c>
      <c r="K224" s="4" t="s">
        <v>9</v>
      </c>
      <c r="L224" s="4" t="s">
        <v>10</v>
      </c>
      <c r="M224" s="8">
        <v>4</v>
      </c>
      <c r="N224" s="5">
        <v>93.98</v>
      </c>
      <c r="O224" s="6">
        <v>0.05</v>
      </c>
      <c r="P224" s="5">
        <v>44.6</v>
      </c>
      <c r="Q224" s="5">
        <f t="shared" si="12"/>
        <v>357.12400000000002</v>
      </c>
      <c r="R224" s="5">
        <f t="shared" si="13"/>
        <v>178.4</v>
      </c>
      <c r="S224" s="5">
        <f t="shared" si="14"/>
        <v>178.72400000000002</v>
      </c>
      <c r="T224" s="7">
        <f t="shared" si="15"/>
        <v>0.50045362395134463</v>
      </c>
    </row>
    <row r="225" spans="1:20" ht="15.6">
      <c r="A225" s="2">
        <v>3530</v>
      </c>
      <c r="B225" s="3">
        <v>46070</v>
      </c>
      <c r="C225" s="4">
        <f>YEAR(SalesDataTable[[#This Row],[Order Date]])</f>
        <v>2026</v>
      </c>
      <c r="D225" s="16" t="str">
        <f>"Q"&amp;ROUNDUP(MONTH(SalesDataTable[[#This Row],[Order Date]])/3,0)</f>
        <v>Q1</v>
      </c>
      <c r="E225" s="4">
        <f>MONTH(SalesDataTable[[#This Row],[Order Date]])</f>
        <v>2</v>
      </c>
      <c r="F225" s="16" t="str">
        <f>TEXT(SalesDataTable[[#This Row],[Order Date]],"MMM")</f>
        <v>Feb</v>
      </c>
      <c r="G225" s="4" t="s">
        <v>0</v>
      </c>
      <c r="H225" s="4" t="s">
        <v>1</v>
      </c>
      <c r="I225" s="4" t="s">
        <v>2</v>
      </c>
      <c r="J225" s="4" t="s">
        <v>13</v>
      </c>
      <c r="K225" s="4" t="s">
        <v>23</v>
      </c>
      <c r="L225" s="4" t="s">
        <v>24</v>
      </c>
      <c r="M225" s="8">
        <v>2</v>
      </c>
      <c r="N225" s="5">
        <v>336.83</v>
      </c>
      <c r="O225" s="6">
        <v>0</v>
      </c>
      <c r="P225" s="5">
        <v>194.42</v>
      </c>
      <c r="Q225" s="5">
        <f t="shared" si="12"/>
        <v>673.66</v>
      </c>
      <c r="R225" s="5">
        <f t="shared" si="13"/>
        <v>388.84</v>
      </c>
      <c r="S225" s="5">
        <f t="shared" si="14"/>
        <v>284.82</v>
      </c>
      <c r="T225" s="7">
        <f t="shared" si="15"/>
        <v>0.42279488169106078</v>
      </c>
    </row>
    <row r="226" spans="1:20" ht="15.6">
      <c r="A226" s="2">
        <v>6</v>
      </c>
      <c r="B226" s="3">
        <v>46071</v>
      </c>
      <c r="C226" s="4">
        <f>YEAR(SalesDataTable[[#This Row],[Order Date]])</f>
        <v>2026</v>
      </c>
      <c r="D226" s="16" t="str">
        <f>"Q"&amp;ROUNDUP(MONTH(SalesDataTable[[#This Row],[Order Date]])/3,0)</f>
        <v>Q1</v>
      </c>
      <c r="E226" s="4">
        <f>MONTH(SalesDataTable[[#This Row],[Order Date]])</f>
        <v>2</v>
      </c>
      <c r="F226" s="16" t="str">
        <f>TEXT(SalesDataTable[[#This Row],[Order Date]],"MMM")</f>
        <v>Feb</v>
      </c>
      <c r="G226" s="4" t="s">
        <v>20</v>
      </c>
      <c r="H226" s="4" t="s">
        <v>33</v>
      </c>
      <c r="I226" s="4" t="s">
        <v>19</v>
      </c>
      <c r="J226" s="4" t="s">
        <v>3</v>
      </c>
      <c r="K226" s="4" t="s">
        <v>23</v>
      </c>
      <c r="L226" s="4" t="s">
        <v>24</v>
      </c>
      <c r="M226" s="8">
        <v>1</v>
      </c>
      <c r="N226" s="5">
        <v>338.93</v>
      </c>
      <c r="O226" s="6">
        <v>0</v>
      </c>
      <c r="P226" s="5">
        <v>197.92</v>
      </c>
      <c r="Q226" s="5">
        <f t="shared" si="12"/>
        <v>338.93</v>
      </c>
      <c r="R226" s="5">
        <f t="shared" si="13"/>
        <v>197.92</v>
      </c>
      <c r="S226" s="5">
        <f t="shared" si="14"/>
        <v>141.01000000000002</v>
      </c>
      <c r="T226" s="7">
        <f t="shared" si="15"/>
        <v>0.41604461098161866</v>
      </c>
    </row>
    <row r="227" spans="1:20" ht="15.6">
      <c r="A227" s="2">
        <v>2038</v>
      </c>
      <c r="B227" s="3">
        <v>46071</v>
      </c>
      <c r="C227" s="4">
        <f>YEAR(SalesDataTable[[#This Row],[Order Date]])</f>
        <v>2026</v>
      </c>
      <c r="D227" s="16" t="str">
        <f>"Q"&amp;ROUNDUP(MONTH(SalesDataTable[[#This Row],[Order Date]])/3,0)</f>
        <v>Q1</v>
      </c>
      <c r="E227" s="4">
        <f>MONTH(SalesDataTable[[#This Row],[Order Date]])</f>
        <v>2</v>
      </c>
      <c r="F227" s="16" t="str">
        <f>TEXT(SalesDataTable[[#This Row],[Order Date]],"MMM")</f>
        <v>Feb</v>
      </c>
      <c r="G227" s="4" t="s">
        <v>0</v>
      </c>
      <c r="H227" s="4" t="s">
        <v>36</v>
      </c>
      <c r="I227" s="4" t="s">
        <v>2</v>
      </c>
      <c r="J227" s="4" t="s">
        <v>13</v>
      </c>
      <c r="K227" s="4" t="s">
        <v>23</v>
      </c>
      <c r="L227" s="4" t="s">
        <v>51</v>
      </c>
      <c r="M227" s="8">
        <v>5</v>
      </c>
      <c r="N227" s="5">
        <v>122.72</v>
      </c>
      <c r="O227" s="6">
        <v>0</v>
      </c>
      <c r="P227" s="5">
        <v>62.41</v>
      </c>
      <c r="Q227" s="5">
        <f t="shared" si="12"/>
        <v>613.6</v>
      </c>
      <c r="R227" s="5">
        <f t="shared" si="13"/>
        <v>312.04999999999995</v>
      </c>
      <c r="S227" s="5">
        <f t="shared" si="14"/>
        <v>301.55000000000007</v>
      </c>
      <c r="T227" s="7">
        <f t="shared" si="15"/>
        <v>0.49144393741851378</v>
      </c>
    </row>
    <row r="228" spans="1:20" ht="15.6">
      <c r="A228" s="2">
        <v>4104</v>
      </c>
      <c r="B228" s="3">
        <v>46071</v>
      </c>
      <c r="C228" s="4">
        <f>YEAR(SalesDataTable[[#This Row],[Order Date]])</f>
        <v>2026</v>
      </c>
      <c r="D228" s="16" t="str">
        <f>"Q"&amp;ROUNDUP(MONTH(SalesDataTable[[#This Row],[Order Date]])/3,0)</f>
        <v>Q1</v>
      </c>
      <c r="E228" s="4">
        <f>MONTH(SalesDataTable[[#This Row],[Order Date]])</f>
        <v>2</v>
      </c>
      <c r="F228" s="16" t="str">
        <f>TEXT(SalesDataTable[[#This Row],[Order Date]],"MMM")</f>
        <v>Feb</v>
      </c>
      <c r="G228" s="4" t="s">
        <v>20</v>
      </c>
      <c r="H228" s="4" t="s">
        <v>21</v>
      </c>
      <c r="I228" s="4" t="s">
        <v>2</v>
      </c>
      <c r="J228" s="4" t="s">
        <v>13</v>
      </c>
      <c r="K228" s="4" t="s">
        <v>14</v>
      </c>
      <c r="L228" s="4" t="s">
        <v>44</v>
      </c>
      <c r="M228" s="8">
        <v>4</v>
      </c>
      <c r="N228" s="5">
        <v>135.63</v>
      </c>
      <c r="O228" s="6">
        <v>0.05</v>
      </c>
      <c r="P228" s="5">
        <v>65.900000000000006</v>
      </c>
      <c r="Q228" s="5">
        <f t="shared" si="12"/>
        <v>515.39400000000001</v>
      </c>
      <c r="R228" s="5">
        <f t="shared" si="13"/>
        <v>263.60000000000002</v>
      </c>
      <c r="S228" s="5">
        <f t="shared" si="14"/>
        <v>251.79399999999998</v>
      </c>
      <c r="T228" s="7">
        <f t="shared" si="15"/>
        <v>0.4885466264644136</v>
      </c>
    </row>
    <row r="229" spans="1:20" ht="15.6">
      <c r="A229" s="2">
        <v>1072</v>
      </c>
      <c r="B229" s="3">
        <v>46072</v>
      </c>
      <c r="C229" s="4">
        <f>YEAR(SalesDataTable[[#This Row],[Order Date]])</f>
        <v>2026</v>
      </c>
      <c r="D229" s="16" t="str">
        <f>"Q"&amp;ROUNDUP(MONTH(SalesDataTable[[#This Row],[Order Date]])/3,0)</f>
        <v>Q1</v>
      </c>
      <c r="E229" s="4">
        <f>MONTH(SalesDataTable[[#This Row],[Order Date]])</f>
        <v>2</v>
      </c>
      <c r="F229" s="16" t="str">
        <f>TEXT(SalesDataTable[[#This Row],[Order Date]],"MMM")</f>
        <v>Feb</v>
      </c>
      <c r="G229" s="4" t="s">
        <v>11</v>
      </c>
      <c r="H229" s="4" t="s">
        <v>52</v>
      </c>
      <c r="I229" s="4" t="s">
        <v>2</v>
      </c>
      <c r="J229" s="4" t="s">
        <v>3</v>
      </c>
      <c r="K229" s="4" t="s">
        <v>23</v>
      </c>
      <c r="L229" s="4" t="s">
        <v>40</v>
      </c>
      <c r="M229" s="8">
        <v>2</v>
      </c>
      <c r="N229" s="5">
        <v>81.34</v>
      </c>
      <c r="O229" s="6">
        <v>0.05</v>
      </c>
      <c r="P229" s="5">
        <v>40.64</v>
      </c>
      <c r="Q229" s="5">
        <f t="shared" si="12"/>
        <v>154.54599999999999</v>
      </c>
      <c r="R229" s="5">
        <f t="shared" si="13"/>
        <v>81.28</v>
      </c>
      <c r="S229" s="5">
        <f t="shared" si="14"/>
        <v>73.265999999999991</v>
      </c>
      <c r="T229" s="7">
        <f t="shared" si="15"/>
        <v>0.47407244445019603</v>
      </c>
    </row>
    <row r="230" spans="1:20" ht="15.6">
      <c r="A230" s="2">
        <v>2435</v>
      </c>
      <c r="B230" s="3">
        <v>46072</v>
      </c>
      <c r="C230" s="4">
        <f>YEAR(SalesDataTable[[#This Row],[Order Date]])</f>
        <v>2026</v>
      </c>
      <c r="D230" s="16" t="str">
        <f>"Q"&amp;ROUNDUP(MONTH(SalesDataTable[[#This Row],[Order Date]])/3,0)</f>
        <v>Q1</v>
      </c>
      <c r="E230" s="4">
        <f>MONTH(SalesDataTable[[#This Row],[Order Date]])</f>
        <v>2</v>
      </c>
      <c r="F230" s="16" t="str">
        <f>TEXT(SalesDataTable[[#This Row],[Order Date]],"MMM")</f>
        <v>Feb</v>
      </c>
      <c r="G230" s="4" t="s">
        <v>11</v>
      </c>
      <c r="H230" s="4" t="s">
        <v>18</v>
      </c>
      <c r="I230" s="4" t="s">
        <v>2</v>
      </c>
      <c r="J230" s="4" t="s">
        <v>13</v>
      </c>
      <c r="K230" s="4" t="s">
        <v>4</v>
      </c>
      <c r="L230" s="4" t="s">
        <v>26</v>
      </c>
      <c r="M230" s="8">
        <v>1</v>
      </c>
      <c r="N230" s="5">
        <v>41.01</v>
      </c>
      <c r="O230" s="6">
        <v>0.05</v>
      </c>
      <c r="P230" s="5">
        <v>16.489999999999998</v>
      </c>
      <c r="Q230" s="5">
        <f t="shared" si="12"/>
        <v>38.959499999999998</v>
      </c>
      <c r="R230" s="5">
        <f t="shared" si="13"/>
        <v>16.489999999999998</v>
      </c>
      <c r="S230" s="5">
        <f t="shared" si="14"/>
        <v>22.4695</v>
      </c>
      <c r="T230" s="7">
        <f t="shared" si="15"/>
        <v>0.57673994789460847</v>
      </c>
    </row>
    <row r="231" spans="1:20" ht="15.6">
      <c r="A231" s="2">
        <v>4476</v>
      </c>
      <c r="B231" s="3">
        <v>46072</v>
      </c>
      <c r="C231" s="4">
        <f>YEAR(SalesDataTable[[#This Row],[Order Date]])</f>
        <v>2026</v>
      </c>
      <c r="D231" s="16" t="str">
        <f>"Q"&amp;ROUNDUP(MONTH(SalesDataTable[[#This Row],[Order Date]])/3,0)</f>
        <v>Q1</v>
      </c>
      <c r="E231" s="4">
        <f>MONTH(SalesDataTable[[#This Row],[Order Date]])</f>
        <v>2</v>
      </c>
      <c r="F231" s="16" t="str">
        <f>TEXT(SalesDataTable[[#This Row],[Order Date]],"MMM")</f>
        <v>Feb</v>
      </c>
      <c r="G231" s="4" t="s">
        <v>6</v>
      </c>
      <c r="H231" s="4" t="s">
        <v>41</v>
      </c>
      <c r="I231" s="4" t="s">
        <v>28</v>
      </c>
      <c r="J231" s="4" t="s">
        <v>16</v>
      </c>
      <c r="K231" s="4" t="s">
        <v>9</v>
      </c>
      <c r="L231" s="4" t="s">
        <v>37</v>
      </c>
      <c r="M231" s="8">
        <v>2</v>
      </c>
      <c r="N231" s="5">
        <v>153.03</v>
      </c>
      <c r="O231" s="6">
        <v>0</v>
      </c>
      <c r="P231" s="5">
        <v>81.02</v>
      </c>
      <c r="Q231" s="5">
        <f t="shared" si="12"/>
        <v>306.06</v>
      </c>
      <c r="R231" s="5">
        <f t="shared" si="13"/>
        <v>162.04</v>
      </c>
      <c r="S231" s="5">
        <f t="shared" si="14"/>
        <v>144.02000000000001</v>
      </c>
      <c r="T231" s="7">
        <f t="shared" si="15"/>
        <v>0.47056132784421356</v>
      </c>
    </row>
    <row r="232" spans="1:20" ht="15.6">
      <c r="A232" s="2">
        <v>174</v>
      </c>
      <c r="B232" s="3">
        <v>46073</v>
      </c>
      <c r="C232" s="4">
        <f>YEAR(SalesDataTable[[#This Row],[Order Date]])</f>
        <v>2026</v>
      </c>
      <c r="D232" s="16" t="str">
        <f>"Q"&amp;ROUNDUP(MONTH(SalesDataTable[[#This Row],[Order Date]])/3,0)</f>
        <v>Q1</v>
      </c>
      <c r="E232" s="4">
        <f>MONTH(SalesDataTable[[#This Row],[Order Date]])</f>
        <v>2</v>
      </c>
      <c r="F232" s="16" t="str">
        <f>TEXT(SalesDataTable[[#This Row],[Order Date]],"MMM")</f>
        <v>Feb</v>
      </c>
      <c r="G232" s="4" t="s">
        <v>6</v>
      </c>
      <c r="H232" s="4" t="s">
        <v>41</v>
      </c>
      <c r="I232" s="4" t="s">
        <v>2</v>
      </c>
      <c r="J232" s="4" t="s">
        <v>13</v>
      </c>
      <c r="K232" s="4" t="s">
        <v>34</v>
      </c>
      <c r="L232" s="4" t="s">
        <v>38</v>
      </c>
      <c r="M232" s="8">
        <v>2</v>
      </c>
      <c r="N232" s="5">
        <v>124.92</v>
      </c>
      <c r="O232" s="6">
        <v>0</v>
      </c>
      <c r="P232" s="5">
        <v>69.98</v>
      </c>
      <c r="Q232" s="5">
        <f t="shared" si="12"/>
        <v>249.84</v>
      </c>
      <c r="R232" s="5">
        <f t="shared" si="13"/>
        <v>139.96</v>
      </c>
      <c r="S232" s="5">
        <f t="shared" si="14"/>
        <v>109.88</v>
      </c>
      <c r="T232" s="7">
        <f t="shared" si="15"/>
        <v>0.43980147294268329</v>
      </c>
    </row>
    <row r="233" spans="1:20" ht="15.6">
      <c r="A233" s="2">
        <v>304</v>
      </c>
      <c r="B233" s="3">
        <v>46073</v>
      </c>
      <c r="C233" s="4">
        <f>YEAR(SalesDataTable[[#This Row],[Order Date]])</f>
        <v>2026</v>
      </c>
      <c r="D233" s="16" t="str">
        <f>"Q"&amp;ROUNDUP(MONTH(SalesDataTable[[#This Row],[Order Date]])/3,0)</f>
        <v>Q1</v>
      </c>
      <c r="E233" s="4">
        <f>MONTH(SalesDataTable[[#This Row],[Order Date]])</f>
        <v>2</v>
      </c>
      <c r="F233" s="16" t="str">
        <f>TEXT(SalesDataTable[[#This Row],[Order Date]],"MMM")</f>
        <v>Feb</v>
      </c>
      <c r="G233" s="4" t="s">
        <v>6</v>
      </c>
      <c r="H233" s="4" t="s">
        <v>43</v>
      </c>
      <c r="I233" s="4" t="s">
        <v>2</v>
      </c>
      <c r="J233" s="4" t="s">
        <v>16</v>
      </c>
      <c r="K233" s="4" t="s">
        <v>14</v>
      </c>
      <c r="L233" s="4" t="s">
        <v>44</v>
      </c>
      <c r="M233" s="8">
        <v>2</v>
      </c>
      <c r="N233" s="5">
        <v>136.55000000000001</v>
      </c>
      <c r="O233" s="6">
        <v>0</v>
      </c>
      <c r="P233" s="5">
        <v>68.84</v>
      </c>
      <c r="Q233" s="5">
        <f t="shared" si="12"/>
        <v>273.10000000000002</v>
      </c>
      <c r="R233" s="5">
        <f t="shared" si="13"/>
        <v>137.68</v>
      </c>
      <c r="S233" s="5">
        <f t="shared" si="14"/>
        <v>135.42000000000002</v>
      </c>
      <c r="T233" s="7">
        <f t="shared" si="15"/>
        <v>0.49586232149395826</v>
      </c>
    </row>
    <row r="234" spans="1:20" ht="15.6">
      <c r="A234" s="2">
        <v>404</v>
      </c>
      <c r="B234" s="3">
        <v>46073</v>
      </c>
      <c r="C234" s="4">
        <f>YEAR(SalesDataTable[[#This Row],[Order Date]])</f>
        <v>2026</v>
      </c>
      <c r="D234" s="16" t="str">
        <f>"Q"&amp;ROUNDUP(MONTH(SalesDataTable[[#This Row],[Order Date]])/3,0)</f>
        <v>Q1</v>
      </c>
      <c r="E234" s="4">
        <f>MONTH(SalesDataTable[[#This Row],[Order Date]])</f>
        <v>2</v>
      </c>
      <c r="F234" s="16" t="str">
        <f>TEXT(SalesDataTable[[#This Row],[Order Date]],"MMM")</f>
        <v>Feb</v>
      </c>
      <c r="G234" s="4" t="s">
        <v>11</v>
      </c>
      <c r="H234" s="4" t="s">
        <v>25</v>
      </c>
      <c r="I234" s="4" t="s">
        <v>8</v>
      </c>
      <c r="J234" s="4" t="s">
        <v>16</v>
      </c>
      <c r="K234" s="4" t="s">
        <v>23</v>
      </c>
      <c r="L234" s="4" t="s">
        <v>51</v>
      </c>
      <c r="M234" s="8">
        <v>15</v>
      </c>
      <c r="N234" s="5">
        <v>121.98</v>
      </c>
      <c r="O234" s="6">
        <v>0.1</v>
      </c>
      <c r="P234" s="5">
        <v>59.86</v>
      </c>
      <c r="Q234" s="5">
        <f t="shared" si="12"/>
        <v>1646.73</v>
      </c>
      <c r="R234" s="5">
        <f t="shared" si="13"/>
        <v>897.9</v>
      </c>
      <c r="S234" s="5">
        <f t="shared" si="14"/>
        <v>748.83</v>
      </c>
      <c r="T234" s="7">
        <f t="shared" si="15"/>
        <v>0.45473757082217486</v>
      </c>
    </row>
    <row r="235" spans="1:20" ht="15.6">
      <c r="A235" s="2">
        <v>675</v>
      </c>
      <c r="B235" s="3">
        <v>46073</v>
      </c>
      <c r="C235" s="4">
        <f>YEAR(SalesDataTable[[#This Row],[Order Date]])</f>
        <v>2026</v>
      </c>
      <c r="D235" s="16" t="str">
        <f>"Q"&amp;ROUNDUP(MONTH(SalesDataTable[[#This Row],[Order Date]])/3,0)</f>
        <v>Q1</v>
      </c>
      <c r="E235" s="4">
        <f>MONTH(SalesDataTable[[#This Row],[Order Date]])</f>
        <v>2</v>
      </c>
      <c r="F235" s="16" t="str">
        <f>TEXT(SalesDataTable[[#This Row],[Order Date]],"MMM")</f>
        <v>Feb</v>
      </c>
      <c r="G235" s="4" t="s">
        <v>6</v>
      </c>
      <c r="H235" s="4" t="s">
        <v>43</v>
      </c>
      <c r="I235" s="4" t="s">
        <v>2</v>
      </c>
      <c r="J235" s="4" t="s">
        <v>13</v>
      </c>
      <c r="K235" s="4" t="s">
        <v>14</v>
      </c>
      <c r="L235" s="4" t="s">
        <v>32</v>
      </c>
      <c r="M235" s="8">
        <v>1</v>
      </c>
      <c r="N235" s="5">
        <v>45.54</v>
      </c>
      <c r="O235" s="6">
        <v>0</v>
      </c>
      <c r="P235" s="5">
        <v>18.29</v>
      </c>
      <c r="Q235" s="5">
        <f t="shared" si="12"/>
        <v>45.54</v>
      </c>
      <c r="R235" s="5">
        <f t="shared" si="13"/>
        <v>18.29</v>
      </c>
      <c r="S235" s="5">
        <f t="shared" si="14"/>
        <v>27.25</v>
      </c>
      <c r="T235" s="7">
        <f t="shared" si="15"/>
        <v>0.59837505489679399</v>
      </c>
    </row>
    <row r="236" spans="1:20" ht="15.6">
      <c r="A236" s="2">
        <v>940</v>
      </c>
      <c r="B236" s="3">
        <v>46073</v>
      </c>
      <c r="C236" s="4">
        <f>YEAR(SalesDataTable[[#This Row],[Order Date]])</f>
        <v>2026</v>
      </c>
      <c r="D236" s="16" t="str">
        <f>"Q"&amp;ROUNDUP(MONTH(SalesDataTable[[#This Row],[Order Date]])/3,0)</f>
        <v>Q1</v>
      </c>
      <c r="E236" s="4">
        <f>MONTH(SalesDataTable[[#This Row],[Order Date]])</f>
        <v>2</v>
      </c>
      <c r="F236" s="16" t="str">
        <f>TEXT(SalesDataTable[[#This Row],[Order Date]],"MMM")</f>
        <v>Feb</v>
      </c>
      <c r="G236" s="4" t="s">
        <v>11</v>
      </c>
      <c r="H236" s="4" t="s">
        <v>18</v>
      </c>
      <c r="I236" s="4" t="s">
        <v>28</v>
      </c>
      <c r="J236" s="4" t="s">
        <v>3</v>
      </c>
      <c r="K236" s="4" t="s">
        <v>34</v>
      </c>
      <c r="L236" s="4" t="s">
        <v>45</v>
      </c>
      <c r="M236" s="8">
        <v>1</v>
      </c>
      <c r="N236" s="5">
        <v>51.73</v>
      </c>
      <c r="O236" s="6">
        <v>0</v>
      </c>
      <c r="P236" s="5">
        <v>21.83</v>
      </c>
      <c r="Q236" s="5">
        <f t="shared" si="12"/>
        <v>51.73</v>
      </c>
      <c r="R236" s="5">
        <f t="shared" si="13"/>
        <v>21.83</v>
      </c>
      <c r="S236" s="5">
        <f t="shared" si="14"/>
        <v>29.9</v>
      </c>
      <c r="T236" s="7">
        <f t="shared" si="15"/>
        <v>0.57800115986854828</v>
      </c>
    </row>
    <row r="237" spans="1:20" ht="15.6">
      <c r="A237" s="2">
        <v>2375</v>
      </c>
      <c r="B237" s="3">
        <v>46073</v>
      </c>
      <c r="C237" s="4">
        <f>YEAR(SalesDataTable[[#This Row],[Order Date]])</f>
        <v>2026</v>
      </c>
      <c r="D237" s="16" t="str">
        <f>"Q"&amp;ROUNDUP(MONTH(SalesDataTable[[#This Row],[Order Date]])/3,0)</f>
        <v>Q1</v>
      </c>
      <c r="E237" s="4">
        <f>MONTH(SalesDataTable[[#This Row],[Order Date]])</f>
        <v>2</v>
      </c>
      <c r="F237" s="16" t="str">
        <f>TEXT(SalesDataTable[[#This Row],[Order Date]],"MMM")</f>
        <v>Feb</v>
      </c>
      <c r="G237" s="4" t="s">
        <v>6</v>
      </c>
      <c r="H237" s="4" t="s">
        <v>43</v>
      </c>
      <c r="I237" s="4" t="s">
        <v>28</v>
      </c>
      <c r="J237" s="4" t="s">
        <v>3</v>
      </c>
      <c r="K237" s="4" t="s">
        <v>23</v>
      </c>
      <c r="L237" s="4" t="s">
        <v>40</v>
      </c>
      <c r="M237" s="8">
        <v>2</v>
      </c>
      <c r="N237" s="5">
        <v>80.510000000000005</v>
      </c>
      <c r="O237" s="6">
        <v>0.05</v>
      </c>
      <c r="P237" s="5">
        <v>38.630000000000003</v>
      </c>
      <c r="Q237" s="5">
        <f t="shared" si="12"/>
        <v>152.96899999999999</v>
      </c>
      <c r="R237" s="5">
        <f t="shared" si="13"/>
        <v>77.260000000000005</v>
      </c>
      <c r="S237" s="5">
        <f t="shared" si="14"/>
        <v>75.708999999999989</v>
      </c>
      <c r="T237" s="7">
        <f t="shared" si="15"/>
        <v>0.4949303453640933</v>
      </c>
    </row>
    <row r="238" spans="1:20" ht="15.6">
      <c r="A238" s="2">
        <v>4184</v>
      </c>
      <c r="B238" s="3">
        <v>46073</v>
      </c>
      <c r="C238" s="4">
        <f>YEAR(SalesDataTable[[#This Row],[Order Date]])</f>
        <v>2026</v>
      </c>
      <c r="D238" s="16" t="str">
        <f>"Q"&amp;ROUNDUP(MONTH(SalesDataTable[[#This Row],[Order Date]])/3,0)</f>
        <v>Q1</v>
      </c>
      <c r="E238" s="4">
        <f>MONTH(SalesDataTable[[#This Row],[Order Date]])</f>
        <v>2</v>
      </c>
      <c r="F238" s="16" t="str">
        <f>TEXT(SalesDataTable[[#This Row],[Order Date]],"MMM")</f>
        <v>Feb</v>
      </c>
      <c r="G238" s="4" t="s">
        <v>20</v>
      </c>
      <c r="H238" s="4" t="s">
        <v>31</v>
      </c>
      <c r="I238" s="4" t="s">
        <v>2</v>
      </c>
      <c r="J238" s="4" t="s">
        <v>13</v>
      </c>
      <c r="K238" s="4" t="s">
        <v>34</v>
      </c>
      <c r="L238" s="4" t="s">
        <v>42</v>
      </c>
      <c r="M238" s="8">
        <v>1</v>
      </c>
      <c r="N238" s="5">
        <v>36.31</v>
      </c>
      <c r="O238" s="6">
        <v>0</v>
      </c>
      <c r="P238" s="5">
        <v>14</v>
      </c>
      <c r="Q238" s="5">
        <f t="shared" si="12"/>
        <v>36.31</v>
      </c>
      <c r="R238" s="5">
        <f t="shared" si="13"/>
        <v>14</v>
      </c>
      <c r="S238" s="5">
        <f t="shared" si="14"/>
        <v>22.310000000000002</v>
      </c>
      <c r="T238" s="7">
        <f t="shared" si="15"/>
        <v>0.61443128614706699</v>
      </c>
    </row>
    <row r="239" spans="1:20" ht="15.6">
      <c r="A239" s="2">
        <v>4390</v>
      </c>
      <c r="B239" s="3">
        <v>46073</v>
      </c>
      <c r="C239" s="4">
        <f>YEAR(SalesDataTable[[#This Row],[Order Date]])</f>
        <v>2026</v>
      </c>
      <c r="D239" s="16" t="str">
        <f>"Q"&amp;ROUNDUP(MONTH(SalesDataTable[[#This Row],[Order Date]])/3,0)</f>
        <v>Q1</v>
      </c>
      <c r="E239" s="4">
        <f>MONTH(SalesDataTable[[#This Row],[Order Date]])</f>
        <v>2</v>
      </c>
      <c r="F239" s="16" t="str">
        <f>TEXT(SalesDataTable[[#This Row],[Order Date]],"MMM")</f>
        <v>Feb</v>
      </c>
      <c r="G239" s="4" t="s">
        <v>11</v>
      </c>
      <c r="H239" s="4" t="s">
        <v>52</v>
      </c>
      <c r="I239" s="4" t="s">
        <v>2</v>
      </c>
      <c r="J239" s="4" t="s">
        <v>3</v>
      </c>
      <c r="K239" s="4" t="s">
        <v>4</v>
      </c>
      <c r="L239" s="4" t="s">
        <v>5</v>
      </c>
      <c r="M239" s="8">
        <v>1</v>
      </c>
      <c r="N239" s="5">
        <v>82.86</v>
      </c>
      <c r="O239" s="6">
        <v>0.05</v>
      </c>
      <c r="P239" s="5">
        <v>42.3</v>
      </c>
      <c r="Q239" s="5">
        <f t="shared" si="12"/>
        <v>78.716999999999999</v>
      </c>
      <c r="R239" s="5">
        <f t="shared" si="13"/>
        <v>42.3</v>
      </c>
      <c r="S239" s="5">
        <f t="shared" si="14"/>
        <v>36.417000000000002</v>
      </c>
      <c r="T239" s="7">
        <f t="shared" si="15"/>
        <v>0.46263196005945351</v>
      </c>
    </row>
    <row r="240" spans="1:20" ht="15.6">
      <c r="A240" s="2">
        <v>1475</v>
      </c>
      <c r="B240" s="3">
        <v>46074</v>
      </c>
      <c r="C240" s="4">
        <f>YEAR(SalesDataTable[[#This Row],[Order Date]])</f>
        <v>2026</v>
      </c>
      <c r="D240" s="16" t="str">
        <f>"Q"&amp;ROUNDUP(MONTH(SalesDataTable[[#This Row],[Order Date]])/3,0)</f>
        <v>Q1</v>
      </c>
      <c r="E240" s="4">
        <f>MONTH(SalesDataTable[[#This Row],[Order Date]])</f>
        <v>2</v>
      </c>
      <c r="F240" s="16" t="str">
        <f>TEXT(SalesDataTable[[#This Row],[Order Date]],"MMM")</f>
        <v>Feb</v>
      </c>
      <c r="G240" s="4" t="s">
        <v>0</v>
      </c>
      <c r="H240" s="4" t="s">
        <v>1</v>
      </c>
      <c r="I240" s="4" t="s">
        <v>19</v>
      </c>
      <c r="J240" s="4" t="s">
        <v>13</v>
      </c>
      <c r="K240" s="4" t="s">
        <v>4</v>
      </c>
      <c r="L240" s="4" t="s">
        <v>30</v>
      </c>
      <c r="M240" s="8">
        <v>2</v>
      </c>
      <c r="N240" s="5">
        <v>103.03</v>
      </c>
      <c r="O240" s="6">
        <v>0.05</v>
      </c>
      <c r="P240" s="5">
        <v>50.73</v>
      </c>
      <c r="Q240" s="5">
        <f t="shared" si="12"/>
        <v>195.75700000000001</v>
      </c>
      <c r="R240" s="5">
        <f t="shared" si="13"/>
        <v>101.46</v>
      </c>
      <c r="S240" s="5">
        <f t="shared" si="14"/>
        <v>94.297000000000011</v>
      </c>
      <c r="T240" s="7">
        <f t="shared" si="15"/>
        <v>0.48170435795399402</v>
      </c>
    </row>
    <row r="241" spans="1:20" ht="15.6">
      <c r="A241" s="2">
        <v>3504</v>
      </c>
      <c r="B241" s="3">
        <v>46074</v>
      </c>
      <c r="C241" s="4">
        <f>YEAR(SalesDataTable[[#This Row],[Order Date]])</f>
        <v>2026</v>
      </c>
      <c r="D241" s="16" t="str">
        <f>"Q"&amp;ROUNDUP(MONTH(SalesDataTable[[#This Row],[Order Date]])/3,0)</f>
        <v>Q1</v>
      </c>
      <c r="E241" s="4">
        <f>MONTH(SalesDataTable[[#This Row],[Order Date]])</f>
        <v>2</v>
      </c>
      <c r="F241" s="16" t="str">
        <f>TEXT(SalesDataTable[[#This Row],[Order Date]],"MMM")</f>
        <v>Feb</v>
      </c>
      <c r="G241" s="4" t="s">
        <v>6</v>
      </c>
      <c r="H241" s="4" t="s">
        <v>49</v>
      </c>
      <c r="I241" s="4" t="s">
        <v>2</v>
      </c>
      <c r="J241" s="4" t="s">
        <v>16</v>
      </c>
      <c r="K241" s="4" t="s">
        <v>14</v>
      </c>
      <c r="L241" s="4" t="s">
        <v>15</v>
      </c>
      <c r="M241" s="8">
        <v>1</v>
      </c>
      <c r="N241" s="5">
        <v>36.39</v>
      </c>
      <c r="O241" s="6">
        <v>0</v>
      </c>
      <c r="P241" s="5">
        <v>13.49</v>
      </c>
      <c r="Q241" s="5">
        <f t="shared" si="12"/>
        <v>36.39</v>
      </c>
      <c r="R241" s="5">
        <f t="shared" si="13"/>
        <v>13.49</v>
      </c>
      <c r="S241" s="5">
        <f t="shared" si="14"/>
        <v>22.9</v>
      </c>
      <c r="T241" s="7">
        <f t="shared" si="15"/>
        <v>0.62929376202253362</v>
      </c>
    </row>
    <row r="242" spans="1:20" ht="15.6">
      <c r="A242" s="2">
        <v>1649</v>
      </c>
      <c r="B242" s="3">
        <v>46075</v>
      </c>
      <c r="C242" s="4">
        <f>YEAR(SalesDataTable[[#This Row],[Order Date]])</f>
        <v>2026</v>
      </c>
      <c r="D242" s="16" t="str">
        <f>"Q"&amp;ROUNDUP(MONTH(SalesDataTable[[#This Row],[Order Date]])/3,0)</f>
        <v>Q1</v>
      </c>
      <c r="E242" s="4">
        <f>MONTH(SalesDataTable[[#This Row],[Order Date]])</f>
        <v>2</v>
      </c>
      <c r="F242" s="16" t="str">
        <f>TEXT(SalesDataTable[[#This Row],[Order Date]],"MMM")</f>
        <v>Feb</v>
      </c>
      <c r="G242" s="4" t="s">
        <v>11</v>
      </c>
      <c r="H242" s="4" t="s">
        <v>25</v>
      </c>
      <c r="I242" s="4" t="s">
        <v>2</v>
      </c>
      <c r="J242" s="4" t="s">
        <v>3</v>
      </c>
      <c r="K242" s="4" t="s">
        <v>23</v>
      </c>
      <c r="L242" s="4" t="s">
        <v>51</v>
      </c>
      <c r="M242" s="8">
        <v>1</v>
      </c>
      <c r="N242" s="5">
        <v>124.93</v>
      </c>
      <c r="O242" s="6">
        <v>0.1</v>
      </c>
      <c r="P242" s="5">
        <v>59.74</v>
      </c>
      <c r="Q242" s="5">
        <f t="shared" si="12"/>
        <v>112.43700000000001</v>
      </c>
      <c r="R242" s="5">
        <f t="shared" si="13"/>
        <v>59.74</v>
      </c>
      <c r="S242" s="5">
        <f t="shared" si="14"/>
        <v>52.69700000000001</v>
      </c>
      <c r="T242" s="7">
        <f t="shared" si="15"/>
        <v>0.46868023871145625</v>
      </c>
    </row>
    <row r="243" spans="1:20" ht="15.6">
      <c r="A243" s="2">
        <v>2170</v>
      </c>
      <c r="B243" s="3">
        <v>46075</v>
      </c>
      <c r="C243" s="4">
        <f>YEAR(SalesDataTable[[#This Row],[Order Date]])</f>
        <v>2026</v>
      </c>
      <c r="D243" s="16" t="str">
        <f>"Q"&amp;ROUNDUP(MONTH(SalesDataTable[[#This Row],[Order Date]])/3,0)</f>
        <v>Q1</v>
      </c>
      <c r="E243" s="4">
        <f>MONTH(SalesDataTable[[#This Row],[Order Date]])</f>
        <v>2</v>
      </c>
      <c r="F243" s="16" t="str">
        <f>TEXT(SalesDataTable[[#This Row],[Order Date]],"MMM")</f>
        <v>Feb</v>
      </c>
      <c r="G243" s="4" t="s">
        <v>6</v>
      </c>
      <c r="H243" s="4" t="s">
        <v>41</v>
      </c>
      <c r="I243" s="4" t="s">
        <v>28</v>
      </c>
      <c r="J243" s="4" t="s">
        <v>3</v>
      </c>
      <c r="K243" s="4" t="s">
        <v>4</v>
      </c>
      <c r="L243" s="4" t="s">
        <v>30</v>
      </c>
      <c r="M243" s="8">
        <v>1</v>
      </c>
      <c r="N243" s="5">
        <v>101.19</v>
      </c>
      <c r="O243" s="6">
        <v>0.05</v>
      </c>
      <c r="P243" s="5">
        <v>49.14</v>
      </c>
      <c r="Q243" s="5">
        <f t="shared" si="12"/>
        <v>96.130499999999998</v>
      </c>
      <c r="R243" s="5">
        <f t="shared" si="13"/>
        <v>49.14</v>
      </c>
      <c r="S243" s="5">
        <f t="shared" si="14"/>
        <v>46.990499999999997</v>
      </c>
      <c r="T243" s="7">
        <f t="shared" si="15"/>
        <v>0.48881988546819166</v>
      </c>
    </row>
    <row r="244" spans="1:20" ht="15.6">
      <c r="A244" s="2">
        <v>3402</v>
      </c>
      <c r="B244" s="3">
        <v>46075</v>
      </c>
      <c r="C244" s="4">
        <f>YEAR(SalesDataTable[[#This Row],[Order Date]])</f>
        <v>2026</v>
      </c>
      <c r="D244" s="16" t="str">
        <f>"Q"&amp;ROUNDUP(MONTH(SalesDataTable[[#This Row],[Order Date]])/3,0)</f>
        <v>Q1</v>
      </c>
      <c r="E244" s="4">
        <f>MONTH(SalesDataTable[[#This Row],[Order Date]])</f>
        <v>2</v>
      </c>
      <c r="F244" s="16" t="str">
        <f>TEXT(SalesDataTable[[#This Row],[Order Date]],"MMM")</f>
        <v>Feb</v>
      </c>
      <c r="G244" s="4" t="s">
        <v>20</v>
      </c>
      <c r="H244" s="4" t="s">
        <v>33</v>
      </c>
      <c r="I244" s="4" t="s">
        <v>2</v>
      </c>
      <c r="J244" s="4" t="s">
        <v>3</v>
      </c>
      <c r="K244" s="4" t="s">
        <v>34</v>
      </c>
      <c r="L244" s="4" t="s">
        <v>45</v>
      </c>
      <c r="M244" s="8">
        <v>2</v>
      </c>
      <c r="N244" s="5">
        <v>51.2</v>
      </c>
      <c r="O244" s="6">
        <v>0</v>
      </c>
      <c r="P244" s="5">
        <v>21.38</v>
      </c>
      <c r="Q244" s="5">
        <f t="shared" si="12"/>
        <v>102.4</v>
      </c>
      <c r="R244" s="5">
        <f t="shared" si="13"/>
        <v>42.76</v>
      </c>
      <c r="S244" s="5">
        <f t="shared" si="14"/>
        <v>59.640000000000008</v>
      </c>
      <c r="T244" s="7">
        <f t="shared" si="15"/>
        <v>0.58242187500000009</v>
      </c>
    </row>
    <row r="245" spans="1:20" ht="15.6">
      <c r="A245" s="2">
        <v>3773</v>
      </c>
      <c r="B245" s="3">
        <v>46075</v>
      </c>
      <c r="C245" s="4">
        <f>YEAR(SalesDataTable[[#This Row],[Order Date]])</f>
        <v>2026</v>
      </c>
      <c r="D245" s="16" t="str">
        <f>"Q"&amp;ROUNDUP(MONTH(SalesDataTable[[#This Row],[Order Date]])/3,0)</f>
        <v>Q1</v>
      </c>
      <c r="E245" s="4">
        <f>MONTH(SalesDataTable[[#This Row],[Order Date]])</f>
        <v>2</v>
      </c>
      <c r="F245" s="16" t="str">
        <f>TEXT(SalesDataTable[[#This Row],[Order Date]],"MMM")</f>
        <v>Feb</v>
      </c>
      <c r="G245" s="4" t="s">
        <v>20</v>
      </c>
      <c r="H245" s="4" t="s">
        <v>21</v>
      </c>
      <c r="I245" s="4" t="s">
        <v>2</v>
      </c>
      <c r="J245" s="4" t="s">
        <v>3</v>
      </c>
      <c r="K245" s="4" t="s">
        <v>23</v>
      </c>
      <c r="L245" s="4" t="s">
        <v>40</v>
      </c>
      <c r="M245" s="8">
        <v>1</v>
      </c>
      <c r="N245" s="5">
        <v>81.81</v>
      </c>
      <c r="O245" s="6">
        <v>0</v>
      </c>
      <c r="P245" s="5">
        <v>40.32</v>
      </c>
      <c r="Q245" s="5">
        <f t="shared" si="12"/>
        <v>81.81</v>
      </c>
      <c r="R245" s="5">
        <f t="shared" si="13"/>
        <v>40.32</v>
      </c>
      <c r="S245" s="5">
        <f t="shared" si="14"/>
        <v>41.49</v>
      </c>
      <c r="T245" s="7">
        <f t="shared" si="15"/>
        <v>0.50715071507150711</v>
      </c>
    </row>
    <row r="246" spans="1:20" ht="15.6">
      <c r="A246" s="2">
        <v>4670</v>
      </c>
      <c r="B246" s="3">
        <v>46075</v>
      </c>
      <c r="C246" s="4">
        <f>YEAR(SalesDataTable[[#This Row],[Order Date]])</f>
        <v>2026</v>
      </c>
      <c r="D246" s="16" t="str">
        <f>"Q"&amp;ROUNDUP(MONTH(SalesDataTable[[#This Row],[Order Date]])/3,0)</f>
        <v>Q1</v>
      </c>
      <c r="E246" s="4">
        <f>MONTH(SalesDataTable[[#This Row],[Order Date]])</f>
        <v>2</v>
      </c>
      <c r="F246" s="16" t="str">
        <f>TEXT(SalesDataTable[[#This Row],[Order Date]],"MMM")</f>
        <v>Feb</v>
      </c>
      <c r="G246" s="4" t="s">
        <v>0</v>
      </c>
      <c r="H246" s="4" t="s">
        <v>50</v>
      </c>
      <c r="I246" s="4" t="s">
        <v>19</v>
      </c>
      <c r="J246" s="4" t="s">
        <v>16</v>
      </c>
      <c r="K246" s="4" t="s">
        <v>9</v>
      </c>
      <c r="L246" s="4" t="s">
        <v>37</v>
      </c>
      <c r="M246" s="8">
        <v>1</v>
      </c>
      <c r="N246" s="5">
        <v>152.96</v>
      </c>
      <c r="O246" s="6">
        <v>0</v>
      </c>
      <c r="P246" s="5">
        <v>79.510000000000005</v>
      </c>
      <c r="Q246" s="5">
        <f t="shared" si="12"/>
        <v>152.96</v>
      </c>
      <c r="R246" s="5">
        <f t="shared" si="13"/>
        <v>79.510000000000005</v>
      </c>
      <c r="S246" s="5">
        <f t="shared" si="14"/>
        <v>73.45</v>
      </c>
      <c r="T246" s="7">
        <f t="shared" si="15"/>
        <v>0.48019089958158995</v>
      </c>
    </row>
    <row r="247" spans="1:20" ht="15.6">
      <c r="A247" s="2">
        <v>587</v>
      </c>
      <c r="B247" s="3">
        <v>46076</v>
      </c>
      <c r="C247" s="4">
        <f>YEAR(SalesDataTable[[#This Row],[Order Date]])</f>
        <v>2026</v>
      </c>
      <c r="D247" s="16" t="str">
        <f>"Q"&amp;ROUNDUP(MONTH(SalesDataTable[[#This Row],[Order Date]])/3,0)</f>
        <v>Q1</v>
      </c>
      <c r="E247" s="4">
        <f>MONTH(SalesDataTable[[#This Row],[Order Date]])</f>
        <v>2</v>
      </c>
      <c r="F247" s="16" t="str">
        <f>TEXT(SalesDataTable[[#This Row],[Order Date]],"MMM")</f>
        <v>Feb</v>
      </c>
      <c r="G247" s="4" t="s">
        <v>20</v>
      </c>
      <c r="H247" s="4" t="s">
        <v>31</v>
      </c>
      <c r="I247" s="4" t="s">
        <v>28</v>
      </c>
      <c r="J247" s="4" t="s">
        <v>16</v>
      </c>
      <c r="K247" s="4" t="s">
        <v>14</v>
      </c>
      <c r="L247" s="4" t="s">
        <v>48</v>
      </c>
      <c r="M247" s="8">
        <v>1</v>
      </c>
      <c r="N247" s="5">
        <v>166.13</v>
      </c>
      <c r="O247" s="6">
        <v>0.05</v>
      </c>
      <c r="P247" s="5">
        <v>85.7</v>
      </c>
      <c r="Q247" s="5">
        <f t="shared" si="12"/>
        <v>157.8235</v>
      </c>
      <c r="R247" s="5">
        <f t="shared" si="13"/>
        <v>85.7</v>
      </c>
      <c r="S247" s="5">
        <f t="shared" si="14"/>
        <v>72.123499999999993</v>
      </c>
      <c r="T247" s="7">
        <f t="shared" si="15"/>
        <v>0.45698834457479398</v>
      </c>
    </row>
    <row r="248" spans="1:20" ht="15.6">
      <c r="A248" s="2">
        <v>1085</v>
      </c>
      <c r="B248" s="3">
        <v>46076</v>
      </c>
      <c r="C248" s="4">
        <f>YEAR(SalesDataTable[[#This Row],[Order Date]])</f>
        <v>2026</v>
      </c>
      <c r="D248" s="16" t="str">
        <f>"Q"&amp;ROUNDUP(MONTH(SalesDataTable[[#This Row],[Order Date]])/3,0)</f>
        <v>Q1</v>
      </c>
      <c r="E248" s="4">
        <f>MONTH(SalesDataTable[[#This Row],[Order Date]])</f>
        <v>2</v>
      </c>
      <c r="F248" s="16" t="str">
        <f>TEXT(SalesDataTable[[#This Row],[Order Date]],"MMM")</f>
        <v>Feb</v>
      </c>
      <c r="G248" s="4" t="s">
        <v>0</v>
      </c>
      <c r="H248" s="4" t="s">
        <v>50</v>
      </c>
      <c r="I248" s="4" t="s">
        <v>2</v>
      </c>
      <c r="J248" s="4" t="s">
        <v>13</v>
      </c>
      <c r="K248" s="4" t="s">
        <v>23</v>
      </c>
      <c r="L248" s="4" t="s">
        <v>29</v>
      </c>
      <c r="M248" s="8">
        <v>3</v>
      </c>
      <c r="N248" s="5">
        <v>193.18</v>
      </c>
      <c r="O248" s="6">
        <v>0.05</v>
      </c>
      <c r="P248" s="5">
        <v>106.19</v>
      </c>
      <c r="Q248" s="5">
        <f t="shared" si="12"/>
        <v>550.56299999999999</v>
      </c>
      <c r="R248" s="5">
        <f t="shared" si="13"/>
        <v>318.57</v>
      </c>
      <c r="S248" s="5">
        <f t="shared" si="14"/>
        <v>231.99299999999999</v>
      </c>
      <c r="T248" s="7">
        <f t="shared" si="15"/>
        <v>0.42137412067283853</v>
      </c>
    </row>
    <row r="249" spans="1:20" ht="15.6">
      <c r="A249" s="2">
        <v>1635</v>
      </c>
      <c r="B249" s="3">
        <v>46076</v>
      </c>
      <c r="C249" s="4">
        <f>YEAR(SalesDataTable[[#This Row],[Order Date]])</f>
        <v>2026</v>
      </c>
      <c r="D249" s="16" t="str">
        <f>"Q"&amp;ROUNDUP(MONTH(SalesDataTable[[#This Row],[Order Date]])/3,0)</f>
        <v>Q1</v>
      </c>
      <c r="E249" s="4">
        <f>MONTH(SalesDataTable[[#This Row],[Order Date]])</f>
        <v>2</v>
      </c>
      <c r="F249" s="16" t="str">
        <f>TEXT(SalesDataTable[[#This Row],[Order Date]],"MMM")</f>
        <v>Feb</v>
      </c>
      <c r="G249" s="4" t="s">
        <v>11</v>
      </c>
      <c r="H249" s="4" t="s">
        <v>39</v>
      </c>
      <c r="I249" s="4" t="s">
        <v>2</v>
      </c>
      <c r="J249" s="4" t="s">
        <v>3</v>
      </c>
      <c r="K249" s="4" t="s">
        <v>4</v>
      </c>
      <c r="L249" s="4" t="s">
        <v>5</v>
      </c>
      <c r="M249" s="8">
        <v>1</v>
      </c>
      <c r="N249" s="5">
        <v>80.42</v>
      </c>
      <c r="O249" s="6">
        <v>0</v>
      </c>
      <c r="P249" s="5">
        <v>41.72</v>
      </c>
      <c r="Q249" s="5">
        <f t="shared" si="12"/>
        <v>80.42</v>
      </c>
      <c r="R249" s="5">
        <f t="shared" si="13"/>
        <v>41.72</v>
      </c>
      <c r="S249" s="5">
        <f t="shared" si="14"/>
        <v>38.700000000000003</v>
      </c>
      <c r="T249" s="7">
        <f t="shared" si="15"/>
        <v>0.4812235762248197</v>
      </c>
    </row>
    <row r="250" spans="1:20" ht="15.6">
      <c r="A250" s="2">
        <v>4067</v>
      </c>
      <c r="B250" s="3">
        <v>46076</v>
      </c>
      <c r="C250" s="4">
        <f>YEAR(SalesDataTable[[#This Row],[Order Date]])</f>
        <v>2026</v>
      </c>
      <c r="D250" s="16" t="str">
        <f>"Q"&amp;ROUNDUP(MONTH(SalesDataTable[[#This Row],[Order Date]])/3,0)</f>
        <v>Q1</v>
      </c>
      <c r="E250" s="4">
        <f>MONTH(SalesDataTable[[#This Row],[Order Date]])</f>
        <v>2</v>
      </c>
      <c r="F250" s="16" t="str">
        <f>TEXT(SalesDataTable[[#This Row],[Order Date]],"MMM")</f>
        <v>Feb</v>
      </c>
      <c r="G250" s="4" t="s">
        <v>20</v>
      </c>
      <c r="H250" s="4" t="s">
        <v>47</v>
      </c>
      <c r="I250" s="4" t="s">
        <v>2</v>
      </c>
      <c r="J250" s="4" t="s">
        <v>3</v>
      </c>
      <c r="K250" s="4" t="s">
        <v>23</v>
      </c>
      <c r="L250" s="4" t="s">
        <v>51</v>
      </c>
      <c r="M250" s="8">
        <v>2</v>
      </c>
      <c r="N250" s="5">
        <v>122.17</v>
      </c>
      <c r="O250" s="6">
        <v>0</v>
      </c>
      <c r="P250" s="5">
        <v>60.62</v>
      </c>
      <c r="Q250" s="5">
        <f t="shared" si="12"/>
        <v>244.34</v>
      </c>
      <c r="R250" s="5">
        <f t="shared" si="13"/>
        <v>121.24</v>
      </c>
      <c r="S250" s="5">
        <f t="shared" si="14"/>
        <v>123.10000000000001</v>
      </c>
      <c r="T250" s="7">
        <f t="shared" si="15"/>
        <v>0.50380617172792019</v>
      </c>
    </row>
    <row r="251" spans="1:20" ht="15.6">
      <c r="A251" s="2">
        <v>287</v>
      </c>
      <c r="B251" s="3">
        <v>46077</v>
      </c>
      <c r="C251" s="4">
        <f>YEAR(SalesDataTable[[#This Row],[Order Date]])</f>
        <v>2026</v>
      </c>
      <c r="D251" s="16" t="str">
        <f>"Q"&amp;ROUNDUP(MONTH(SalesDataTable[[#This Row],[Order Date]])/3,0)</f>
        <v>Q1</v>
      </c>
      <c r="E251" s="4">
        <f>MONTH(SalesDataTable[[#This Row],[Order Date]])</f>
        <v>2</v>
      </c>
      <c r="F251" s="16" t="str">
        <f>TEXT(SalesDataTable[[#This Row],[Order Date]],"MMM")</f>
        <v>Feb</v>
      </c>
      <c r="G251" s="4" t="s">
        <v>6</v>
      </c>
      <c r="H251" s="4" t="s">
        <v>27</v>
      </c>
      <c r="I251" s="4" t="s">
        <v>28</v>
      </c>
      <c r="J251" s="4" t="s">
        <v>13</v>
      </c>
      <c r="K251" s="4" t="s">
        <v>14</v>
      </c>
      <c r="L251" s="4" t="s">
        <v>48</v>
      </c>
      <c r="M251" s="8">
        <v>1</v>
      </c>
      <c r="N251" s="5">
        <v>164.6</v>
      </c>
      <c r="O251" s="6">
        <v>0</v>
      </c>
      <c r="P251" s="5">
        <v>85.07</v>
      </c>
      <c r="Q251" s="5">
        <f t="shared" si="12"/>
        <v>164.6</v>
      </c>
      <c r="R251" s="5">
        <f t="shared" si="13"/>
        <v>85.07</v>
      </c>
      <c r="S251" s="5">
        <f t="shared" si="14"/>
        <v>79.53</v>
      </c>
      <c r="T251" s="7">
        <f t="shared" si="15"/>
        <v>0.48317132442284327</v>
      </c>
    </row>
    <row r="252" spans="1:20" ht="15.6">
      <c r="A252" s="2">
        <v>794</v>
      </c>
      <c r="B252" s="3">
        <v>46077</v>
      </c>
      <c r="C252" s="4">
        <f>YEAR(SalesDataTable[[#This Row],[Order Date]])</f>
        <v>2026</v>
      </c>
      <c r="D252" s="16" t="str">
        <f>"Q"&amp;ROUNDUP(MONTH(SalesDataTable[[#This Row],[Order Date]])/3,0)</f>
        <v>Q1</v>
      </c>
      <c r="E252" s="4">
        <f>MONTH(SalesDataTable[[#This Row],[Order Date]])</f>
        <v>2</v>
      </c>
      <c r="F252" s="16" t="str">
        <f>TEXT(SalesDataTable[[#This Row],[Order Date]],"MMM")</f>
        <v>Feb</v>
      </c>
      <c r="G252" s="4" t="s">
        <v>6</v>
      </c>
      <c r="H252" s="4" t="s">
        <v>49</v>
      </c>
      <c r="I252" s="4" t="s">
        <v>2</v>
      </c>
      <c r="J252" s="4" t="s">
        <v>13</v>
      </c>
      <c r="K252" s="4" t="s">
        <v>14</v>
      </c>
      <c r="L252" s="4" t="s">
        <v>44</v>
      </c>
      <c r="M252" s="8">
        <v>1</v>
      </c>
      <c r="N252" s="5">
        <v>132.19999999999999</v>
      </c>
      <c r="O252" s="6">
        <v>0</v>
      </c>
      <c r="P252" s="5">
        <v>67.180000000000007</v>
      </c>
      <c r="Q252" s="5">
        <f t="shared" si="12"/>
        <v>132.19999999999999</v>
      </c>
      <c r="R252" s="5">
        <f t="shared" si="13"/>
        <v>67.180000000000007</v>
      </c>
      <c r="S252" s="5">
        <f t="shared" si="14"/>
        <v>65.019999999999982</v>
      </c>
      <c r="T252" s="7">
        <f t="shared" si="15"/>
        <v>0.49183055975794243</v>
      </c>
    </row>
    <row r="253" spans="1:20" ht="15.6">
      <c r="A253" s="2">
        <v>1609</v>
      </c>
      <c r="B253" s="3">
        <v>46077</v>
      </c>
      <c r="C253" s="4">
        <f>YEAR(SalesDataTable[[#This Row],[Order Date]])</f>
        <v>2026</v>
      </c>
      <c r="D253" s="16" t="str">
        <f>"Q"&amp;ROUNDUP(MONTH(SalesDataTable[[#This Row],[Order Date]])/3,0)</f>
        <v>Q1</v>
      </c>
      <c r="E253" s="4">
        <f>MONTH(SalesDataTable[[#This Row],[Order Date]])</f>
        <v>2</v>
      </c>
      <c r="F253" s="16" t="str">
        <f>TEXT(SalesDataTable[[#This Row],[Order Date]],"MMM")</f>
        <v>Feb</v>
      </c>
      <c r="G253" s="4" t="s">
        <v>20</v>
      </c>
      <c r="H253" s="4" t="s">
        <v>21</v>
      </c>
      <c r="I253" s="4" t="s">
        <v>2</v>
      </c>
      <c r="J253" s="4" t="s">
        <v>3</v>
      </c>
      <c r="K253" s="4" t="s">
        <v>4</v>
      </c>
      <c r="L253" s="4" t="s">
        <v>26</v>
      </c>
      <c r="M253" s="8">
        <v>2</v>
      </c>
      <c r="N253" s="5">
        <v>40.700000000000003</v>
      </c>
      <c r="O253" s="6">
        <v>0</v>
      </c>
      <c r="P253" s="5">
        <v>16.63</v>
      </c>
      <c r="Q253" s="5">
        <f t="shared" si="12"/>
        <v>81.400000000000006</v>
      </c>
      <c r="R253" s="5">
        <f t="shared" si="13"/>
        <v>33.26</v>
      </c>
      <c r="S253" s="5">
        <f t="shared" si="14"/>
        <v>48.140000000000008</v>
      </c>
      <c r="T253" s="7">
        <f t="shared" si="15"/>
        <v>0.59140049140049145</v>
      </c>
    </row>
    <row r="254" spans="1:20" ht="15.6">
      <c r="A254" s="2">
        <v>4921</v>
      </c>
      <c r="B254" s="3">
        <v>46077</v>
      </c>
      <c r="C254" s="4">
        <f>YEAR(SalesDataTable[[#This Row],[Order Date]])</f>
        <v>2026</v>
      </c>
      <c r="D254" s="16" t="str">
        <f>"Q"&amp;ROUNDUP(MONTH(SalesDataTable[[#This Row],[Order Date]])/3,0)</f>
        <v>Q1</v>
      </c>
      <c r="E254" s="4">
        <f>MONTH(SalesDataTable[[#This Row],[Order Date]])</f>
        <v>2</v>
      </c>
      <c r="F254" s="16" t="str">
        <f>TEXT(SalesDataTable[[#This Row],[Order Date]],"MMM")</f>
        <v>Feb</v>
      </c>
      <c r="G254" s="4" t="s">
        <v>6</v>
      </c>
      <c r="H254" s="4" t="s">
        <v>43</v>
      </c>
      <c r="I254" s="4" t="s">
        <v>2</v>
      </c>
      <c r="J254" s="4" t="s">
        <v>3</v>
      </c>
      <c r="K254" s="4" t="s">
        <v>14</v>
      </c>
      <c r="L254" s="4" t="s">
        <v>15</v>
      </c>
      <c r="M254" s="8">
        <v>1</v>
      </c>
      <c r="N254" s="5">
        <v>35.39</v>
      </c>
      <c r="O254" s="6">
        <v>0</v>
      </c>
      <c r="P254" s="5">
        <v>13.93</v>
      </c>
      <c r="Q254" s="5">
        <f t="shared" si="12"/>
        <v>35.39</v>
      </c>
      <c r="R254" s="5">
        <f t="shared" si="13"/>
        <v>13.93</v>
      </c>
      <c r="S254" s="5">
        <f t="shared" si="14"/>
        <v>21.46</v>
      </c>
      <c r="T254" s="7">
        <f t="shared" si="15"/>
        <v>0.60638598474145244</v>
      </c>
    </row>
    <row r="255" spans="1:20" ht="15.6">
      <c r="A255" s="2">
        <v>2209</v>
      </c>
      <c r="B255" s="3">
        <v>46078</v>
      </c>
      <c r="C255" s="4">
        <f>YEAR(SalesDataTable[[#This Row],[Order Date]])</f>
        <v>2026</v>
      </c>
      <c r="D255" s="16" t="str">
        <f>"Q"&amp;ROUNDUP(MONTH(SalesDataTable[[#This Row],[Order Date]])/3,0)</f>
        <v>Q1</v>
      </c>
      <c r="E255" s="4">
        <f>MONTH(SalesDataTable[[#This Row],[Order Date]])</f>
        <v>2</v>
      </c>
      <c r="F255" s="16" t="str">
        <f>TEXT(SalesDataTable[[#This Row],[Order Date]],"MMM")</f>
        <v>Feb</v>
      </c>
      <c r="G255" s="4" t="s">
        <v>0</v>
      </c>
      <c r="H255" s="4" t="s">
        <v>1</v>
      </c>
      <c r="I255" s="4" t="s">
        <v>2</v>
      </c>
      <c r="J255" s="4" t="s">
        <v>16</v>
      </c>
      <c r="K255" s="4" t="s">
        <v>4</v>
      </c>
      <c r="L255" s="4" t="s">
        <v>22</v>
      </c>
      <c r="M255" s="8">
        <v>5</v>
      </c>
      <c r="N255" s="5">
        <v>50.58</v>
      </c>
      <c r="O255" s="6">
        <v>0.1</v>
      </c>
      <c r="P255" s="5">
        <v>22.42</v>
      </c>
      <c r="Q255" s="5">
        <f t="shared" si="12"/>
        <v>227.60999999999999</v>
      </c>
      <c r="R255" s="5">
        <f t="shared" si="13"/>
        <v>112.10000000000001</v>
      </c>
      <c r="S255" s="5">
        <f t="shared" si="14"/>
        <v>115.50999999999998</v>
      </c>
      <c r="T255" s="7">
        <f t="shared" si="15"/>
        <v>0.50749088352884308</v>
      </c>
    </row>
    <row r="256" spans="1:20" ht="15.6">
      <c r="A256" s="2">
        <v>4757</v>
      </c>
      <c r="B256" s="3">
        <v>46078</v>
      </c>
      <c r="C256" s="4">
        <f>YEAR(SalesDataTable[[#This Row],[Order Date]])</f>
        <v>2026</v>
      </c>
      <c r="D256" s="16" t="str">
        <f>"Q"&amp;ROUNDUP(MONTH(SalesDataTable[[#This Row],[Order Date]])/3,0)</f>
        <v>Q1</v>
      </c>
      <c r="E256" s="4">
        <f>MONTH(SalesDataTable[[#This Row],[Order Date]])</f>
        <v>2</v>
      </c>
      <c r="F256" s="16" t="str">
        <f>TEXT(SalesDataTable[[#This Row],[Order Date]],"MMM")</f>
        <v>Feb</v>
      </c>
      <c r="G256" s="4" t="s">
        <v>6</v>
      </c>
      <c r="H256" s="4" t="s">
        <v>41</v>
      </c>
      <c r="I256" s="4" t="s">
        <v>28</v>
      </c>
      <c r="J256" s="4" t="s">
        <v>16</v>
      </c>
      <c r="K256" s="4" t="s">
        <v>34</v>
      </c>
      <c r="L256" s="4" t="s">
        <v>45</v>
      </c>
      <c r="M256" s="8">
        <v>2</v>
      </c>
      <c r="N256" s="5">
        <v>49.48</v>
      </c>
      <c r="O256" s="6">
        <v>0</v>
      </c>
      <c r="P256" s="5">
        <v>21.37</v>
      </c>
      <c r="Q256" s="5">
        <f t="shared" si="12"/>
        <v>98.96</v>
      </c>
      <c r="R256" s="5">
        <f t="shared" si="13"/>
        <v>42.74</v>
      </c>
      <c r="S256" s="5">
        <f t="shared" si="14"/>
        <v>56.219999999999992</v>
      </c>
      <c r="T256" s="7">
        <f t="shared" si="15"/>
        <v>0.5681083265966046</v>
      </c>
    </row>
    <row r="257" spans="1:20" ht="15.6">
      <c r="A257" s="2">
        <v>5155</v>
      </c>
      <c r="B257" s="3">
        <v>46078</v>
      </c>
      <c r="C257" s="4">
        <f>YEAR(SalesDataTable[[#This Row],[Order Date]])</f>
        <v>2026</v>
      </c>
      <c r="D257" s="16" t="str">
        <f>"Q"&amp;ROUNDUP(MONTH(SalesDataTable[[#This Row],[Order Date]])/3,0)</f>
        <v>Q1</v>
      </c>
      <c r="E257" s="4">
        <f>MONTH(SalesDataTable[[#This Row],[Order Date]])</f>
        <v>2</v>
      </c>
      <c r="F257" s="16" t="str">
        <f>TEXT(SalesDataTable[[#This Row],[Order Date]],"MMM")</f>
        <v>Feb</v>
      </c>
      <c r="G257" s="4" t="s">
        <v>20</v>
      </c>
      <c r="H257" s="4" t="s">
        <v>47</v>
      </c>
      <c r="I257" s="4" t="s">
        <v>19</v>
      </c>
      <c r="J257" s="4" t="s">
        <v>13</v>
      </c>
      <c r="K257" s="4" t="s">
        <v>34</v>
      </c>
      <c r="L257" s="4" t="s">
        <v>45</v>
      </c>
      <c r="M257" s="8">
        <v>1</v>
      </c>
      <c r="N257" s="5">
        <v>50.51</v>
      </c>
      <c r="O257" s="6">
        <v>0</v>
      </c>
      <c r="P257" s="5">
        <v>21.4</v>
      </c>
      <c r="Q257" s="5">
        <f t="shared" si="12"/>
        <v>50.51</v>
      </c>
      <c r="R257" s="5">
        <f t="shared" si="13"/>
        <v>21.4</v>
      </c>
      <c r="S257" s="5">
        <f t="shared" si="14"/>
        <v>29.11</v>
      </c>
      <c r="T257" s="7">
        <f t="shared" si="15"/>
        <v>0.57632152049099195</v>
      </c>
    </row>
    <row r="258" spans="1:20" ht="15.6">
      <c r="A258" s="2">
        <v>1737</v>
      </c>
      <c r="B258" s="3">
        <v>46079</v>
      </c>
      <c r="C258" s="4">
        <f>YEAR(SalesDataTable[[#This Row],[Order Date]])</f>
        <v>2026</v>
      </c>
      <c r="D258" s="16" t="str">
        <f>"Q"&amp;ROUNDUP(MONTH(SalesDataTable[[#This Row],[Order Date]])/3,0)</f>
        <v>Q1</v>
      </c>
      <c r="E258" s="4">
        <f>MONTH(SalesDataTable[[#This Row],[Order Date]])</f>
        <v>2</v>
      </c>
      <c r="F258" s="16" t="str">
        <f>TEXT(SalesDataTable[[#This Row],[Order Date]],"MMM")</f>
        <v>Feb</v>
      </c>
      <c r="G258" s="4" t="s">
        <v>0</v>
      </c>
      <c r="H258" s="4" t="s">
        <v>50</v>
      </c>
      <c r="I258" s="4" t="s">
        <v>2</v>
      </c>
      <c r="J258" s="4" t="s">
        <v>13</v>
      </c>
      <c r="K258" s="4" t="s">
        <v>23</v>
      </c>
      <c r="L258" s="4" t="s">
        <v>51</v>
      </c>
      <c r="M258" s="8">
        <v>2</v>
      </c>
      <c r="N258" s="5">
        <v>122.16</v>
      </c>
      <c r="O258" s="6">
        <v>0</v>
      </c>
      <c r="P258" s="5">
        <v>61.31</v>
      </c>
      <c r="Q258" s="5">
        <f t="shared" ref="Q258:Q321" si="16">M258*N258*(1-O258)</f>
        <v>244.32</v>
      </c>
      <c r="R258" s="5">
        <f t="shared" ref="R258:R321" si="17">M258*P258</f>
        <v>122.62</v>
      </c>
      <c r="S258" s="5">
        <f t="shared" ref="S258:S321" si="18">Q258-R258</f>
        <v>121.69999999999999</v>
      </c>
      <c r="T258" s="7">
        <f t="shared" ref="T258:T321" si="19">IFERROR(S258/Q258,0)</f>
        <v>0.49811722331368691</v>
      </c>
    </row>
    <row r="259" spans="1:20" ht="15.6">
      <c r="A259" s="2">
        <v>1905</v>
      </c>
      <c r="B259" s="3">
        <v>46079</v>
      </c>
      <c r="C259" s="4">
        <f>YEAR(SalesDataTable[[#This Row],[Order Date]])</f>
        <v>2026</v>
      </c>
      <c r="D259" s="16" t="str">
        <f>"Q"&amp;ROUNDUP(MONTH(SalesDataTable[[#This Row],[Order Date]])/3,0)</f>
        <v>Q1</v>
      </c>
      <c r="E259" s="4">
        <f>MONTH(SalesDataTable[[#This Row],[Order Date]])</f>
        <v>2</v>
      </c>
      <c r="F259" s="16" t="str">
        <f>TEXT(SalesDataTable[[#This Row],[Order Date]],"MMM")</f>
        <v>Feb</v>
      </c>
      <c r="G259" s="4" t="s">
        <v>20</v>
      </c>
      <c r="H259" s="4" t="s">
        <v>31</v>
      </c>
      <c r="I259" s="4" t="s">
        <v>19</v>
      </c>
      <c r="J259" s="4" t="s">
        <v>3</v>
      </c>
      <c r="K259" s="4" t="s">
        <v>4</v>
      </c>
      <c r="L259" s="4" t="s">
        <v>22</v>
      </c>
      <c r="M259" s="8">
        <v>3</v>
      </c>
      <c r="N259" s="5">
        <v>51.32</v>
      </c>
      <c r="O259" s="6">
        <v>0.1</v>
      </c>
      <c r="P259" s="5">
        <v>22.62</v>
      </c>
      <c r="Q259" s="5">
        <f t="shared" si="16"/>
        <v>138.56400000000002</v>
      </c>
      <c r="R259" s="5">
        <f t="shared" si="17"/>
        <v>67.86</v>
      </c>
      <c r="S259" s="5">
        <f t="shared" si="18"/>
        <v>70.704000000000022</v>
      </c>
      <c r="T259" s="7">
        <f t="shared" si="19"/>
        <v>0.51026240581969351</v>
      </c>
    </row>
    <row r="260" spans="1:20" ht="15.6">
      <c r="A260" s="2">
        <v>2359</v>
      </c>
      <c r="B260" s="3">
        <v>46079</v>
      </c>
      <c r="C260" s="4">
        <f>YEAR(SalesDataTable[[#This Row],[Order Date]])</f>
        <v>2026</v>
      </c>
      <c r="D260" s="16" t="str">
        <f>"Q"&amp;ROUNDUP(MONTH(SalesDataTable[[#This Row],[Order Date]])/3,0)</f>
        <v>Q1</v>
      </c>
      <c r="E260" s="4">
        <f>MONTH(SalesDataTable[[#This Row],[Order Date]])</f>
        <v>2</v>
      </c>
      <c r="F260" s="16" t="str">
        <f>TEXT(SalesDataTable[[#This Row],[Order Date]],"MMM")</f>
        <v>Feb</v>
      </c>
      <c r="G260" s="4" t="s">
        <v>11</v>
      </c>
      <c r="H260" s="4" t="s">
        <v>39</v>
      </c>
      <c r="I260" s="4" t="s">
        <v>2</v>
      </c>
      <c r="J260" s="4" t="s">
        <v>3</v>
      </c>
      <c r="K260" s="4" t="s">
        <v>23</v>
      </c>
      <c r="L260" s="4" t="s">
        <v>29</v>
      </c>
      <c r="M260" s="8">
        <v>2</v>
      </c>
      <c r="N260" s="5">
        <v>195.92</v>
      </c>
      <c r="O260" s="6">
        <v>0.05</v>
      </c>
      <c r="P260" s="5">
        <v>104.13</v>
      </c>
      <c r="Q260" s="5">
        <f t="shared" si="16"/>
        <v>372.24799999999993</v>
      </c>
      <c r="R260" s="5">
        <f t="shared" si="17"/>
        <v>208.26</v>
      </c>
      <c r="S260" s="5">
        <f t="shared" si="18"/>
        <v>163.98799999999994</v>
      </c>
      <c r="T260" s="7">
        <f t="shared" si="19"/>
        <v>0.4405342674775955</v>
      </c>
    </row>
    <row r="261" spans="1:20" ht="15.6">
      <c r="A261" s="2">
        <v>3666</v>
      </c>
      <c r="B261" s="3">
        <v>46079</v>
      </c>
      <c r="C261" s="4">
        <f>YEAR(SalesDataTable[[#This Row],[Order Date]])</f>
        <v>2026</v>
      </c>
      <c r="D261" s="16" t="str">
        <f>"Q"&amp;ROUNDUP(MONTH(SalesDataTable[[#This Row],[Order Date]])/3,0)</f>
        <v>Q1</v>
      </c>
      <c r="E261" s="4">
        <f>MONTH(SalesDataTable[[#This Row],[Order Date]])</f>
        <v>2</v>
      </c>
      <c r="F261" s="16" t="str">
        <f>TEXT(SalesDataTable[[#This Row],[Order Date]],"MMM")</f>
        <v>Feb</v>
      </c>
      <c r="G261" s="4" t="s">
        <v>0</v>
      </c>
      <c r="H261" s="4" t="s">
        <v>50</v>
      </c>
      <c r="I261" s="4" t="s">
        <v>2</v>
      </c>
      <c r="J261" s="4" t="s">
        <v>3</v>
      </c>
      <c r="K261" s="4" t="s">
        <v>14</v>
      </c>
      <c r="L261" s="4" t="s">
        <v>15</v>
      </c>
      <c r="M261" s="8">
        <v>1</v>
      </c>
      <c r="N261" s="5">
        <v>36.19</v>
      </c>
      <c r="O261" s="6">
        <v>0.1</v>
      </c>
      <c r="P261" s="5">
        <v>13.62</v>
      </c>
      <c r="Q261" s="5">
        <f t="shared" si="16"/>
        <v>32.570999999999998</v>
      </c>
      <c r="R261" s="5">
        <f t="shared" si="17"/>
        <v>13.62</v>
      </c>
      <c r="S261" s="5">
        <f t="shared" si="18"/>
        <v>18.951000000000001</v>
      </c>
      <c r="T261" s="7">
        <f t="shared" si="19"/>
        <v>0.58183660311319896</v>
      </c>
    </row>
    <row r="262" spans="1:20" ht="15.6">
      <c r="A262" s="2">
        <v>518</v>
      </c>
      <c r="B262" s="3">
        <v>46080</v>
      </c>
      <c r="C262" s="4">
        <f>YEAR(SalesDataTable[[#This Row],[Order Date]])</f>
        <v>2026</v>
      </c>
      <c r="D262" s="16" t="str">
        <f>"Q"&amp;ROUNDUP(MONTH(SalesDataTable[[#This Row],[Order Date]])/3,0)</f>
        <v>Q1</v>
      </c>
      <c r="E262" s="4">
        <f>MONTH(SalesDataTable[[#This Row],[Order Date]])</f>
        <v>2</v>
      </c>
      <c r="F262" s="16" t="str">
        <f>TEXT(SalesDataTable[[#This Row],[Order Date]],"MMM")</f>
        <v>Feb</v>
      </c>
      <c r="G262" s="4" t="s">
        <v>11</v>
      </c>
      <c r="H262" s="4" t="s">
        <v>12</v>
      </c>
      <c r="I262" s="4" t="s">
        <v>2</v>
      </c>
      <c r="J262" s="4" t="s">
        <v>13</v>
      </c>
      <c r="K262" s="4" t="s">
        <v>9</v>
      </c>
      <c r="L262" s="4" t="s">
        <v>46</v>
      </c>
      <c r="M262" s="8">
        <v>1</v>
      </c>
      <c r="N262" s="5">
        <v>72.97</v>
      </c>
      <c r="O262" s="6">
        <v>0</v>
      </c>
      <c r="P262" s="5">
        <v>32.43</v>
      </c>
      <c r="Q262" s="5">
        <f t="shared" si="16"/>
        <v>72.97</v>
      </c>
      <c r="R262" s="5">
        <f t="shared" si="17"/>
        <v>32.43</v>
      </c>
      <c r="S262" s="5">
        <f t="shared" si="18"/>
        <v>40.54</v>
      </c>
      <c r="T262" s="7">
        <f t="shared" si="19"/>
        <v>0.55557078251336167</v>
      </c>
    </row>
    <row r="263" spans="1:20" ht="15.6">
      <c r="A263" s="2">
        <v>892</v>
      </c>
      <c r="B263" s="3">
        <v>46080</v>
      </c>
      <c r="C263" s="4">
        <f>YEAR(SalesDataTable[[#This Row],[Order Date]])</f>
        <v>2026</v>
      </c>
      <c r="D263" s="16" t="str">
        <f>"Q"&amp;ROUNDUP(MONTH(SalesDataTable[[#This Row],[Order Date]])/3,0)</f>
        <v>Q1</v>
      </c>
      <c r="E263" s="4">
        <f>MONTH(SalesDataTable[[#This Row],[Order Date]])</f>
        <v>2</v>
      </c>
      <c r="F263" s="16" t="str">
        <f>TEXT(SalesDataTable[[#This Row],[Order Date]],"MMM")</f>
        <v>Feb</v>
      </c>
      <c r="G263" s="4" t="s">
        <v>20</v>
      </c>
      <c r="H263" s="4" t="s">
        <v>31</v>
      </c>
      <c r="I263" s="4" t="s">
        <v>8</v>
      </c>
      <c r="J263" s="4" t="s">
        <v>16</v>
      </c>
      <c r="K263" s="4" t="s">
        <v>14</v>
      </c>
      <c r="L263" s="4" t="s">
        <v>32</v>
      </c>
      <c r="M263" s="8">
        <v>12</v>
      </c>
      <c r="N263" s="5">
        <v>47.15</v>
      </c>
      <c r="O263" s="6">
        <v>0.1</v>
      </c>
      <c r="P263" s="5">
        <v>17.829999999999998</v>
      </c>
      <c r="Q263" s="5">
        <f t="shared" si="16"/>
        <v>509.21999999999997</v>
      </c>
      <c r="R263" s="5">
        <f t="shared" si="17"/>
        <v>213.95999999999998</v>
      </c>
      <c r="S263" s="5">
        <f t="shared" si="18"/>
        <v>295.26</v>
      </c>
      <c r="T263" s="7">
        <f t="shared" si="19"/>
        <v>0.57982797219276538</v>
      </c>
    </row>
    <row r="264" spans="1:20" ht="15.6">
      <c r="A264" s="2">
        <v>1115</v>
      </c>
      <c r="B264" s="3">
        <v>46080</v>
      </c>
      <c r="C264" s="4">
        <f>YEAR(SalesDataTable[[#This Row],[Order Date]])</f>
        <v>2026</v>
      </c>
      <c r="D264" s="16" t="str">
        <f>"Q"&amp;ROUNDUP(MONTH(SalesDataTable[[#This Row],[Order Date]])/3,0)</f>
        <v>Q1</v>
      </c>
      <c r="E264" s="4">
        <f>MONTH(SalesDataTable[[#This Row],[Order Date]])</f>
        <v>2</v>
      </c>
      <c r="F264" s="16" t="str">
        <f>TEXT(SalesDataTable[[#This Row],[Order Date]],"MMM")</f>
        <v>Feb</v>
      </c>
      <c r="G264" s="4" t="s">
        <v>0</v>
      </c>
      <c r="H264" s="4" t="s">
        <v>1</v>
      </c>
      <c r="I264" s="4" t="s">
        <v>19</v>
      </c>
      <c r="J264" s="4" t="s">
        <v>16</v>
      </c>
      <c r="K264" s="4" t="s">
        <v>14</v>
      </c>
      <c r="L264" s="4" t="s">
        <v>48</v>
      </c>
      <c r="M264" s="8">
        <v>3</v>
      </c>
      <c r="N264" s="5">
        <v>161.19999999999999</v>
      </c>
      <c r="O264" s="6">
        <v>0.1</v>
      </c>
      <c r="P264" s="5">
        <v>87.37</v>
      </c>
      <c r="Q264" s="5">
        <f t="shared" si="16"/>
        <v>435.23999999999995</v>
      </c>
      <c r="R264" s="5">
        <f t="shared" si="17"/>
        <v>262.11</v>
      </c>
      <c r="S264" s="5">
        <f t="shared" si="18"/>
        <v>173.12999999999994</v>
      </c>
      <c r="T264" s="7">
        <f t="shared" si="19"/>
        <v>0.39778053487730897</v>
      </c>
    </row>
    <row r="265" spans="1:20" ht="15.6">
      <c r="A265" s="2">
        <v>1186</v>
      </c>
      <c r="B265" s="3">
        <v>46080</v>
      </c>
      <c r="C265" s="4">
        <f>YEAR(SalesDataTable[[#This Row],[Order Date]])</f>
        <v>2026</v>
      </c>
      <c r="D265" s="16" t="str">
        <f>"Q"&amp;ROUNDUP(MONTH(SalesDataTable[[#This Row],[Order Date]])/3,0)</f>
        <v>Q1</v>
      </c>
      <c r="E265" s="4">
        <f>MONTH(SalesDataTable[[#This Row],[Order Date]])</f>
        <v>2</v>
      </c>
      <c r="F265" s="16" t="str">
        <f>TEXT(SalesDataTable[[#This Row],[Order Date]],"MMM")</f>
        <v>Feb</v>
      </c>
      <c r="G265" s="4" t="s">
        <v>0</v>
      </c>
      <c r="H265" s="4" t="s">
        <v>36</v>
      </c>
      <c r="I265" s="4" t="s">
        <v>19</v>
      </c>
      <c r="J265" s="4" t="s">
        <v>16</v>
      </c>
      <c r="K265" s="4" t="s">
        <v>4</v>
      </c>
      <c r="L265" s="4" t="s">
        <v>22</v>
      </c>
      <c r="M265" s="8">
        <v>1</v>
      </c>
      <c r="N265" s="5">
        <v>49.73</v>
      </c>
      <c r="O265" s="6">
        <v>0</v>
      </c>
      <c r="P265" s="5">
        <v>22</v>
      </c>
      <c r="Q265" s="5">
        <f t="shared" si="16"/>
        <v>49.73</v>
      </c>
      <c r="R265" s="5">
        <f t="shared" si="17"/>
        <v>22</v>
      </c>
      <c r="S265" s="5">
        <f t="shared" si="18"/>
        <v>27.729999999999997</v>
      </c>
      <c r="T265" s="7">
        <f t="shared" si="19"/>
        <v>0.55761109993967417</v>
      </c>
    </row>
    <row r="266" spans="1:20" ht="15.6">
      <c r="A266" s="2">
        <v>2093</v>
      </c>
      <c r="B266" s="3">
        <v>46080</v>
      </c>
      <c r="C266" s="4">
        <f>YEAR(SalesDataTable[[#This Row],[Order Date]])</f>
        <v>2026</v>
      </c>
      <c r="D266" s="16" t="str">
        <f>"Q"&amp;ROUNDUP(MONTH(SalesDataTable[[#This Row],[Order Date]])/3,0)</f>
        <v>Q1</v>
      </c>
      <c r="E266" s="4">
        <f>MONTH(SalesDataTable[[#This Row],[Order Date]])</f>
        <v>2</v>
      </c>
      <c r="F266" s="16" t="str">
        <f>TEXT(SalesDataTable[[#This Row],[Order Date]],"MMM")</f>
        <v>Feb</v>
      </c>
      <c r="G266" s="4" t="s">
        <v>11</v>
      </c>
      <c r="H266" s="4" t="s">
        <v>52</v>
      </c>
      <c r="I266" s="4" t="s">
        <v>2</v>
      </c>
      <c r="J266" s="4" t="s">
        <v>3</v>
      </c>
      <c r="K266" s="4" t="s">
        <v>23</v>
      </c>
      <c r="L266" s="4" t="s">
        <v>51</v>
      </c>
      <c r="M266" s="8">
        <v>2</v>
      </c>
      <c r="N266" s="5">
        <v>126.19</v>
      </c>
      <c r="O266" s="6">
        <v>0</v>
      </c>
      <c r="P266" s="5">
        <v>58.99</v>
      </c>
      <c r="Q266" s="5">
        <f t="shared" si="16"/>
        <v>252.38</v>
      </c>
      <c r="R266" s="5">
        <f t="shared" si="17"/>
        <v>117.98</v>
      </c>
      <c r="S266" s="5">
        <f t="shared" si="18"/>
        <v>134.39999999999998</v>
      </c>
      <c r="T266" s="7">
        <f t="shared" si="19"/>
        <v>0.5325303114351374</v>
      </c>
    </row>
    <row r="267" spans="1:20" ht="15.6">
      <c r="A267" s="2">
        <v>2136</v>
      </c>
      <c r="B267" s="3">
        <v>46080</v>
      </c>
      <c r="C267" s="4">
        <f>YEAR(SalesDataTable[[#This Row],[Order Date]])</f>
        <v>2026</v>
      </c>
      <c r="D267" s="16" t="str">
        <f>"Q"&amp;ROUNDUP(MONTH(SalesDataTable[[#This Row],[Order Date]])/3,0)</f>
        <v>Q1</v>
      </c>
      <c r="E267" s="4">
        <f>MONTH(SalesDataTable[[#This Row],[Order Date]])</f>
        <v>2</v>
      </c>
      <c r="F267" s="16" t="str">
        <f>TEXT(SalesDataTable[[#This Row],[Order Date]],"MMM")</f>
        <v>Feb</v>
      </c>
      <c r="G267" s="4" t="s">
        <v>6</v>
      </c>
      <c r="H267" s="4" t="s">
        <v>43</v>
      </c>
      <c r="I267" s="4" t="s">
        <v>2</v>
      </c>
      <c r="J267" s="4" t="s">
        <v>3</v>
      </c>
      <c r="K267" s="4" t="s">
        <v>14</v>
      </c>
      <c r="L267" s="4" t="s">
        <v>44</v>
      </c>
      <c r="M267" s="8">
        <v>2</v>
      </c>
      <c r="N267" s="5">
        <v>135.38999999999999</v>
      </c>
      <c r="O267" s="6">
        <v>0.05</v>
      </c>
      <c r="P267" s="5">
        <v>65.69</v>
      </c>
      <c r="Q267" s="5">
        <f t="shared" si="16"/>
        <v>257.24099999999999</v>
      </c>
      <c r="R267" s="5">
        <f t="shared" si="17"/>
        <v>131.38</v>
      </c>
      <c r="S267" s="5">
        <f t="shared" si="18"/>
        <v>125.86099999999999</v>
      </c>
      <c r="T267" s="7">
        <f t="shared" si="19"/>
        <v>0.48927270536189799</v>
      </c>
    </row>
    <row r="268" spans="1:20" ht="15.6">
      <c r="A268" s="2">
        <v>3538</v>
      </c>
      <c r="B268" s="3">
        <v>46080</v>
      </c>
      <c r="C268" s="4">
        <f>YEAR(SalesDataTable[[#This Row],[Order Date]])</f>
        <v>2026</v>
      </c>
      <c r="D268" s="16" t="str">
        <f>"Q"&amp;ROUNDUP(MONTH(SalesDataTable[[#This Row],[Order Date]])/3,0)</f>
        <v>Q1</v>
      </c>
      <c r="E268" s="4">
        <f>MONTH(SalesDataTable[[#This Row],[Order Date]])</f>
        <v>2</v>
      </c>
      <c r="F268" s="16" t="str">
        <f>TEXT(SalesDataTable[[#This Row],[Order Date]],"MMM")</f>
        <v>Feb</v>
      </c>
      <c r="G268" s="4" t="s">
        <v>6</v>
      </c>
      <c r="H268" s="4" t="s">
        <v>49</v>
      </c>
      <c r="I268" s="4" t="s">
        <v>8</v>
      </c>
      <c r="J268" s="4" t="s">
        <v>16</v>
      </c>
      <c r="K268" s="4" t="s">
        <v>34</v>
      </c>
      <c r="L268" s="4" t="s">
        <v>35</v>
      </c>
      <c r="M268" s="8">
        <v>12</v>
      </c>
      <c r="N268" s="5">
        <v>41.27</v>
      </c>
      <c r="O268" s="6">
        <v>0.1</v>
      </c>
      <c r="P268" s="5">
        <v>14.71</v>
      </c>
      <c r="Q268" s="5">
        <f t="shared" si="16"/>
        <v>445.71600000000001</v>
      </c>
      <c r="R268" s="5">
        <f t="shared" si="17"/>
        <v>176.52</v>
      </c>
      <c r="S268" s="5">
        <f t="shared" si="18"/>
        <v>269.19600000000003</v>
      </c>
      <c r="T268" s="7">
        <f t="shared" si="19"/>
        <v>0.60396306168053204</v>
      </c>
    </row>
    <row r="269" spans="1:20" ht="15.6">
      <c r="A269" s="2">
        <v>3891</v>
      </c>
      <c r="B269" s="3">
        <v>46080</v>
      </c>
      <c r="C269" s="4">
        <f>YEAR(SalesDataTable[[#This Row],[Order Date]])</f>
        <v>2026</v>
      </c>
      <c r="D269" s="16" t="str">
        <f>"Q"&amp;ROUNDUP(MONTH(SalesDataTable[[#This Row],[Order Date]])/3,0)</f>
        <v>Q1</v>
      </c>
      <c r="E269" s="4">
        <f>MONTH(SalesDataTable[[#This Row],[Order Date]])</f>
        <v>2</v>
      </c>
      <c r="F269" s="16" t="str">
        <f>TEXT(SalesDataTable[[#This Row],[Order Date]],"MMM")</f>
        <v>Feb</v>
      </c>
      <c r="G269" s="4" t="s">
        <v>0</v>
      </c>
      <c r="H269" s="4" t="s">
        <v>1</v>
      </c>
      <c r="I269" s="4" t="s">
        <v>19</v>
      </c>
      <c r="J269" s="4" t="s">
        <v>3</v>
      </c>
      <c r="K269" s="4" t="s">
        <v>4</v>
      </c>
      <c r="L269" s="4" t="s">
        <v>5</v>
      </c>
      <c r="M269" s="8">
        <v>1</v>
      </c>
      <c r="N269" s="5">
        <v>82.04</v>
      </c>
      <c r="O269" s="6">
        <v>0.1</v>
      </c>
      <c r="P269" s="5">
        <v>41.46</v>
      </c>
      <c r="Q269" s="5">
        <f t="shared" si="16"/>
        <v>73.836000000000013</v>
      </c>
      <c r="R269" s="5">
        <f t="shared" si="17"/>
        <v>41.46</v>
      </c>
      <c r="S269" s="5">
        <f t="shared" si="18"/>
        <v>32.376000000000012</v>
      </c>
      <c r="T269" s="7">
        <f t="shared" si="19"/>
        <v>0.43848529172761264</v>
      </c>
    </row>
    <row r="270" spans="1:20" ht="15.6">
      <c r="A270" s="2">
        <v>3917</v>
      </c>
      <c r="B270" s="3">
        <v>46080</v>
      </c>
      <c r="C270" s="4">
        <f>YEAR(SalesDataTable[[#This Row],[Order Date]])</f>
        <v>2026</v>
      </c>
      <c r="D270" s="16" t="str">
        <f>"Q"&amp;ROUNDUP(MONTH(SalesDataTable[[#This Row],[Order Date]])/3,0)</f>
        <v>Q1</v>
      </c>
      <c r="E270" s="4">
        <f>MONTH(SalesDataTable[[#This Row],[Order Date]])</f>
        <v>2</v>
      </c>
      <c r="F270" s="16" t="str">
        <f>TEXT(SalesDataTable[[#This Row],[Order Date]],"MMM")</f>
        <v>Feb</v>
      </c>
      <c r="G270" s="4" t="s">
        <v>20</v>
      </c>
      <c r="H270" s="4" t="s">
        <v>21</v>
      </c>
      <c r="I270" s="4" t="s">
        <v>2</v>
      </c>
      <c r="J270" s="4" t="s">
        <v>3</v>
      </c>
      <c r="K270" s="4" t="s">
        <v>14</v>
      </c>
      <c r="L270" s="4" t="s">
        <v>15</v>
      </c>
      <c r="M270" s="8">
        <v>3</v>
      </c>
      <c r="N270" s="5">
        <v>36.630000000000003</v>
      </c>
      <c r="O270" s="6">
        <v>0</v>
      </c>
      <c r="P270" s="5">
        <v>13.26</v>
      </c>
      <c r="Q270" s="5">
        <f t="shared" si="16"/>
        <v>109.89000000000001</v>
      </c>
      <c r="R270" s="5">
        <f t="shared" si="17"/>
        <v>39.78</v>
      </c>
      <c r="S270" s="5">
        <f t="shared" si="18"/>
        <v>70.110000000000014</v>
      </c>
      <c r="T270" s="7">
        <f t="shared" si="19"/>
        <v>0.63800163800163801</v>
      </c>
    </row>
    <row r="271" spans="1:20" ht="15.6">
      <c r="A271" s="2">
        <v>4594</v>
      </c>
      <c r="B271" s="3">
        <v>46080</v>
      </c>
      <c r="C271" s="4">
        <f>YEAR(SalesDataTable[[#This Row],[Order Date]])</f>
        <v>2026</v>
      </c>
      <c r="D271" s="16" t="str">
        <f>"Q"&amp;ROUNDUP(MONTH(SalesDataTable[[#This Row],[Order Date]])/3,0)</f>
        <v>Q1</v>
      </c>
      <c r="E271" s="4">
        <f>MONTH(SalesDataTable[[#This Row],[Order Date]])</f>
        <v>2</v>
      </c>
      <c r="F271" s="16" t="str">
        <f>TEXT(SalesDataTable[[#This Row],[Order Date]],"MMM")</f>
        <v>Feb</v>
      </c>
      <c r="G271" s="4" t="s">
        <v>20</v>
      </c>
      <c r="H271" s="4" t="s">
        <v>31</v>
      </c>
      <c r="I271" s="4" t="s">
        <v>19</v>
      </c>
      <c r="J271" s="4" t="s">
        <v>3</v>
      </c>
      <c r="K271" s="4" t="s">
        <v>9</v>
      </c>
      <c r="L271" s="4" t="s">
        <v>10</v>
      </c>
      <c r="M271" s="8">
        <v>5</v>
      </c>
      <c r="N271" s="5">
        <v>92.94</v>
      </c>
      <c r="O271" s="6">
        <v>0.05</v>
      </c>
      <c r="P271" s="5">
        <v>46.47</v>
      </c>
      <c r="Q271" s="5">
        <f t="shared" si="16"/>
        <v>441.46499999999997</v>
      </c>
      <c r="R271" s="5">
        <f t="shared" si="17"/>
        <v>232.35</v>
      </c>
      <c r="S271" s="5">
        <f t="shared" si="18"/>
        <v>209.11499999999998</v>
      </c>
      <c r="T271" s="7">
        <f t="shared" si="19"/>
        <v>0.47368421052631576</v>
      </c>
    </row>
    <row r="272" spans="1:20" ht="15.6">
      <c r="A272" s="2">
        <v>4750</v>
      </c>
      <c r="B272" s="3">
        <v>46080</v>
      </c>
      <c r="C272" s="4">
        <f>YEAR(SalesDataTable[[#This Row],[Order Date]])</f>
        <v>2026</v>
      </c>
      <c r="D272" s="16" t="str">
        <f>"Q"&amp;ROUNDUP(MONTH(SalesDataTable[[#This Row],[Order Date]])/3,0)</f>
        <v>Q1</v>
      </c>
      <c r="E272" s="4">
        <f>MONTH(SalesDataTable[[#This Row],[Order Date]])</f>
        <v>2</v>
      </c>
      <c r="F272" s="16" t="str">
        <f>TEXT(SalesDataTable[[#This Row],[Order Date]],"MMM")</f>
        <v>Feb</v>
      </c>
      <c r="G272" s="4" t="s">
        <v>6</v>
      </c>
      <c r="H272" s="4" t="s">
        <v>43</v>
      </c>
      <c r="I272" s="4" t="s">
        <v>19</v>
      </c>
      <c r="J272" s="4" t="s">
        <v>3</v>
      </c>
      <c r="K272" s="4" t="s">
        <v>34</v>
      </c>
      <c r="L272" s="4" t="s">
        <v>38</v>
      </c>
      <c r="M272" s="8">
        <v>2</v>
      </c>
      <c r="N272" s="5">
        <v>120.44</v>
      </c>
      <c r="O272" s="6">
        <v>0.05</v>
      </c>
      <c r="P272" s="5">
        <v>68.98</v>
      </c>
      <c r="Q272" s="5">
        <f t="shared" si="16"/>
        <v>228.83599999999998</v>
      </c>
      <c r="R272" s="5">
        <f t="shared" si="17"/>
        <v>137.96</v>
      </c>
      <c r="S272" s="5">
        <f t="shared" si="18"/>
        <v>90.875999999999976</v>
      </c>
      <c r="T272" s="7">
        <f t="shared" si="19"/>
        <v>0.3971228303239</v>
      </c>
    </row>
    <row r="273" spans="1:20" ht="15.6">
      <c r="A273" s="2">
        <v>4960</v>
      </c>
      <c r="B273" s="3">
        <v>46080</v>
      </c>
      <c r="C273" s="4">
        <f>YEAR(SalesDataTable[[#This Row],[Order Date]])</f>
        <v>2026</v>
      </c>
      <c r="D273" s="16" t="str">
        <f>"Q"&amp;ROUNDUP(MONTH(SalesDataTable[[#This Row],[Order Date]])/3,0)</f>
        <v>Q1</v>
      </c>
      <c r="E273" s="4">
        <f>MONTH(SalesDataTable[[#This Row],[Order Date]])</f>
        <v>2</v>
      </c>
      <c r="F273" s="16" t="str">
        <f>TEXT(SalesDataTable[[#This Row],[Order Date]],"MMM")</f>
        <v>Feb</v>
      </c>
      <c r="G273" s="4" t="s">
        <v>6</v>
      </c>
      <c r="H273" s="4" t="s">
        <v>27</v>
      </c>
      <c r="I273" s="4" t="s">
        <v>28</v>
      </c>
      <c r="J273" s="4" t="s">
        <v>13</v>
      </c>
      <c r="K273" s="4" t="s">
        <v>14</v>
      </c>
      <c r="L273" s="4" t="s">
        <v>15</v>
      </c>
      <c r="M273" s="8">
        <v>2</v>
      </c>
      <c r="N273" s="5">
        <v>36.130000000000003</v>
      </c>
      <c r="O273" s="6">
        <v>0</v>
      </c>
      <c r="P273" s="5">
        <v>13.72</v>
      </c>
      <c r="Q273" s="5">
        <f t="shared" si="16"/>
        <v>72.260000000000005</v>
      </c>
      <c r="R273" s="5">
        <f t="shared" si="17"/>
        <v>27.44</v>
      </c>
      <c r="S273" s="5">
        <f t="shared" si="18"/>
        <v>44.820000000000007</v>
      </c>
      <c r="T273" s="7">
        <f t="shared" si="19"/>
        <v>0.62026017160254643</v>
      </c>
    </row>
    <row r="274" spans="1:20" ht="15.6">
      <c r="A274" s="2">
        <v>4245</v>
      </c>
      <c r="B274" s="3">
        <v>46081</v>
      </c>
      <c r="C274" s="4">
        <f>YEAR(SalesDataTable[[#This Row],[Order Date]])</f>
        <v>2026</v>
      </c>
      <c r="D274" s="16" t="str">
        <f>"Q"&amp;ROUNDUP(MONTH(SalesDataTable[[#This Row],[Order Date]])/3,0)</f>
        <v>Q1</v>
      </c>
      <c r="E274" s="4">
        <f>MONTH(SalesDataTable[[#This Row],[Order Date]])</f>
        <v>2</v>
      </c>
      <c r="F274" s="16" t="str">
        <f>TEXT(SalesDataTable[[#This Row],[Order Date]],"MMM")</f>
        <v>Feb</v>
      </c>
      <c r="G274" s="4" t="s">
        <v>6</v>
      </c>
      <c r="H274" s="4" t="s">
        <v>7</v>
      </c>
      <c r="I274" s="4" t="s">
        <v>19</v>
      </c>
      <c r="J274" s="4" t="s">
        <v>3</v>
      </c>
      <c r="K274" s="4" t="s">
        <v>34</v>
      </c>
      <c r="L274" s="4" t="s">
        <v>38</v>
      </c>
      <c r="M274" s="8">
        <v>1</v>
      </c>
      <c r="N274" s="5">
        <v>124.97</v>
      </c>
      <c r="O274" s="6">
        <v>0.1</v>
      </c>
      <c r="P274" s="5">
        <v>69.790000000000006</v>
      </c>
      <c r="Q274" s="5">
        <f t="shared" si="16"/>
        <v>112.473</v>
      </c>
      <c r="R274" s="5">
        <f t="shared" si="17"/>
        <v>69.790000000000006</v>
      </c>
      <c r="S274" s="5">
        <f t="shared" si="18"/>
        <v>42.682999999999993</v>
      </c>
      <c r="T274" s="7">
        <f t="shared" si="19"/>
        <v>0.37949552337005321</v>
      </c>
    </row>
    <row r="275" spans="1:20" ht="15.6">
      <c r="A275" s="2">
        <v>4664</v>
      </c>
      <c r="B275" s="3">
        <v>46081</v>
      </c>
      <c r="C275" s="4">
        <f>YEAR(SalesDataTable[[#This Row],[Order Date]])</f>
        <v>2026</v>
      </c>
      <c r="D275" s="16" t="str">
        <f>"Q"&amp;ROUNDUP(MONTH(SalesDataTable[[#This Row],[Order Date]])/3,0)</f>
        <v>Q1</v>
      </c>
      <c r="E275" s="4">
        <f>MONTH(SalesDataTable[[#This Row],[Order Date]])</f>
        <v>2</v>
      </c>
      <c r="F275" s="16" t="str">
        <f>TEXT(SalesDataTable[[#This Row],[Order Date]],"MMM")</f>
        <v>Feb</v>
      </c>
      <c r="G275" s="4" t="s">
        <v>20</v>
      </c>
      <c r="H275" s="4" t="s">
        <v>47</v>
      </c>
      <c r="I275" s="4" t="s">
        <v>2</v>
      </c>
      <c r="J275" s="4" t="s">
        <v>3</v>
      </c>
      <c r="K275" s="4" t="s">
        <v>14</v>
      </c>
      <c r="L275" s="4" t="s">
        <v>48</v>
      </c>
      <c r="M275" s="8">
        <v>1</v>
      </c>
      <c r="N275" s="5">
        <v>163.31</v>
      </c>
      <c r="O275" s="6">
        <v>0.05</v>
      </c>
      <c r="P275" s="5">
        <v>87.22</v>
      </c>
      <c r="Q275" s="5">
        <f t="shared" si="16"/>
        <v>155.14449999999999</v>
      </c>
      <c r="R275" s="5">
        <f t="shared" si="17"/>
        <v>87.22</v>
      </c>
      <c r="S275" s="5">
        <f t="shared" si="18"/>
        <v>67.924499999999995</v>
      </c>
      <c r="T275" s="7">
        <f t="shared" si="19"/>
        <v>0.43781442461705056</v>
      </c>
    </row>
    <row r="276" spans="1:20" ht="15.6">
      <c r="A276" s="2">
        <v>383</v>
      </c>
      <c r="B276" s="3">
        <v>46082</v>
      </c>
      <c r="C276" s="4">
        <f>YEAR(SalesDataTable[[#This Row],[Order Date]])</f>
        <v>2026</v>
      </c>
      <c r="D276" s="16" t="str">
        <f>"Q"&amp;ROUNDUP(MONTH(SalesDataTable[[#This Row],[Order Date]])/3,0)</f>
        <v>Q1</v>
      </c>
      <c r="E276" s="4">
        <f>MONTH(SalesDataTable[[#This Row],[Order Date]])</f>
        <v>3</v>
      </c>
      <c r="F276" s="16" t="str">
        <f>TEXT(SalesDataTable[[#This Row],[Order Date]],"MMM")</f>
        <v>Mar</v>
      </c>
      <c r="G276" s="4" t="s">
        <v>11</v>
      </c>
      <c r="H276" s="4" t="s">
        <v>12</v>
      </c>
      <c r="I276" s="4" t="s">
        <v>19</v>
      </c>
      <c r="J276" s="4" t="s">
        <v>3</v>
      </c>
      <c r="K276" s="4" t="s">
        <v>9</v>
      </c>
      <c r="L276" s="4" t="s">
        <v>10</v>
      </c>
      <c r="M276" s="8">
        <v>3</v>
      </c>
      <c r="N276" s="5">
        <v>92.76</v>
      </c>
      <c r="O276" s="6">
        <v>0</v>
      </c>
      <c r="P276" s="5">
        <v>45.84</v>
      </c>
      <c r="Q276" s="5">
        <f t="shared" si="16"/>
        <v>278.28000000000003</v>
      </c>
      <c r="R276" s="5">
        <f t="shared" si="17"/>
        <v>137.52000000000001</v>
      </c>
      <c r="S276" s="5">
        <f t="shared" si="18"/>
        <v>140.76000000000002</v>
      </c>
      <c r="T276" s="7">
        <f t="shared" si="19"/>
        <v>0.50582147477360928</v>
      </c>
    </row>
    <row r="277" spans="1:20" ht="15.6">
      <c r="A277" s="2">
        <v>730</v>
      </c>
      <c r="B277" s="3">
        <v>46082</v>
      </c>
      <c r="C277" s="4">
        <f>YEAR(SalesDataTable[[#This Row],[Order Date]])</f>
        <v>2026</v>
      </c>
      <c r="D277" s="16" t="str">
        <f>"Q"&amp;ROUNDUP(MONTH(SalesDataTable[[#This Row],[Order Date]])/3,0)</f>
        <v>Q1</v>
      </c>
      <c r="E277" s="4">
        <f>MONTH(SalesDataTable[[#This Row],[Order Date]])</f>
        <v>3</v>
      </c>
      <c r="F277" s="16" t="str">
        <f>TEXT(SalesDataTable[[#This Row],[Order Date]],"MMM")</f>
        <v>Mar</v>
      </c>
      <c r="G277" s="4" t="s">
        <v>0</v>
      </c>
      <c r="H277" s="4" t="s">
        <v>50</v>
      </c>
      <c r="I277" s="4" t="s">
        <v>8</v>
      </c>
      <c r="J277" s="4" t="s">
        <v>16</v>
      </c>
      <c r="K277" s="4" t="s">
        <v>34</v>
      </c>
      <c r="L277" s="4" t="s">
        <v>35</v>
      </c>
      <c r="M277" s="8">
        <v>5</v>
      </c>
      <c r="N277" s="5">
        <v>41.31</v>
      </c>
      <c r="O277" s="6">
        <v>0.1</v>
      </c>
      <c r="P277" s="5">
        <v>15.14</v>
      </c>
      <c r="Q277" s="5">
        <f t="shared" si="16"/>
        <v>185.89500000000001</v>
      </c>
      <c r="R277" s="5">
        <f t="shared" si="17"/>
        <v>75.7</v>
      </c>
      <c r="S277" s="5">
        <f t="shared" si="18"/>
        <v>110.19500000000001</v>
      </c>
      <c r="T277" s="7">
        <f t="shared" si="19"/>
        <v>0.59278087092175691</v>
      </c>
    </row>
    <row r="278" spans="1:20" ht="15.6">
      <c r="A278" s="2">
        <v>985</v>
      </c>
      <c r="B278" s="3">
        <v>46082</v>
      </c>
      <c r="C278" s="4">
        <f>YEAR(SalesDataTable[[#This Row],[Order Date]])</f>
        <v>2026</v>
      </c>
      <c r="D278" s="16" t="str">
        <f>"Q"&amp;ROUNDUP(MONTH(SalesDataTable[[#This Row],[Order Date]])/3,0)</f>
        <v>Q1</v>
      </c>
      <c r="E278" s="4">
        <f>MONTH(SalesDataTable[[#This Row],[Order Date]])</f>
        <v>3</v>
      </c>
      <c r="F278" s="16" t="str">
        <f>TEXT(SalesDataTable[[#This Row],[Order Date]],"MMM")</f>
        <v>Mar</v>
      </c>
      <c r="G278" s="4" t="s">
        <v>6</v>
      </c>
      <c r="H278" s="4" t="s">
        <v>49</v>
      </c>
      <c r="I278" s="4" t="s">
        <v>28</v>
      </c>
      <c r="J278" s="4" t="s">
        <v>13</v>
      </c>
      <c r="K278" s="4" t="s">
        <v>34</v>
      </c>
      <c r="L278" s="4" t="s">
        <v>35</v>
      </c>
      <c r="M278" s="8">
        <v>2</v>
      </c>
      <c r="N278" s="5">
        <v>41.23</v>
      </c>
      <c r="O278" s="6">
        <v>0</v>
      </c>
      <c r="P278" s="5">
        <v>14.28</v>
      </c>
      <c r="Q278" s="5">
        <f t="shared" si="16"/>
        <v>82.46</v>
      </c>
      <c r="R278" s="5">
        <f t="shared" si="17"/>
        <v>28.56</v>
      </c>
      <c r="S278" s="5">
        <f t="shared" si="18"/>
        <v>53.899999999999991</v>
      </c>
      <c r="T278" s="7">
        <f t="shared" si="19"/>
        <v>0.65365025466893034</v>
      </c>
    </row>
    <row r="279" spans="1:20" ht="15.6">
      <c r="A279" s="2">
        <v>1457</v>
      </c>
      <c r="B279" s="3">
        <v>46082</v>
      </c>
      <c r="C279" s="4">
        <f>YEAR(SalesDataTable[[#This Row],[Order Date]])</f>
        <v>2026</v>
      </c>
      <c r="D279" s="16" t="str">
        <f>"Q"&amp;ROUNDUP(MONTH(SalesDataTable[[#This Row],[Order Date]])/3,0)</f>
        <v>Q1</v>
      </c>
      <c r="E279" s="4">
        <f>MONTH(SalesDataTable[[#This Row],[Order Date]])</f>
        <v>3</v>
      </c>
      <c r="F279" s="16" t="str">
        <f>TEXT(SalesDataTable[[#This Row],[Order Date]],"MMM")</f>
        <v>Mar</v>
      </c>
      <c r="G279" s="4" t="s">
        <v>6</v>
      </c>
      <c r="H279" s="4" t="s">
        <v>7</v>
      </c>
      <c r="I279" s="4" t="s">
        <v>2</v>
      </c>
      <c r="J279" s="4" t="s">
        <v>13</v>
      </c>
      <c r="K279" s="4" t="s">
        <v>14</v>
      </c>
      <c r="L279" s="4" t="s">
        <v>15</v>
      </c>
      <c r="M279" s="8">
        <v>1</v>
      </c>
      <c r="N279" s="5">
        <v>36.47</v>
      </c>
      <c r="O279" s="6">
        <v>0.05</v>
      </c>
      <c r="P279" s="5">
        <v>13.21</v>
      </c>
      <c r="Q279" s="5">
        <f t="shared" si="16"/>
        <v>34.646499999999996</v>
      </c>
      <c r="R279" s="5">
        <f t="shared" si="17"/>
        <v>13.21</v>
      </c>
      <c r="S279" s="5">
        <f t="shared" si="18"/>
        <v>21.436499999999995</v>
      </c>
      <c r="T279" s="7">
        <f t="shared" si="19"/>
        <v>0.61872050567878423</v>
      </c>
    </row>
    <row r="280" spans="1:20" ht="15.6">
      <c r="A280" s="2">
        <v>2558</v>
      </c>
      <c r="B280" s="3">
        <v>46082</v>
      </c>
      <c r="C280" s="4">
        <f>YEAR(SalesDataTable[[#This Row],[Order Date]])</f>
        <v>2026</v>
      </c>
      <c r="D280" s="16" t="str">
        <f>"Q"&amp;ROUNDUP(MONTH(SalesDataTable[[#This Row],[Order Date]])/3,0)</f>
        <v>Q1</v>
      </c>
      <c r="E280" s="4">
        <f>MONTH(SalesDataTable[[#This Row],[Order Date]])</f>
        <v>3</v>
      </c>
      <c r="F280" s="16" t="str">
        <f>TEXT(SalesDataTable[[#This Row],[Order Date]],"MMM")</f>
        <v>Mar</v>
      </c>
      <c r="G280" s="4" t="s">
        <v>0</v>
      </c>
      <c r="H280" s="4" t="s">
        <v>50</v>
      </c>
      <c r="I280" s="4" t="s">
        <v>28</v>
      </c>
      <c r="J280" s="4" t="s">
        <v>13</v>
      </c>
      <c r="K280" s="4" t="s">
        <v>34</v>
      </c>
      <c r="L280" s="4" t="s">
        <v>42</v>
      </c>
      <c r="M280" s="8">
        <v>1</v>
      </c>
      <c r="N280" s="5">
        <v>36.67</v>
      </c>
      <c r="O280" s="6">
        <v>0</v>
      </c>
      <c r="P280" s="5">
        <v>13.97</v>
      </c>
      <c r="Q280" s="5">
        <f t="shared" si="16"/>
        <v>36.67</v>
      </c>
      <c r="R280" s="5">
        <f t="shared" si="17"/>
        <v>13.97</v>
      </c>
      <c r="S280" s="5">
        <f t="shared" si="18"/>
        <v>22.700000000000003</v>
      </c>
      <c r="T280" s="7">
        <f t="shared" si="19"/>
        <v>0.61903463321516228</v>
      </c>
    </row>
    <row r="281" spans="1:20" ht="15.6">
      <c r="A281" s="2">
        <v>3024</v>
      </c>
      <c r="B281" s="3">
        <v>46082</v>
      </c>
      <c r="C281" s="4">
        <f>YEAR(SalesDataTable[[#This Row],[Order Date]])</f>
        <v>2026</v>
      </c>
      <c r="D281" s="16" t="str">
        <f>"Q"&amp;ROUNDUP(MONTH(SalesDataTable[[#This Row],[Order Date]])/3,0)</f>
        <v>Q1</v>
      </c>
      <c r="E281" s="4">
        <f>MONTH(SalesDataTable[[#This Row],[Order Date]])</f>
        <v>3</v>
      </c>
      <c r="F281" s="16" t="str">
        <f>TEXT(SalesDataTable[[#This Row],[Order Date]],"MMM")</f>
        <v>Mar</v>
      </c>
      <c r="G281" s="4" t="s">
        <v>6</v>
      </c>
      <c r="H281" s="4" t="s">
        <v>41</v>
      </c>
      <c r="I281" s="4" t="s">
        <v>2</v>
      </c>
      <c r="J281" s="4" t="s">
        <v>16</v>
      </c>
      <c r="K281" s="4" t="s">
        <v>4</v>
      </c>
      <c r="L281" s="4" t="s">
        <v>22</v>
      </c>
      <c r="M281" s="8">
        <v>2</v>
      </c>
      <c r="N281" s="5">
        <v>51.87</v>
      </c>
      <c r="O281" s="6">
        <v>0.1</v>
      </c>
      <c r="P281" s="5">
        <v>22.95</v>
      </c>
      <c r="Q281" s="5">
        <f t="shared" si="16"/>
        <v>93.366</v>
      </c>
      <c r="R281" s="5">
        <f t="shared" si="17"/>
        <v>45.9</v>
      </c>
      <c r="S281" s="5">
        <f t="shared" si="18"/>
        <v>47.466000000000001</v>
      </c>
      <c r="T281" s="7">
        <f t="shared" si="19"/>
        <v>0.50838635049161363</v>
      </c>
    </row>
    <row r="282" spans="1:20" ht="15.6">
      <c r="A282" s="2">
        <v>3225</v>
      </c>
      <c r="B282" s="3">
        <v>46082</v>
      </c>
      <c r="C282" s="4">
        <f>YEAR(SalesDataTable[[#This Row],[Order Date]])</f>
        <v>2026</v>
      </c>
      <c r="D282" s="16" t="str">
        <f>"Q"&amp;ROUNDUP(MONTH(SalesDataTable[[#This Row],[Order Date]])/3,0)</f>
        <v>Q1</v>
      </c>
      <c r="E282" s="4">
        <f>MONTH(SalesDataTable[[#This Row],[Order Date]])</f>
        <v>3</v>
      </c>
      <c r="F282" s="16" t="str">
        <f>TEXT(SalesDataTable[[#This Row],[Order Date]],"MMM")</f>
        <v>Mar</v>
      </c>
      <c r="G282" s="4" t="s">
        <v>11</v>
      </c>
      <c r="H282" s="4" t="s">
        <v>12</v>
      </c>
      <c r="I282" s="4" t="s">
        <v>19</v>
      </c>
      <c r="J282" s="4" t="s">
        <v>16</v>
      </c>
      <c r="K282" s="4" t="s">
        <v>23</v>
      </c>
      <c r="L282" s="4" t="s">
        <v>29</v>
      </c>
      <c r="M282" s="8">
        <v>1</v>
      </c>
      <c r="N282" s="5">
        <v>195.06</v>
      </c>
      <c r="O282" s="6">
        <v>0.1</v>
      </c>
      <c r="P282" s="5">
        <v>106.68</v>
      </c>
      <c r="Q282" s="5">
        <f t="shared" si="16"/>
        <v>175.554</v>
      </c>
      <c r="R282" s="5">
        <f t="shared" si="17"/>
        <v>106.68</v>
      </c>
      <c r="S282" s="5">
        <f t="shared" si="18"/>
        <v>68.873999999999995</v>
      </c>
      <c r="T282" s="7">
        <f t="shared" si="19"/>
        <v>0.39232372945076727</v>
      </c>
    </row>
    <row r="283" spans="1:20" ht="15.6">
      <c r="A283" s="2">
        <v>3551</v>
      </c>
      <c r="B283" s="3">
        <v>46082</v>
      </c>
      <c r="C283" s="4">
        <f>YEAR(SalesDataTable[[#This Row],[Order Date]])</f>
        <v>2026</v>
      </c>
      <c r="D283" s="16" t="str">
        <f>"Q"&amp;ROUNDUP(MONTH(SalesDataTable[[#This Row],[Order Date]])/3,0)</f>
        <v>Q1</v>
      </c>
      <c r="E283" s="4">
        <f>MONTH(SalesDataTable[[#This Row],[Order Date]])</f>
        <v>3</v>
      </c>
      <c r="F283" s="16" t="str">
        <f>TEXT(SalesDataTable[[#This Row],[Order Date]],"MMM")</f>
        <v>Mar</v>
      </c>
      <c r="G283" s="4" t="s">
        <v>6</v>
      </c>
      <c r="H283" s="4" t="s">
        <v>41</v>
      </c>
      <c r="I283" s="4" t="s">
        <v>28</v>
      </c>
      <c r="J283" s="4" t="s">
        <v>3</v>
      </c>
      <c r="K283" s="4" t="s">
        <v>4</v>
      </c>
      <c r="L283" s="4" t="s">
        <v>30</v>
      </c>
      <c r="M283" s="8">
        <v>2</v>
      </c>
      <c r="N283" s="5">
        <v>100.79</v>
      </c>
      <c r="O283" s="6">
        <v>0.05</v>
      </c>
      <c r="P283" s="5">
        <v>49</v>
      </c>
      <c r="Q283" s="5">
        <f t="shared" si="16"/>
        <v>191.501</v>
      </c>
      <c r="R283" s="5">
        <f t="shared" si="17"/>
        <v>98</v>
      </c>
      <c r="S283" s="5">
        <f t="shared" si="18"/>
        <v>93.501000000000005</v>
      </c>
      <c r="T283" s="7">
        <f t="shared" si="19"/>
        <v>0.48825332504791097</v>
      </c>
    </row>
    <row r="284" spans="1:20" ht="15.6">
      <c r="A284" s="2">
        <v>4157</v>
      </c>
      <c r="B284" s="3">
        <v>46082</v>
      </c>
      <c r="C284" s="4">
        <f>YEAR(SalesDataTable[[#This Row],[Order Date]])</f>
        <v>2026</v>
      </c>
      <c r="D284" s="16" t="str">
        <f>"Q"&amp;ROUNDUP(MONTH(SalesDataTable[[#This Row],[Order Date]])/3,0)</f>
        <v>Q1</v>
      </c>
      <c r="E284" s="4">
        <f>MONTH(SalesDataTable[[#This Row],[Order Date]])</f>
        <v>3</v>
      </c>
      <c r="F284" s="16" t="str">
        <f>TEXT(SalesDataTable[[#This Row],[Order Date]],"MMM")</f>
        <v>Mar</v>
      </c>
      <c r="G284" s="4" t="s">
        <v>20</v>
      </c>
      <c r="H284" s="4" t="s">
        <v>33</v>
      </c>
      <c r="I284" s="4" t="s">
        <v>2</v>
      </c>
      <c r="J284" s="4" t="s">
        <v>13</v>
      </c>
      <c r="K284" s="4" t="s">
        <v>4</v>
      </c>
      <c r="L284" s="4" t="s">
        <v>22</v>
      </c>
      <c r="M284" s="8">
        <v>5</v>
      </c>
      <c r="N284" s="5">
        <v>51.92</v>
      </c>
      <c r="O284" s="6">
        <v>0.15</v>
      </c>
      <c r="P284" s="5">
        <v>22.24</v>
      </c>
      <c r="Q284" s="5">
        <f t="shared" si="16"/>
        <v>220.66000000000003</v>
      </c>
      <c r="R284" s="5">
        <f t="shared" si="17"/>
        <v>111.19999999999999</v>
      </c>
      <c r="S284" s="5">
        <f t="shared" si="18"/>
        <v>109.46000000000004</v>
      </c>
      <c r="T284" s="7">
        <f t="shared" si="19"/>
        <v>0.49605728269736254</v>
      </c>
    </row>
    <row r="285" spans="1:20" ht="15.6">
      <c r="A285" s="2">
        <v>4398</v>
      </c>
      <c r="B285" s="3">
        <v>46082</v>
      </c>
      <c r="C285" s="4">
        <f>YEAR(SalesDataTable[[#This Row],[Order Date]])</f>
        <v>2026</v>
      </c>
      <c r="D285" s="16" t="str">
        <f>"Q"&amp;ROUNDUP(MONTH(SalesDataTable[[#This Row],[Order Date]])/3,0)</f>
        <v>Q1</v>
      </c>
      <c r="E285" s="4">
        <f>MONTH(SalesDataTable[[#This Row],[Order Date]])</f>
        <v>3</v>
      </c>
      <c r="F285" s="16" t="str">
        <f>TEXT(SalesDataTable[[#This Row],[Order Date]],"MMM")</f>
        <v>Mar</v>
      </c>
      <c r="G285" s="4" t="s">
        <v>20</v>
      </c>
      <c r="H285" s="4" t="s">
        <v>31</v>
      </c>
      <c r="I285" s="4" t="s">
        <v>2</v>
      </c>
      <c r="J285" s="4" t="s">
        <v>13</v>
      </c>
      <c r="K285" s="4" t="s">
        <v>23</v>
      </c>
      <c r="L285" s="4" t="s">
        <v>51</v>
      </c>
      <c r="M285" s="8">
        <v>1</v>
      </c>
      <c r="N285" s="5">
        <v>123.99</v>
      </c>
      <c r="O285" s="6">
        <v>0.05</v>
      </c>
      <c r="P285" s="5">
        <v>61.67</v>
      </c>
      <c r="Q285" s="5">
        <f t="shared" si="16"/>
        <v>117.79049999999999</v>
      </c>
      <c r="R285" s="5">
        <f t="shared" si="17"/>
        <v>61.67</v>
      </c>
      <c r="S285" s="5">
        <f t="shared" si="18"/>
        <v>56.120499999999993</v>
      </c>
      <c r="T285" s="7">
        <f t="shared" si="19"/>
        <v>0.47644334644984099</v>
      </c>
    </row>
    <row r="286" spans="1:20" ht="15.6">
      <c r="A286" s="2">
        <v>4951</v>
      </c>
      <c r="B286" s="3">
        <v>46082</v>
      </c>
      <c r="C286" s="4">
        <f>YEAR(SalesDataTable[[#This Row],[Order Date]])</f>
        <v>2026</v>
      </c>
      <c r="D286" s="16" t="str">
        <f>"Q"&amp;ROUNDUP(MONTH(SalesDataTable[[#This Row],[Order Date]])/3,0)</f>
        <v>Q1</v>
      </c>
      <c r="E286" s="4">
        <f>MONTH(SalesDataTable[[#This Row],[Order Date]])</f>
        <v>3</v>
      </c>
      <c r="F286" s="16" t="str">
        <f>TEXT(SalesDataTable[[#This Row],[Order Date]],"MMM")</f>
        <v>Mar</v>
      </c>
      <c r="G286" s="4" t="s">
        <v>6</v>
      </c>
      <c r="H286" s="4" t="s">
        <v>49</v>
      </c>
      <c r="I286" s="4" t="s">
        <v>2</v>
      </c>
      <c r="J286" s="4" t="s">
        <v>13</v>
      </c>
      <c r="K286" s="4" t="s">
        <v>23</v>
      </c>
      <c r="L286" s="4" t="s">
        <v>24</v>
      </c>
      <c r="M286" s="8">
        <v>1</v>
      </c>
      <c r="N286" s="5">
        <v>344.8</v>
      </c>
      <c r="O286" s="6">
        <v>0.05</v>
      </c>
      <c r="P286" s="5">
        <v>196.14</v>
      </c>
      <c r="Q286" s="5">
        <f t="shared" si="16"/>
        <v>327.56</v>
      </c>
      <c r="R286" s="5">
        <f t="shared" si="17"/>
        <v>196.14</v>
      </c>
      <c r="S286" s="5">
        <f t="shared" si="18"/>
        <v>131.42000000000002</v>
      </c>
      <c r="T286" s="7">
        <f t="shared" si="19"/>
        <v>0.40120893882036884</v>
      </c>
    </row>
    <row r="287" spans="1:20" ht="15.6">
      <c r="A287" s="2">
        <v>1354</v>
      </c>
      <c r="B287" s="3">
        <v>46083</v>
      </c>
      <c r="C287" s="4">
        <f>YEAR(SalesDataTable[[#This Row],[Order Date]])</f>
        <v>2026</v>
      </c>
      <c r="D287" s="16" t="str">
        <f>"Q"&amp;ROUNDUP(MONTH(SalesDataTable[[#This Row],[Order Date]])/3,0)</f>
        <v>Q1</v>
      </c>
      <c r="E287" s="4">
        <f>MONTH(SalesDataTable[[#This Row],[Order Date]])</f>
        <v>3</v>
      </c>
      <c r="F287" s="16" t="str">
        <f>TEXT(SalesDataTable[[#This Row],[Order Date]],"MMM")</f>
        <v>Mar</v>
      </c>
      <c r="G287" s="4" t="s">
        <v>20</v>
      </c>
      <c r="H287" s="4" t="s">
        <v>33</v>
      </c>
      <c r="I287" s="4" t="s">
        <v>28</v>
      </c>
      <c r="J287" s="4" t="s">
        <v>3</v>
      </c>
      <c r="K287" s="4" t="s">
        <v>14</v>
      </c>
      <c r="L287" s="4" t="s">
        <v>44</v>
      </c>
      <c r="M287" s="8">
        <v>3</v>
      </c>
      <c r="N287" s="5">
        <v>131.91999999999999</v>
      </c>
      <c r="O287" s="6">
        <v>0.05</v>
      </c>
      <c r="P287" s="5">
        <v>67.47</v>
      </c>
      <c r="Q287" s="5">
        <f t="shared" si="16"/>
        <v>375.97199999999998</v>
      </c>
      <c r="R287" s="5">
        <f t="shared" si="17"/>
        <v>202.41</v>
      </c>
      <c r="S287" s="5">
        <f t="shared" si="18"/>
        <v>173.56199999999998</v>
      </c>
      <c r="T287" s="7">
        <f t="shared" si="19"/>
        <v>0.46163544093709102</v>
      </c>
    </row>
    <row r="288" spans="1:20" ht="15.6">
      <c r="A288" s="2">
        <v>2042</v>
      </c>
      <c r="B288" s="3">
        <v>46083</v>
      </c>
      <c r="C288" s="4">
        <f>YEAR(SalesDataTable[[#This Row],[Order Date]])</f>
        <v>2026</v>
      </c>
      <c r="D288" s="16" t="str">
        <f>"Q"&amp;ROUNDUP(MONTH(SalesDataTable[[#This Row],[Order Date]])/3,0)</f>
        <v>Q1</v>
      </c>
      <c r="E288" s="4">
        <f>MONTH(SalesDataTable[[#This Row],[Order Date]])</f>
        <v>3</v>
      </c>
      <c r="F288" s="16" t="str">
        <f>TEXT(SalesDataTable[[#This Row],[Order Date]],"MMM")</f>
        <v>Mar</v>
      </c>
      <c r="G288" s="4" t="s">
        <v>11</v>
      </c>
      <c r="H288" s="4" t="s">
        <v>52</v>
      </c>
      <c r="I288" s="4" t="s">
        <v>2</v>
      </c>
      <c r="J288" s="4" t="s">
        <v>16</v>
      </c>
      <c r="K288" s="4" t="s">
        <v>9</v>
      </c>
      <c r="L288" s="4" t="s">
        <v>17</v>
      </c>
      <c r="M288" s="8">
        <v>3</v>
      </c>
      <c r="N288" s="5">
        <v>146.99</v>
      </c>
      <c r="O288" s="6">
        <v>0</v>
      </c>
      <c r="P288" s="5">
        <v>80.069999999999993</v>
      </c>
      <c r="Q288" s="5">
        <f t="shared" si="16"/>
        <v>440.97</v>
      </c>
      <c r="R288" s="5">
        <f t="shared" si="17"/>
        <v>240.20999999999998</v>
      </c>
      <c r="S288" s="5">
        <f t="shared" si="18"/>
        <v>200.76000000000005</v>
      </c>
      <c r="T288" s="7">
        <f t="shared" si="19"/>
        <v>0.45526906592285199</v>
      </c>
    </row>
    <row r="289" spans="1:20" ht="15.6">
      <c r="A289" s="2">
        <v>3895</v>
      </c>
      <c r="B289" s="3">
        <v>46083</v>
      </c>
      <c r="C289" s="4">
        <f>YEAR(SalesDataTable[[#This Row],[Order Date]])</f>
        <v>2026</v>
      </c>
      <c r="D289" s="16" t="str">
        <f>"Q"&amp;ROUNDUP(MONTH(SalesDataTable[[#This Row],[Order Date]])/3,0)</f>
        <v>Q1</v>
      </c>
      <c r="E289" s="4">
        <f>MONTH(SalesDataTable[[#This Row],[Order Date]])</f>
        <v>3</v>
      </c>
      <c r="F289" s="16" t="str">
        <f>TEXT(SalesDataTable[[#This Row],[Order Date]],"MMM")</f>
        <v>Mar</v>
      </c>
      <c r="G289" s="4" t="s">
        <v>20</v>
      </c>
      <c r="H289" s="4" t="s">
        <v>31</v>
      </c>
      <c r="I289" s="4" t="s">
        <v>2</v>
      </c>
      <c r="J289" s="4" t="s">
        <v>16</v>
      </c>
      <c r="K289" s="4" t="s">
        <v>14</v>
      </c>
      <c r="L289" s="4" t="s">
        <v>48</v>
      </c>
      <c r="M289" s="8">
        <v>2</v>
      </c>
      <c r="N289" s="5">
        <v>164.74</v>
      </c>
      <c r="O289" s="6">
        <v>0.05</v>
      </c>
      <c r="P289" s="5">
        <v>89.9</v>
      </c>
      <c r="Q289" s="5">
        <f t="shared" si="16"/>
        <v>313.00600000000003</v>
      </c>
      <c r="R289" s="5">
        <f t="shared" si="17"/>
        <v>179.8</v>
      </c>
      <c r="S289" s="5">
        <f t="shared" si="18"/>
        <v>133.20600000000002</v>
      </c>
      <c r="T289" s="7">
        <f t="shared" si="19"/>
        <v>0.42557011686676932</v>
      </c>
    </row>
    <row r="290" spans="1:20" ht="15.6">
      <c r="A290" s="2">
        <v>5074</v>
      </c>
      <c r="B290" s="3">
        <v>46083</v>
      </c>
      <c r="C290" s="4">
        <f>YEAR(SalesDataTable[[#This Row],[Order Date]])</f>
        <v>2026</v>
      </c>
      <c r="D290" s="16" t="str">
        <f>"Q"&amp;ROUNDUP(MONTH(SalesDataTable[[#This Row],[Order Date]])/3,0)</f>
        <v>Q1</v>
      </c>
      <c r="E290" s="4">
        <f>MONTH(SalesDataTable[[#This Row],[Order Date]])</f>
        <v>3</v>
      </c>
      <c r="F290" s="16" t="str">
        <f>TEXT(SalesDataTable[[#This Row],[Order Date]],"MMM")</f>
        <v>Mar</v>
      </c>
      <c r="G290" s="4" t="s">
        <v>20</v>
      </c>
      <c r="H290" s="4" t="s">
        <v>31</v>
      </c>
      <c r="I290" s="4" t="s">
        <v>2</v>
      </c>
      <c r="J290" s="4" t="s">
        <v>3</v>
      </c>
      <c r="K290" s="4" t="s">
        <v>9</v>
      </c>
      <c r="L290" s="4" t="s">
        <v>10</v>
      </c>
      <c r="M290" s="8">
        <v>2</v>
      </c>
      <c r="N290" s="5">
        <v>89.81</v>
      </c>
      <c r="O290" s="6">
        <v>0</v>
      </c>
      <c r="P290" s="5">
        <v>46.44</v>
      </c>
      <c r="Q290" s="5">
        <f t="shared" si="16"/>
        <v>179.62</v>
      </c>
      <c r="R290" s="5">
        <f t="shared" si="17"/>
        <v>92.88</v>
      </c>
      <c r="S290" s="5">
        <f t="shared" si="18"/>
        <v>86.740000000000009</v>
      </c>
      <c r="T290" s="7">
        <f t="shared" si="19"/>
        <v>0.482908362097762</v>
      </c>
    </row>
    <row r="291" spans="1:20" ht="15.6">
      <c r="A291" s="2">
        <v>179</v>
      </c>
      <c r="B291" s="3">
        <v>46084</v>
      </c>
      <c r="C291" s="4">
        <f>YEAR(SalesDataTable[[#This Row],[Order Date]])</f>
        <v>2026</v>
      </c>
      <c r="D291" s="16" t="str">
        <f>"Q"&amp;ROUNDUP(MONTH(SalesDataTable[[#This Row],[Order Date]])/3,0)</f>
        <v>Q1</v>
      </c>
      <c r="E291" s="4">
        <f>MONTH(SalesDataTable[[#This Row],[Order Date]])</f>
        <v>3</v>
      </c>
      <c r="F291" s="16" t="str">
        <f>TEXT(SalesDataTable[[#This Row],[Order Date]],"MMM")</f>
        <v>Mar</v>
      </c>
      <c r="G291" s="4" t="s">
        <v>11</v>
      </c>
      <c r="H291" s="4" t="s">
        <v>52</v>
      </c>
      <c r="I291" s="4" t="s">
        <v>19</v>
      </c>
      <c r="J291" s="4" t="s">
        <v>3</v>
      </c>
      <c r="K291" s="4" t="s">
        <v>34</v>
      </c>
      <c r="L291" s="4" t="s">
        <v>42</v>
      </c>
      <c r="M291" s="8">
        <v>1</v>
      </c>
      <c r="N291" s="5">
        <v>35.369999999999997</v>
      </c>
      <c r="O291" s="6">
        <v>0</v>
      </c>
      <c r="P291" s="5">
        <v>13.88</v>
      </c>
      <c r="Q291" s="5">
        <f t="shared" si="16"/>
        <v>35.369999999999997</v>
      </c>
      <c r="R291" s="5">
        <f t="shared" si="17"/>
        <v>13.88</v>
      </c>
      <c r="S291" s="5">
        <f t="shared" si="18"/>
        <v>21.489999999999995</v>
      </c>
      <c r="T291" s="7">
        <f t="shared" si="19"/>
        <v>0.60757704269154644</v>
      </c>
    </row>
    <row r="292" spans="1:20" ht="15.6">
      <c r="A292" s="2">
        <v>459</v>
      </c>
      <c r="B292" s="3">
        <v>46084</v>
      </c>
      <c r="C292" s="4">
        <f>YEAR(SalesDataTable[[#This Row],[Order Date]])</f>
        <v>2026</v>
      </c>
      <c r="D292" s="16" t="str">
        <f>"Q"&amp;ROUNDUP(MONTH(SalesDataTable[[#This Row],[Order Date]])/3,0)</f>
        <v>Q1</v>
      </c>
      <c r="E292" s="4">
        <f>MONTH(SalesDataTable[[#This Row],[Order Date]])</f>
        <v>3</v>
      </c>
      <c r="F292" s="16" t="str">
        <f>TEXT(SalesDataTable[[#This Row],[Order Date]],"MMM")</f>
        <v>Mar</v>
      </c>
      <c r="G292" s="4" t="s">
        <v>6</v>
      </c>
      <c r="H292" s="4" t="s">
        <v>43</v>
      </c>
      <c r="I292" s="4" t="s">
        <v>28</v>
      </c>
      <c r="J292" s="4" t="s">
        <v>13</v>
      </c>
      <c r="K292" s="4" t="s">
        <v>4</v>
      </c>
      <c r="L292" s="4" t="s">
        <v>22</v>
      </c>
      <c r="M292" s="8">
        <v>4</v>
      </c>
      <c r="N292" s="5">
        <v>50.64</v>
      </c>
      <c r="O292" s="6">
        <v>0</v>
      </c>
      <c r="P292" s="5">
        <v>23.09</v>
      </c>
      <c r="Q292" s="5">
        <f t="shared" si="16"/>
        <v>202.56</v>
      </c>
      <c r="R292" s="5">
        <f t="shared" si="17"/>
        <v>92.36</v>
      </c>
      <c r="S292" s="5">
        <f t="shared" si="18"/>
        <v>110.2</v>
      </c>
      <c r="T292" s="7">
        <f t="shared" si="19"/>
        <v>0.54403633491311221</v>
      </c>
    </row>
    <row r="293" spans="1:20" ht="15.6">
      <c r="A293" s="2">
        <v>525</v>
      </c>
      <c r="B293" s="3">
        <v>46084</v>
      </c>
      <c r="C293" s="4">
        <f>YEAR(SalesDataTable[[#This Row],[Order Date]])</f>
        <v>2026</v>
      </c>
      <c r="D293" s="16" t="str">
        <f>"Q"&amp;ROUNDUP(MONTH(SalesDataTable[[#This Row],[Order Date]])/3,0)</f>
        <v>Q1</v>
      </c>
      <c r="E293" s="4">
        <f>MONTH(SalesDataTable[[#This Row],[Order Date]])</f>
        <v>3</v>
      </c>
      <c r="F293" s="16" t="str">
        <f>TEXT(SalesDataTable[[#This Row],[Order Date]],"MMM")</f>
        <v>Mar</v>
      </c>
      <c r="G293" s="4" t="s">
        <v>20</v>
      </c>
      <c r="H293" s="4" t="s">
        <v>31</v>
      </c>
      <c r="I293" s="4" t="s">
        <v>19</v>
      </c>
      <c r="J293" s="4" t="s">
        <v>3</v>
      </c>
      <c r="K293" s="4" t="s">
        <v>9</v>
      </c>
      <c r="L293" s="4" t="s">
        <v>17</v>
      </c>
      <c r="M293" s="8">
        <v>1</v>
      </c>
      <c r="N293" s="5">
        <v>146.37</v>
      </c>
      <c r="O293" s="6">
        <v>0</v>
      </c>
      <c r="P293" s="5">
        <v>78.3</v>
      </c>
      <c r="Q293" s="5">
        <f t="shared" si="16"/>
        <v>146.37</v>
      </c>
      <c r="R293" s="5">
        <f t="shared" si="17"/>
        <v>78.3</v>
      </c>
      <c r="S293" s="5">
        <f t="shared" si="18"/>
        <v>68.070000000000007</v>
      </c>
      <c r="T293" s="7">
        <f t="shared" si="19"/>
        <v>0.46505431440869033</v>
      </c>
    </row>
    <row r="294" spans="1:20" ht="15.6">
      <c r="A294" s="2">
        <v>3374</v>
      </c>
      <c r="B294" s="3">
        <v>46084</v>
      </c>
      <c r="C294" s="4">
        <f>YEAR(SalesDataTable[[#This Row],[Order Date]])</f>
        <v>2026</v>
      </c>
      <c r="D294" s="16" t="str">
        <f>"Q"&amp;ROUNDUP(MONTH(SalesDataTable[[#This Row],[Order Date]])/3,0)</f>
        <v>Q1</v>
      </c>
      <c r="E294" s="4">
        <f>MONTH(SalesDataTable[[#This Row],[Order Date]])</f>
        <v>3</v>
      </c>
      <c r="F294" s="16" t="str">
        <f>TEXT(SalesDataTable[[#This Row],[Order Date]],"MMM")</f>
        <v>Mar</v>
      </c>
      <c r="G294" s="4" t="s">
        <v>11</v>
      </c>
      <c r="H294" s="4" t="s">
        <v>12</v>
      </c>
      <c r="I294" s="4" t="s">
        <v>2</v>
      </c>
      <c r="J294" s="4" t="s">
        <v>3</v>
      </c>
      <c r="K294" s="4" t="s">
        <v>9</v>
      </c>
      <c r="L294" s="4" t="s">
        <v>17</v>
      </c>
      <c r="M294" s="8">
        <v>3</v>
      </c>
      <c r="N294" s="5">
        <v>143.74</v>
      </c>
      <c r="O294" s="6">
        <v>0</v>
      </c>
      <c r="P294" s="5">
        <v>81.58</v>
      </c>
      <c r="Q294" s="5">
        <f t="shared" si="16"/>
        <v>431.22</v>
      </c>
      <c r="R294" s="5">
        <f t="shared" si="17"/>
        <v>244.74</v>
      </c>
      <c r="S294" s="5">
        <f t="shared" si="18"/>
        <v>186.48000000000002</v>
      </c>
      <c r="T294" s="7">
        <f t="shared" si="19"/>
        <v>0.43244747460692917</v>
      </c>
    </row>
    <row r="295" spans="1:20" ht="15.6">
      <c r="A295" s="2">
        <v>3850</v>
      </c>
      <c r="B295" s="3">
        <v>46084</v>
      </c>
      <c r="C295" s="4">
        <f>YEAR(SalesDataTable[[#This Row],[Order Date]])</f>
        <v>2026</v>
      </c>
      <c r="D295" s="16" t="str">
        <f>"Q"&amp;ROUNDUP(MONTH(SalesDataTable[[#This Row],[Order Date]])/3,0)</f>
        <v>Q1</v>
      </c>
      <c r="E295" s="4">
        <f>MONTH(SalesDataTable[[#This Row],[Order Date]])</f>
        <v>3</v>
      </c>
      <c r="F295" s="16" t="str">
        <f>TEXT(SalesDataTable[[#This Row],[Order Date]],"MMM")</f>
        <v>Mar</v>
      </c>
      <c r="G295" s="4" t="s">
        <v>20</v>
      </c>
      <c r="H295" s="4" t="s">
        <v>31</v>
      </c>
      <c r="I295" s="4" t="s">
        <v>28</v>
      </c>
      <c r="J295" s="4" t="s">
        <v>13</v>
      </c>
      <c r="K295" s="4" t="s">
        <v>23</v>
      </c>
      <c r="L295" s="4" t="s">
        <v>40</v>
      </c>
      <c r="M295" s="8">
        <v>2</v>
      </c>
      <c r="N295" s="5">
        <v>81.94</v>
      </c>
      <c r="O295" s="6">
        <v>0.1</v>
      </c>
      <c r="P295" s="5">
        <v>39.9</v>
      </c>
      <c r="Q295" s="5">
        <f t="shared" si="16"/>
        <v>147.49199999999999</v>
      </c>
      <c r="R295" s="5">
        <f t="shared" si="17"/>
        <v>79.8</v>
      </c>
      <c r="S295" s="5">
        <f t="shared" si="18"/>
        <v>67.691999999999993</v>
      </c>
      <c r="T295" s="7">
        <f t="shared" si="19"/>
        <v>0.45895370596371327</v>
      </c>
    </row>
    <row r="296" spans="1:20" ht="15.6">
      <c r="A296" s="2">
        <v>4004</v>
      </c>
      <c r="B296" s="3">
        <v>46084</v>
      </c>
      <c r="C296" s="4">
        <f>YEAR(SalesDataTable[[#This Row],[Order Date]])</f>
        <v>2026</v>
      </c>
      <c r="D296" s="16" t="str">
        <f>"Q"&amp;ROUNDUP(MONTH(SalesDataTable[[#This Row],[Order Date]])/3,0)</f>
        <v>Q1</v>
      </c>
      <c r="E296" s="4">
        <f>MONTH(SalesDataTable[[#This Row],[Order Date]])</f>
        <v>3</v>
      </c>
      <c r="F296" s="16" t="str">
        <f>TEXT(SalesDataTable[[#This Row],[Order Date]],"MMM")</f>
        <v>Mar</v>
      </c>
      <c r="G296" s="4" t="s">
        <v>11</v>
      </c>
      <c r="H296" s="4" t="s">
        <v>25</v>
      </c>
      <c r="I296" s="4" t="s">
        <v>2</v>
      </c>
      <c r="J296" s="4" t="s">
        <v>13</v>
      </c>
      <c r="K296" s="4" t="s">
        <v>14</v>
      </c>
      <c r="L296" s="4" t="s">
        <v>32</v>
      </c>
      <c r="M296" s="8">
        <v>1</v>
      </c>
      <c r="N296" s="5">
        <v>46.46</v>
      </c>
      <c r="O296" s="6">
        <v>0.1</v>
      </c>
      <c r="P296" s="5">
        <v>17.989999999999998</v>
      </c>
      <c r="Q296" s="5">
        <f t="shared" si="16"/>
        <v>41.814</v>
      </c>
      <c r="R296" s="5">
        <f t="shared" si="17"/>
        <v>17.989999999999998</v>
      </c>
      <c r="S296" s="5">
        <f t="shared" si="18"/>
        <v>23.824000000000002</v>
      </c>
      <c r="T296" s="7">
        <f t="shared" si="19"/>
        <v>0.56976132395848289</v>
      </c>
    </row>
    <row r="297" spans="1:20" ht="15.6">
      <c r="A297" s="2">
        <v>788</v>
      </c>
      <c r="B297" s="3">
        <v>46085</v>
      </c>
      <c r="C297" s="4">
        <f>YEAR(SalesDataTable[[#This Row],[Order Date]])</f>
        <v>2026</v>
      </c>
      <c r="D297" s="16" t="str">
        <f>"Q"&amp;ROUNDUP(MONTH(SalesDataTable[[#This Row],[Order Date]])/3,0)</f>
        <v>Q1</v>
      </c>
      <c r="E297" s="4">
        <f>MONTH(SalesDataTable[[#This Row],[Order Date]])</f>
        <v>3</v>
      </c>
      <c r="F297" s="16" t="str">
        <f>TEXT(SalesDataTable[[#This Row],[Order Date]],"MMM")</f>
        <v>Mar</v>
      </c>
      <c r="G297" s="4" t="s">
        <v>6</v>
      </c>
      <c r="H297" s="4" t="s">
        <v>41</v>
      </c>
      <c r="I297" s="4" t="s">
        <v>2</v>
      </c>
      <c r="J297" s="4" t="s">
        <v>13</v>
      </c>
      <c r="K297" s="4" t="s">
        <v>4</v>
      </c>
      <c r="L297" s="4" t="s">
        <v>26</v>
      </c>
      <c r="M297" s="8">
        <v>3</v>
      </c>
      <c r="N297" s="5">
        <v>39.49</v>
      </c>
      <c r="O297" s="6">
        <v>0</v>
      </c>
      <c r="P297" s="5">
        <v>16.420000000000002</v>
      </c>
      <c r="Q297" s="5">
        <f t="shared" si="16"/>
        <v>118.47</v>
      </c>
      <c r="R297" s="5">
        <f t="shared" si="17"/>
        <v>49.260000000000005</v>
      </c>
      <c r="S297" s="5">
        <f t="shared" si="18"/>
        <v>69.209999999999994</v>
      </c>
      <c r="T297" s="7">
        <f t="shared" si="19"/>
        <v>0.58419853127374011</v>
      </c>
    </row>
    <row r="298" spans="1:20" ht="15.6">
      <c r="A298" s="2">
        <v>1717</v>
      </c>
      <c r="B298" s="3">
        <v>46085</v>
      </c>
      <c r="C298" s="4">
        <f>YEAR(SalesDataTable[[#This Row],[Order Date]])</f>
        <v>2026</v>
      </c>
      <c r="D298" s="16" t="str">
        <f>"Q"&amp;ROUNDUP(MONTH(SalesDataTable[[#This Row],[Order Date]])/3,0)</f>
        <v>Q1</v>
      </c>
      <c r="E298" s="4">
        <f>MONTH(SalesDataTable[[#This Row],[Order Date]])</f>
        <v>3</v>
      </c>
      <c r="F298" s="16" t="str">
        <f>TEXT(SalesDataTable[[#This Row],[Order Date]],"MMM")</f>
        <v>Mar</v>
      </c>
      <c r="G298" s="4" t="s">
        <v>20</v>
      </c>
      <c r="H298" s="4" t="s">
        <v>47</v>
      </c>
      <c r="I298" s="4" t="s">
        <v>2</v>
      </c>
      <c r="J298" s="4" t="s">
        <v>3</v>
      </c>
      <c r="K298" s="4" t="s">
        <v>34</v>
      </c>
      <c r="L298" s="4" t="s">
        <v>35</v>
      </c>
      <c r="M298" s="8">
        <v>1</v>
      </c>
      <c r="N298" s="5">
        <v>40.909999999999997</v>
      </c>
      <c r="O298" s="6">
        <v>0</v>
      </c>
      <c r="P298" s="5">
        <v>14.89</v>
      </c>
      <c r="Q298" s="5">
        <f t="shared" si="16"/>
        <v>40.909999999999997</v>
      </c>
      <c r="R298" s="5">
        <f t="shared" si="17"/>
        <v>14.89</v>
      </c>
      <c r="S298" s="5">
        <f t="shared" si="18"/>
        <v>26.019999999999996</v>
      </c>
      <c r="T298" s="7">
        <f t="shared" si="19"/>
        <v>0.63603031043754577</v>
      </c>
    </row>
    <row r="299" spans="1:20" ht="15.6">
      <c r="A299" s="2">
        <v>1819</v>
      </c>
      <c r="B299" s="3">
        <v>46085</v>
      </c>
      <c r="C299" s="4">
        <f>YEAR(SalesDataTable[[#This Row],[Order Date]])</f>
        <v>2026</v>
      </c>
      <c r="D299" s="16" t="str">
        <f>"Q"&amp;ROUNDUP(MONTH(SalesDataTable[[#This Row],[Order Date]])/3,0)</f>
        <v>Q1</v>
      </c>
      <c r="E299" s="4">
        <f>MONTH(SalesDataTable[[#This Row],[Order Date]])</f>
        <v>3</v>
      </c>
      <c r="F299" s="16" t="str">
        <f>TEXT(SalesDataTable[[#This Row],[Order Date]],"MMM")</f>
        <v>Mar</v>
      </c>
      <c r="G299" s="4" t="s">
        <v>20</v>
      </c>
      <c r="H299" s="4" t="s">
        <v>33</v>
      </c>
      <c r="I299" s="4" t="s">
        <v>28</v>
      </c>
      <c r="J299" s="4" t="s">
        <v>13</v>
      </c>
      <c r="K299" s="4" t="s">
        <v>4</v>
      </c>
      <c r="L299" s="4" t="s">
        <v>22</v>
      </c>
      <c r="M299" s="8">
        <v>1</v>
      </c>
      <c r="N299" s="5">
        <v>49.94</v>
      </c>
      <c r="O299" s="6">
        <v>0.1</v>
      </c>
      <c r="P299" s="5">
        <v>21.84</v>
      </c>
      <c r="Q299" s="5">
        <f t="shared" si="16"/>
        <v>44.945999999999998</v>
      </c>
      <c r="R299" s="5">
        <f t="shared" si="17"/>
        <v>21.84</v>
      </c>
      <c r="S299" s="5">
        <f t="shared" si="18"/>
        <v>23.105999999999998</v>
      </c>
      <c r="T299" s="7">
        <f t="shared" si="19"/>
        <v>0.51408356694700308</v>
      </c>
    </row>
    <row r="300" spans="1:20" ht="15.6">
      <c r="A300" s="2">
        <v>1992</v>
      </c>
      <c r="B300" s="3">
        <v>46085</v>
      </c>
      <c r="C300" s="4">
        <f>YEAR(SalesDataTable[[#This Row],[Order Date]])</f>
        <v>2026</v>
      </c>
      <c r="D300" s="16" t="str">
        <f>"Q"&amp;ROUNDUP(MONTH(SalesDataTable[[#This Row],[Order Date]])/3,0)</f>
        <v>Q1</v>
      </c>
      <c r="E300" s="4">
        <f>MONTH(SalesDataTable[[#This Row],[Order Date]])</f>
        <v>3</v>
      </c>
      <c r="F300" s="16" t="str">
        <f>TEXT(SalesDataTable[[#This Row],[Order Date]],"MMM")</f>
        <v>Mar</v>
      </c>
      <c r="G300" s="4" t="s">
        <v>11</v>
      </c>
      <c r="H300" s="4" t="s">
        <v>25</v>
      </c>
      <c r="I300" s="4" t="s">
        <v>2</v>
      </c>
      <c r="J300" s="4" t="s">
        <v>16</v>
      </c>
      <c r="K300" s="4" t="s">
        <v>14</v>
      </c>
      <c r="L300" s="4" t="s">
        <v>15</v>
      </c>
      <c r="M300" s="8">
        <v>1</v>
      </c>
      <c r="N300" s="5">
        <v>35.520000000000003</v>
      </c>
      <c r="O300" s="6">
        <v>0</v>
      </c>
      <c r="P300" s="5">
        <v>13.21</v>
      </c>
      <c r="Q300" s="5">
        <f t="shared" si="16"/>
        <v>35.520000000000003</v>
      </c>
      <c r="R300" s="5">
        <f t="shared" si="17"/>
        <v>13.21</v>
      </c>
      <c r="S300" s="5">
        <f t="shared" si="18"/>
        <v>22.310000000000002</v>
      </c>
      <c r="T300" s="7">
        <f t="shared" si="19"/>
        <v>0.62809684684684686</v>
      </c>
    </row>
    <row r="301" spans="1:20" ht="15.6">
      <c r="A301" s="2">
        <v>2499</v>
      </c>
      <c r="B301" s="3">
        <v>46085</v>
      </c>
      <c r="C301" s="4">
        <f>YEAR(SalesDataTable[[#This Row],[Order Date]])</f>
        <v>2026</v>
      </c>
      <c r="D301" s="16" t="str">
        <f>"Q"&amp;ROUNDUP(MONTH(SalesDataTable[[#This Row],[Order Date]])/3,0)</f>
        <v>Q1</v>
      </c>
      <c r="E301" s="4">
        <f>MONTH(SalesDataTable[[#This Row],[Order Date]])</f>
        <v>3</v>
      </c>
      <c r="F301" s="16" t="str">
        <f>TEXT(SalesDataTable[[#This Row],[Order Date]],"MMM")</f>
        <v>Mar</v>
      </c>
      <c r="G301" s="4" t="s">
        <v>20</v>
      </c>
      <c r="H301" s="4" t="s">
        <v>31</v>
      </c>
      <c r="I301" s="4" t="s">
        <v>19</v>
      </c>
      <c r="J301" s="4" t="s">
        <v>13</v>
      </c>
      <c r="K301" s="4" t="s">
        <v>23</v>
      </c>
      <c r="L301" s="4" t="s">
        <v>24</v>
      </c>
      <c r="M301" s="8">
        <v>2</v>
      </c>
      <c r="N301" s="5">
        <v>341.1</v>
      </c>
      <c r="O301" s="6">
        <v>0</v>
      </c>
      <c r="P301" s="5">
        <v>200.19</v>
      </c>
      <c r="Q301" s="5">
        <f t="shared" si="16"/>
        <v>682.2</v>
      </c>
      <c r="R301" s="5">
        <f t="shared" si="17"/>
        <v>400.38</v>
      </c>
      <c r="S301" s="5">
        <f t="shared" si="18"/>
        <v>281.82000000000005</v>
      </c>
      <c r="T301" s="7">
        <f t="shared" si="19"/>
        <v>0.41310466138962187</v>
      </c>
    </row>
    <row r="302" spans="1:20" ht="15.6">
      <c r="A302" s="2">
        <v>2698</v>
      </c>
      <c r="B302" s="3">
        <v>46085</v>
      </c>
      <c r="C302" s="4">
        <f>YEAR(SalesDataTable[[#This Row],[Order Date]])</f>
        <v>2026</v>
      </c>
      <c r="D302" s="16" t="str">
        <f>"Q"&amp;ROUNDUP(MONTH(SalesDataTable[[#This Row],[Order Date]])/3,0)</f>
        <v>Q1</v>
      </c>
      <c r="E302" s="4">
        <f>MONTH(SalesDataTable[[#This Row],[Order Date]])</f>
        <v>3</v>
      </c>
      <c r="F302" s="16" t="str">
        <f>TEXT(SalesDataTable[[#This Row],[Order Date]],"MMM")</f>
        <v>Mar</v>
      </c>
      <c r="G302" s="4" t="s">
        <v>11</v>
      </c>
      <c r="H302" s="4" t="s">
        <v>52</v>
      </c>
      <c r="I302" s="4" t="s">
        <v>28</v>
      </c>
      <c r="J302" s="4" t="s">
        <v>13</v>
      </c>
      <c r="K302" s="4" t="s">
        <v>34</v>
      </c>
      <c r="L302" s="4" t="s">
        <v>42</v>
      </c>
      <c r="M302" s="8">
        <v>4</v>
      </c>
      <c r="N302" s="5">
        <v>36.08</v>
      </c>
      <c r="O302" s="6">
        <v>0</v>
      </c>
      <c r="P302" s="5">
        <v>13.89</v>
      </c>
      <c r="Q302" s="5">
        <f t="shared" si="16"/>
        <v>144.32</v>
      </c>
      <c r="R302" s="5">
        <f t="shared" si="17"/>
        <v>55.56</v>
      </c>
      <c r="S302" s="5">
        <f t="shared" si="18"/>
        <v>88.759999999999991</v>
      </c>
      <c r="T302" s="7">
        <f t="shared" si="19"/>
        <v>0.61502217294900219</v>
      </c>
    </row>
    <row r="303" spans="1:20" ht="15.6">
      <c r="A303" s="2">
        <v>4416</v>
      </c>
      <c r="B303" s="3">
        <v>46085</v>
      </c>
      <c r="C303" s="4">
        <f>YEAR(SalesDataTable[[#This Row],[Order Date]])</f>
        <v>2026</v>
      </c>
      <c r="D303" s="16" t="str">
        <f>"Q"&amp;ROUNDUP(MONTH(SalesDataTable[[#This Row],[Order Date]])/3,0)</f>
        <v>Q1</v>
      </c>
      <c r="E303" s="4">
        <f>MONTH(SalesDataTable[[#This Row],[Order Date]])</f>
        <v>3</v>
      </c>
      <c r="F303" s="16" t="str">
        <f>TEXT(SalesDataTable[[#This Row],[Order Date]],"MMM")</f>
        <v>Mar</v>
      </c>
      <c r="G303" s="4" t="s">
        <v>20</v>
      </c>
      <c r="H303" s="4" t="s">
        <v>21</v>
      </c>
      <c r="I303" s="4" t="s">
        <v>2</v>
      </c>
      <c r="J303" s="4" t="s">
        <v>16</v>
      </c>
      <c r="K303" s="4" t="s">
        <v>9</v>
      </c>
      <c r="L303" s="4" t="s">
        <v>37</v>
      </c>
      <c r="M303" s="8">
        <v>2</v>
      </c>
      <c r="N303" s="5">
        <v>151.69999999999999</v>
      </c>
      <c r="O303" s="6">
        <v>0</v>
      </c>
      <c r="P303" s="5">
        <v>80.44</v>
      </c>
      <c r="Q303" s="5">
        <f t="shared" si="16"/>
        <v>303.39999999999998</v>
      </c>
      <c r="R303" s="5">
        <f t="shared" si="17"/>
        <v>160.88</v>
      </c>
      <c r="S303" s="5">
        <f t="shared" si="18"/>
        <v>142.51999999999998</v>
      </c>
      <c r="T303" s="7">
        <f t="shared" si="19"/>
        <v>0.46974291364535264</v>
      </c>
    </row>
    <row r="304" spans="1:20" ht="15.6">
      <c r="A304" s="2">
        <v>4434</v>
      </c>
      <c r="B304" s="3">
        <v>46085</v>
      </c>
      <c r="C304" s="4">
        <f>YEAR(SalesDataTable[[#This Row],[Order Date]])</f>
        <v>2026</v>
      </c>
      <c r="D304" s="16" t="str">
        <f>"Q"&amp;ROUNDUP(MONTH(SalesDataTable[[#This Row],[Order Date]])/3,0)</f>
        <v>Q1</v>
      </c>
      <c r="E304" s="4">
        <f>MONTH(SalesDataTable[[#This Row],[Order Date]])</f>
        <v>3</v>
      </c>
      <c r="F304" s="16" t="str">
        <f>TEXT(SalesDataTable[[#This Row],[Order Date]],"MMM")</f>
        <v>Mar</v>
      </c>
      <c r="G304" s="4" t="s">
        <v>6</v>
      </c>
      <c r="H304" s="4" t="s">
        <v>27</v>
      </c>
      <c r="I304" s="4" t="s">
        <v>28</v>
      </c>
      <c r="J304" s="4" t="s">
        <v>13</v>
      </c>
      <c r="K304" s="4" t="s">
        <v>9</v>
      </c>
      <c r="L304" s="4" t="s">
        <v>37</v>
      </c>
      <c r="M304" s="8">
        <v>2</v>
      </c>
      <c r="N304" s="5">
        <v>151.55000000000001</v>
      </c>
      <c r="O304" s="6">
        <v>0.1</v>
      </c>
      <c r="P304" s="5">
        <v>80.680000000000007</v>
      </c>
      <c r="Q304" s="5">
        <f t="shared" si="16"/>
        <v>272.79000000000002</v>
      </c>
      <c r="R304" s="5">
        <f t="shared" si="17"/>
        <v>161.36000000000001</v>
      </c>
      <c r="S304" s="5">
        <f t="shared" si="18"/>
        <v>111.43</v>
      </c>
      <c r="T304" s="7">
        <f t="shared" si="19"/>
        <v>0.40848271564206901</v>
      </c>
    </row>
    <row r="305" spans="1:20" ht="15.6">
      <c r="A305" s="2">
        <v>4992</v>
      </c>
      <c r="B305" s="3">
        <v>46085</v>
      </c>
      <c r="C305" s="4">
        <f>YEAR(SalesDataTable[[#This Row],[Order Date]])</f>
        <v>2026</v>
      </c>
      <c r="D305" s="16" t="str">
        <f>"Q"&amp;ROUNDUP(MONTH(SalesDataTable[[#This Row],[Order Date]])/3,0)</f>
        <v>Q1</v>
      </c>
      <c r="E305" s="4">
        <f>MONTH(SalesDataTable[[#This Row],[Order Date]])</f>
        <v>3</v>
      </c>
      <c r="F305" s="16" t="str">
        <f>TEXT(SalesDataTable[[#This Row],[Order Date]],"MMM")</f>
        <v>Mar</v>
      </c>
      <c r="G305" s="4" t="s">
        <v>11</v>
      </c>
      <c r="H305" s="4" t="s">
        <v>12</v>
      </c>
      <c r="I305" s="4" t="s">
        <v>8</v>
      </c>
      <c r="J305" s="4" t="s">
        <v>16</v>
      </c>
      <c r="K305" s="4" t="s">
        <v>4</v>
      </c>
      <c r="L305" s="4" t="s">
        <v>5</v>
      </c>
      <c r="M305" s="8">
        <v>5</v>
      </c>
      <c r="N305" s="5">
        <v>82.44</v>
      </c>
      <c r="O305" s="6">
        <v>0.1</v>
      </c>
      <c r="P305" s="5">
        <v>41.57</v>
      </c>
      <c r="Q305" s="5">
        <f t="shared" si="16"/>
        <v>370.98</v>
      </c>
      <c r="R305" s="5">
        <f t="shared" si="17"/>
        <v>207.85</v>
      </c>
      <c r="S305" s="5">
        <f t="shared" si="18"/>
        <v>163.13000000000002</v>
      </c>
      <c r="T305" s="7">
        <f t="shared" si="19"/>
        <v>0.43972720901396306</v>
      </c>
    </row>
    <row r="306" spans="1:20" ht="15.6">
      <c r="A306" s="2">
        <v>388</v>
      </c>
      <c r="B306" s="3">
        <v>46086</v>
      </c>
      <c r="C306" s="4">
        <f>YEAR(SalesDataTable[[#This Row],[Order Date]])</f>
        <v>2026</v>
      </c>
      <c r="D306" s="16" t="str">
        <f>"Q"&amp;ROUNDUP(MONTH(SalesDataTable[[#This Row],[Order Date]])/3,0)</f>
        <v>Q1</v>
      </c>
      <c r="E306" s="4">
        <f>MONTH(SalesDataTable[[#This Row],[Order Date]])</f>
        <v>3</v>
      </c>
      <c r="F306" s="16" t="str">
        <f>TEXT(SalesDataTable[[#This Row],[Order Date]],"MMM")</f>
        <v>Mar</v>
      </c>
      <c r="G306" s="4" t="s">
        <v>20</v>
      </c>
      <c r="H306" s="4" t="s">
        <v>33</v>
      </c>
      <c r="I306" s="4" t="s">
        <v>2</v>
      </c>
      <c r="J306" s="4" t="s">
        <v>3</v>
      </c>
      <c r="K306" s="4" t="s">
        <v>34</v>
      </c>
      <c r="L306" s="4" t="s">
        <v>42</v>
      </c>
      <c r="M306" s="8">
        <v>1</v>
      </c>
      <c r="N306" s="5">
        <v>35.61</v>
      </c>
      <c r="O306" s="6">
        <v>0.05</v>
      </c>
      <c r="P306" s="5">
        <v>13.8</v>
      </c>
      <c r="Q306" s="5">
        <f t="shared" si="16"/>
        <v>33.829499999999996</v>
      </c>
      <c r="R306" s="5">
        <f t="shared" si="17"/>
        <v>13.8</v>
      </c>
      <c r="S306" s="5">
        <f t="shared" si="18"/>
        <v>20.029499999999995</v>
      </c>
      <c r="T306" s="7">
        <f t="shared" si="19"/>
        <v>0.59207200815855976</v>
      </c>
    </row>
    <row r="307" spans="1:20" ht="15.6">
      <c r="A307" s="2">
        <v>977</v>
      </c>
      <c r="B307" s="3">
        <v>46086</v>
      </c>
      <c r="C307" s="4">
        <f>YEAR(SalesDataTable[[#This Row],[Order Date]])</f>
        <v>2026</v>
      </c>
      <c r="D307" s="16" t="str">
        <f>"Q"&amp;ROUNDUP(MONTH(SalesDataTable[[#This Row],[Order Date]])/3,0)</f>
        <v>Q1</v>
      </c>
      <c r="E307" s="4">
        <f>MONTH(SalesDataTable[[#This Row],[Order Date]])</f>
        <v>3</v>
      </c>
      <c r="F307" s="16" t="str">
        <f>TEXT(SalesDataTable[[#This Row],[Order Date]],"MMM")</f>
        <v>Mar</v>
      </c>
      <c r="G307" s="4" t="s">
        <v>0</v>
      </c>
      <c r="H307" s="4" t="s">
        <v>1</v>
      </c>
      <c r="I307" s="4" t="s">
        <v>28</v>
      </c>
      <c r="J307" s="4" t="s">
        <v>13</v>
      </c>
      <c r="K307" s="4" t="s">
        <v>9</v>
      </c>
      <c r="L307" s="4" t="s">
        <v>37</v>
      </c>
      <c r="M307" s="8">
        <v>5</v>
      </c>
      <c r="N307" s="5">
        <v>156.13</v>
      </c>
      <c r="O307" s="6">
        <v>0</v>
      </c>
      <c r="P307" s="5">
        <v>77.03</v>
      </c>
      <c r="Q307" s="5">
        <f t="shared" si="16"/>
        <v>780.65</v>
      </c>
      <c r="R307" s="5">
        <f t="shared" si="17"/>
        <v>385.15</v>
      </c>
      <c r="S307" s="5">
        <f t="shared" si="18"/>
        <v>395.5</v>
      </c>
      <c r="T307" s="7">
        <f t="shared" si="19"/>
        <v>0.50662909114199706</v>
      </c>
    </row>
    <row r="308" spans="1:20" ht="15.6">
      <c r="A308" s="2">
        <v>996</v>
      </c>
      <c r="B308" s="3">
        <v>46086</v>
      </c>
      <c r="C308" s="4">
        <f>YEAR(SalesDataTable[[#This Row],[Order Date]])</f>
        <v>2026</v>
      </c>
      <c r="D308" s="16" t="str">
        <f>"Q"&amp;ROUNDUP(MONTH(SalesDataTable[[#This Row],[Order Date]])/3,0)</f>
        <v>Q1</v>
      </c>
      <c r="E308" s="4">
        <f>MONTH(SalesDataTable[[#This Row],[Order Date]])</f>
        <v>3</v>
      </c>
      <c r="F308" s="16" t="str">
        <f>TEXT(SalesDataTable[[#This Row],[Order Date]],"MMM")</f>
        <v>Mar</v>
      </c>
      <c r="G308" s="4" t="s">
        <v>0</v>
      </c>
      <c r="H308" s="4" t="s">
        <v>50</v>
      </c>
      <c r="I308" s="4" t="s">
        <v>2</v>
      </c>
      <c r="J308" s="4" t="s">
        <v>3</v>
      </c>
      <c r="K308" s="4" t="s">
        <v>23</v>
      </c>
      <c r="L308" s="4" t="s">
        <v>51</v>
      </c>
      <c r="M308" s="8">
        <v>1</v>
      </c>
      <c r="N308" s="5">
        <v>124.31</v>
      </c>
      <c r="O308" s="6">
        <v>0</v>
      </c>
      <c r="P308" s="5">
        <v>61.16</v>
      </c>
      <c r="Q308" s="5">
        <f t="shared" si="16"/>
        <v>124.31</v>
      </c>
      <c r="R308" s="5">
        <f t="shared" si="17"/>
        <v>61.16</v>
      </c>
      <c r="S308" s="5">
        <f t="shared" si="18"/>
        <v>63.150000000000006</v>
      </c>
      <c r="T308" s="7">
        <f t="shared" si="19"/>
        <v>0.50800418309066053</v>
      </c>
    </row>
    <row r="309" spans="1:20" ht="15.6">
      <c r="A309" s="2">
        <v>1923</v>
      </c>
      <c r="B309" s="3">
        <v>46086</v>
      </c>
      <c r="C309" s="4">
        <f>YEAR(SalesDataTable[[#This Row],[Order Date]])</f>
        <v>2026</v>
      </c>
      <c r="D309" s="16" t="str">
        <f>"Q"&amp;ROUNDUP(MONTH(SalesDataTable[[#This Row],[Order Date]])/3,0)</f>
        <v>Q1</v>
      </c>
      <c r="E309" s="4">
        <f>MONTH(SalesDataTable[[#This Row],[Order Date]])</f>
        <v>3</v>
      </c>
      <c r="F309" s="16" t="str">
        <f>TEXT(SalesDataTable[[#This Row],[Order Date]],"MMM")</f>
        <v>Mar</v>
      </c>
      <c r="G309" s="4" t="s">
        <v>6</v>
      </c>
      <c r="H309" s="4" t="s">
        <v>49</v>
      </c>
      <c r="I309" s="4" t="s">
        <v>19</v>
      </c>
      <c r="J309" s="4" t="s">
        <v>16</v>
      </c>
      <c r="K309" s="4" t="s">
        <v>23</v>
      </c>
      <c r="L309" s="4" t="s">
        <v>40</v>
      </c>
      <c r="M309" s="8">
        <v>3</v>
      </c>
      <c r="N309" s="5">
        <v>82.9</v>
      </c>
      <c r="O309" s="6">
        <v>0.1</v>
      </c>
      <c r="P309" s="5">
        <v>38.31</v>
      </c>
      <c r="Q309" s="5">
        <f t="shared" si="16"/>
        <v>223.83</v>
      </c>
      <c r="R309" s="5">
        <f t="shared" si="17"/>
        <v>114.93</v>
      </c>
      <c r="S309" s="5">
        <f t="shared" si="18"/>
        <v>108.9</v>
      </c>
      <c r="T309" s="7">
        <f t="shared" si="19"/>
        <v>0.48652995577000402</v>
      </c>
    </row>
    <row r="310" spans="1:20" ht="15.6">
      <c r="A310" s="2">
        <v>4904</v>
      </c>
      <c r="B310" s="3">
        <v>46086</v>
      </c>
      <c r="C310" s="4">
        <f>YEAR(SalesDataTable[[#This Row],[Order Date]])</f>
        <v>2026</v>
      </c>
      <c r="D310" s="16" t="str">
        <f>"Q"&amp;ROUNDUP(MONTH(SalesDataTable[[#This Row],[Order Date]])/3,0)</f>
        <v>Q1</v>
      </c>
      <c r="E310" s="4">
        <f>MONTH(SalesDataTable[[#This Row],[Order Date]])</f>
        <v>3</v>
      </c>
      <c r="F310" s="16" t="str">
        <f>TEXT(SalesDataTable[[#This Row],[Order Date]],"MMM")</f>
        <v>Mar</v>
      </c>
      <c r="G310" s="4" t="s">
        <v>6</v>
      </c>
      <c r="H310" s="4" t="s">
        <v>41</v>
      </c>
      <c r="I310" s="4" t="s">
        <v>19</v>
      </c>
      <c r="J310" s="4" t="s">
        <v>16</v>
      </c>
      <c r="K310" s="4" t="s">
        <v>4</v>
      </c>
      <c r="L310" s="4" t="s">
        <v>26</v>
      </c>
      <c r="M310" s="8">
        <v>1</v>
      </c>
      <c r="N310" s="5">
        <v>41.1</v>
      </c>
      <c r="O310" s="6">
        <v>0</v>
      </c>
      <c r="P310" s="5">
        <v>16.34</v>
      </c>
      <c r="Q310" s="5">
        <f t="shared" si="16"/>
        <v>41.1</v>
      </c>
      <c r="R310" s="5">
        <f t="shared" si="17"/>
        <v>16.34</v>
      </c>
      <c r="S310" s="5">
        <f t="shared" si="18"/>
        <v>24.76</v>
      </c>
      <c r="T310" s="7">
        <f t="shared" si="19"/>
        <v>0.60243309002433088</v>
      </c>
    </row>
    <row r="311" spans="1:20" ht="15.6">
      <c r="A311" s="2">
        <v>1036</v>
      </c>
      <c r="B311" s="3">
        <v>46087</v>
      </c>
      <c r="C311" s="4">
        <f>YEAR(SalesDataTable[[#This Row],[Order Date]])</f>
        <v>2026</v>
      </c>
      <c r="D311" s="16" t="str">
        <f>"Q"&amp;ROUNDUP(MONTH(SalesDataTable[[#This Row],[Order Date]])/3,0)</f>
        <v>Q1</v>
      </c>
      <c r="E311" s="4">
        <f>MONTH(SalesDataTable[[#This Row],[Order Date]])</f>
        <v>3</v>
      </c>
      <c r="F311" s="16" t="str">
        <f>TEXT(SalesDataTable[[#This Row],[Order Date]],"MMM")</f>
        <v>Mar</v>
      </c>
      <c r="G311" s="4" t="s">
        <v>0</v>
      </c>
      <c r="H311" s="4" t="s">
        <v>1</v>
      </c>
      <c r="I311" s="4" t="s">
        <v>2</v>
      </c>
      <c r="J311" s="4" t="s">
        <v>16</v>
      </c>
      <c r="K311" s="4" t="s">
        <v>4</v>
      </c>
      <c r="L311" s="4" t="s">
        <v>26</v>
      </c>
      <c r="M311" s="8">
        <v>1</v>
      </c>
      <c r="N311" s="5">
        <v>40.380000000000003</v>
      </c>
      <c r="O311" s="6">
        <v>0</v>
      </c>
      <c r="P311" s="5">
        <v>16.41</v>
      </c>
      <c r="Q311" s="5">
        <f t="shared" si="16"/>
        <v>40.380000000000003</v>
      </c>
      <c r="R311" s="5">
        <f t="shared" si="17"/>
        <v>16.41</v>
      </c>
      <c r="S311" s="5">
        <f t="shared" si="18"/>
        <v>23.970000000000002</v>
      </c>
      <c r="T311" s="7">
        <f t="shared" si="19"/>
        <v>0.59361069836552749</v>
      </c>
    </row>
    <row r="312" spans="1:20" ht="15.6">
      <c r="A312" s="2">
        <v>1470</v>
      </c>
      <c r="B312" s="3">
        <v>46087</v>
      </c>
      <c r="C312" s="4">
        <f>YEAR(SalesDataTable[[#This Row],[Order Date]])</f>
        <v>2026</v>
      </c>
      <c r="D312" s="16" t="str">
        <f>"Q"&amp;ROUNDUP(MONTH(SalesDataTable[[#This Row],[Order Date]])/3,0)</f>
        <v>Q1</v>
      </c>
      <c r="E312" s="4">
        <f>MONTH(SalesDataTable[[#This Row],[Order Date]])</f>
        <v>3</v>
      </c>
      <c r="F312" s="16" t="str">
        <f>TEXT(SalesDataTable[[#This Row],[Order Date]],"MMM")</f>
        <v>Mar</v>
      </c>
      <c r="G312" s="4" t="s">
        <v>11</v>
      </c>
      <c r="H312" s="4" t="s">
        <v>12</v>
      </c>
      <c r="I312" s="4" t="s">
        <v>2</v>
      </c>
      <c r="J312" s="4" t="s">
        <v>3</v>
      </c>
      <c r="K312" s="4" t="s">
        <v>4</v>
      </c>
      <c r="L312" s="4" t="s">
        <v>5</v>
      </c>
      <c r="M312" s="8">
        <v>1</v>
      </c>
      <c r="N312" s="5">
        <v>80.349999999999994</v>
      </c>
      <c r="O312" s="6">
        <v>0.1</v>
      </c>
      <c r="P312" s="5">
        <v>42.43</v>
      </c>
      <c r="Q312" s="5">
        <f t="shared" si="16"/>
        <v>72.314999999999998</v>
      </c>
      <c r="R312" s="5">
        <f t="shared" si="17"/>
        <v>42.43</v>
      </c>
      <c r="S312" s="5">
        <f t="shared" si="18"/>
        <v>29.884999999999998</v>
      </c>
      <c r="T312" s="7">
        <f t="shared" si="19"/>
        <v>0.41326142570697638</v>
      </c>
    </row>
    <row r="313" spans="1:20" ht="15.6">
      <c r="A313" s="2">
        <v>2907</v>
      </c>
      <c r="B313" s="3">
        <v>46087</v>
      </c>
      <c r="C313" s="4">
        <f>YEAR(SalesDataTable[[#This Row],[Order Date]])</f>
        <v>2026</v>
      </c>
      <c r="D313" s="16" t="str">
        <f>"Q"&amp;ROUNDUP(MONTH(SalesDataTable[[#This Row],[Order Date]])/3,0)</f>
        <v>Q1</v>
      </c>
      <c r="E313" s="4">
        <f>MONTH(SalesDataTable[[#This Row],[Order Date]])</f>
        <v>3</v>
      </c>
      <c r="F313" s="16" t="str">
        <f>TEXT(SalesDataTable[[#This Row],[Order Date]],"MMM")</f>
        <v>Mar</v>
      </c>
      <c r="G313" s="4" t="s">
        <v>20</v>
      </c>
      <c r="H313" s="4" t="s">
        <v>47</v>
      </c>
      <c r="I313" s="4" t="s">
        <v>2</v>
      </c>
      <c r="J313" s="4" t="s">
        <v>3</v>
      </c>
      <c r="K313" s="4" t="s">
        <v>4</v>
      </c>
      <c r="L313" s="4" t="s">
        <v>26</v>
      </c>
      <c r="M313" s="8">
        <v>1</v>
      </c>
      <c r="N313" s="5">
        <v>40.44</v>
      </c>
      <c r="O313" s="6">
        <v>0.05</v>
      </c>
      <c r="P313" s="5">
        <v>16.829999999999998</v>
      </c>
      <c r="Q313" s="5">
        <f t="shared" si="16"/>
        <v>38.417999999999999</v>
      </c>
      <c r="R313" s="5">
        <f t="shared" si="17"/>
        <v>16.829999999999998</v>
      </c>
      <c r="S313" s="5">
        <f t="shared" si="18"/>
        <v>21.588000000000001</v>
      </c>
      <c r="T313" s="7">
        <f t="shared" si="19"/>
        <v>0.56192409807902555</v>
      </c>
    </row>
    <row r="314" spans="1:20" ht="15.6">
      <c r="A314" s="2">
        <v>2997</v>
      </c>
      <c r="B314" s="3">
        <v>46087</v>
      </c>
      <c r="C314" s="4">
        <f>YEAR(SalesDataTable[[#This Row],[Order Date]])</f>
        <v>2026</v>
      </c>
      <c r="D314" s="16" t="str">
        <f>"Q"&amp;ROUNDUP(MONTH(SalesDataTable[[#This Row],[Order Date]])/3,0)</f>
        <v>Q1</v>
      </c>
      <c r="E314" s="4">
        <f>MONTH(SalesDataTable[[#This Row],[Order Date]])</f>
        <v>3</v>
      </c>
      <c r="F314" s="16" t="str">
        <f>TEXT(SalesDataTable[[#This Row],[Order Date]],"MMM")</f>
        <v>Mar</v>
      </c>
      <c r="G314" s="4" t="s">
        <v>11</v>
      </c>
      <c r="H314" s="4" t="s">
        <v>52</v>
      </c>
      <c r="I314" s="4" t="s">
        <v>2</v>
      </c>
      <c r="J314" s="4" t="s">
        <v>3</v>
      </c>
      <c r="K314" s="4" t="s">
        <v>14</v>
      </c>
      <c r="L314" s="4" t="s">
        <v>15</v>
      </c>
      <c r="M314" s="8">
        <v>3</v>
      </c>
      <c r="N314" s="5">
        <v>35.89</v>
      </c>
      <c r="O314" s="6">
        <v>0</v>
      </c>
      <c r="P314" s="5">
        <v>13.25</v>
      </c>
      <c r="Q314" s="5">
        <f t="shared" si="16"/>
        <v>107.67</v>
      </c>
      <c r="R314" s="5">
        <f t="shared" si="17"/>
        <v>39.75</v>
      </c>
      <c r="S314" s="5">
        <f t="shared" si="18"/>
        <v>67.92</v>
      </c>
      <c r="T314" s="7">
        <f t="shared" si="19"/>
        <v>0.63081638339370294</v>
      </c>
    </row>
    <row r="315" spans="1:20" ht="15.6">
      <c r="A315" s="2">
        <v>3056</v>
      </c>
      <c r="B315" s="3">
        <v>46087</v>
      </c>
      <c r="C315" s="4">
        <f>YEAR(SalesDataTable[[#This Row],[Order Date]])</f>
        <v>2026</v>
      </c>
      <c r="D315" s="16" t="str">
        <f>"Q"&amp;ROUNDUP(MONTH(SalesDataTable[[#This Row],[Order Date]])/3,0)</f>
        <v>Q1</v>
      </c>
      <c r="E315" s="4">
        <f>MONTH(SalesDataTable[[#This Row],[Order Date]])</f>
        <v>3</v>
      </c>
      <c r="F315" s="16" t="str">
        <f>TEXT(SalesDataTable[[#This Row],[Order Date]],"MMM")</f>
        <v>Mar</v>
      </c>
      <c r="G315" s="4" t="s">
        <v>6</v>
      </c>
      <c r="H315" s="4" t="s">
        <v>43</v>
      </c>
      <c r="I315" s="4" t="s">
        <v>28</v>
      </c>
      <c r="J315" s="4" t="s">
        <v>3</v>
      </c>
      <c r="K315" s="4" t="s">
        <v>14</v>
      </c>
      <c r="L315" s="4" t="s">
        <v>48</v>
      </c>
      <c r="M315" s="8">
        <v>3</v>
      </c>
      <c r="N315" s="5">
        <v>163.44999999999999</v>
      </c>
      <c r="O315" s="6">
        <v>0</v>
      </c>
      <c r="P315" s="5">
        <v>86.88</v>
      </c>
      <c r="Q315" s="5">
        <f t="shared" si="16"/>
        <v>490.34999999999997</v>
      </c>
      <c r="R315" s="5">
        <f t="shared" si="17"/>
        <v>260.64</v>
      </c>
      <c r="S315" s="5">
        <f t="shared" si="18"/>
        <v>229.70999999999998</v>
      </c>
      <c r="T315" s="7">
        <f t="shared" si="19"/>
        <v>0.46846130315081064</v>
      </c>
    </row>
    <row r="316" spans="1:20" ht="15.6">
      <c r="A316" s="2">
        <v>471</v>
      </c>
      <c r="B316" s="3">
        <v>46088</v>
      </c>
      <c r="C316" s="4">
        <f>YEAR(SalesDataTable[[#This Row],[Order Date]])</f>
        <v>2026</v>
      </c>
      <c r="D316" s="16" t="str">
        <f>"Q"&amp;ROUNDUP(MONTH(SalesDataTable[[#This Row],[Order Date]])/3,0)</f>
        <v>Q1</v>
      </c>
      <c r="E316" s="4">
        <f>MONTH(SalesDataTable[[#This Row],[Order Date]])</f>
        <v>3</v>
      </c>
      <c r="F316" s="16" t="str">
        <f>TEXT(SalesDataTable[[#This Row],[Order Date]],"MMM")</f>
        <v>Mar</v>
      </c>
      <c r="G316" s="4" t="s">
        <v>6</v>
      </c>
      <c r="H316" s="4" t="s">
        <v>7</v>
      </c>
      <c r="I316" s="4" t="s">
        <v>19</v>
      </c>
      <c r="J316" s="4" t="s">
        <v>3</v>
      </c>
      <c r="K316" s="4" t="s">
        <v>34</v>
      </c>
      <c r="L316" s="4" t="s">
        <v>35</v>
      </c>
      <c r="M316" s="8">
        <v>2</v>
      </c>
      <c r="N316" s="5">
        <v>40.020000000000003</v>
      </c>
      <c r="O316" s="6">
        <v>0</v>
      </c>
      <c r="P316" s="5">
        <v>14.38</v>
      </c>
      <c r="Q316" s="5">
        <f t="shared" si="16"/>
        <v>80.040000000000006</v>
      </c>
      <c r="R316" s="5">
        <f t="shared" si="17"/>
        <v>28.76</v>
      </c>
      <c r="S316" s="5">
        <f t="shared" si="18"/>
        <v>51.28</v>
      </c>
      <c r="T316" s="7">
        <f t="shared" si="19"/>
        <v>0.64067966016991496</v>
      </c>
    </row>
    <row r="317" spans="1:20" ht="15.6">
      <c r="A317" s="2">
        <v>842</v>
      </c>
      <c r="B317" s="3">
        <v>46088</v>
      </c>
      <c r="C317" s="4">
        <f>YEAR(SalesDataTable[[#This Row],[Order Date]])</f>
        <v>2026</v>
      </c>
      <c r="D317" s="16" t="str">
        <f>"Q"&amp;ROUNDUP(MONTH(SalesDataTable[[#This Row],[Order Date]])/3,0)</f>
        <v>Q1</v>
      </c>
      <c r="E317" s="4">
        <f>MONTH(SalesDataTable[[#This Row],[Order Date]])</f>
        <v>3</v>
      </c>
      <c r="F317" s="16" t="str">
        <f>TEXT(SalesDataTable[[#This Row],[Order Date]],"MMM")</f>
        <v>Mar</v>
      </c>
      <c r="G317" s="4" t="s">
        <v>0</v>
      </c>
      <c r="H317" s="4" t="s">
        <v>50</v>
      </c>
      <c r="I317" s="4" t="s">
        <v>2</v>
      </c>
      <c r="J317" s="4" t="s">
        <v>13</v>
      </c>
      <c r="K317" s="4" t="s">
        <v>34</v>
      </c>
      <c r="L317" s="4" t="s">
        <v>35</v>
      </c>
      <c r="M317" s="8">
        <v>1</v>
      </c>
      <c r="N317" s="5">
        <v>40.01</v>
      </c>
      <c r="O317" s="6">
        <v>0.05</v>
      </c>
      <c r="P317" s="5">
        <v>14.35</v>
      </c>
      <c r="Q317" s="5">
        <f t="shared" si="16"/>
        <v>38.009499999999996</v>
      </c>
      <c r="R317" s="5">
        <f t="shared" si="17"/>
        <v>14.35</v>
      </c>
      <c r="S317" s="5">
        <f t="shared" si="18"/>
        <v>23.659499999999994</v>
      </c>
      <c r="T317" s="7">
        <f t="shared" si="19"/>
        <v>0.62246280535129372</v>
      </c>
    </row>
    <row r="318" spans="1:20" ht="15.6">
      <c r="A318" s="2">
        <v>3386</v>
      </c>
      <c r="B318" s="3">
        <v>46088</v>
      </c>
      <c r="C318" s="4">
        <f>YEAR(SalesDataTable[[#This Row],[Order Date]])</f>
        <v>2026</v>
      </c>
      <c r="D318" s="16" t="str">
        <f>"Q"&amp;ROUNDUP(MONTH(SalesDataTable[[#This Row],[Order Date]])/3,0)</f>
        <v>Q1</v>
      </c>
      <c r="E318" s="4">
        <f>MONTH(SalesDataTable[[#This Row],[Order Date]])</f>
        <v>3</v>
      </c>
      <c r="F318" s="16" t="str">
        <f>TEXT(SalesDataTable[[#This Row],[Order Date]],"MMM")</f>
        <v>Mar</v>
      </c>
      <c r="G318" s="4" t="s">
        <v>6</v>
      </c>
      <c r="H318" s="4" t="s">
        <v>43</v>
      </c>
      <c r="I318" s="4" t="s">
        <v>2</v>
      </c>
      <c r="J318" s="4" t="s">
        <v>3</v>
      </c>
      <c r="K318" s="4" t="s">
        <v>9</v>
      </c>
      <c r="L318" s="4" t="s">
        <v>37</v>
      </c>
      <c r="M318" s="8">
        <v>3</v>
      </c>
      <c r="N318" s="5">
        <v>155.16</v>
      </c>
      <c r="O318" s="6">
        <v>0</v>
      </c>
      <c r="P318" s="5">
        <v>76.849999999999994</v>
      </c>
      <c r="Q318" s="5">
        <f t="shared" si="16"/>
        <v>465.48</v>
      </c>
      <c r="R318" s="5">
        <f t="shared" si="17"/>
        <v>230.54999999999998</v>
      </c>
      <c r="S318" s="5">
        <f t="shared" si="18"/>
        <v>234.93000000000004</v>
      </c>
      <c r="T318" s="7">
        <f t="shared" si="19"/>
        <v>0.50470482083011092</v>
      </c>
    </row>
    <row r="319" spans="1:20" ht="15.6">
      <c r="A319" s="2">
        <v>4505</v>
      </c>
      <c r="B319" s="3">
        <v>46088</v>
      </c>
      <c r="C319" s="4">
        <f>YEAR(SalesDataTable[[#This Row],[Order Date]])</f>
        <v>2026</v>
      </c>
      <c r="D319" s="16" t="str">
        <f>"Q"&amp;ROUNDUP(MONTH(SalesDataTable[[#This Row],[Order Date]])/3,0)</f>
        <v>Q1</v>
      </c>
      <c r="E319" s="4">
        <f>MONTH(SalesDataTable[[#This Row],[Order Date]])</f>
        <v>3</v>
      </c>
      <c r="F319" s="16" t="str">
        <f>TEXT(SalesDataTable[[#This Row],[Order Date]],"MMM")</f>
        <v>Mar</v>
      </c>
      <c r="G319" s="4" t="s">
        <v>6</v>
      </c>
      <c r="H319" s="4" t="s">
        <v>49</v>
      </c>
      <c r="I319" s="4" t="s">
        <v>28</v>
      </c>
      <c r="J319" s="4" t="s">
        <v>13</v>
      </c>
      <c r="K319" s="4" t="s">
        <v>34</v>
      </c>
      <c r="L319" s="4" t="s">
        <v>35</v>
      </c>
      <c r="M319" s="8">
        <v>1</v>
      </c>
      <c r="N319" s="5">
        <v>39.96</v>
      </c>
      <c r="O319" s="6">
        <v>0</v>
      </c>
      <c r="P319" s="5">
        <v>14.5</v>
      </c>
      <c r="Q319" s="5">
        <f t="shared" si="16"/>
        <v>39.96</v>
      </c>
      <c r="R319" s="5">
        <f t="shared" si="17"/>
        <v>14.5</v>
      </c>
      <c r="S319" s="5">
        <f t="shared" si="18"/>
        <v>25.46</v>
      </c>
      <c r="T319" s="7">
        <f t="shared" si="19"/>
        <v>0.63713713713713716</v>
      </c>
    </row>
    <row r="320" spans="1:20" ht="15.6">
      <c r="A320" s="2">
        <v>1286</v>
      </c>
      <c r="B320" s="3">
        <v>46089</v>
      </c>
      <c r="C320" s="4">
        <f>YEAR(SalesDataTable[[#This Row],[Order Date]])</f>
        <v>2026</v>
      </c>
      <c r="D320" s="16" t="str">
        <f>"Q"&amp;ROUNDUP(MONTH(SalesDataTable[[#This Row],[Order Date]])/3,0)</f>
        <v>Q1</v>
      </c>
      <c r="E320" s="4">
        <f>MONTH(SalesDataTable[[#This Row],[Order Date]])</f>
        <v>3</v>
      </c>
      <c r="F320" s="16" t="str">
        <f>TEXT(SalesDataTable[[#This Row],[Order Date]],"MMM")</f>
        <v>Mar</v>
      </c>
      <c r="G320" s="4" t="s">
        <v>6</v>
      </c>
      <c r="H320" s="4" t="s">
        <v>7</v>
      </c>
      <c r="I320" s="4" t="s">
        <v>2</v>
      </c>
      <c r="J320" s="4" t="s">
        <v>13</v>
      </c>
      <c r="K320" s="4" t="s">
        <v>9</v>
      </c>
      <c r="L320" s="4" t="s">
        <v>17</v>
      </c>
      <c r="M320" s="8">
        <v>1</v>
      </c>
      <c r="N320" s="5">
        <v>146.6</v>
      </c>
      <c r="O320" s="6">
        <v>0</v>
      </c>
      <c r="P320" s="5">
        <v>78.92</v>
      </c>
      <c r="Q320" s="5">
        <f t="shared" si="16"/>
        <v>146.6</v>
      </c>
      <c r="R320" s="5">
        <f t="shared" si="17"/>
        <v>78.92</v>
      </c>
      <c r="S320" s="5">
        <f t="shared" si="18"/>
        <v>67.679999999999993</v>
      </c>
      <c r="T320" s="7">
        <f t="shared" si="19"/>
        <v>0.46166439290586625</v>
      </c>
    </row>
    <row r="321" spans="1:20" ht="15.6">
      <c r="A321" s="2">
        <v>2653</v>
      </c>
      <c r="B321" s="3">
        <v>46089</v>
      </c>
      <c r="C321" s="4">
        <f>YEAR(SalesDataTable[[#This Row],[Order Date]])</f>
        <v>2026</v>
      </c>
      <c r="D321" s="16" t="str">
        <f>"Q"&amp;ROUNDUP(MONTH(SalesDataTable[[#This Row],[Order Date]])/3,0)</f>
        <v>Q1</v>
      </c>
      <c r="E321" s="4">
        <f>MONTH(SalesDataTable[[#This Row],[Order Date]])</f>
        <v>3</v>
      </c>
      <c r="F321" s="16" t="str">
        <f>TEXT(SalesDataTable[[#This Row],[Order Date]],"MMM")</f>
        <v>Mar</v>
      </c>
      <c r="G321" s="4" t="s">
        <v>6</v>
      </c>
      <c r="H321" s="4" t="s">
        <v>49</v>
      </c>
      <c r="I321" s="4" t="s">
        <v>19</v>
      </c>
      <c r="J321" s="4" t="s">
        <v>3</v>
      </c>
      <c r="K321" s="4" t="s">
        <v>9</v>
      </c>
      <c r="L321" s="4" t="s">
        <v>10</v>
      </c>
      <c r="M321" s="8">
        <v>1</v>
      </c>
      <c r="N321" s="5">
        <v>94.38</v>
      </c>
      <c r="O321" s="6">
        <v>0</v>
      </c>
      <c r="P321" s="5">
        <v>44.78</v>
      </c>
      <c r="Q321" s="5">
        <f t="shared" si="16"/>
        <v>94.38</v>
      </c>
      <c r="R321" s="5">
        <f t="shared" si="17"/>
        <v>44.78</v>
      </c>
      <c r="S321" s="5">
        <f t="shared" si="18"/>
        <v>49.599999999999994</v>
      </c>
      <c r="T321" s="7">
        <f t="shared" si="19"/>
        <v>0.52553507098961638</v>
      </c>
    </row>
    <row r="322" spans="1:20" ht="15.6">
      <c r="A322" s="2">
        <v>4465</v>
      </c>
      <c r="B322" s="3">
        <v>46089</v>
      </c>
      <c r="C322" s="4">
        <f>YEAR(SalesDataTable[[#This Row],[Order Date]])</f>
        <v>2026</v>
      </c>
      <c r="D322" s="16" t="str">
        <f>"Q"&amp;ROUNDUP(MONTH(SalesDataTable[[#This Row],[Order Date]])/3,0)</f>
        <v>Q1</v>
      </c>
      <c r="E322" s="4">
        <f>MONTH(SalesDataTable[[#This Row],[Order Date]])</f>
        <v>3</v>
      </c>
      <c r="F322" s="16" t="str">
        <f>TEXT(SalesDataTable[[#This Row],[Order Date]],"MMM")</f>
        <v>Mar</v>
      </c>
      <c r="G322" s="4" t="s">
        <v>6</v>
      </c>
      <c r="H322" s="4" t="s">
        <v>43</v>
      </c>
      <c r="I322" s="4" t="s">
        <v>19</v>
      </c>
      <c r="J322" s="4" t="s">
        <v>3</v>
      </c>
      <c r="K322" s="4" t="s">
        <v>34</v>
      </c>
      <c r="L322" s="4" t="s">
        <v>38</v>
      </c>
      <c r="M322" s="8">
        <v>1</v>
      </c>
      <c r="N322" s="5">
        <v>121.77</v>
      </c>
      <c r="O322" s="6">
        <v>0</v>
      </c>
      <c r="P322" s="5">
        <v>67.52</v>
      </c>
      <c r="Q322" s="5">
        <f t="shared" ref="Q322:Q385" si="20">M322*N322*(1-O322)</f>
        <v>121.77</v>
      </c>
      <c r="R322" s="5">
        <f t="shared" ref="R322:R385" si="21">M322*P322</f>
        <v>67.52</v>
      </c>
      <c r="S322" s="5">
        <f t="shared" ref="S322:S385" si="22">Q322-R322</f>
        <v>54.25</v>
      </c>
      <c r="T322" s="7">
        <f t="shared" ref="T322:T385" si="23">IFERROR(S322/Q322,0)</f>
        <v>0.44551203087788455</v>
      </c>
    </row>
    <row r="323" spans="1:20" ht="15.6">
      <c r="A323" s="2">
        <v>4576</v>
      </c>
      <c r="B323" s="3">
        <v>46089</v>
      </c>
      <c r="C323" s="4">
        <f>YEAR(SalesDataTable[[#This Row],[Order Date]])</f>
        <v>2026</v>
      </c>
      <c r="D323" s="16" t="str">
        <f>"Q"&amp;ROUNDUP(MONTH(SalesDataTable[[#This Row],[Order Date]])/3,0)</f>
        <v>Q1</v>
      </c>
      <c r="E323" s="4">
        <f>MONTH(SalesDataTable[[#This Row],[Order Date]])</f>
        <v>3</v>
      </c>
      <c r="F323" s="16" t="str">
        <f>TEXT(SalesDataTable[[#This Row],[Order Date]],"MMM")</f>
        <v>Mar</v>
      </c>
      <c r="G323" s="4" t="s">
        <v>20</v>
      </c>
      <c r="H323" s="4" t="s">
        <v>33</v>
      </c>
      <c r="I323" s="4" t="s">
        <v>28</v>
      </c>
      <c r="J323" s="4" t="s">
        <v>3</v>
      </c>
      <c r="K323" s="4" t="s">
        <v>23</v>
      </c>
      <c r="L323" s="4" t="s">
        <v>51</v>
      </c>
      <c r="M323" s="8">
        <v>5</v>
      </c>
      <c r="N323" s="5">
        <v>123.29</v>
      </c>
      <c r="O323" s="6">
        <v>0</v>
      </c>
      <c r="P323" s="5">
        <v>61.34</v>
      </c>
      <c r="Q323" s="5">
        <f t="shared" si="20"/>
        <v>616.45000000000005</v>
      </c>
      <c r="R323" s="5">
        <f t="shared" si="21"/>
        <v>306.70000000000005</v>
      </c>
      <c r="S323" s="5">
        <f t="shared" si="22"/>
        <v>309.75</v>
      </c>
      <c r="T323" s="7">
        <f t="shared" si="23"/>
        <v>0.50247384216075919</v>
      </c>
    </row>
    <row r="324" spans="1:20" ht="15.6">
      <c r="A324" s="2">
        <v>718</v>
      </c>
      <c r="B324" s="3">
        <v>46090</v>
      </c>
      <c r="C324" s="4">
        <f>YEAR(SalesDataTable[[#This Row],[Order Date]])</f>
        <v>2026</v>
      </c>
      <c r="D324" s="16" t="str">
        <f>"Q"&amp;ROUNDUP(MONTH(SalesDataTable[[#This Row],[Order Date]])/3,0)</f>
        <v>Q1</v>
      </c>
      <c r="E324" s="4">
        <f>MONTH(SalesDataTable[[#This Row],[Order Date]])</f>
        <v>3</v>
      </c>
      <c r="F324" s="16" t="str">
        <f>TEXT(SalesDataTable[[#This Row],[Order Date]],"MMM")</f>
        <v>Mar</v>
      </c>
      <c r="G324" s="4" t="s">
        <v>6</v>
      </c>
      <c r="H324" s="4" t="s">
        <v>43</v>
      </c>
      <c r="I324" s="4" t="s">
        <v>2</v>
      </c>
      <c r="J324" s="4" t="s">
        <v>13</v>
      </c>
      <c r="K324" s="4" t="s">
        <v>34</v>
      </c>
      <c r="L324" s="4" t="s">
        <v>35</v>
      </c>
      <c r="M324" s="8">
        <v>1</v>
      </c>
      <c r="N324" s="5">
        <v>41.15</v>
      </c>
      <c r="O324" s="6">
        <v>0.05</v>
      </c>
      <c r="P324" s="5">
        <v>14.4</v>
      </c>
      <c r="Q324" s="5">
        <f t="shared" si="20"/>
        <v>39.092499999999994</v>
      </c>
      <c r="R324" s="5">
        <f t="shared" si="21"/>
        <v>14.4</v>
      </c>
      <c r="S324" s="5">
        <f t="shared" si="22"/>
        <v>24.692499999999995</v>
      </c>
      <c r="T324" s="7">
        <f t="shared" si="23"/>
        <v>0.63164289825414077</v>
      </c>
    </row>
    <row r="325" spans="1:20" ht="15.6">
      <c r="A325" s="2">
        <v>1527</v>
      </c>
      <c r="B325" s="3">
        <v>46090</v>
      </c>
      <c r="C325" s="4">
        <f>YEAR(SalesDataTable[[#This Row],[Order Date]])</f>
        <v>2026</v>
      </c>
      <c r="D325" s="16" t="str">
        <f>"Q"&amp;ROUNDUP(MONTH(SalesDataTable[[#This Row],[Order Date]])/3,0)</f>
        <v>Q1</v>
      </c>
      <c r="E325" s="4">
        <f>MONTH(SalesDataTable[[#This Row],[Order Date]])</f>
        <v>3</v>
      </c>
      <c r="F325" s="16" t="str">
        <f>TEXT(SalesDataTable[[#This Row],[Order Date]],"MMM")</f>
        <v>Mar</v>
      </c>
      <c r="G325" s="4" t="s">
        <v>20</v>
      </c>
      <c r="H325" s="4" t="s">
        <v>21</v>
      </c>
      <c r="I325" s="4" t="s">
        <v>28</v>
      </c>
      <c r="J325" s="4" t="s">
        <v>13</v>
      </c>
      <c r="K325" s="4" t="s">
        <v>14</v>
      </c>
      <c r="L325" s="4" t="s">
        <v>15</v>
      </c>
      <c r="M325" s="8">
        <v>4</v>
      </c>
      <c r="N325" s="5">
        <v>35.42</v>
      </c>
      <c r="O325" s="6">
        <v>0</v>
      </c>
      <c r="P325" s="5">
        <v>13.31</v>
      </c>
      <c r="Q325" s="5">
        <f t="shared" si="20"/>
        <v>141.68</v>
      </c>
      <c r="R325" s="5">
        <f t="shared" si="21"/>
        <v>53.24</v>
      </c>
      <c r="S325" s="5">
        <f t="shared" si="22"/>
        <v>88.44</v>
      </c>
      <c r="T325" s="7">
        <f t="shared" si="23"/>
        <v>0.62422360248447195</v>
      </c>
    </row>
    <row r="326" spans="1:20" ht="15.6">
      <c r="A326" s="2">
        <v>1797</v>
      </c>
      <c r="B326" s="3">
        <v>46090</v>
      </c>
      <c r="C326" s="4">
        <f>YEAR(SalesDataTable[[#This Row],[Order Date]])</f>
        <v>2026</v>
      </c>
      <c r="D326" s="16" t="str">
        <f>"Q"&amp;ROUNDUP(MONTH(SalesDataTable[[#This Row],[Order Date]])/3,0)</f>
        <v>Q1</v>
      </c>
      <c r="E326" s="4">
        <f>MONTH(SalesDataTable[[#This Row],[Order Date]])</f>
        <v>3</v>
      </c>
      <c r="F326" s="16" t="str">
        <f>TEXT(SalesDataTable[[#This Row],[Order Date]],"MMM")</f>
        <v>Mar</v>
      </c>
      <c r="G326" s="4" t="s">
        <v>6</v>
      </c>
      <c r="H326" s="4" t="s">
        <v>43</v>
      </c>
      <c r="I326" s="4" t="s">
        <v>2</v>
      </c>
      <c r="J326" s="4" t="s">
        <v>16</v>
      </c>
      <c r="K326" s="4" t="s">
        <v>4</v>
      </c>
      <c r="L326" s="4" t="s">
        <v>30</v>
      </c>
      <c r="M326" s="8">
        <v>1</v>
      </c>
      <c r="N326" s="5">
        <v>103.74</v>
      </c>
      <c r="O326" s="6">
        <v>0.1</v>
      </c>
      <c r="P326" s="5">
        <v>51.32</v>
      </c>
      <c r="Q326" s="5">
        <f t="shared" si="20"/>
        <v>93.366</v>
      </c>
      <c r="R326" s="5">
        <f t="shared" si="21"/>
        <v>51.32</v>
      </c>
      <c r="S326" s="5">
        <f t="shared" si="22"/>
        <v>42.045999999999999</v>
      </c>
      <c r="T326" s="7">
        <f t="shared" si="23"/>
        <v>0.45033523980892404</v>
      </c>
    </row>
    <row r="327" spans="1:20" ht="15.6">
      <c r="A327" s="2">
        <v>2917</v>
      </c>
      <c r="B327" s="3">
        <v>46090</v>
      </c>
      <c r="C327" s="4">
        <f>YEAR(SalesDataTable[[#This Row],[Order Date]])</f>
        <v>2026</v>
      </c>
      <c r="D327" s="16" t="str">
        <f>"Q"&amp;ROUNDUP(MONTH(SalesDataTable[[#This Row],[Order Date]])/3,0)</f>
        <v>Q1</v>
      </c>
      <c r="E327" s="4">
        <f>MONTH(SalesDataTable[[#This Row],[Order Date]])</f>
        <v>3</v>
      </c>
      <c r="F327" s="16" t="str">
        <f>TEXT(SalesDataTable[[#This Row],[Order Date]],"MMM")</f>
        <v>Mar</v>
      </c>
      <c r="G327" s="4" t="s">
        <v>11</v>
      </c>
      <c r="H327" s="4" t="s">
        <v>52</v>
      </c>
      <c r="I327" s="4" t="s">
        <v>28</v>
      </c>
      <c r="J327" s="4" t="s">
        <v>16</v>
      </c>
      <c r="K327" s="4" t="s">
        <v>14</v>
      </c>
      <c r="L327" s="4" t="s">
        <v>48</v>
      </c>
      <c r="M327" s="8">
        <v>2</v>
      </c>
      <c r="N327" s="5">
        <v>165.49</v>
      </c>
      <c r="O327" s="6">
        <v>0.05</v>
      </c>
      <c r="P327" s="5">
        <v>89.82</v>
      </c>
      <c r="Q327" s="5">
        <f t="shared" si="20"/>
        <v>314.43099999999998</v>
      </c>
      <c r="R327" s="5">
        <f t="shared" si="21"/>
        <v>179.64</v>
      </c>
      <c r="S327" s="5">
        <f t="shared" si="22"/>
        <v>134.791</v>
      </c>
      <c r="T327" s="7">
        <f t="shared" si="23"/>
        <v>0.4286822864157796</v>
      </c>
    </row>
    <row r="328" spans="1:20" ht="15.6">
      <c r="A328" s="2">
        <v>4095</v>
      </c>
      <c r="B328" s="3">
        <v>46090</v>
      </c>
      <c r="C328" s="4">
        <f>YEAR(SalesDataTable[[#This Row],[Order Date]])</f>
        <v>2026</v>
      </c>
      <c r="D328" s="16" t="str">
        <f>"Q"&amp;ROUNDUP(MONTH(SalesDataTable[[#This Row],[Order Date]])/3,0)</f>
        <v>Q1</v>
      </c>
      <c r="E328" s="4">
        <f>MONTH(SalesDataTable[[#This Row],[Order Date]])</f>
        <v>3</v>
      </c>
      <c r="F328" s="16" t="str">
        <f>TEXT(SalesDataTable[[#This Row],[Order Date]],"MMM")</f>
        <v>Mar</v>
      </c>
      <c r="G328" s="4" t="s">
        <v>6</v>
      </c>
      <c r="H328" s="4" t="s">
        <v>27</v>
      </c>
      <c r="I328" s="4" t="s">
        <v>28</v>
      </c>
      <c r="J328" s="4" t="s">
        <v>13</v>
      </c>
      <c r="K328" s="4" t="s">
        <v>9</v>
      </c>
      <c r="L328" s="4" t="s">
        <v>46</v>
      </c>
      <c r="M328" s="8">
        <v>1</v>
      </c>
      <c r="N328" s="5">
        <v>72.87</v>
      </c>
      <c r="O328" s="6">
        <v>0.05</v>
      </c>
      <c r="P328" s="5">
        <v>32</v>
      </c>
      <c r="Q328" s="5">
        <f t="shared" si="20"/>
        <v>69.226500000000001</v>
      </c>
      <c r="R328" s="5">
        <f t="shared" si="21"/>
        <v>32</v>
      </c>
      <c r="S328" s="5">
        <f t="shared" si="22"/>
        <v>37.226500000000001</v>
      </c>
      <c r="T328" s="7">
        <f t="shared" si="23"/>
        <v>0.53774927231623726</v>
      </c>
    </row>
    <row r="329" spans="1:20" ht="15.6">
      <c r="A329" s="2">
        <v>5050</v>
      </c>
      <c r="B329" s="3">
        <v>46090</v>
      </c>
      <c r="C329" s="4">
        <f>YEAR(SalesDataTable[[#This Row],[Order Date]])</f>
        <v>2026</v>
      </c>
      <c r="D329" s="16" t="str">
        <f>"Q"&amp;ROUNDUP(MONTH(SalesDataTable[[#This Row],[Order Date]])/3,0)</f>
        <v>Q1</v>
      </c>
      <c r="E329" s="4">
        <f>MONTH(SalesDataTable[[#This Row],[Order Date]])</f>
        <v>3</v>
      </c>
      <c r="F329" s="16" t="str">
        <f>TEXT(SalesDataTable[[#This Row],[Order Date]],"MMM")</f>
        <v>Mar</v>
      </c>
      <c r="G329" s="4" t="s">
        <v>20</v>
      </c>
      <c r="H329" s="4" t="s">
        <v>47</v>
      </c>
      <c r="I329" s="4" t="s">
        <v>19</v>
      </c>
      <c r="J329" s="4" t="s">
        <v>3</v>
      </c>
      <c r="K329" s="4" t="s">
        <v>14</v>
      </c>
      <c r="L329" s="4" t="s">
        <v>48</v>
      </c>
      <c r="M329" s="8">
        <v>1</v>
      </c>
      <c r="N329" s="5">
        <v>161.04</v>
      </c>
      <c r="O329" s="6">
        <v>0</v>
      </c>
      <c r="P329" s="5">
        <v>85.83</v>
      </c>
      <c r="Q329" s="5">
        <f t="shared" si="20"/>
        <v>161.04</v>
      </c>
      <c r="R329" s="5">
        <f t="shared" si="21"/>
        <v>85.83</v>
      </c>
      <c r="S329" s="5">
        <f t="shared" si="22"/>
        <v>75.209999999999994</v>
      </c>
      <c r="T329" s="7">
        <f t="shared" si="23"/>
        <v>0.46702682563338299</v>
      </c>
    </row>
    <row r="330" spans="1:20" ht="15.6">
      <c r="A330" s="2">
        <v>709</v>
      </c>
      <c r="B330" s="3">
        <v>46091</v>
      </c>
      <c r="C330" s="4">
        <f>YEAR(SalesDataTable[[#This Row],[Order Date]])</f>
        <v>2026</v>
      </c>
      <c r="D330" s="16" t="str">
        <f>"Q"&amp;ROUNDUP(MONTH(SalesDataTable[[#This Row],[Order Date]])/3,0)</f>
        <v>Q1</v>
      </c>
      <c r="E330" s="4">
        <f>MONTH(SalesDataTable[[#This Row],[Order Date]])</f>
        <v>3</v>
      </c>
      <c r="F330" s="16" t="str">
        <f>TEXT(SalesDataTable[[#This Row],[Order Date]],"MMM")</f>
        <v>Mar</v>
      </c>
      <c r="G330" s="4" t="s">
        <v>0</v>
      </c>
      <c r="H330" s="4" t="s">
        <v>1</v>
      </c>
      <c r="I330" s="4" t="s">
        <v>2</v>
      </c>
      <c r="J330" s="4" t="s">
        <v>13</v>
      </c>
      <c r="K330" s="4" t="s">
        <v>14</v>
      </c>
      <c r="L330" s="4" t="s">
        <v>44</v>
      </c>
      <c r="M330" s="8">
        <v>3</v>
      </c>
      <c r="N330" s="5">
        <v>130.6</v>
      </c>
      <c r="O330" s="6">
        <v>0.05</v>
      </c>
      <c r="P330" s="5">
        <v>65.62</v>
      </c>
      <c r="Q330" s="5">
        <f t="shared" si="20"/>
        <v>372.20999999999992</v>
      </c>
      <c r="R330" s="5">
        <f t="shared" si="21"/>
        <v>196.86</v>
      </c>
      <c r="S330" s="5">
        <f t="shared" si="22"/>
        <v>175.34999999999991</v>
      </c>
      <c r="T330" s="7">
        <f t="shared" si="23"/>
        <v>0.47110502135891014</v>
      </c>
    </row>
    <row r="331" spans="1:20" ht="15.6">
      <c r="A331" s="2">
        <v>1073</v>
      </c>
      <c r="B331" s="3">
        <v>46091</v>
      </c>
      <c r="C331" s="4">
        <f>YEAR(SalesDataTable[[#This Row],[Order Date]])</f>
        <v>2026</v>
      </c>
      <c r="D331" s="16" t="str">
        <f>"Q"&amp;ROUNDUP(MONTH(SalesDataTable[[#This Row],[Order Date]])/3,0)</f>
        <v>Q1</v>
      </c>
      <c r="E331" s="4">
        <f>MONTH(SalesDataTable[[#This Row],[Order Date]])</f>
        <v>3</v>
      </c>
      <c r="F331" s="16" t="str">
        <f>TEXT(SalesDataTable[[#This Row],[Order Date]],"MMM")</f>
        <v>Mar</v>
      </c>
      <c r="G331" s="4" t="s">
        <v>11</v>
      </c>
      <c r="H331" s="4" t="s">
        <v>39</v>
      </c>
      <c r="I331" s="4" t="s">
        <v>28</v>
      </c>
      <c r="J331" s="4" t="s">
        <v>3</v>
      </c>
      <c r="K331" s="4" t="s">
        <v>4</v>
      </c>
      <c r="L331" s="4" t="s">
        <v>5</v>
      </c>
      <c r="M331" s="8">
        <v>2</v>
      </c>
      <c r="N331" s="5">
        <v>81.290000000000006</v>
      </c>
      <c r="O331" s="6">
        <v>0</v>
      </c>
      <c r="P331" s="5">
        <v>43.9</v>
      </c>
      <c r="Q331" s="5">
        <f t="shared" si="20"/>
        <v>162.58000000000001</v>
      </c>
      <c r="R331" s="5">
        <f t="shared" si="21"/>
        <v>87.8</v>
      </c>
      <c r="S331" s="5">
        <f t="shared" si="22"/>
        <v>74.780000000000015</v>
      </c>
      <c r="T331" s="7">
        <f t="shared" si="23"/>
        <v>0.45995817443720022</v>
      </c>
    </row>
    <row r="332" spans="1:20" ht="15.6">
      <c r="A332" s="2">
        <v>2623</v>
      </c>
      <c r="B332" s="3">
        <v>46091</v>
      </c>
      <c r="C332" s="4">
        <f>YEAR(SalesDataTable[[#This Row],[Order Date]])</f>
        <v>2026</v>
      </c>
      <c r="D332" s="16" t="str">
        <f>"Q"&amp;ROUNDUP(MONTH(SalesDataTable[[#This Row],[Order Date]])/3,0)</f>
        <v>Q1</v>
      </c>
      <c r="E332" s="4">
        <f>MONTH(SalesDataTable[[#This Row],[Order Date]])</f>
        <v>3</v>
      </c>
      <c r="F332" s="16" t="str">
        <f>TEXT(SalesDataTable[[#This Row],[Order Date]],"MMM")</f>
        <v>Mar</v>
      </c>
      <c r="G332" s="4" t="s">
        <v>6</v>
      </c>
      <c r="H332" s="4" t="s">
        <v>43</v>
      </c>
      <c r="I332" s="4" t="s">
        <v>28</v>
      </c>
      <c r="J332" s="4" t="s">
        <v>13</v>
      </c>
      <c r="K332" s="4" t="s">
        <v>4</v>
      </c>
      <c r="L332" s="4" t="s">
        <v>30</v>
      </c>
      <c r="M332" s="8">
        <v>2</v>
      </c>
      <c r="N332" s="5">
        <v>103.33</v>
      </c>
      <c r="O332" s="6">
        <v>0.05</v>
      </c>
      <c r="P332" s="5">
        <v>51.58</v>
      </c>
      <c r="Q332" s="5">
        <f t="shared" si="20"/>
        <v>196.327</v>
      </c>
      <c r="R332" s="5">
        <f t="shared" si="21"/>
        <v>103.16</v>
      </c>
      <c r="S332" s="5">
        <f t="shared" si="22"/>
        <v>93.167000000000002</v>
      </c>
      <c r="T332" s="7">
        <f t="shared" si="23"/>
        <v>0.47455011282197557</v>
      </c>
    </row>
    <row r="333" spans="1:20" ht="15.6">
      <c r="A333" s="2">
        <v>2625</v>
      </c>
      <c r="B333" s="3">
        <v>46091</v>
      </c>
      <c r="C333" s="4">
        <f>YEAR(SalesDataTable[[#This Row],[Order Date]])</f>
        <v>2026</v>
      </c>
      <c r="D333" s="16" t="str">
        <f>"Q"&amp;ROUNDUP(MONTH(SalesDataTable[[#This Row],[Order Date]])/3,0)</f>
        <v>Q1</v>
      </c>
      <c r="E333" s="4">
        <f>MONTH(SalesDataTable[[#This Row],[Order Date]])</f>
        <v>3</v>
      </c>
      <c r="F333" s="16" t="str">
        <f>TEXT(SalesDataTable[[#This Row],[Order Date]],"MMM")</f>
        <v>Mar</v>
      </c>
      <c r="G333" s="4" t="s">
        <v>20</v>
      </c>
      <c r="H333" s="4" t="s">
        <v>31</v>
      </c>
      <c r="I333" s="4" t="s">
        <v>19</v>
      </c>
      <c r="J333" s="4" t="s">
        <v>16</v>
      </c>
      <c r="K333" s="4" t="s">
        <v>34</v>
      </c>
      <c r="L333" s="4" t="s">
        <v>45</v>
      </c>
      <c r="M333" s="8">
        <v>2</v>
      </c>
      <c r="N333" s="5">
        <v>51.14</v>
      </c>
      <c r="O333" s="6">
        <v>0</v>
      </c>
      <c r="P333" s="5">
        <v>21.58</v>
      </c>
      <c r="Q333" s="5">
        <f t="shared" si="20"/>
        <v>102.28</v>
      </c>
      <c r="R333" s="5">
        <f t="shared" si="21"/>
        <v>43.16</v>
      </c>
      <c r="S333" s="5">
        <f t="shared" si="22"/>
        <v>59.120000000000005</v>
      </c>
      <c r="T333" s="7">
        <f t="shared" si="23"/>
        <v>0.57802111849824012</v>
      </c>
    </row>
    <row r="334" spans="1:20" ht="15.6">
      <c r="A334" s="2">
        <v>3304</v>
      </c>
      <c r="B334" s="3">
        <v>46091</v>
      </c>
      <c r="C334" s="4">
        <f>YEAR(SalesDataTable[[#This Row],[Order Date]])</f>
        <v>2026</v>
      </c>
      <c r="D334" s="16" t="str">
        <f>"Q"&amp;ROUNDUP(MONTH(SalesDataTable[[#This Row],[Order Date]])/3,0)</f>
        <v>Q1</v>
      </c>
      <c r="E334" s="4">
        <f>MONTH(SalesDataTable[[#This Row],[Order Date]])</f>
        <v>3</v>
      </c>
      <c r="F334" s="16" t="str">
        <f>TEXT(SalesDataTable[[#This Row],[Order Date]],"MMM")</f>
        <v>Mar</v>
      </c>
      <c r="G334" s="4" t="s">
        <v>6</v>
      </c>
      <c r="H334" s="4" t="s">
        <v>43</v>
      </c>
      <c r="I334" s="4" t="s">
        <v>28</v>
      </c>
      <c r="J334" s="4" t="s">
        <v>3</v>
      </c>
      <c r="K334" s="4" t="s">
        <v>4</v>
      </c>
      <c r="L334" s="4" t="s">
        <v>22</v>
      </c>
      <c r="M334" s="8">
        <v>2</v>
      </c>
      <c r="N334" s="5">
        <v>49.7</v>
      </c>
      <c r="O334" s="6">
        <v>0</v>
      </c>
      <c r="P334" s="5">
        <v>23.14</v>
      </c>
      <c r="Q334" s="5">
        <f t="shared" si="20"/>
        <v>99.4</v>
      </c>
      <c r="R334" s="5">
        <f t="shared" si="21"/>
        <v>46.28</v>
      </c>
      <c r="S334" s="5">
        <f t="shared" si="22"/>
        <v>53.120000000000005</v>
      </c>
      <c r="T334" s="7">
        <f t="shared" si="23"/>
        <v>0.53440643863179071</v>
      </c>
    </row>
    <row r="335" spans="1:20" ht="15.6">
      <c r="A335" s="2">
        <v>4876</v>
      </c>
      <c r="B335" s="3">
        <v>46091</v>
      </c>
      <c r="C335" s="4">
        <f>YEAR(SalesDataTable[[#This Row],[Order Date]])</f>
        <v>2026</v>
      </c>
      <c r="D335" s="16" t="str">
        <f>"Q"&amp;ROUNDUP(MONTH(SalesDataTable[[#This Row],[Order Date]])/3,0)</f>
        <v>Q1</v>
      </c>
      <c r="E335" s="4">
        <f>MONTH(SalesDataTable[[#This Row],[Order Date]])</f>
        <v>3</v>
      </c>
      <c r="F335" s="16" t="str">
        <f>TEXT(SalesDataTable[[#This Row],[Order Date]],"MMM")</f>
        <v>Mar</v>
      </c>
      <c r="G335" s="4" t="s">
        <v>20</v>
      </c>
      <c r="H335" s="4" t="s">
        <v>21</v>
      </c>
      <c r="I335" s="4" t="s">
        <v>2</v>
      </c>
      <c r="J335" s="4" t="s">
        <v>3</v>
      </c>
      <c r="K335" s="4" t="s">
        <v>4</v>
      </c>
      <c r="L335" s="4" t="s">
        <v>26</v>
      </c>
      <c r="M335" s="8">
        <v>1</v>
      </c>
      <c r="N335" s="5">
        <v>39.659999999999997</v>
      </c>
      <c r="O335" s="6">
        <v>0.05</v>
      </c>
      <c r="P335" s="5">
        <v>16.93</v>
      </c>
      <c r="Q335" s="5">
        <f t="shared" si="20"/>
        <v>37.676999999999992</v>
      </c>
      <c r="R335" s="5">
        <f t="shared" si="21"/>
        <v>16.93</v>
      </c>
      <c r="S335" s="5">
        <f t="shared" si="22"/>
        <v>20.746999999999993</v>
      </c>
      <c r="T335" s="7">
        <f t="shared" si="23"/>
        <v>0.5506542452955383</v>
      </c>
    </row>
    <row r="336" spans="1:20" ht="15.6">
      <c r="A336" s="2">
        <v>83</v>
      </c>
      <c r="B336" s="3">
        <v>46092</v>
      </c>
      <c r="C336" s="4">
        <f>YEAR(SalesDataTable[[#This Row],[Order Date]])</f>
        <v>2026</v>
      </c>
      <c r="D336" s="16" t="str">
        <f>"Q"&amp;ROUNDUP(MONTH(SalesDataTable[[#This Row],[Order Date]])/3,0)</f>
        <v>Q1</v>
      </c>
      <c r="E336" s="4">
        <f>MONTH(SalesDataTable[[#This Row],[Order Date]])</f>
        <v>3</v>
      </c>
      <c r="F336" s="16" t="str">
        <f>TEXT(SalesDataTable[[#This Row],[Order Date]],"MMM")</f>
        <v>Mar</v>
      </c>
      <c r="G336" s="4" t="s">
        <v>6</v>
      </c>
      <c r="H336" s="4" t="s">
        <v>43</v>
      </c>
      <c r="I336" s="4" t="s">
        <v>8</v>
      </c>
      <c r="J336" s="4" t="s">
        <v>16</v>
      </c>
      <c r="K336" s="4" t="s">
        <v>34</v>
      </c>
      <c r="L336" s="4" t="s">
        <v>45</v>
      </c>
      <c r="M336" s="8">
        <v>4</v>
      </c>
      <c r="N336" s="5">
        <v>50.65</v>
      </c>
      <c r="O336" s="6">
        <v>0.15</v>
      </c>
      <c r="P336" s="5">
        <v>22</v>
      </c>
      <c r="Q336" s="5">
        <f t="shared" si="20"/>
        <v>172.20999999999998</v>
      </c>
      <c r="R336" s="5">
        <f t="shared" si="21"/>
        <v>88</v>
      </c>
      <c r="S336" s="5">
        <f t="shared" si="22"/>
        <v>84.20999999999998</v>
      </c>
      <c r="T336" s="7">
        <f t="shared" si="23"/>
        <v>0.48899599326403803</v>
      </c>
    </row>
    <row r="337" spans="1:20" ht="15.6">
      <c r="A337" s="2">
        <v>863</v>
      </c>
      <c r="B337" s="3">
        <v>46092</v>
      </c>
      <c r="C337" s="4">
        <f>YEAR(SalesDataTable[[#This Row],[Order Date]])</f>
        <v>2026</v>
      </c>
      <c r="D337" s="16" t="str">
        <f>"Q"&amp;ROUNDUP(MONTH(SalesDataTable[[#This Row],[Order Date]])/3,0)</f>
        <v>Q1</v>
      </c>
      <c r="E337" s="4">
        <f>MONTH(SalesDataTable[[#This Row],[Order Date]])</f>
        <v>3</v>
      </c>
      <c r="F337" s="16" t="str">
        <f>TEXT(SalesDataTable[[#This Row],[Order Date]],"MMM")</f>
        <v>Mar</v>
      </c>
      <c r="G337" s="4" t="s">
        <v>11</v>
      </c>
      <c r="H337" s="4" t="s">
        <v>12</v>
      </c>
      <c r="I337" s="4" t="s">
        <v>28</v>
      </c>
      <c r="J337" s="4" t="s">
        <v>3</v>
      </c>
      <c r="K337" s="4" t="s">
        <v>34</v>
      </c>
      <c r="L337" s="4" t="s">
        <v>45</v>
      </c>
      <c r="M337" s="8">
        <v>2</v>
      </c>
      <c r="N337" s="5">
        <v>50.72</v>
      </c>
      <c r="O337" s="6">
        <v>0</v>
      </c>
      <c r="P337" s="5">
        <v>21.88</v>
      </c>
      <c r="Q337" s="5">
        <f t="shared" si="20"/>
        <v>101.44</v>
      </c>
      <c r="R337" s="5">
        <f t="shared" si="21"/>
        <v>43.76</v>
      </c>
      <c r="S337" s="5">
        <f t="shared" si="22"/>
        <v>57.68</v>
      </c>
      <c r="T337" s="7">
        <f t="shared" si="23"/>
        <v>0.56861198738170349</v>
      </c>
    </row>
    <row r="338" spans="1:20" ht="15.6">
      <c r="A338" s="2">
        <v>2323</v>
      </c>
      <c r="B338" s="3">
        <v>46092</v>
      </c>
      <c r="C338" s="4">
        <f>YEAR(SalesDataTable[[#This Row],[Order Date]])</f>
        <v>2026</v>
      </c>
      <c r="D338" s="16" t="str">
        <f>"Q"&amp;ROUNDUP(MONTH(SalesDataTable[[#This Row],[Order Date]])/3,0)</f>
        <v>Q1</v>
      </c>
      <c r="E338" s="4">
        <f>MONTH(SalesDataTable[[#This Row],[Order Date]])</f>
        <v>3</v>
      </c>
      <c r="F338" s="16" t="str">
        <f>TEXT(SalesDataTable[[#This Row],[Order Date]],"MMM")</f>
        <v>Mar</v>
      </c>
      <c r="G338" s="4" t="s">
        <v>6</v>
      </c>
      <c r="H338" s="4" t="s">
        <v>43</v>
      </c>
      <c r="I338" s="4" t="s">
        <v>19</v>
      </c>
      <c r="J338" s="4" t="s">
        <v>13</v>
      </c>
      <c r="K338" s="4" t="s">
        <v>14</v>
      </c>
      <c r="L338" s="4" t="s">
        <v>15</v>
      </c>
      <c r="M338" s="8">
        <v>2</v>
      </c>
      <c r="N338" s="5">
        <v>36.08</v>
      </c>
      <c r="O338" s="6">
        <v>0.05</v>
      </c>
      <c r="P338" s="5">
        <v>13.19</v>
      </c>
      <c r="Q338" s="5">
        <f t="shared" si="20"/>
        <v>68.551999999999992</v>
      </c>
      <c r="R338" s="5">
        <f t="shared" si="21"/>
        <v>26.38</v>
      </c>
      <c r="S338" s="5">
        <f t="shared" si="22"/>
        <v>42.171999999999997</v>
      </c>
      <c r="T338" s="7">
        <f t="shared" si="23"/>
        <v>0.61518263507993931</v>
      </c>
    </row>
    <row r="339" spans="1:20" ht="15.6">
      <c r="A339" s="2">
        <v>3064</v>
      </c>
      <c r="B339" s="3">
        <v>46092</v>
      </c>
      <c r="C339" s="4">
        <f>YEAR(SalesDataTable[[#This Row],[Order Date]])</f>
        <v>2026</v>
      </c>
      <c r="D339" s="16" t="str">
        <f>"Q"&amp;ROUNDUP(MONTH(SalesDataTable[[#This Row],[Order Date]])/3,0)</f>
        <v>Q1</v>
      </c>
      <c r="E339" s="4">
        <f>MONTH(SalesDataTable[[#This Row],[Order Date]])</f>
        <v>3</v>
      </c>
      <c r="F339" s="16" t="str">
        <f>TEXT(SalesDataTable[[#This Row],[Order Date]],"MMM")</f>
        <v>Mar</v>
      </c>
      <c r="G339" s="4" t="s">
        <v>20</v>
      </c>
      <c r="H339" s="4" t="s">
        <v>33</v>
      </c>
      <c r="I339" s="4" t="s">
        <v>2</v>
      </c>
      <c r="J339" s="4" t="s">
        <v>3</v>
      </c>
      <c r="K339" s="4" t="s">
        <v>23</v>
      </c>
      <c r="L339" s="4" t="s">
        <v>51</v>
      </c>
      <c r="M339" s="8">
        <v>6</v>
      </c>
      <c r="N339" s="5">
        <v>124.04</v>
      </c>
      <c r="O339" s="6">
        <v>0.05</v>
      </c>
      <c r="P339" s="5">
        <v>61.17</v>
      </c>
      <c r="Q339" s="5">
        <f t="shared" si="20"/>
        <v>707.02800000000002</v>
      </c>
      <c r="R339" s="5">
        <f t="shared" si="21"/>
        <v>367.02</v>
      </c>
      <c r="S339" s="5">
        <f t="shared" si="22"/>
        <v>340.00800000000004</v>
      </c>
      <c r="T339" s="7">
        <f t="shared" si="23"/>
        <v>0.48089750335205966</v>
      </c>
    </row>
    <row r="340" spans="1:20" ht="15.6">
      <c r="A340" s="2">
        <v>4995</v>
      </c>
      <c r="B340" s="3">
        <v>46092</v>
      </c>
      <c r="C340" s="4">
        <f>YEAR(SalesDataTable[[#This Row],[Order Date]])</f>
        <v>2026</v>
      </c>
      <c r="D340" s="16" t="str">
        <f>"Q"&amp;ROUNDUP(MONTH(SalesDataTable[[#This Row],[Order Date]])/3,0)</f>
        <v>Q1</v>
      </c>
      <c r="E340" s="4">
        <f>MONTH(SalesDataTable[[#This Row],[Order Date]])</f>
        <v>3</v>
      </c>
      <c r="F340" s="16" t="str">
        <f>TEXT(SalesDataTable[[#This Row],[Order Date]],"MMM")</f>
        <v>Mar</v>
      </c>
      <c r="G340" s="4" t="s">
        <v>6</v>
      </c>
      <c r="H340" s="4" t="s">
        <v>43</v>
      </c>
      <c r="I340" s="4" t="s">
        <v>28</v>
      </c>
      <c r="J340" s="4" t="s">
        <v>13</v>
      </c>
      <c r="K340" s="4" t="s">
        <v>9</v>
      </c>
      <c r="L340" s="4" t="s">
        <v>10</v>
      </c>
      <c r="M340" s="8">
        <v>3</v>
      </c>
      <c r="N340" s="5">
        <v>90.31</v>
      </c>
      <c r="O340" s="6">
        <v>0</v>
      </c>
      <c r="P340" s="5">
        <v>44.58</v>
      </c>
      <c r="Q340" s="5">
        <f t="shared" si="20"/>
        <v>270.93</v>
      </c>
      <c r="R340" s="5">
        <f t="shared" si="21"/>
        <v>133.74</v>
      </c>
      <c r="S340" s="5">
        <f t="shared" si="22"/>
        <v>137.19</v>
      </c>
      <c r="T340" s="7">
        <f t="shared" si="23"/>
        <v>0.50636695825489975</v>
      </c>
    </row>
    <row r="341" spans="1:20" ht="15.6">
      <c r="A341" s="2">
        <v>46</v>
      </c>
      <c r="B341" s="3">
        <v>46093</v>
      </c>
      <c r="C341" s="4">
        <f>YEAR(SalesDataTable[[#This Row],[Order Date]])</f>
        <v>2026</v>
      </c>
      <c r="D341" s="16" t="str">
        <f>"Q"&amp;ROUNDUP(MONTH(SalesDataTable[[#This Row],[Order Date]])/3,0)</f>
        <v>Q1</v>
      </c>
      <c r="E341" s="4">
        <f>MONTH(SalesDataTable[[#This Row],[Order Date]])</f>
        <v>3</v>
      </c>
      <c r="F341" s="16" t="str">
        <f>TEXT(SalesDataTable[[#This Row],[Order Date]],"MMM")</f>
        <v>Mar</v>
      </c>
      <c r="G341" s="4" t="s">
        <v>20</v>
      </c>
      <c r="H341" s="4" t="s">
        <v>31</v>
      </c>
      <c r="I341" s="4" t="s">
        <v>2</v>
      </c>
      <c r="J341" s="4" t="s">
        <v>3</v>
      </c>
      <c r="K341" s="4" t="s">
        <v>9</v>
      </c>
      <c r="L341" s="4" t="s">
        <v>46</v>
      </c>
      <c r="M341" s="8">
        <v>4</v>
      </c>
      <c r="N341" s="5">
        <v>72.63</v>
      </c>
      <c r="O341" s="6">
        <v>0.1</v>
      </c>
      <c r="P341" s="5">
        <v>31.45</v>
      </c>
      <c r="Q341" s="5">
        <f t="shared" si="20"/>
        <v>261.46800000000002</v>
      </c>
      <c r="R341" s="5">
        <f t="shared" si="21"/>
        <v>125.8</v>
      </c>
      <c r="S341" s="5">
        <f t="shared" si="22"/>
        <v>135.66800000000001</v>
      </c>
      <c r="T341" s="7">
        <f t="shared" si="23"/>
        <v>0.51887037801948999</v>
      </c>
    </row>
    <row r="342" spans="1:20" ht="15.6">
      <c r="A342" s="2">
        <v>443</v>
      </c>
      <c r="B342" s="3">
        <v>46093</v>
      </c>
      <c r="C342" s="4">
        <f>YEAR(SalesDataTable[[#This Row],[Order Date]])</f>
        <v>2026</v>
      </c>
      <c r="D342" s="16" t="str">
        <f>"Q"&amp;ROUNDUP(MONTH(SalesDataTable[[#This Row],[Order Date]])/3,0)</f>
        <v>Q1</v>
      </c>
      <c r="E342" s="4">
        <f>MONTH(SalesDataTable[[#This Row],[Order Date]])</f>
        <v>3</v>
      </c>
      <c r="F342" s="16" t="str">
        <f>TEXT(SalesDataTable[[#This Row],[Order Date]],"MMM")</f>
        <v>Mar</v>
      </c>
      <c r="G342" s="4" t="s">
        <v>6</v>
      </c>
      <c r="H342" s="4" t="s">
        <v>49</v>
      </c>
      <c r="I342" s="4" t="s">
        <v>2</v>
      </c>
      <c r="J342" s="4" t="s">
        <v>3</v>
      </c>
      <c r="K342" s="4" t="s">
        <v>34</v>
      </c>
      <c r="L342" s="4" t="s">
        <v>35</v>
      </c>
      <c r="M342" s="8">
        <v>3</v>
      </c>
      <c r="N342" s="5">
        <v>39.9</v>
      </c>
      <c r="O342" s="6">
        <v>0</v>
      </c>
      <c r="P342" s="5">
        <v>14.49</v>
      </c>
      <c r="Q342" s="5">
        <f t="shared" si="20"/>
        <v>119.69999999999999</v>
      </c>
      <c r="R342" s="5">
        <f t="shared" si="21"/>
        <v>43.47</v>
      </c>
      <c r="S342" s="5">
        <f t="shared" si="22"/>
        <v>76.22999999999999</v>
      </c>
      <c r="T342" s="7">
        <f t="shared" si="23"/>
        <v>0.63684210526315788</v>
      </c>
    </row>
    <row r="343" spans="1:20" ht="15.6">
      <c r="A343" s="2">
        <v>759</v>
      </c>
      <c r="B343" s="3">
        <v>46093</v>
      </c>
      <c r="C343" s="4">
        <f>YEAR(SalesDataTable[[#This Row],[Order Date]])</f>
        <v>2026</v>
      </c>
      <c r="D343" s="16" t="str">
        <f>"Q"&amp;ROUNDUP(MONTH(SalesDataTable[[#This Row],[Order Date]])/3,0)</f>
        <v>Q1</v>
      </c>
      <c r="E343" s="4">
        <f>MONTH(SalesDataTable[[#This Row],[Order Date]])</f>
        <v>3</v>
      </c>
      <c r="F343" s="16" t="str">
        <f>TEXT(SalesDataTable[[#This Row],[Order Date]],"MMM")</f>
        <v>Mar</v>
      </c>
      <c r="G343" s="4" t="s">
        <v>6</v>
      </c>
      <c r="H343" s="4" t="s">
        <v>43</v>
      </c>
      <c r="I343" s="4" t="s">
        <v>2</v>
      </c>
      <c r="J343" s="4" t="s">
        <v>13</v>
      </c>
      <c r="K343" s="4" t="s">
        <v>34</v>
      </c>
      <c r="L343" s="4" t="s">
        <v>45</v>
      </c>
      <c r="M343" s="8">
        <v>1</v>
      </c>
      <c r="N343" s="5">
        <v>49.79</v>
      </c>
      <c r="O343" s="6">
        <v>0.1</v>
      </c>
      <c r="P343" s="5">
        <v>22.29</v>
      </c>
      <c r="Q343" s="5">
        <f t="shared" si="20"/>
        <v>44.811</v>
      </c>
      <c r="R343" s="5">
        <f t="shared" si="21"/>
        <v>22.29</v>
      </c>
      <c r="S343" s="5">
        <f t="shared" si="22"/>
        <v>22.521000000000001</v>
      </c>
      <c r="T343" s="7">
        <f t="shared" si="23"/>
        <v>0.5025774921336279</v>
      </c>
    </row>
    <row r="344" spans="1:20" ht="15.6">
      <c r="A344" s="2">
        <v>1097</v>
      </c>
      <c r="B344" s="3">
        <v>46093</v>
      </c>
      <c r="C344" s="4">
        <f>YEAR(SalesDataTable[[#This Row],[Order Date]])</f>
        <v>2026</v>
      </c>
      <c r="D344" s="16" t="str">
        <f>"Q"&amp;ROUNDUP(MONTH(SalesDataTable[[#This Row],[Order Date]])/3,0)</f>
        <v>Q1</v>
      </c>
      <c r="E344" s="4">
        <f>MONTH(SalesDataTable[[#This Row],[Order Date]])</f>
        <v>3</v>
      </c>
      <c r="F344" s="16" t="str">
        <f>TEXT(SalesDataTable[[#This Row],[Order Date]],"MMM")</f>
        <v>Mar</v>
      </c>
      <c r="G344" s="4" t="s">
        <v>11</v>
      </c>
      <c r="H344" s="4" t="s">
        <v>12</v>
      </c>
      <c r="I344" s="4" t="s">
        <v>28</v>
      </c>
      <c r="J344" s="4" t="s">
        <v>13</v>
      </c>
      <c r="K344" s="4" t="s">
        <v>4</v>
      </c>
      <c r="L344" s="4" t="s">
        <v>26</v>
      </c>
      <c r="M344" s="8">
        <v>1</v>
      </c>
      <c r="N344" s="5">
        <v>41.24</v>
      </c>
      <c r="O344" s="6">
        <v>0.05</v>
      </c>
      <c r="P344" s="5">
        <v>16.64</v>
      </c>
      <c r="Q344" s="5">
        <f t="shared" si="20"/>
        <v>39.177999999999997</v>
      </c>
      <c r="R344" s="5">
        <f t="shared" si="21"/>
        <v>16.64</v>
      </c>
      <c r="S344" s="5">
        <f t="shared" si="22"/>
        <v>22.537999999999997</v>
      </c>
      <c r="T344" s="7">
        <f t="shared" si="23"/>
        <v>0.57527183623462141</v>
      </c>
    </row>
    <row r="345" spans="1:20" ht="15.6">
      <c r="A345" s="2">
        <v>2152</v>
      </c>
      <c r="B345" s="3">
        <v>46093</v>
      </c>
      <c r="C345" s="4">
        <f>YEAR(SalesDataTable[[#This Row],[Order Date]])</f>
        <v>2026</v>
      </c>
      <c r="D345" s="16" t="str">
        <f>"Q"&amp;ROUNDUP(MONTH(SalesDataTable[[#This Row],[Order Date]])/3,0)</f>
        <v>Q1</v>
      </c>
      <c r="E345" s="4">
        <f>MONTH(SalesDataTable[[#This Row],[Order Date]])</f>
        <v>3</v>
      </c>
      <c r="F345" s="16" t="str">
        <f>TEXT(SalesDataTable[[#This Row],[Order Date]],"MMM")</f>
        <v>Mar</v>
      </c>
      <c r="G345" s="4" t="s">
        <v>0</v>
      </c>
      <c r="H345" s="4" t="s">
        <v>36</v>
      </c>
      <c r="I345" s="4" t="s">
        <v>2</v>
      </c>
      <c r="J345" s="4" t="s">
        <v>13</v>
      </c>
      <c r="K345" s="4" t="s">
        <v>9</v>
      </c>
      <c r="L345" s="4" t="s">
        <v>17</v>
      </c>
      <c r="M345" s="8">
        <v>1</v>
      </c>
      <c r="N345" s="5">
        <v>142.88999999999999</v>
      </c>
      <c r="O345" s="6">
        <v>0</v>
      </c>
      <c r="P345" s="5">
        <v>81.099999999999994</v>
      </c>
      <c r="Q345" s="5">
        <f t="shared" si="20"/>
        <v>142.88999999999999</v>
      </c>
      <c r="R345" s="5">
        <f t="shared" si="21"/>
        <v>81.099999999999994</v>
      </c>
      <c r="S345" s="5">
        <f t="shared" si="22"/>
        <v>61.789999999999992</v>
      </c>
      <c r="T345" s="7">
        <f t="shared" si="23"/>
        <v>0.43243054097557559</v>
      </c>
    </row>
    <row r="346" spans="1:20" ht="15.6">
      <c r="A346" s="2">
        <v>2512</v>
      </c>
      <c r="B346" s="3">
        <v>46093</v>
      </c>
      <c r="C346" s="4">
        <f>YEAR(SalesDataTable[[#This Row],[Order Date]])</f>
        <v>2026</v>
      </c>
      <c r="D346" s="16" t="str">
        <f>"Q"&amp;ROUNDUP(MONTH(SalesDataTable[[#This Row],[Order Date]])/3,0)</f>
        <v>Q1</v>
      </c>
      <c r="E346" s="4">
        <f>MONTH(SalesDataTable[[#This Row],[Order Date]])</f>
        <v>3</v>
      </c>
      <c r="F346" s="16" t="str">
        <f>TEXT(SalesDataTable[[#This Row],[Order Date]],"MMM")</f>
        <v>Mar</v>
      </c>
      <c r="G346" s="4" t="s">
        <v>6</v>
      </c>
      <c r="H346" s="4" t="s">
        <v>7</v>
      </c>
      <c r="I346" s="4" t="s">
        <v>2</v>
      </c>
      <c r="J346" s="4" t="s">
        <v>13</v>
      </c>
      <c r="K346" s="4" t="s">
        <v>23</v>
      </c>
      <c r="L346" s="4" t="s">
        <v>29</v>
      </c>
      <c r="M346" s="8">
        <v>2</v>
      </c>
      <c r="N346" s="5">
        <v>192.76</v>
      </c>
      <c r="O346" s="6">
        <v>0</v>
      </c>
      <c r="P346" s="5">
        <v>103.08</v>
      </c>
      <c r="Q346" s="5">
        <f t="shared" si="20"/>
        <v>385.52</v>
      </c>
      <c r="R346" s="5">
        <f t="shared" si="21"/>
        <v>206.16</v>
      </c>
      <c r="S346" s="5">
        <f t="shared" si="22"/>
        <v>179.35999999999999</v>
      </c>
      <c r="T346" s="7">
        <f t="shared" si="23"/>
        <v>0.46524175140070551</v>
      </c>
    </row>
    <row r="347" spans="1:20" ht="15.6">
      <c r="A347" s="2">
        <v>2578</v>
      </c>
      <c r="B347" s="3">
        <v>46093</v>
      </c>
      <c r="C347" s="4">
        <f>YEAR(SalesDataTable[[#This Row],[Order Date]])</f>
        <v>2026</v>
      </c>
      <c r="D347" s="16" t="str">
        <f>"Q"&amp;ROUNDUP(MONTH(SalesDataTable[[#This Row],[Order Date]])/3,0)</f>
        <v>Q1</v>
      </c>
      <c r="E347" s="4">
        <f>MONTH(SalesDataTable[[#This Row],[Order Date]])</f>
        <v>3</v>
      </c>
      <c r="F347" s="16" t="str">
        <f>TEXT(SalesDataTable[[#This Row],[Order Date]],"MMM")</f>
        <v>Mar</v>
      </c>
      <c r="G347" s="4" t="s">
        <v>11</v>
      </c>
      <c r="H347" s="4" t="s">
        <v>25</v>
      </c>
      <c r="I347" s="4" t="s">
        <v>2</v>
      </c>
      <c r="J347" s="4" t="s">
        <v>13</v>
      </c>
      <c r="K347" s="4" t="s">
        <v>14</v>
      </c>
      <c r="L347" s="4" t="s">
        <v>48</v>
      </c>
      <c r="M347" s="8">
        <v>1</v>
      </c>
      <c r="N347" s="5">
        <v>165.72</v>
      </c>
      <c r="O347" s="6">
        <v>0</v>
      </c>
      <c r="P347" s="5">
        <v>89.31</v>
      </c>
      <c r="Q347" s="5">
        <f t="shared" si="20"/>
        <v>165.72</v>
      </c>
      <c r="R347" s="5">
        <f t="shared" si="21"/>
        <v>89.31</v>
      </c>
      <c r="S347" s="5">
        <f t="shared" si="22"/>
        <v>76.41</v>
      </c>
      <c r="T347" s="7">
        <f t="shared" si="23"/>
        <v>0.46107892831281677</v>
      </c>
    </row>
    <row r="348" spans="1:20" ht="15.6">
      <c r="A348" s="2">
        <v>3302</v>
      </c>
      <c r="B348" s="3">
        <v>46093</v>
      </c>
      <c r="C348" s="4">
        <f>YEAR(SalesDataTable[[#This Row],[Order Date]])</f>
        <v>2026</v>
      </c>
      <c r="D348" s="16" t="str">
        <f>"Q"&amp;ROUNDUP(MONTH(SalesDataTable[[#This Row],[Order Date]])/3,0)</f>
        <v>Q1</v>
      </c>
      <c r="E348" s="4">
        <f>MONTH(SalesDataTable[[#This Row],[Order Date]])</f>
        <v>3</v>
      </c>
      <c r="F348" s="16" t="str">
        <f>TEXT(SalesDataTable[[#This Row],[Order Date]],"MMM")</f>
        <v>Mar</v>
      </c>
      <c r="G348" s="4" t="s">
        <v>20</v>
      </c>
      <c r="H348" s="4" t="s">
        <v>31</v>
      </c>
      <c r="I348" s="4" t="s">
        <v>19</v>
      </c>
      <c r="J348" s="4" t="s">
        <v>16</v>
      </c>
      <c r="K348" s="4" t="s">
        <v>14</v>
      </c>
      <c r="L348" s="4" t="s">
        <v>48</v>
      </c>
      <c r="M348" s="8">
        <v>2</v>
      </c>
      <c r="N348" s="5">
        <v>164.33</v>
      </c>
      <c r="O348" s="6">
        <v>0</v>
      </c>
      <c r="P348" s="5">
        <v>86.07</v>
      </c>
      <c r="Q348" s="5">
        <f t="shared" si="20"/>
        <v>328.66</v>
      </c>
      <c r="R348" s="5">
        <f t="shared" si="21"/>
        <v>172.14</v>
      </c>
      <c r="S348" s="5">
        <f t="shared" si="22"/>
        <v>156.52000000000004</v>
      </c>
      <c r="T348" s="7">
        <f t="shared" si="23"/>
        <v>0.47623684050386428</v>
      </c>
    </row>
    <row r="349" spans="1:20" ht="15.6">
      <c r="A349" s="2">
        <v>3752</v>
      </c>
      <c r="B349" s="3">
        <v>46093</v>
      </c>
      <c r="C349" s="4">
        <f>YEAR(SalesDataTable[[#This Row],[Order Date]])</f>
        <v>2026</v>
      </c>
      <c r="D349" s="16" t="str">
        <f>"Q"&amp;ROUNDUP(MONTH(SalesDataTable[[#This Row],[Order Date]])/3,0)</f>
        <v>Q1</v>
      </c>
      <c r="E349" s="4">
        <f>MONTH(SalesDataTable[[#This Row],[Order Date]])</f>
        <v>3</v>
      </c>
      <c r="F349" s="16" t="str">
        <f>TEXT(SalesDataTable[[#This Row],[Order Date]],"MMM")</f>
        <v>Mar</v>
      </c>
      <c r="G349" s="4" t="s">
        <v>20</v>
      </c>
      <c r="H349" s="4" t="s">
        <v>33</v>
      </c>
      <c r="I349" s="4" t="s">
        <v>8</v>
      </c>
      <c r="J349" s="4" t="s">
        <v>16</v>
      </c>
      <c r="K349" s="4" t="s">
        <v>14</v>
      </c>
      <c r="L349" s="4" t="s">
        <v>32</v>
      </c>
      <c r="M349" s="8">
        <v>3</v>
      </c>
      <c r="N349" s="5">
        <v>45.8</v>
      </c>
      <c r="O349" s="6">
        <v>0.15</v>
      </c>
      <c r="P349" s="5">
        <v>18.47</v>
      </c>
      <c r="Q349" s="5">
        <f t="shared" si="20"/>
        <v>116.78999999999998</v>
      </c>
      <c r="R349" s="5">
        <f t="shared" si="21"/>
        <v>55.41</v>
      </c>
      <c r="S349" s="5">
        <f t="shared" si="22"/>
        <v>61.379999999999981</v>
      </c>
      <c r="T349" s="7">
        <f t="shared" si="23"/>
        <v>0.52555869509375797</v>
      </c>
    </row>
    <row r="350" spans="1:20" ht="15.6">
      <c r="A350" s="2">
        <v>4839</v>
      </c>
      <c r="B350" s="3">
        <v>46093</v>
      </c>
      <c r="C350" s="4">
        <f>YEAR(SalesDataTable[[#This Row],[Order Date]])</f>
        <v>2026</v>
      </c>
      <c r="D350" s="16" t="str">
        <f>"Q"&amp;ROUNDUP(MONTH(SalesDataTable[[#This Row],[Order Date]])/3,0)</f>
        <v>Q1</v>
      </c>
      <c r="E350" s="4">
        <f>MONTH(SalesDataTable[[#This Row],[Order Date]])</f>
        <v>3</v>
      </c>
      <c r="F350" s="16" t="str">
        <f>TEXT(SalesDataTable[[#This Row],[Order Date]],"MMM")</f>
        <v>Mar</v>
      </c>
      <c r="G350" s="4" t="s">
        <v>6</v>
      </c>
      <c r="H350" s="4" t="s">
        <v>7</v>
      </c>
      <c r="I350" s="4" t="s">
        <v>2</v>
      </c>
      <c r="J350" s="4" t="s">
        <v>13</v>
      </c>
      <c r="K350" s="4" t="s">
        <v>4</v>
      </c>
      <c r="L350" s="4" t="s">
        <v>30</v>
      </c>
      <c r="M350" s="8">
        <v>2</v>
      </c>
      <c r="N350" s="5">
        <v>103.08</v>
      </c>
      <c r="O350" s="6">
        <v>0.05</v>
      </c>
      <c r="P350" s="5">
        <v>49.27</v>
      </c>
      <c r="Q350" s="5">
        <f t="shared" si="20"/>
        <v>195.85199999999998</v>
      </c>
      <c r="R350" s="5">
        <f t="shared" si="21"/>
        <v>98.54</v>
      </c>
      <c r="S350" s="5">
        <f t="shared" si="22"/>
        <v>97.311999999999969</v>
      </c>
      <c r="T350" s="7">
        <f t="shared" si="23"/>
        <v>0.49686497967853266</v>
      </c>
    </row>
    <row r="351" spans="1:20" ht="15.6">
      <c r="A351" s="2">
        <v>264</v>
      </c>
      <c r="B351" s="3">
        <v>46094</v>
      </c>
      <c r="C351" s="4">
        <f>YEAR(SalesDataTable[[#This Row],[Order Date]])</f>
        <v>2026</v>
      </c>
      <c r="D351" s="16" t="str">
        <f>"Q"&amp;ROUNDUP(MONTH(SalesDataTable[[#This Row],[Order Date]])/3,0)</f>
        <v>Q1</v>
      </c>
      <c r="E351" s="4">
        <f>MONTH(SalesDataTable[[#This Row],[Order Date]])</f>
        <v>3</v>
      </c>
      <c r="F351" s="16" t="str">
        <f>TEXT(SalesDataTable[[#This Row],[Order Date]],"MMM")</f>
        <v>Mar</v>
      </c>
      <c r="G351" s="4" t="s">
        <v>0</v>
      </c>
      <c r="H351" s="4" t="s">
        <v>1</v>
      </c>
      <c r="I351" s="4" t="s">
        <v>2</v>
      </c>
      <c r="J351" s="4" t="s">
        <v>16</v>
      </c>
      <c r="K351" s="4" t="s">
        <v>14</v>
      </c>
      <c r="L351" s="4" t="s">
        <v>32</v>
      </c>
      <c r="M351" s="8">
        <v>4</v>
      </c>
      <c r="N351" s="5">
        <v>47.33</v>
      </c>
      <c r="O351" s="6">
        <v>0</v>
      </c>
      <c r="P351" s="5">
        <v>18.739999999999998</v>
      </c>
      <c r="Q351" s="5">
        <f t="shared" si="20"/>
        <v>189.32</v>
      </c>
      <c r="R351" s="5">
        <f t="shared" si="21"/>
        <v>74.959999999999994</v>
      </c>
      <c r="S351" s="5">
        <f t="shared" si="22"/>
        <v>114.36</v>
      </c>
      <c r="T351" s="7">
        <f t="shared" si="23"/>
        <v>0.60405662370589475</v>
      </c>
    </row>
    <row r="352" spans="1:20" ht="15.6">
      <c r="A352" s="2">
        <v>2498</v>
      </c>
      <c r="B352" s="3">
        <v>46094</v>
      </c>
      <c r="C352" s="4">
        <f>YEAR(SalesDataTable[[#This Row],[Order Date]])</f>
        <v>2026</v>
      </c>
      <c r="D352" s="16" t="str">
        <f>"Q"&amp;ROUNDUP(MONTH(SalesDataTable[[#This Row],[Order Date]])/3,0)</f>
        <v>Q1</v>
      </c>
      <c r="E352" s="4">
        <f>MONTH(SalesDataTable[[#This Row],[Order Date]])</f>
        <v>3</v>
      </c>
      <c r="F352" s="16" t="str">
        <f>TEXT(SalesDataTable[[#This Row],[Order Date]],"MMM")</f>
        <v>Mar</v>
      </c>
      <c r="G352" s="4" t="s">
        <v>11</v>
      </c>
      <c r="H352" s="4" t="s">
        <v>18</v>
      </c>
      <c r="I352" s="4" t="s">
        <v>19</v>
      </c>
      <c r="J352" s="4" t="s">
        <v>13</v>
      </c>
      <c r="K352" s="4" t="s">
        <v>4</v>
      </c>
      <c r="L352" s="4" t="s">
        <v>22</v>
      </c>
      <c r="M352" s="8">
        <v>1</v>
      </c>
      <c r="N352" s="5">
        <v>50.04</v>
      </c>
      <c r="O352" s="6">
        <v>0</v>
      </c>
      <c r="P352" s="5">
        <v>22.64</v>
      </c>
      <c r="Q352" s="5">
        <f t="shared" si="20"/>
        <v>50.04</v>
      </c>
      <c r="R352" s="5">
        <f t="shared" si="21"/>
        <v>22.64</v>
      </c>
      <c r="S352" s="5">
        <f t="shared" si="22"/>
        <v>27.4</v>
      </c>
      <c r="T352" s="7">
        <f t="shared" si="23"/>
        <v>0.54756195043964828</v>
      </c>
    </row>
    <row r="353" spans="1:20" ht="15.6">
      <c r="A353" s="2">
        <v>3929</v>
      </c>
      <c r="B353" s="3">
        <v>46094</v>
      </c>
      <c r="C353" s="4">
        <f>YEAR(SalesDataTable[[#This Row],[Order Date]])</f>
        <v>2026</v>
      </c>
      <c r="D353" s="16" t="str">
        <f>"Q"&amp;ROUNDUP(MONTH(SalesDataTable[[#This Row],[Order Date]])/3,0)</f>
        <v>Q1</v>
      </c>
      <c r="E353" s="4">
        <f>MONTH(SalesDataTable[[#This Row],[Order Date]])</f>
        <v>3</v>
      </c>
      <c r="F353" s="16" t="str">
        <f>TEXT(SalesDataTable[[#This Row],[Order Date]],"MMM")</f>
        <v>Mar</v>
      </c>
      <c r="G353" s="4" t="s">
        <v>20</v>
      </c>
      <c r="H353" s="4" t="s">
        <v>47</v>
      </c>
      <c r="I353" s="4" t="s">
        <v>2</v>
      </c>
      <c r="J353" s="4" t="s">
        <v>13</v>
      </c>
      <c r="K353" s="4" t="s">
        <v>34</v>
      </c>
      <c r="L353" s="4" t="s">
        <v>38</v>
      </c>
      <c r="M353" s="8">
        <v>1</v>
      </c>
      <c r="N353" s="5">
        <v>125.69</v>
      </c>
      <c r="O353" s="6">
        <v>0</v>
      </c>
      <c r="P353" s="5">
        <v>67.150000000000006</v>
      </c>
      <c r="Q353" s="5">
        <f t="shared" si="20"/>
        <v>125.69</v>
      </c>
      <c r="R353" s="5">
        <f t="shared" si="21"/>
        <v>67.150000000000006</v>
      </c>
      <c r="S353" s="5">
        <f t="shared" si="22"/>
        <v>58.539999999999992</v>
      </c>
      <c r="T353" s="7">
        <f t="shared" si="23"/>
        <v>0.465749065160315</v>
      </c>
    </row>
    <row r="354" spans="1:20" ht="15.6">
      <c r="A354" s="2">
        <v>4195</v>
      </c>
      <c r="B354" s="3">
        <v>46094</v>
      </c>
      <c r="C354" s="4">
        <f>YEAR(SalesDataTable[[#This Row],[Order Date]])</f>
        <v>2026</v>
      </c>
      <c r="D354" s="16" t="str">
        <f>"Q"&amp;ROUNDUP(MONTH(SalesDataTable[[#This Row],[Order Date]])/3,0)</f>
        <v>Q1</v>
      </c>
      <c r="E354" s="4">
        <f>MONTH(SalesDataTable[[#This Row],[Order Date]])</f>
        <v>3</v>
      </c>
      <c r="F354" s="16" t="str">
        <f>TEXT(SalesDataTable[[#This Row],[Order Date]],"MMM")</f>
        <v>Mar</v>
      </c>
      <c r="G354" s="4" t="s">
        <v>20</v>
      </c>
      <c r="H354" s="4" t="s">
        <v>47</v>
      </c>
      <c r="I354" s="4" t="s">
        <v>28</v>
      </c>
      <c r="J354" s="4" t="s">
        <v>13</v>
      </c>
      <c r="K354" s="4" t="s">
        <v>9</v>
      </c>
      <c r="L354" s="4" t="s">
        <v>17</v>
      </c>
      <c r="M354" s="8">
        <v>2</v>
      </c>
      <c r="N354" s="5">
        <v>142.72999999999999</v>
      </c>
      <c r="O354" s="6">
        <v>0.1</v>
      </c>
      <c r="P354" s="5">
        <v>77.28</v>
      </c>
      <c r="Q354" s="5">
        <f t="shared" si="20"/>
        <v>256.91399999999999</v>
      </c>
      <c r="R354" s="5">
        <f t="shared" si="21"/>
        <v>154.56</v>
      </c>
      <c r="S354" s="5">
        <f t="shared" si="22"/>
        <v>102.35399999999998</v>
      </c>
      <c r="T354" s="7">
        <f t="shared" si="23"/>
        <v>0.39839790747098247</v>
      </c>
    </row>
    <row r="355" spans="1:20" ht="15.6">
      <c r="A355" s="2">
        <v>4684</v>
      </c>
      <c r="B355" s="3">
        <v>46094</v>
      </c>
      <c r="C355" s="4">
        <f>YEAR(SalesDataTable[[#This Row],[Order Date]])</f>
        <v>2026</v>
      </c>
      <c r="D355" s="16" t="str">
        <f>"Q"&amp;ROUNDUP(MONTH(SalesDataTable[[#This Row],[Order Date]])/3,0)</f>
        <v>Q1</v>
      </c>
      <c r="E355" s="4">
        <f>MONTH(SalesDataTable[[#This Row],[Order Date]])</f>
        <v>3</v>
      </c>
      <c r="F355" s="16" t="str">
        <f>TEXT(SalesDataTable[[#This Row],[Order Date]],"MMM")</f>
        <v>Mar</v>
      </c>
      <c r="G355" s="4" t="s">
        <v>6</v>
      </c>
      <c r="H355" s="4" t="s">
        <v>43</v>
      </c>
      <c r="I355" s="4" t="s">
        <v>2</v>
      </c>
      <c r="J355" s="4" t="s">
        <v>3</v>
      </c>
      <c r="K355" s="4" t="s">
        <v>34</v>
      </c>
      <c r="L355" s="4" t="s">
        <v>38</v>
      </c>
      <c r="M355" s="8">
        <v>4</v>
      </c>
      <c r="N355" s="5">
        <v>124.36</v>
      </c>
      <c r="O355" s="6">
        <v>0</v>
      </c>
      <c r="P355" s="5">
        <v>68.790000000000006</v>
      </c>
      <c r="Q355" s="5">
        <f t="shared" si="20"/>
        <v>497.44</v>
      </c>
      <c r="R355" s="5">
        <f t="shared" si="21"/>
        <v>275.16000000000003</v>
      </c>
      <c r="S355" s="5">
        <f t="shared" si="22"/>
        <v>222.27999999999997</v>
      </c>
      <c r="T355" s="7">
        <f t="shared" si="23"/>
        <v>0.44684786104856861</v>
      </c>
    </row>
    <row r="356" spans="1:20" ht="15.6">
      <c r="A356" s="2">
        <v>313</v>
      </c>
      <c r="B356" s="3">
        <v>46095</v>
      </c>
      <c r="C356" s="4">
        <f>YEAR(SalesDataTable[[#This Row],[Order Date]])</f>
        <v>2026</v>
      </c>
      <c r="D356" s="16" t="str">
        <f>"Q"&amp;ROUNDUP(MONTH(SalesDataTable[[#This Row],[Order Date]])/3,0)</f>
        <v>Q1</v>
      </c>
      <c r="E356" s="4">
        <f>MONTH(SalesDataTable[[#This Row],[Order Date]])</f>
        <v>3</v>
      </c>
      <c r="F356" s="16" t="str">
        <f>TEXT(SalesDataTable[[#This Row],[Order Date]],"MMM")</f>
        <v>Mar</v>
      </c>
      <c r="G356" s="4" t="s">
        <v>20</v>
      </c>
      <c r="H356" s="4" t="s">
        <v>33</v>
      </c>
      <c r="I356" s="4" t="s">
        <v>2</v>
      </c>
      <c r="J356" s="4" t="s">
        <v>13</v>
      </c>
      <c r="K356" s="4" t="s">
        <v>4</v>
      </c>
      <c r="L356" s="4" t="s">
        <v>26</v>
      </c>
      <c r="M356" s="8">
        <v>4</v>
      </c>
      <c r="N356" s="5">
        <v>40.42</v>
      </c>
      <c r="O356" s="6">
        <v>0.1</v>
      </c>
      <c r="P356" s="5">
        <v>16.25</v>
      </c>
      <c r="Q356" s="5">
        <f t="shared" si="20"/>
        <v>145.512</v>
      </c>
      <c r="R356" s="5">
        <f t="shared" si="21"/>
        <v>65</v>
      </c>
      <c r="S356" s="5">
        <f t="shared" si="22"/>
        <v>80.512</v>
      </c>
      <c r="T356" s="7">
        <f t="shared" si="23"/>
        <v>0.5533014459288581</v>
      </c>
    </row>
    <row r="357" spans="1:20" ht="15.6">
      <c r="A357" s="2">
        <v>1056</v>
      </c>
      <c r="B357" s="3">
        <v>46095</v>
      </c>
      <c r="C357" s="4">
        <f>YEAR(SalesDataTable[[#This Row],[Order Date]])</f>
        <v>2026</v>
      </c>
      <c r="D357" s="16" t="str">
        <f>"Q"&amp;ROUNDUP(MONTH(SalesDataTable[[#This Row],[Order Date]])/3,0)</f>
        <v>Q1</v>
      </c>
      <c r="E357" s="4">
        <f>MONTH(SalesDataTable[[#This Row],[Order Date]])</f>
        <v>3</v>
      </c>
      <c r="F357" s="16" t="str">
        <f>TEXT(SalesDataTable[[#This Row],[Order Date]],"MMM")</f>
        <v>Mar</v>
      </c>
      <c r="G357" s="4" t="s">
        <v>0</v>
      </c>
      <c r="H357" s="4" t="s">
        <v>50</v>
      </c>
      <c r="I357" s="4" t="s">
        <v>2</v>
      </c>
      <c r="J357" s="4" t="s">
        <v>3</v>
      </c>
      <c r="K357" s="4" t="s">
        <v>23</v>
      </c>
      <c r="L357" s="4" t="s">
        <v>29</v>
      </c>
      <c r="M357" s="8">
        <v>1</v>
      </c>
      <c r="N357" s="5">
        <v>192.86</v>
      </c>
      <c r="O357" s="6">
        <v>0</v>
      </c>
      <c r="P357" s="5">
        <v>101.13</v>
      </c>
      <c r="Q357" s="5">
        <f t="shared" si="20"/>
        <v>192.86</v>
      </c>
      <c r="R357" s="5">
        <f t="shared" si="21"/>
        <v>101.13</v>
      </c>
      <c r="S357" s="5">
        <f t="shared" si="22"/>
        <v>91.730000000000018</v>
      </c>
      <c r="T357" s="7">
        <f t="shared" si="23"/>
        <v>0.475629990666805</v>
      </c>
    </row>
    <row r="358" spans="1:20" ht="15.6">
      <c r="A358" s="2">
        <v>2189</v>
      </c>
      <c r="B358" s="3">
        <v>46095</v>
      </c>
      <c r="C358" s="4">
        <f>YEAR(SalesDataTable[[#This Row],[Order Date]])</f>
        <v>2026</v>
      </c>
      <c r="D358" s="16" t="str">
        <f>"Q"&amp;ROUNDUP(MONTH(SalesDataTable[[#This Row],[Order Date]])/3,0)</f>
        <v>Q1</v>
      </c>
      <c r="E358" s="4">
        <f>MONTH(SalesDataTable[[#This Row],[Order Date]])</f>
        <v>3</v>
      </c>
      <c r="F358" s="16" t="str">
        <f>TEXT(SalesDataTable[[#This Row],[Order Date]],"MMM")</f>
        <v>Mar</v>
      </c>
      <c r="G358" s="4" t="s">
        <v>20</v>
      </c>
      <c r="H358" s="4" t="s">
        <v>21</v>
      </c>
      <c r="I358" s="4" t="s">
        <v>28</v>
      </c>
      <c r="J358" s="4" t="s">
        <v>13</v>
      </c>
      <c r="K358" s="4" t="s">
        <v>9</v>
      </c>
      <c r="L358" s="4" t="s">
        <v>46</v>
      </c>
      <c r="M358" s="8">
        <v>2</v>
      </c>
      <c r="N358" s="5">
        <v>72.34</v>
      </c>
      <c r="O358" s="6">
        <v>0</v>
      </c>
      <c r="P358" s="5">
        <v>33.29</v>
      </c>
      <c r="Q358" s="5">
        <f t="shared" si="20"/>
        <v>144.68</v>
      </c>
      <c r="R358" s="5">
        <f t="shared" si="21"/>
        <v>66.58</v>
      </c>
      <c r="S358" s="5">
        <f t="shared" si="22"/>
        <v>78.100000000000009</v>
      </c>
      <c r="T358" s="7">
        <f t="shared" si="23"/>
        <v>0.53981199889411113</v>
      </c>
    </row>
    <row r="359" spans="1:20" ht="15.6">
      <c r="A359" s="2">
        <v>2617</v>
      </c>
      <c r="B359" s="3">
        <v>46095</v>
      </c>
      <c r="C359" s="4">
        <f>YEAR(SalesDataTable[[#This Row],[Order Date]])</f>
        <v>2026</v>
      </c>
      <c r="D359" s="16" t="str">
        <f>"Q"&amp;ROUNDUP(MONTH(SalesDataTable[[#This Row],[Order Date]])/3,0)</f>
        <v>Q1</v>
      </c>
      <c r="E359" s="4">
        <f>MONTH(SalesDataTable[[#This Row],[Order Date]])</f>
        <v>3</v>
      </c>
      <c r="F359" s="16" t="str">
        <f>TEXT(SalesDataTable[[#This Row],[Order Date]],"MMM")</f>
        <v>Mar</v>
      </c>
      <c r="G359" s="4" t="s">
        <v>20</v>
      </c>
      <c r="H359" s="4" t="s">
        <v>47</v>
      </c>
      <c r="I359" s="4" t="s">
        <v>2</v>
      </c>
      <c r="J359" s="4" t="s">
        <v>13</v>
      </c>
      <c r="K359" s="4" t="s">
        <v>14</v>
      </c>
      <c r="L359" s="4" t="s">
        <v>15</v>
      </c>
      <c r="M359" s="8">
        <v>2</v>
      </c>
      <c r="N359" s="5">
        <v>35.409999999999997</v>
      </c>
      <c r="O359" s="6">
        <v>0</v>
      </c>
      <c r="P359" s="5">
        <v>13.89</v>
      </c>
      <c r="Q359" s="5">
        <f t="shared" si="20"/>
        <v>70.819999999999993</v>
      </c>
      <c r="R359" s="5">
        <f t="shared" si="21"/>
        <v>27.78</v>
      </c>
      <c r="S359" s="5">
        <f t="shared" si="22"/>
        <v>43.039999999999992</v>
      </c>
      <c r="T359" s="7">
        <f t="shared" si="23"/>
        <v>0.60773792713922614</v>
      </c>
    </row>
    <row r="360" spans="1:20" ht="15.6">
      <c r="A360" s="2">
        <v>2901</v>
      </c>
      <c r="B360" s="3">
        <v>46095</v>
      </c>
      <c r="C360" s="4">
        <f>YEAR(SalesDataTable[[#This Row],[Order Date]])</f>
        <v>2026</v>
      </c>
      <c r="D360" s="16" t="str">
        <f>"Q"&amp;ROUNDUP(MONTH(SalesDataTable[[#This Row],[Order Date]])/3,0)</f>
        <v>Q1</v>
      </c>
      <c r="E360" s="4">
        <f>MONTH(SalesDataTable[[#This Row],[Order Date]])</f>
        <v>3</v>
      </c>
      <c r="F360" s="16" t="str">
        <f>TEXT(SalesDataTable[[#This Row],[Order Date]],"MMM")</f>
        <v>Mar</v>
      </c>
      <c r="G360" s="4" t="s">
        <v>20</v>
      </c>
      <c r="H360" s="4" t="s">
        <v>33</v>
      </c>
      <c r="I360" s="4" t="s">
        <v>8</v>
      </c>
      <c r="J360" s="4" t="s">
        <v>16</v>
      </c>
      <c r="K360" s="4" t="s">
        <v>4</v>
      </c>
      <c r="L360" s="4" t="s">
        <v>30</v>
      </c>
      <c r="M360" s="8">
        <v>12</v>
      </c>
      <c r="N360" s="5">
        <v>102.25</v>
      </c>
      <c r="O360" s="6">
        <v>0.1</v>
      </c>
      <c r="P360" s="5">
        <v>51.07</v>
      </c>
      <c r="Q360" s="5">
        <f t="shared" si="20"/>
        <v>1104.3</v>
      </c>
      <c r="R360" s="5">
        <f t="shared" si="21"/>
        <v>612.84</v>
      </c>
      <c r="S360" s="5">
        <f t="shared" si="22"/>
        <v>491.45999999999992</v>
      </c>
      <c r="T360" s="7">
        <f t="shared" si="23"/>
        <v>0.44504210812279266</v>
      </c>
    </row>
    <row r="361" spans="1:20" ht="15.6">
      <c r="A361" s="2">
        <v>2952</v>
      </c>
      <c r="B361" s="3">
        <v>46095</v>
      </c>
      <c r="C361" s="4">
        <f>YEAR(SalesDataTable[[#This Row],[Order Date]])</f>
        <v>2026</v>
      </c>
      <c r="D361" s="16" t="str">
        <f>"Q"&amp;ROUNDUP(MONTH(SalesDataTable[[#This Row],[Order Date]])/3,0)</f>
        <v>Q1</v>
      </c>
      <c r="E361" s="4">
        <f>MONTH(SalesDataTable[[#This Row],[Order Date]])</f>
        <v>3</v>
      </c>
      <c r="F361" s="16" t="str">
        <f>TEXT(SalesDataTable[[#This Row],[Order Date]],"MMM")</f>
        <v>Mar</v>
      </c>
      <c r="G361" s="4" t="s">
        <v>6</v>
      </c>
      <c r="H361" s="4" t="s">
        <v>7</v>
      </c>
      <c r="I361" s="4" t="s">
        <v>2</v>
      </c>
      <c r="J361" s="4" t="s">
        <v>13</v>
      </c>
      <c r="K361" s="4" t="s">
        <v>4</v>
      </c>
      <c r="L361" s="4" t="s">
        <v>22</v>
      </c>
      <c r="M361" s="8">
        <v>1</v>
      </c>
      <c r="N361" s="5">
        <v>51.86</v>
      </c>
      <c r="O361" s="6">
        <v>0.1</v>
      </c>
      <c r="P361" s="5">
        <v>22.34</v>
      </c>
      <c r="Q361" s="5">
        <f t="shared" si="20"/>
        <v>46.673999999999999</v>
      </c>
      <c r="R361" s="5">
        <f t="shared" si="21"/>
        <v>22.34</v>
      </c>
      <c r="S361" s="5">
        <f t="shared" si="22"/>
        <v>24.334</v>
      </c>
      <c r="T361" s="7">
        <f t="shared" si="23"/>
        <v>0.52136092899687192</v>
      </c>
    </row>
    <row r="362" spans="1:20" ht="15.6">
      <c r="A362" s="2">
        <v>3421</v>
      </c>
      <c r="B362" s="3">
        <v>46095</v>
      </c>
      <c r="C362" s="4">
        <f>YEAR(SalesDataTable[[#This Row],[Order Date]])</f>
        <v>2026</v>
      </c>
      <c r="D362" s="16" t="str">
        <f>"Q"&amp;ROUNDUP(MONTH(SalesDataTable[[#This Row],[Order Date]])/3,0)</f>
        <v>Q1</v>
      </c>
      <c r="E362" s="4">
        <f>MONTH(SalesDataTable[[#This Row],[Order Date]])</f>
        <v>3</v>
      </c>
      <c r="F362" s="16" t="str">
        <f>TEXT(SalesDataTable[[#This Row],[Order Date]],"MMM")</f>
        <v>Mar</v>
      </c>
      <c r="G362" s="4" t="s">
        <v>20</v>
      </c>
      <c r="H362" s="4" t="s">
        <v>33</v>
      </c>
      <c r="I362" s="4" t="s">
        <v>2</v>
      </c>
      <c r="J362" s="4" t="s">
        <v>3</v>
      </c>
      <c r="K362" s="4" t="s">
        <v>14</v>
      </c>
      <c r="L362" s="4" t="s">
        <v>15</v>
      </c>
      <c r="M362" s="8">
        <v>1</v>
      </c>
      <c r="N362" s="5">
        <v>36.520000000000003</v>
      </c>
      <c r="O362" s="6">
        <v>0.05</v>
      </c>
      <c r="P362" s="5">
        <v>13.23</v>
      </c>
      <c r="Q362" s="5">
        <f t="shared" si="20"/>
        <v>34.694000000000003</v>
      </c>
      <c r="R362" s="5">
        <f t="shared" si="21"/>
        <v>13.23</v>
      </c>
      <c r="S362" s="5">
        <f t="shared" si="22"/>
        <v>21.464000000000002</v>
      </c>
      <c r="T362" s="7">
        <f t="shared" si="23"/>
        <v>0.61866605176687617</v>
      </c>
    </row>
    <row r="363" spans="1:20" ht="15.6">
      <c r="A363" s="2">
        <v>3536</v>
      </c>
      <c r="B363" s="3">
        <v>46095</v>
      </c>
      <c r="C363" s="4">
        <f>YEAR(SalesDataTable[[#This Row],[Order Date]])</f>
        <v>2026</v>
      </c>
      <c r="D363" s="16" t="str">
        <f>"Q"&amp;ROUNDUP(MONTH(SalesDataTable[[#This Row],[Order Date]])/3,0)</f>
        <v>Q1</v>
      </c>
      <c r="E363" s="4">
        <f>MONTH(SalesDataTable[[#This Row],[Order Date]])</f>
        <v>3</v>
      </c>
      <c r="F363" s="16" t="str">
        <f>TEXT(SalesDataTable[[#This Row],[Order Date]],"MMM")</f>
        <v>Mar</v>
      </c>
      <c r="G363" s="4" t="s">
        <v>11</v>
      </c>
      <c r="H363" s="4" t="s">
        <v>39</v>
      </c>
      <c r="I363" s="4" t="s">
        <v>2</v>
      </c>
      <c r="J363" s="4" t="s">
        <v>13</v>
      </c>
      <c r="K363" s="4" t="s">
        <v>9</v>
      </c>
      <c r="L363" s="4" t="s">
        <v>37</v>
      </c>
      <c r="M363" s="8">
        <v>2</v>
      </c>
      <c r="N363" s="5">
        <v>153.66</v>
      </c>
      <c r="O363" s="6">
        <v>0.1</v>
      </c>
      <c r="P363" s="5">
        <v>78.430000000000007</v>
      </c>
      <c r="Q363" s="5">
        <f t="shared" si="20"/>
        <v>276.58800000000002</v>
      </c>
      <c r="R363" s="5">
        <f t="shared" si="21"/>
        <v>156.86000000000001</v>
      </c>
      <c r="S363" s="5">
        <f t="shared" si="22"/>
        <v>119.72800000000001</v>
      </c>
      <c r="T363" s="7">
        <f t="shared" si="23"/>
        <v>0.43287488972768162</v>
      </c>
    </row>
    <row r="364" spans="1:20" ht="15.6">
      <c r="A364" s="2">
        <v>3878</v>
      </c>
      <c r="B364" s="3">
        <v>46095</v>
      </c>
      <c r="C364" s="4">
        <f>YEAR(SalesDataTable[[#This Row],[Order Date]])</f>
        <v>2026</v>
      </c>
      <c r="D364" s="16" t="str">
        <f>"Q"&amp;ROUNDUP(MONTH(SalesDataTable[[#This Row],[Order Date]])/3,0)</f>
        <v>Q1</v>
      </c>
      <c r="E364" s="4">
        <f>MONTH(SalesDataTable[[#This Row],[Order Date]])</f>
        <v>3</v>
      </c>
      <c r="F364" s="16" t="str">
        <f>TEXT(SalesDataTable[[#This Row],[Order Date]],"MMM")</f>
        <v>Mar</v>
      </c>
      <c r="G364" s="4" t="s">
        <v>6</v>
      </c>
      <c r="H364" s="4" t="s">
        <v>49</v>
      </c>
      <c r="I364" s="4" t="s">
        <v>28</v>
      </c>
      <c r="J364" s="4" t="s">
        <v>3</v>
      </c>
      <c r="K364" s="4" t="s">
        <v>34</v>
      </c>
      <c r="L364" s="4" t="s">
        <v>35</v>
      </c>
      <c r="M364" s="8">
        <v>1</v>
      </c>
      <c r="N364" s="5">
        <v>41.05</v>
      </c>
      <c r="O364" s="6">
        <v>0.1</v>
      </c>
      <c r="P364" s="5">
        <v>14.94</v>
      </c>
      <c r="Q364" s="5">
        <f t="shared" si="20"/>
        <v>36.945</v>
      </c>
      <c r="R364" s="5">
        <f t="shared" si="21"/>
        <v>14.94</v>
      </c>
      <c r="S364" s="5">
        <f t="shared" si="22"/>
        <v>22.005000000000003</v>
      </c>
      <c r="T364" s="7">
        <f t="shared" si="23"/>
        <v>0.59561510353227776</v>
      </c>
    </row>
    <row r="365" spans="1:20" ht="15.6">
      <c r="A365" s="2">
        <v>2027</v>
      </c>
      <c r="B365" s="3">
        <v>46096</v>
      </c>
      <c r="C365" s="4">
        <f>YEAR(SalesDataTable[[#This Row],[Order Date]])</f>
        <v>2026</v>
      </c>
      <c r="D365" s="16" t="str">
        <f>"Q"&amp;ROUNDUP(MONTH(SalesDataTable[[#This Row],[Order Date]])/3,0)</f>
        <v>Q1</v>
      </c>
      <c r="E365" s="4">
        <f>MONTH(SalesDataTable[[#This Row],[Order Date]])</f>
        <v>3</v>
      </c>
      <c r="F365" s="16" t="str">
        <f>TEXT(SalesDataTable[[#This Row],[Order Date]],"MMM")</f>
        <v>Mar</v>
      </c>
      <c r="G365" s="4" t="s">
        <v>11</v>
      </c>
      <c r="H365" s="4" t="s">
        <v>12</v>
      </c>
      <c r="I365" s="4" t="s">
        <v>2</v>
      </c>
      <c r="J365" s="4" t="s">
        <v>3</v>
      </c>
      <c r="K365" s="4" t="s">
        <v>14</v>
      </c>
      <c r="L365" s="4" t="s">
        <v>44</v>
      </c>
      <c r="M365" s="8">
        <v>4</v>
      </c>
      <c r="N365" s="5">
        <v>136.21</v>
      </c>
      <c r="O365" s="6">
        <v>0.05</v>
      </c>
      <c r="P365" s="5">
        <v>68.55</v>
      </c>
      <c r="Q365" s="5">
        <f t="shared" si="20"/>
        <v>517.59799999999996</v>
      </c>
      <c r="R365" s="5">
        <f t="shared" si="21"/>
        <v>274.2</v>
      </c>
      <c r="S365" s="5">
        <f t="shared" si="22"/>
        <v>243.39799999999997</v>
      </c>
      <c r="T365" s="7">
        <f t="shared" si="23"/>
        <v>0.4702452482428448</v>
      </c>
    </row>
    <row r="366" spans="1:20" ht="15.6">
      <c r="A366" s="2">
        <v>3280</v>
      </c>
      <c r="B366" s="3">
        <v>46096</v>
      </c>
      <c r="C366" s="4">
        <f>YEAR(SalesDataTable[[#This Row],[Order Date]])</f>
        <v>2026</v>
      </c>
      <c r="D366" s="16" t="str">
        <f>"Q"&amp;ROUNDUP(MONTH(SalesDataTable[[#This Row],[Order Date]])/3,0)</f>
        <v>Q1</v>
      </c>
      <c r="E366" s="4">
        <f>MONTH(SalesDataTable[[#This Row],[Order Date]])</f>
        <v>3</v>
      </c>
      <c r="F366" s="16" t="str">
        <f>TEXT(SalesDataTable[[#This Row],[Order Date]],"MMM")</f>
        <v>Mar</v>
      </c>
      <c r="G366" s="4" t="s">
        <v>20</v>
      </c>
      <c r="H366" s="4" t="s">
        <v>21</v>
      </c>
      <c r="I366" s="4" t="s">
        <v>2</v>
      </c>
      <c r="J366" s="4" t="s">
        <v>3</v>
      </c>
      <c r="K366" s="4" t="s">
        <v>14</v>
      </c>
      <c r="L366" s="4" t="s">
        <v>32</v>
      </c>
      <c r="M366" s="8">
        <v>3</v>
      </c>
      <c r="N366" s="5">
        <v>46.68</v>
      </c>
      <c r="O366" s="6">
        <v>0</v>
      </c>
      <c r="P366" s="5">
        <v>18.760000000000002</v>
      </c>
      <c r="Q366" s="5">
        <f t="shared" si="20"/>
        <v>140.04</v>
      </c>
      <c r="R366" s="5">
        <f t="shared" si="21"/>
        <v>56.28</v>
      </c>
      <c r="S366" s="5">
        <f t="shared" si="22"/>
        <v>83.759999999999991</v>
      </c>
      <c r="T366" s="7">
        <f t="shared" si="23"/>
        <v>0.59811482433590402</v>
      </c>
    </row>
    <row r="367" spans="1:20" ht="15.6">
      <c r="A367" s="2">
        <v>5149</v>
      </c>
      <c r="B367" s="3">
        <v>46096</v>
      </c>
      <c r="C367" s="4">
        <f>YEAR(SalesDataTable[[#This Row],[Order Date]])</f>
        <v>2026</v>
      </c>
      <c r="D367" s="16" t="str">
        <f>"Q"&amp;ROUNDUP(MONTH(SalesDataTable[[#This Row],[Order Date]])/3,0)</f>
        <v>Q1</v>
      </c>
      <c r="E367" s="4">
        <f>MONTH(SalesDataTable[[#This Row],[Order Date]])</f>
        <v>3</v>
      </c>
      <c r="F367" s="16" t="str">
        <f>TEXT(SalesDataTable[[#This Row],[Order Date]],"MMM")</f>
        <v>Mar</v>
      </c>
      <c r="G367" s="4" t="s">
        <v>6</v>
      </c>
      <c r="H367" s="4" t="s">
        <v>43</v>
      </c>
      <c r="I367" s="4" t="s">
        <v>19</v>
      </c>
      <c r="J367" s="4" t="s">
        <v>13</v>
      </c>
      <c r="K367" s="4" t="s">
        <v>14</v>
      </c>
      <c r="L367" s="4" t="s">
        <v>15</v>
      </c>
      <c r="M367" s="8">
        <v>1</v>
      </c>
      <c r="N367" s="5">
        <v>35.340000000000003</v>
      </c>
      <c r="O367" s="6">
        <v>0.05</v>
      </c>
      <c r="P367" s="5">
        <v>13.37</v>
      </c>
      <c r="Q367" s="5">
        <f t="shared" si="20"/>
        <v>33.573</v>
      </c>
      <c r="R367" s="5">
        <f t="shared" si="21"/>
        <v>13.37</v>
      </c>
      <c r="S367" s="5">
        <f t="shared" si="22"/>
        <v>20.203000000000003</v>
      </c>
      <c r="T367" s="7">
        <f t="shared" si="23"/>
        <v>0.60176332171685587</v>
      </c>
    </row>
    <row r="368" spans="1:20" ht="15.6">
      <c r="A368" s="2">
        <v>412</v>
      </c>
      <c r="B368" s="3">
        <v>46097</v>
      </c>
      <c r="C368" s="4">
        <f>YEAR(SalesDataTable[[#This Row],[Order Date]])</f>
        <v>2026</v>
      </c>
      <c r="D368" s="16" t="str">
        <f>"Q"&amp;ROUNDUP(MONTH(SalesDataTable[[#This Row],[Order Date]])/3,0)</f>
        <v>Q1</v>
      </c>
      <c r="E368" s="4">
        <f>MONTH(SalesDataTable[[#This Row],[Order Date]])</f>
        <v>3</v>
      </c>
      <c r="F368" s="16" t="str">
        <f>TEXT(SalesDataTable[[#This Row],[Order Date]],"MMM")</f>
        <v>Mar</v>
      </c>
      <c r="G368" s="4" t="s">
        <v>20</v>
      </c>
      <c r="H368" s="4" t="s">
        <v>31</v>
      </c>
      <c r="I368" s="4" t="s">
        <v>19</v>
      </c>
      <c r="J368" s="4" t="s">
        <v>3</v>
      </c>
      <c r="K368" s="4" t="s">
        <v>34</v>
      </c>
      <c r="L368" s="4" t="s">
        <v>35</v>
      </c>
      <c r="M368" s="8">
        <v>2</v>
      </c>
      <c r="N368" s="5">
        <v>40.19</v>
      </c>
      <c r="O368" s="6">
        <v>0</v>
      </c>
      <c r="P368" s="5">
        <v>14.92</v>
      </c>
      <c r="Q368" s="5">
        <f t="shared" si="20"/>
        <v>80.38</v>
      </c>
      <c r="R368" s="5">
        <f t="shared" si="21"/>
        <v>29.84</v>
      </c>
      <c r="S368" s="5">
        <f t="shared" si="22"/>
        <v>50.539999999999992</v>
      </c>
      <c r="T368" s="7">
        <f t="shared" si="23"/>
        <v>0.62876337397362525</v>
      </c>
    </row>
    <row r="369" spans="1:20" ht="15.6">
      <c r="A369" s="2">
        <v>1161</v>
      </c>
      <c r="B369" s="3">
        <v>46097</v>
      </c>
      <c r="C369" s="4">
        <f>YEAR(SalesDataTable[[#This Row],[Order Date]])</f>
        <v>2026</v>
      </c>
      <c r="D369" s="16" t="str">
        <f>"Q"&amp;ROUNDUP(MONTH(SalesDataTable[[#This Row],[Order Date]])/3,0)</f>
        <v>Q1</v>
      </c>
      <c r="E369" s="4">
        <f>MONTH(SalesDataTable[[#This Row],[Order Date]])</f>
        <v>3</v>
      </c>
      <c r="F369" s="16" t="str">
        <f>TEXT(SalesDataTable[[#This Row],[Order Date]],"MMM")</f>
        <v>Mar</v>
      </c>
      <c r="G369" s="4" t="s">
        <v>6</v>
      </c>
      <c r="H369" s="4" t="s">
        <v>43</v>
      </c>
      <c r="I369" s="4" t="s">
        <v>2</v>
      </c>
      <c r="J369" s="4" t="s">
        <v>13</v>
      </c>
      <c r="K369" s="4" t="s">
        <v>4</v>
      </c>
      <c r="L369" s="4" t="s">
        <v>30</v>
      </c>
      <c r="M369" s="8">
        <v>2</v>
      </c>
      <c r="N369" s="5">
        <v>101.73</v>
      </c>
      <c r="O369" s="6">
        <v>0.05</v>
      </c>
      <c r="P369" s="5">
        <v>51.56</v>
      </c>
      <c r="Q369" s="5">
        <f t="shared" si="20"/>
        <v>193.28700000000001</v>
      </c>
      <c r="R369" s="5">
        <f t="shared" si="21"/>
        <v>103.12</v>
      </c>
      <c r="S369" s="5">
        <f t="shared" si="22"/>
        <v>90.167000000000002</v>
      </c>
      <c r="T369" s="7">
        <f t="shared" si="23"/>
        <v>0.46649283190281809</v>
      </c>
    </row>
    <row r="370" spans="1:20" ht="15.6">
      <c r="A370" s="2">
        <v>1320</v>
      </c>
      <c r="B370" s="3">
        <v>46097</v>
      </c>
      <c r="C370" s="4">
        <f>YEAR(SalesDataTable[[#This Row],[Order Date]])</f>
        <v>2026</v>
      </c>
      <c r="D370" s="16" t="str">
        <f>"Q"&amp;ROUNDUP(MONTH(SalesDataTable[[#This Row],[Order Date]])/3,0)</f>
        <v>Q1</v>
      </c>
      <c r="E370" s="4">
        <f>MONTH(SalesDataTable[[#This Row],[Order Date]])</f>
        <v>3</v>
      </c>
      <c r="F370" s="16" t="str">
        <f>TEXT(SalesDataTable[[#This Row],[Order Date]],"MMM")</f>
        <v>Mar</v>
      </c>
      <c r="G370" s="4" t="s">
        <v>11</v>
      </c>
      <c r="H370" s="4" t="s">
        <v>18</v>
      </c>
      <c r="I370" s="4" t="s">
        <v>19</v>
      </c>
      <c r="J370" s="4" t="s">
        <v>16</v>
      </c>
      <c r="K370" s="4" t="s">
        <v>23</v>
      </c>
      <c r="L370" s="4" t="s">
        <v>29</v>
      </c>
      <c r="M370" s="8">
        <v>1</v>
      </c>
      <c r="N370" s="5">
        <v>200.05</v>
      </c>
      <c r="O370" s="6">
        <v>0</v>
      </c>
      <c r="P370" s="5">
        <v>102.69</v>
      </c>
      <c r="Q370" s="5">
        <f t="shared" si="20"/>
        <v>200.05</v>
      </c>
      <c r="R370" s="5">
        <f t="shared" si="21"/>
        <v>102.69</v>
      </c>
      <c r="S370" s="5">
        <f t="shared" si="22"/>
        <v>97.360000000000014</v>
      </c>
      <c r="T370" s="7">
        <f t="shared" si="23"/>
        <v>0.48667833041739567</v>
      </c>
    </row>
    <row r="371" spans="1:20" ht="15.6">
      <c r="A371" s="2">
        <v>2528</v>
      </c>
      <c r="B371" s="3">
        <v>46097</v>
      </c>
      <c r="C371" s="4">
        <f>YEAR(SalesDataTable[[#This Row],[Order Date]])</f>
        <v>2026</v>
      </c>
      <c r="D371" s="16" t="str">
        <f>"Q"&amp;ROUNDUP(MONTH(SalesDataTable[[#This Row],[Order Date]])/3,0)</f>
        <v>Q1</v>
      </c>
      <c r="E371" s="4">
        <f>MONTH(SalesDataTable[[#This Row],[Order Date]])</f>
        <v>3</v>
      </c>
      <c r="F371" s="16" t="str">
        <f>TEXT(SalesDataTable[[#This Row],[Order Date]],"MMM")</f>
        <v>Mar</v>
      </c>
      <c r="G371" s="4" t="s">
        <v>20</v>
      </c>
      <c r="H371" s="4" t="s">
        <v>31</v>
      </c>
      <c r="I371" s="4" t="s">
        <v>2</v>
      </c>
      <c r="J371" s="4" t="s">
        <v>13</v>
      </c>
      <c r="K371" s="4" t="s">
        <v>9</v>
      </c>
      <c r="L371" s="4" t="s">
        <v>10</v>
      </c>
      <c r="M371" s="8">
        <v>1</v>
      </c>
      <c r="N371" s="5">
        <v>90.06</v>
      </c>
      <c r="O371" s="6">
        <v>0</v>
      </c>
      <c r="P371" s="5">
        <v>44.49</v>
      </c>
      <c r="Q371" s="5">
        <f t="shared" si="20"/>
        <v>90.06</v>
      </c>
      <c r="R371" s="5">
        <f t="shared" si="21"/>
        <v>44.49</v>
      </c>
      <c r="S371" s="5">
        <f t="shared" si="22"/>
        <v>45.57</v>
      </c>
      <c r="T371" s="7">
        <f t="shared" si="23"/>
        <v>0.50599600266489009</v>
      </c>
    </row>
    <row r="372" spans="1:20" ht="15.6">
      <c r="A372" s="2">
        <v>2956</v>
      </c>
      <c r="B372" s="3">
        <v>46097</v>
      </c>
      <c r="C372" s="4">
        <f>YEAR(SalesDataTable[[#This Row],[Order Date]])</f>
        <v>2026</v>
      </c>
      <c r="D372" s="16" t="str">
        <f>"Q"&amp;ROUNDUP(MONTH(SalesDataTable[[#This Row],[Order Date]])/3,0)</f>
        <v>Q1</v>
      </c>
      <c r="E372" s="4">
        <f>MONTH(SalesDataTable[[#This Row],[Order Date]])</f>
        <v>3</v>
      </c>
      <c r="F372" s="16" t="str">
        <f>TEXT(SalesDataTable[[#This Row],[Order Date]],"MMM")</f>
        <v>Mar</v>
      </c>
      <c r="G372" s="4" t="s">
        <v>6</v>
      </c>
      <c r="H372" s="4" t="s">
        <v>41</v>
      </c>
      <c r="I372" s="4" t="s">
        <v>2</v>
      </c>
      <c r="J372" s="4" t="s">
        <v>13</v>
      </c>
      <c r="K372" s="4" t="s">
        <v>14</v>
      </c>
      <c r="L372" s="4" t="s">
        <v>15</v>
      </c>
      <c r="M372" s="8">
        <v>1</v>
      </c>
      <c r="N372" s="5">
        <v>37.119999999999997</v>
      </c>
      <c r="O372" s="6">
        <v>0.1</v>
      </c>
      <c r="P372" s="5">
        <v>13.39</v>
      </c>
      <c r="Q372" s="5">
        <f t="shared" si="20"/>
        <v>33.408000000000001</v>
      </c>
      <c r="R372" s="5">
        <f t="shared" si="21"/>
        <v>13.39</v>
      </c>
      <c r="S372" s="5">
        <f t="shared" si="22"/>
        <v>20.018000000000001</v>
      </c>
      <c r="T372" s="7">
        <f t="shared" si="23"/>
        <v>0.59919779693486586</v>
      </c>
    </row>
    <row r="373" spans="1:20" ht="15.6">
      <c r="A373" s="2">
        <v>2973</v>
      </c>
      <c r="B373" s="3">
        <v>46097</v>
      </c>
      <c r="C373" s="4">
        <f>YEAR(SalesDataTable[[#This Row],[Order Date]])</f>
        <v>2026</v>
      </c>
      <c r="D373" s="16" t="str">
        <f>"Q"&amp;ROUNDUP(MONTH(SalesDataTable[[#This Row],[Order Date]])/3,0)</f>
        <v>Q1</v>
      </c>
      <c r="E373" s="4">
        <f>MONTH(SalesDataTable[[#This Row],[Order Date]])</f>
        <v>3</v>
      </c>
      <c r="F373" s="16" t="str">
        <f>TEXT(SalesDataTable[[#This Row],[Order Date]],"MMM")</f>
        <v>Mar</v>
      </c>
      <c r="G373" s="4" t="s">
        <v>0</v>
      </c>
      <c r="H373" s="4" t="s">
        <v>1</v>
      </c>
      <c r="I373" s="4" t="s">
        <v>19</v>
      </c>
      <c r="J373" s="4" t="s">
        <v>3</v>
      </c>
      <c r="K373" s="4" t="s">
        <v>9</v>
      </c>
      <c r="L373" s="4" t="s">
        <v>37</v>
      </c>
      <c r="M373" s="8">
        <v>2</v>
      </c>
      <c r="N373" s="5">
        <v>156.09</v>
      </c>
      <c r="O373" s="6">
        <v>0.1</v>
      </c>
      <c r="P373" s="5">
        <v>79.72</v>
      </c>
      <c r="Q373" s="5">
        <f t="shared" si="20"/>
        <v>280.96199999999999</v>
      </c>
      <c r="R373" s="5">
        <f t="shared" si="21"/>
        <v>159.44</v>
      </c>
      <c r="S373" s="5">
        <f t="shared" si="22"/>
        <v>121.52199999999999</v>
      </c>
      <c r="T373" s="7">
        <f t="shared" si="23"/>
        <v>0.43252112385304775</v>
      </c>
    </row>
    <row r="374" spans="1:20" ht="15.6">
      <c r="A374" s="2">
        <v>3358</v>
      </c>
      <c r="B374" s="3">
        <v>46097</v>
      </c>
      <c r="C374" s="4">
        <f>YEAR(SalesDataTable[[#This Row],[Order Date]])</f>
        <v>2026</v>
      </c>
      <c r="D374" s="16" t="str">
        <f>"Q"&amp;ROUNDUP(MONTH(SalesDataTable[[#This Row],[Order Date]])/3,0)</f>
        <v>Q1</v>
      </c>
      <c r="E374" s="4">
        <f>MONTH(SalesDataTable[[#This Row],[Order Date]])</f>
        <v>3</v>
      </c>
      <c r="F374" s="16" t="str">
        <f>TEXT(SalesDataTable[[#This Row],[Order Date]],"MMM")</f>
        <v>Mar</v>
      </c>
      <c r="G374" s="4" t="s">
        <v>0</v>
      </c>
      <c r="H374" s="4" t="s">
        <v>1</v>
      </c>
      <c r="I374" s="4" t="s">
        <v>8</v>
      </c>
      <c r="J374" s="4" t="s">
        <v>16</v>
      </c>
      <c r="K374" s="4" t="s">
        <v>34</v>
      </c>
      <c r="L374" s="4" t="s">
        <v>42</v>
      </c>
      <c r="M374" s="8">
        <v>12</v>
      </c>
      <c r="N374" s="5">
        <v>36.44</v>
      </c>
      <c r="O374" s="6">
        <v>0.05</v>
      </c>
      <c r="P374" s="5">
        <v>13.65</v>
      </c>
      <c r="Q374" s="5">
        <f t="shared" si="20"/>
        <v>415.41599999999994</v>
      </c>
      <c r="R374" s="5">
        <f t="shared" si="21"/>
        <v>163.80000000000001</v>
      </c>
      <c r="S374" s="5">
        <f t="shared" si="22"/>
        <v>251.61599999999993</v>
      </c>
      <c r="T374" s="7">
        <f t="shared" si="23"/>
        <v>0.60569645848980291</v>
      </c>
    </row>
    <row r="375" spans="1:20" ht="15.6">
      <c r="A375" s="2">
        <v>164</v>
      </c>
      <c r="B375" s="3">
        <v>46098</v>
      </c>
      <c r="C375" s="4">
        <f>YEAR(SalesDataTable[[#This Row],[Order Date]])</f>
        <v>2026</v>
      </c>
      <c r="D375" s="16" t="str">
        <f>"Q"&amp;ROUNDUP(MONTH(SalesDataTable[[#This Row],[Order Date]])/3,0)</f>
        <v>Q1</v>
      </c>
      <c r="E375" s="4">
        <f>MONTH(SalesDataTable[[#This Row],[Order Date]])</f>
        <v>3</v>
      </c>
      <c r="F375" s="16" t="str">
        <f>TEXT(SalesDataTable[[#This Row],[Order Date]],"MMM")</f>
        <v>Mar</v>
      </c>
      <c r="G375" s="4" t="s">
        <v>0</v>
      </c>
      <c r="H375" s="4" t="s">
        <v>50</v>
      </c>
      <c r="I375" s="4" t="s">
        <v>28</v>
      </c>
      <c r="J375" s="4" t="s">
        <v>16</v>
      </c>
      <c r="K375" s="4" t="s">
        <v>23</v>
      </c>
      <c r="L375" s="4" t="s">
        <v>51</v>
      </c>
      <c r="M375" s="8">
        <v>5</v>
      </c>
      <c r="N375" s="5">
        <v>123.95</v>
      </c>
      <c r="O375" s="6">
        <v>0.05</v>
      </c>
      <c r="P375" s="5">
        <v>59.23</v>
      </c>
      <c r="Q375" s="5">
        <f t="shared" si="20"/>
        <v>588.76249999999993</v>
      </c>
      <c r="R375" s="5">
        <f t="shared" si="21"/>
        <v>296.14999999999998</v>
      </c>
      <c r="S375" s="5">
        <f t="shared" si="22"/>
        <v>292.61249999999995</v>
      </c>
      <c r="T375" s="7">
        <f t="shared" si="23"/>
        <v>0.49699581749856692</v>
      </c>
    </row>
    <row r="376" spans="1:20" ht="15.6">
      <c r="A376" s="2">
        <v>995</v>
      </c>
      <c r="B376" s="3">
        <v>46098</v>
      </c>
      <c r="C376" s="4">
        <f>YEAR(SalesDataTable[[#This Row],[Order Date]])</f>
        <v>2026</v>
      </c>
      <c r="D376" s="16" t="str">
        <f>"Q"&amp;ROUNDUP(MONTH(SalesDataTable[[#This Row],[Order Date]])/3,0)</f>
        <v>Q1</v>
      </c>
      <c r="E376" s="4">
        <f>MONTH(SalesDataTable[[#This Row],[Order Date]])</f>
        <v>3</v>
      </c>
      <c r="F376" s="16" t="str">
        <f>TEXT(SalesDataTable[[#This Row],[Order Date]],"MMM")</f>
        <v>Mar</v>
      </c>
      <c r="G376" s="4" t="s">
        <v>11</v>
      </c>
      <c r="H376" s="4" t="s">
        <v>52</v>
      </c>
      <c r="I376" s="4" t="s">
        <v>28</v>
      </c>
      <c r="J376" s="4" t="s">
        <v>16</v>
      </c>
      <c r="K376" s="4" t="s">
        <v>23</v>
      </c>
      <c r="L376" s="4" t="s">
        <v>29</v>
      </c>
      <c r="M376" s="8">
        <v>1</v>
      </c>
      <c r="N376" s="5">
        <v>192.84</v>
      </c>
      <c r="O376" s="6">
        <v>0.15</v>
      </c>
      <c r="P376" s="5">
        <v>101.42</v>
      </c>
      <c r="Q376" s="5">
        <f t="shared" si="20"/>
        <v>163.91399999999999</v>
      </c>
      <c r="R376" s="5">
        <f t="shared" si="21"/>
        <v>101.42</v>
      </c>
      <c r="S376" s="5">
        <f t="shared" si="22"/>
        <v>62.493999999999986</v>
      </c>
      <c r="T376" s="7">
        <f t="shared" si="23"/>
        <v>0.38126090510877647</v>
      </c>
    </row>
    <row r="377" spans="1:20" ht="15.6">
      <c r="A377" s="2">
        <v>4912</v>
      </c>
      <c r="B377" s="3">
        <v>46098</v>
      </c>
      <c r="C377" s="4">
        <f>YEAR(SalesDataTable[[#This Row],[Order Date]])</f>
        <v>2026</v>
      </c>
      <c r="D377" s="16" t="str">
        <f>"Q"&amp;ROUNDUP(MONTH(SalesDataTable[[#This Row],[Order Date]])/3,0)</f>
        <v>Q1</v>
      </c>
      <c r="E377" s="4">
        <f>MONTH(SalesDataTable[[#This Row],[Order Date]])</f>
        <v>3</v>
      </c>
      <c r="F377" s="16" t="str">
        <f>TEXT(SalesDataTable[[#This Row],[Order Date]],"MMM")</f>
        <v>Mar</v>
      </c>
      <c r="G377" s="4" t="s">
        <v>6</v>
      </c>
      <c r="H377" s="4" t="s">
        <v>41</v>
      </c>
      <c r="I377" s="4" t="s">
        <v>2</v>
      </c>
      <c r="J377" s="4" t="s">
        <v>13</v>
      </c>
      <c r="K377" s="4" t="s">
        <v>9</v>
      </c>
      <c r="L377" s="4" t="s">
        <v>37</v>
      </c>
      <c r="M377" s="8">
        <v>1</v>
      </c>
      <c r="N377" s="5">
        <v>152.57</v>
      </c>
      <c r="O377" s="6">
        <v>0.1</v>
      </c>
      <c r="P377" s="5">
        <v>80.319999999999993</v>
      </c>
      <c r="Q377" s="5">
        <f t="shared" si="20"/>
        <v>137.31299999999999</v>
      </c>
      <c r="R377" s="5">
        <f t="shared" si="21"/>
        <v>80.319999999999993</v>
      </c>
      <c r="S377" s="5">
        <f t="shared" si="22"/>
        <v>56.992999999999995</v>
      </c>
      <c r="T377" s="7">
        <f t="shared" si="23"/>
        <v>0.41505902572953762</v>
      </c>
    </row>
    <row r="378" spans="1:20" ht="15.6">
      <c r="A378" s="2">
        <v>29</v>
      </c>
      <c r="B378" s="3">
        <v>46099</v>
      </c>
      <c r="C378" s="4">
        <f>YEAR(SalesDataTable[[#This Row],[Order Date]])</f>
        <v>2026</v>
      </c>
      <c r="D378" s="16" t="str">
        <f>"Q"&amp;ROUNDUP(MONTH(SalesDataTable[[#This Row],[Order Date]])/3,0)</f>
        <v>Q1</v>
      </c>
      <c r="E378" s="4">
        <f>MONTH(SalesDataTable[[#This Row],[Order Date]])</f>
        <v>3</v>
      </c>
      <c r="F378" s="16" t="str">
        <f>TEXT(SalesDataTable[[#This Row],[Order Date]],"MMM")</f>
        <v>Mar</v>
      </c>
      <c r="G378" s="4" t="s">
        <v>20</v>
      </c>
      <c r="H378" s="4" t="s">
        <v>21</v>
      </c>
      <c r="I378" s="4" t="s">
        <v>2</v>
      </c>
      <c r="J378" s="4" t="s">
        <v>16</v>
      </c>
      <c r="K378" s="4" t="s">
        <v>14</v>
      </c>
      <c r="L378" s="4" t="s">
        <v>44</v>
      </c>
      <c r="M378" s="8">
        <v>2</v>
      </c>
      <c r="N378" s="5">
        <v>130.4</v>
      </c>
      <c r="O378" s="6">
        <v>0</v>
      </c>
      <c r="P378" s="5">
        <v>67.599999999999994</v>
      </c>
      <c r="Q378" s="5">
        <f t="shared" si="20"/>
        <v>260.8</v>
      </c>
      <c r="R378" s="5">
        <f t="shared" si="21"/>
        <v>135.19999999999999</v>
      </c>
      <c r="S378" s="5">
        <f t="shared" si="22"/>
        <v>125.60000000000002</v>
      </c>
      <c r="T378" s="7">
        <f t="shared" si="23"/>
        <v>0.48159509202453993</v>
      </c>
    </row>
    <row r="379" spans="1:20" ht="15.6">
      <c r="A379" s="2">
        <v>891</v>
      </c>
      <c r="B379" s="3">
        <v>46099</v>
      </c>
      <c r="C379" s="4">
        <f>YEAR(SalesDataTable[[#This Row],[Order Date]])</f>
        <v>2026</v>
      </c>
      <c r="D379" s="16" t="str">
        <f>"Q"&amp;ROUNDUP(MONTH(SalesDataTable[[#This Row],[Order Date]])/3,0)</f>
        <v>Q1</v>
      </c>
      <c r="E379" s="4">
        <f>MONTH(SalesDataTable[[#This Row],[Order Date]])</f>
        <v>3</v>
      </c>
      <c r="F379" s="16" t="str">
        <f>TEXT(SalesDataTable[[#This Row],[Order Date]],"MMM")</f>
        <v>Mar</v>
      </c>
      <c r="G379" s="4" t="s">
        <v>11</v>
      </c>
      <c r="H379" s="4" t="s">
        <v>18</v>
      </c>
      <c r="I379" s="4" t="s">
        <v>2</v>
      </c>
      <c r="J379" s="4" t="s">
        <v>13</v>
      </c>
      <c r="K379" s="4" t="s">
        <v>9</v>
      </c>
      <c r="L379" s="4" t="s">
        <v>10</v>
      </c>
      <c r="M379" s="8">
        <v>2</v>
      </c>
      <c r="N379" s="5">
        <v>94.25</v>
      </c>
      <c r="O379" s="6">
        <v>0.1</v>
      </c>
      <c r="P379" s="5">
        <v>44.99</v>
      </c>
      <c r="Q379" s="5">
        <f t="shared" si="20"/>
        <v>169.65</v>
      </c>
      <c r="R379" s="5">
        <f t="shared" si="21"/>
        <v>89.98</v>
      </c>
      <c r="S379" s="5">
        <f t="shared" si="22"/>
        <v>79.67</v>
      </c>
      <c r="T379" s="7">
        <f t="shared" si="23"/>
        <v>0.46961391099322131</v>
      </c>
    </row>
    <row r="380" spans="1:20" ht="15.6">
      <c r="A380" s="2">
        <v>1143</v>
      </c>
      <c r="B380" s="3">
        <v>46099</v>
      </c>
      <c r="C380" s="4">
        <f>YEAR(SalesDataTable[[#This Row],[Order Date]])</f>
        <v>2026</v>
      </c>
      <c r="D380" s="16" t="str">
        <f>"Q"&amp;ROUNDUP(MONTH(SalesDataTable[[#This Row],[Order Date]])/3,0)</f>
        <v>Q1</v>
      </c>
      <c r="E380" s="4">
        <f>MONTH(SalesDataTable[[#This Row],[Order Date]])</f>
        <v>3</v>
      </c>
      <c r="F380" s="16" t="str">
        <f>TEXT(SalesDataTable[[#This Row],[Order Date]],"MMM")</f>
        <v>Mar</v>
      </c>
      <c r="G380" s="4" t="s">
        <v>6</v>
      </c>
      <c r="H380" s="4" t="s">
        <v>43</v>
      </c>
      <c r="I380" s="4" t="s">
        <v>2</v>
      </c>
      <c r="J380" s="4" t="s">
        <v>16</v>
      </c>
      <c r="K380" s="4" t="s">
        <v>23</v>
      </c>
      <c r="L380" s="4" t="s">
        <v>51</v>
      </c>
      <c r="M380" s="8">
        <v>5</v>
      </c>
      <c r="N380" s="5">
        <v>125.91</v>
      </c>
      <c r="O380" s="6">
        <v>0</v>
      </c>
      <c r="P380" s="5">
        <v>59.36</v>
      </c>
      <c r="Q380" s="5">
        <f t="shared" si="20"/>
        <v>629.54999999999995</v>
      </c>
      <c r="R380" s="5">
        <f t="shared" si="21"/>
        <v>296.8</v>
      </c>
      <c r="S380" s="5">
        <f t="shared" si="22"/>
        <v>332.74999999999994</v>
      </c>
      <c r="T380" s="7">
        <f t="shared" si="23"/>
        <v>0.52855214041775866</v>
      </c>
    </row>
    <row r="381" spans="1:20" ht="15.6">
      <c r="A381" s="2">
        <v>2478</v>
      </c>
      <c r="B381" s="3">
        <v>46099</v>
      </c>
      <c r="C381" s="4">
        <f>YEAR(SalesDataTable[[#This Row],[Order Date]])</f>
        <v>2026</v>
      </c>
      <c r="D381" s="16" t="str">
        <f>"Q"&amp;ROUNDUP(MONTH(SalesDataTable[[#This Row],[Order Date]])/3,0)</f>
        <v>Q1</v>
      </c>
      <c r="E381" s="4">
        <f>MONTH(SalesDataTable[[#This Row],[Order Date]])</f>
        <v>3</v>
      </c>
      <c r="F381" s="16" t="str">
        <f>TEXT(SalesDataTable[[#This Row],[Order Date]],"MMM")</f>
        <v>Mar</v>
      </c>
      <c r="G381" s="4" t="s">
        <v>20</v>
      </c>
      <c r="H381" s="4" t="s">
        <v>31</v>
      </c>
      <c r="I381" s="4" t="s">
        <v>19</v>
      </c>
      <c r="J381" s="4" t="s">
        <v>3</v>
      </c>
      <c r="K381" s="4" t="s">
        <v>34</v>
      </c>
      <c r="L381" s="4" t="s">
        <v>35</v>
      </c>
      <c r="M381" s="8">
        <v>2</v>
      </c>
      <c r="N381" s="5">
        <v>39.619999999999997</v>
      </c>
      <c r="O381" s="6">
        <v>0</v>
      </c>
      <c r="P381" s="5">
        <v>14.78</v>
      </c>
      <c r="Q381" s="5">
        <f t="shared" si="20"/>
        <v>79.239999999999995</v>
      </c>
      <c r="R381" s="5">
        <f t="shared" si="21"/>
        <v>29.56</v>
      </c>
      <c r="S381" s="5">
        <f t="shared" si="22"/>
        <v>49.679999999999993</v>
      </c>
      <c r="T381" s="7">
        <f t="shared" si="23"/>
        <v>0.62695608278647141</v>
      </c>
    </row>
    <row r="382" spans="1:20" ht="15.6">
      <c r="A382" s="2">
        <v>3961</v>
      </c>
      <c r="B382" s="3">
        <v>46099</v>
      </c>
      <c r="C382" s="4">
        <f>YEAR(SalesDataTable[[#This Row],[Order Date]])</f>
        <v>2026</v>
      </c>
      <c r="D382" s="16" t="str">
        <f>"Q"&amp;ROUNDUP(MONTH(SalesDataTable[[#This Row],[Order Date]])/3,0)</f>
        <v>Q1</v>
      </c>
      <c r="E382" s="4">
        <f>MONTH(SalesDataTable[[#This Row],[Order Date]])</f>
        <v>3</v>
      </c>
      <c r="F382" s="16" t="str">
        <f>TEXT(SalesDataTable[[#This Row],[Order Date]],"MMM")</f>
        <v>Mar</v>
      </c>
      <c r="G382" s="4" t="s">
        <v>0</v>
      </c>
      <c r="H382" s="4" t="s">
        <v>36</v>
      </c>
      <c r="I382" s="4" t="s">
        <v>2</v>
      </c>
      <c r="J382" s="4" t="s">
        <v>16</v>
      </c>
      <c r="K382" s="4" t="s">
        <v>34</v>
      </c>
      <c r="L382" s="4" t="s">
        <v>42</v>
      </c>
      <c r="M382" s="8">
        <v>3</v>
      </c>
      <c r="N382" s="5">
        <v>36.32</v>
      </c>
      <c r="O382" s="6">
        <v>0</v>
      </c>
      <c r="P382" s="5">
        <v>14.18</v>
      </c>
      <c r="Q382" s="5">
        <f t="shared" si="20"/>
        <v>108.96000000000001</v>
      </c>
      <c r="R382" s="5">
        <f t="shared" si="21"/>
        <v>42.54</v>
      </c>
      <c r="S382" s="5">
        <f t="shared" si="22"/>
        <v>66.420000000000016</v>
      </c>
      <c r="T382" s="7">
        <f t="shared" si="23"/>
        <v>0.60958149779735693</v>
      </c>
    </row>
    <row r="383" spans="1:20" ht="15.6">
      <c r="A383" s="2">
        <v>4724</v>
      </c>
      <c r="B383" s="3">
        <v>46099</v>
      </c>
      <c r="C383" s="4">
        <f>YEAR(SalesDataTable[[#This Row],[Order Date]])</f>
        <v>2026</v>
      </c>
      <c r="D383" s="16" t="str">
        <f>"Q"&amp;ROUNDUP(MONTH(SalesDataTable[[#This Row],[Order Date]])/3,0)</f>
        <v>Q1</v>
      </c>
      <c r="E383" s="4">
        <f>MONTH(SalesDataTable[[#This Row],[Order Date]])</f>
        <v>3</v>
      </c>
      <c r="F383" s="16" t="str">
        <f>TEXT(SalesDataTable[[#This Row],[Order Date]],"MMM")</f>
        <v>Mar</v>
      </c>
      <c r="G383" s="4" t="s">
        <v>0</v>
      </c>
      <c r="H383" s="4" t="s">
        <v>50</v>
      </c>
      <c r="I383" s="4" t="s">
        <v>19</v>
      </c>
      <c r="J383" s="4" t="s">
        <v>13</v>
      </c>
      <c r="K383" s="4" t="s">
        <v>34</v>
      </c>
      <c r="L383" s="4" t="s">
        <v>45</v>
      </c>
      <c r="M383" s="8">
        <v>1</v>
      </c>
      <c r="N383" s="5">
        <v>51.16</v>
      </c>
      <c r="O383" s="6">
        <v>0</v>
      </c>
      <c r="P383" s="5">
        <v>22.39</v>
      </c>
      <c r="Q383" s="5">
        <f t="shared" si="20"/>
        <v>51.16</v>
      </c>
      <c r="R383" s="5">
        <f t="shared" si="21"/>
        <v>22.39</v>
      </c>
      <c r="S383" s="5">
        <f t="shared" si="22"/>
        <v>28.769999999999996</v>
      </c>
      <c r="T383" s="7">
        <f t="shared" si="23"/>
        <v>0.56235340109460508</v>
      </c>
    </row>
    <row r="384" spans="1:20" ht="15.6">
      <c r="A384" s="2">
        <v>2171</v>
      </c>
      <c r="B384" s="3">
        <v>46100</v>
      </c>
      <c r="C384" s="4">
        <f>YEAR(SalesDataTable[[#This Row],[Order Date]])</f>
        <v>2026</v>
      </c>
      <c r="D384" s="16" t="str">
        <f>"Q"&amp;ROUNDUP(MONTH(SalesDataTable[[#This Row],[Order Date]])/3,0)</f>
        <v>Q1</v>
      </c>
      <c r="E384" s="4">
        <f>MONTH(SalesDataTable[[#This Row],[Order Date]])</f>
        <v>3</v>
      </c>
      <c r="F384" s="16" t="str">
        <f>TEXT(SalesDataTable[[#This Row],[Order Date]],"MMM")</f>
        <v>Mar</v>
      </c>
      <c r="G384" s="4" t="s">
        <v>20</v>
      </c>
      <c r="H384" s="4" t="s">
        <v>47</v>
      </c>
      <c r="I384" s="4" t="s">
        <v>8</v>
      </c>
      <c r="J384" s="4" t="s">
        <v>16</v>
      </c>
      <c r="K384" s="4" t="s">
        <v>34</v>
      </c>
      <c r="L384" s="4" t="s">
        <v>42</v>
      </c>
      <c r="M384" s="8">
        <v>5</v>
      </c>
      <c r="N384" s="5">
        <v>35.65</v>
      </c>
      <c r="O384" s="6">
        <v>0.1</v>
      </c>
      <c r="P384" s="5">
        <v>13.64</v>
      </c>
      <c r="Q384" s="5">
        <f t="shared" si="20"/>
        <v>160.42500000000001</v>
      </c>
      <c r="R384" s="5">
        <f t="shared" si="21"/>
        <v>68.2</v>
      </c>
      <c r="S384" s="5">
        <f t="shared" si="22"/>
        <v>92.225000000000009</v>
      </c>
      <c r="T384" s="7">
        <f t="shared" si="23"/>
        <v>0.5748792270531401</v>
      </c>
    </row>
    <row r="385" spans="1:20" ht="15.6">
      <c r="A385" s="2">
        <v>2311</v>
      </c>
      <c r="B385" s="3">
        <v>46100</v>
      </c>
      <c r="C385" s="4">
        <f>YEAR(SalesDataTable[[#This Row],[Order Date]])</f>
        <v>2026</v>
      </c>
      <c r="D385" s="16" t="str">
        <f>"Q"&amp;ROUNDUP(MONTH(SalesDataTable[[#This Row],[Order Date]])/3,0)</f>
        <v>Q1</v>
      </c>
      <c r="E385" s="4">
        <f>MONTH(SalesDataTable[[#This Row],[Order Date]])</f>
        <v>3</v>
      </c>
      <c r="F385" s="16" t="str">
        <f>TEXT(SalesDataTable[[#This Row],[Order Date]],"MMM")</f>
        <v>Mar</v>
      </c>
      <c r="G385" s="4" t="s">
        <v>20</v>
      </c>
      <c r="H385" s="4" t="s">
        <v>33</v>
      </c>
      <c r="I385" s="4" t="s">
        <v>2</v>
      </c>
      <c r="J385" s="4" t="s">
        <v>13</v>
      </c>
      <c r="K385" s="4" t="s">
        <v>9</v>
      </c>
      <c r="L385" s="4" t="s">
        <v>17</v>
      </c>
      <c r="M385" s="8">
        <v>1</v>
      </c>
      <c r="N385" s="5">
        <v>145.19</v>
      </c>
      <c r="O385" s="6">
        <v>0</v>
      </c>
      <c r="P385" s="5">
        <v>80.67</v>
      </c>
      <c r="Q385" s="5">
        <f t="shared" si="20"/>
        <v>145.19</v>
      </c>
      <c r="R385" s="5">
        <f t="shared" si="21"/>
        <v>80.67</v>
      </c>
      <c r="S385" s="5">
        <f t="shared" si="22"/>
        <v>64.52</v>
      </c>
      <c r="T385" s="7">
        <f t="shared" si="23"/>
        <v>0.44438322198498514</v>
      </c>
    </row>
    <row r="386" spans="1:20" ht="15.6">
      <c r="A386" s="2">
        <v>3563</v>
      </c>
      <c r="B386" s="3">
        <v>46100</v>
      </c>
      <c r="C386" s="4">
        <f>YEAR(SalesDataTable[[#This Row],[Order Date]])</f>
        <v>2026</v>
      </c>
      <c r="D386" s="16" t="str">
        <f>"Q"&amp;ROUNDUP(MONTH(SalesDataTable[[#This Row],[Order Date]])/3,0)</f>
        <v>Q1</v>
      </c>
      <c r="E386" s="4">
        <f>MONTH(SalesDataTable[[#This Row],[Order Date]])</f>
        <v>3</v>
      </c>
      <c r="F386" s="16" t="str">
        <f>TEXT(SalesDataTable[[#This Row],[Order Date]],"MMM")</f>
        <v>Mar</v>
      </c>
      <c r="G386" s="4" t="s">
        <v>20</v>
      </c>
      <c r="H386" s="4" t="s">
        <v>33</v>
      </c>
      <c r="I386" s="4" t="s">
        <v>2</v>
      </c>
      <c r="J386" s="4" t="s">
        <v>3</v>
      </c>
      <c r="K386" s="4" t="s">
        <v>4</v>
      </c>
      <c r="L386" s="4" t="s">
        <v>26</v>
      </c>
      <c r="M386" s="8">
        <v>2</v>
      </c>
      <c r="N386" s="5">
        <v>40.090000000000003</v>
      </c>
      <c r="O386" s="6">
        <v>0</v>
      </c>
      <c r="P386" s="5">
        <v>17.2</v>
      </c>
      <c r="Q386" s="5">
        <f t="shared" ref="Q386:Q449" si="24">M386*N386*(1-O386)</f>
        <v>80.180000000000007</v>
      </c>
      <c r="R386" s="5">
        <f t="shared" ref="R386:R449" si="25">M386*P386</f>
        <v>34.4</v>
      </c>
      <c r="S386" s="5">
        <f t="shared" ref="S386:S449" si="26">Q386-R386</f>
        <v>45.780000000000008</v>
      </c>
      <c r="T386" s="7">
        <f t="shared" ref="T386:T449" si="27">IFERROR(S386/Q386,0)</f>
        <v>0.57096532801197308</v>
      </c>
    </row>
    <row r="387" spans="1:20" ht="15.6">
      <c r="A387" s="2">
        <v>3587</v>
      </c>
      <c r="B387" s="3">
        <v>46100</v>
      </c>
      <c r="C387" s="4">
        <f>YEAR(SalesDataTable[[#This Row],[Order Date]])</f>
        <v>2026</v>
      </c>
      <c r="D387" s="16" t="str">
        <f>"Q"&amp;ROUNDUP(MONTH(SalesDataTable[[#This Row],[Order Date]])/3,0)</f>
        <v>Q1</v>
      </c>
      <c r="E387" s="4">
        <f>MONTH(SalesDataTable[[#This Row],[Order Date]])</f>
        <v>3</v>
      </c>
      <c r="F387" s="16" t="str">
        <f>TEXT(SalesDataTable[[#This Row],[Order Date]],"MMM")</f>
        <v>Mar</v>
      </c>
      <c r="G387" s="4" t="s">
        <v>20</v>
      </c>
      <c r="H387" s="4" t="s">
        <v>31</v>
      </c>
      <c r="I387" s="4" t="s">
        <v>2</v>
      </c>
      <c r="J387" s="4" t="s">
        <v>3</v>
      </c>
      <c r="K387" s="4" t="s">
        <v>34</v>
      </c>
      <c r="L387" s="4" t="s">
        <v>35</v>
      </c>
      <c r="M387" s="8">
        <v>1</v>
      </c>
      <c r="N387" s="5">
        <v>39.47</v>
      </c>
      <c r="O387" s="6">
        <v>0</v>
      </c>
      <c r="P387" s="5">
        <v>15.02</v>
      </c>
      <c r="Q387" s="5">
        <f t="shared" si="24"/>
        <v>39.47</v>
      </c>
      <c r="R387" s="5">
        <f t="shared" si="25"/>
        <v>15.02</v>
      </c>
      <c r="S387" s="5">
        <f t="shared" si="26"/>
        <v>24.45</v>
      </c>
      <c r="T387" s="7">
        <f t="shared" si="27"/>
        <v>0.61945781606283257</v>
      </c>
    </row>
    <row r="388" spans="1:20" ht="15.6">
      <c r="A388" s="2">
        <v>3706</v>
      </c>
      <c r="B388" s="3">
        <v>46100</v>
      </c>
      <c r="C388" s="4">
        <f>YEAR(SalesDataTable[[#This Row],[Order Date]])</f>
        <v>2026</v>
      </c>
      <c r="D388" s="16" t="str">
        <f>"Q"&amp;ROUNDUP(MONTH(SalesDataTable[[#This Row],[Order Date]])/3,0)</f>
        <v>Q1</v>
      </c>
      <c r="E388" s="4">
        <f>MONTH(SalesDataTable[[#This Row],[Order Date]])</f>
        <v>3</v>
      </c>
      <c r="F388" s="16" t="str">
        <f>TEXT(SalesDataTable[[#This Row],[Order Date]],"MMM")</f>
        <v>Mar</v>
      </c>
      <c r="G388" s="4" t="s">
        <v>0</v>
      </c>
      <c r="H388" s="4" t="s">
        <v>1</v>
      </c>
      <c r="I388" s="4" t="s">
        <v>2</v>
      </c>
      <c r="J388" s="4" t="s">
        <v>3</v>
      </c>
      <c r="K388" s="4" t="s">
        <v>4</v>
      </c>
      <c r="L388" s="4" t="s">
        <v>30</v>
      </c>
      <c r="M388" s="8">
        <v>2</v>
      </c>
      <c r="N388" s="5">
        <v>103.42</v>
      </c>
      <c r="O388" s="6">
        <v>0</v>
      </c>
      <c r="P388" s="5">
        <v>49.51</v>
      </c>
      <c r="Q388" s="5">
        <f t="shared" si="24"/>
        <v>206.84</v>
      </c>
      <c r="R388" s="5">
        <f t="shared" si="25"/>
        <v>99.02</v>
      </c>
      <c r="S388" s="5">
        <f t="shared" si="26"/>
        <v>107.82000000000001</v>
      </c>
      <c r="T388" s="7">
        <f t="shared" si="27"/>
        <v>0.52127248114484626</v>
      </c>
    </row>
    <row r="389" spans="1:20" ht="15.6">
      <c r="A389" s="2">
        <v>4121</v>
      </c>
      <c r="B389" s="3">
        <v>46100</v>
      </c>
      <c r="C389" s="4">
        <f>YEAR(SalesDataTable[[#This Row],[Order Date]])</f>
        <v>2026</v>
      </c>
      <c r="D389" s="16" t="str">
        <f>"Q"&amp;ROUNDUP(MONTH(SalesDataTable[[#This Row],[Order Date]])/3,0)</f>
        <v>Q1</v>
      </c>
      <c r="E389" s="4">
        <f>MONTH(SalesDataTable[[#This Row],[Order Date]])</f>
        <v>3</v>
      </c>
      <c r="F389" s="16" t="str">
        <f>TEXT(SalesDataTable[[#This Row],[Order Date]],"MMM")</f>
        <v>Mar</v>
      </c>
      <c r="G389" s="4" t="s">
        <v>0</v>
      </c>
      <c r="H389" s="4" t="s">
        <v>1</v>
      </c>
      <c r="I389" s="4" t="s">
        <v>2</v>
      </c>
      <c r="J389" s="4" t="s">
        <v>3</v>
      </c>
      <c r="K389" s="4" t="s">
        <v>14</v>
      </c>
      <c r="L389" s="4" t="s">
        <v>48</v>
      </c>
      <c r="M389" s="8">
        <v>4</v>
      </c>
      <c r="N389" s="5">
        <v>161.93</v>
      </c>
      <c r="O389" s="6">
        <v>0.15</v>
      </c>
      <c r="P389" s="5">
        <v>88</v>
      </c>
      <c r="Q389" s="5">
        <f t="shared" si="24"/>
        <v>550.56200000000001</v>
      </c>
      <c r="R389" s="5">
        <f t="shared" si="25"/>
        <v>352</v>
      </c>
      <c r="S389" s="5">
        <f t="shared" si="26"/>
        <v>198.56200000000001</v>
      </c>
      <c r="T389" s="7">
        <f t="shared" si="27"/>
        <v>0.36065329608654428</v>
      </c>
    </row>
    <row r="390" spans="1:20" ht="15.6">
      <c r="A390" s="2">
        <v>1047</v>
      </c>
      <c r="B390" s="3">
        <v>46101</v>
      </c>
      <c r="C390" s="4">
        <f>YEAR(SalesDataTable[[#This Row],[Order Date]])</f>
        <v>2026</v>
      </c>
      <c r="D390" s="16" t="str">
        <f>"Q"&amp;ROUNDUP(MONTH(SalesDataTable[[#This Row],[Order Date]])/3,0)</f>
        <v>Q1</v>
      </c>
      <c r="E390" s="4">
        <f>MONTH(SalesDataTable[[#This Row],[Order Date]])</f>
        <v>3</v>
      </c>
      <c r="F390" s="16" t="str">
        <f>TEXT(SalesDataTable[[#This Row],[Order Date]],"MMM")</f>
        <v>Mar</v>
      </c>
      <c r="G390" s="4" t="s">
        <v>0</v>
      </c>
      <c r="H390" s="4" t="s">
        <v>1</v>
      </c>
      <c r="I390" s="4" t="s">
        <v>2</v>
      </c>
      <c r="J390" s="4" t="s">
        <v>3</v>
      </c>
      <c r="K390" s="4" t="s">
        <v>14</v>
      </c>
      <c r="L390" s="4" t="s">
        <v>32</v>
      </c>
      <c r="M390" s="8">
        <v>2</v>
      </c>
      <c r="N390" s="5">
        <v>46.21</v>
      </c>
      <c r="O390" s="6">
        <v>0.05</v>
      </c>
      <c r="P390" s="5">
        <v>18.37</v>
      </c>
      <c r="Q390" s="5">
        <f t="shared" si="24"/>
        <v>87.798999999999992</v>
      </c>
      <c r="R390" s="5">
        <f t="shared" si="25"/>
        <v>36.74</v>
      </c>
      <c r="S390" s="5">
        <f t="shared" si="26"/>
        <v>51.05899999999999</v>
      </c>
      <c r="T390" s="7">
        <f t="shared" si="27"/>
        <v>0.58154420893176451</v>
      </c>
    </row>
    <row r="391" spans="1:20" ht="15.6">
      <c r="A391" s="2">
        <v>1142</v>
      </c>
      <c r="B391" s="3">
        <v>46101</v>
      </c>
      <c r="C391" s="4">
        <f>YEAR(SalesDataTable[[#This Row],[Order Date]])</f>
        <v>2026</v>
      </c>
      <c r="D391" s="16" t="str">
        <f>"Q"&amp;ROUNDUP(MONTH(SalesDataTable[[#This Row],[Order Date]])/3,0)</f>
        <v>Q1</v>
      </c>
      <c r="E391" s="4">
        <f>MONTH(SalesDataTable[[#This Row],[Order Date]])</f>
        <v>3</v>
      </c>
      <c r="F391" s="16" t="str">
        <f>TEXT(SalesDataTable[[#This Row],[Order Date]],"MMM")</f>
        <v>Mar</v>
      </c>
      <c r="G391" s="4" t="s">
        <v>6</v>
      </c>
      <c r="H391" s="4" t="s">
        <v>41</v>
      </c>
      <c r="I391" s="4" t="s">
        <v>2</v>
      </c>
      <c r="J391" s="4" t="s">
        <v>13</v>
      </c>
      <c r="K391" s="4" t="s">
        <v>23</v>
      </c>
      <c r="L391" s="4" t="s">
        <v>51</v>
      </c>
      <c r="M391" s="8">
        <v>3</v>
      </c>
      <c r="N391" s="5">
        <v>125.85</v>
      </c>
      <c r="O391" s="6">
        <v>0</v>
      </c>
      <c r="P391" s="5">
        <v>59.19</v>
      </c>
      <c r="Q391" s="5">
        <f t="shared" si="24"/>
        <v>377.54999999999995</v>
      </c>
      <c r="R391" s="5">
        <f t="shared" si="25"/>
        <v>177.57</v>
      </c>
      <c r="S391" s="5">
        <f t="shared" si="26"/>
        <v>199.97999999999996</v>
      </c>
      <c r="T391" s="7">
        <f t="shared" si="27"/>
        <v>0.52967818831942781</v>
      </c>
    </row>
    <row r="392" spans="1:20" ht="15.6">
      <c r="A392" s="2">
        <v>2232</v>
      </c>
      <c r="B392" s="3">
        <v>46101</v>
      </c>
      <c r="C392" s="4">
        <f>YEAR(SalesDataTable[[#This Row],[Order Date]])</f>
        <v>2026</v>
      </c>
      <c r="D392" s="16" t="str">
        <f>"Q"&amp;ROUNDUP(MONTH(SalesDataTable[[#This Row],[Order Date]])/3,0)</f>
        <v>Q1</v>
      </c>
      <c r="E392" s="4">
        <f>MONTH(SalesDataTable[[#This Row],[Order Date]])</f>
        <v>3</v>
      </c>
      <c r="F392" s="16" t="str">
        <f>TEXT(SalesDataTable[[#This Row],[Order Date]],"MMM")</f>
        <v>Mar</v>
      </c>
      <c r="G392" s="4" t="s">
        <v>20</v>
      </c>
      <c r="H392" s="4" t="s">
        <v>47</v>
      </c>
      <c r="I392" s="4" t="s">
        <v>19</v>
      </c>
      <c r="J392" s="4" t="s">
        <v>13</v>
      </c>
      <c r="K392" s="4" t="s">
        <v>14</v>
      </c>
      <c r="L392" s="4" t="s">
        <v>15</v>
      </c>
      <c r="M392" s="8">
        <v>2</v>
      </c>
      <c r="N392" s="5">
        <v>36.340000000000003</v>
      </c>
      <c r="O392" s="6">
        <v>0</v>
      </c>
      <c r="P392" s="5">
        <v>13.8</v>
      </c>
      <c r="Q392" s="5">
        <f t="shared" si="24"/>
        <v>72.680000000000007</v>
      </c>
      <c r="R392" s="5">
        <f t="shared" si="25"/>
        <v>27.6</v>
      </c>
      <c r="S392" s="5">
        <f t="shared" si="26"/>
        <v>45.080000000000005</v>
      </c>
      <c r="T392" s="7">
        <f t="shared" si="27"/>
        <v>0.620253164556962</v>
      </c>
    </row>
    <row r="393" spans="1:20" ht="15.6">
      <c r="A393" s="2">
        <v>2339</v>
      </c>
      <c r="B393" s="3">
        <v>46101</v>
      </c>
      <c r="C393" s="4">
        <f>YEAR(SalesDataTable[[#This Row],[Order Date]])</f>
        <v>2026</v>
      </c>
      <c r="D393" s="16" t="str">
        <f>"Q"&amp;ROUNDUP(MONTH(SalesDataTable[[#This Row],[Order Date]])/3,0)</f>
        <v>Q1</v>
      </c>
      <c r="E393" s="4">
        <f>MONTH(SalesDataTable[[#This Row],[Order Date]])</f>
        <v>3</v>
      </c>
      <c r="F393" s="16" t="str">
        <f>TEXT(SalesDataTable[[#This Row],[Order Date]],"MMM")</f>
        <v>Mar</v>
      </c>
      <c r="G393" s="4" t="s">
        <v>6</v>
      </c>
      <c r="H393" s="4" t="s">
        <v>43</v>
      </c>
      <c r="I393" s="4" t="s">
        <v>28</v>
      </c>
      <c r="J393" s="4" t="s">
        <v>13</v>
      </c>
      <c r="K393" s="4" t="s">
        <v>4</v>
      </c>
      <c r="L393" s="4" t="s">
        <v>22</v>
      </c>
      <c r="M393" s="8">
        <v>2</v>
      </c>
      <c r="N393" s="5">
        <v>51.29</v>
      </c>
      <c r="O393" s="6">
        <v>0</v>
      </c>
      <c r="P393" s="5">
        <v>23.15</v>
      </c>
      <c r="Q393" s="5">
        <f t="shared" si="24"/>
        <v>102.58</v>
      </c>
      <c r="R393" s="5">
        <f t="shared" si="25"/>
        <v>46.3</v>
      </c>
      <c r="S393" s="5">
        <f t="shared" si="26"/>
        <v>56.28</v>
      </c>
      <c r="T393" s="7">
        <f t="shared" si="27"/>
        <v>0.54864496003119523</v>
      </c>
    </row>
    <row r="394" spans="1:20" ht="15.6">
      <c r="A394" s="2">
        <v>3611</v>
      </c>
      <c r="B394" s="3">
        <v>46101</v>
      </c>
      <c r="C394" s="4">
        <f>YEAR(SalesDataTable[[#This Row],[Order Date]])</f>
        <v>2026</v>
      </c>
      <c r="D394" s="16" t="str">
        <f>"Q"&amp;ROUNDUP(MONTH(SalesDataTable[[#This Row],[Order Date]])/3,0)</f>
        <v>Q1</v>
      </c>
      <c r="E394" s="4">
        <f>MONTH(SalesDataTable[[#This Row],[Order Date]])</f>
        <v>3</v>
      </c>
      <c r="F394" s="16" t="str">
        <f>TEXT(SalesDataTable[[#This Row],[Order Date]],"MMM")</f>
        <v>Mar</v>
      </c>
      <c r="G394" s="4" t="s">
        <v>6</v>
      </c>
      <c r="H394" s="4" t="s">
        <v>7</v>
      </c>
      <c r="I394" s="4" t="s">
        <v>8</v>
      </c>
      <c r="J394" s="4" t="s">
        <v>16</v>
      </c>
      <c r="K394" s="4" t="s">
        <v>4</v>
      </c>
      <c r="L394" s="4" t="s">
        <v>26</v>
      </c>
      <c r="M394" s="8">
        <v>6</v>
      </c>
      <c r="N394" s="5">
        <v>40.89</v>
      </c>
      <c r="O394" s="6">
        <v>0.1</v>
      </c>
      <c r="P394" s="5">
        <v>16.84</v>
      </c>
      <c r="Q394" s="5">
        <f t="shared" si="24"/>
        <v>220.80600000000001</v>
      </c>
      <c r="R394" s="5">
        <f t="shared" si="25"/>
        <v>101.03999999999999</v>
      </c>
      <c r="S394" s="5">
        <f t="shared" si="26"/>
        <v>119.76600000000002</v>
      </c>
      <c r="T394" s="7">
        <f t="shared" si="27"/>
        <v>0.54240373902883077</v>
      </c>
    </row>
    <row r="395" spans="1:20" ht="15.6">
      <c r="A395" s="2">
        <v>3953</v>
      </c>
      <c r="B395" s="3">
        <v>46101</v>
      </c>
      <c r="C395" s="4">
        <f>YEAR(SalesDataTable[[#This Row],[Order Date]])</f>
        <v>2026</v>
      </c>
      <c r="D395" s="16" t="str">
        <f>"Q"&amp;ROUNDUP(MONTH(SalesDataTable[[#This Row],[Order Date]])/3,0)</f>
        <v>Q1</v>
      </c>
      <c r="E395" s="4">
        <f>MONTH(SalesDataTable[[#This Row],[Order Date]])</f>
        <v>3</v>
      </c>
      <c r="F395" s="16" t="str">
        <f>TEXT(SalesDataTable[[#This Row],[Order Date]],"MMM")</f>
        <v>Mar</v>
      </c>
      <c r="G395" s="4" t="s">
        <v>6</v>
      </c>
      <c r="H395" s="4" t="s">
        <v>49</v>
      </c>
      <c r="I395" s="4" t="s">
        <v>2</v>
      </c>
      <c r="J395" s="4" t="s">
        <v>13</v>
      </c>
      <c r="K395" s="4" t="s">
        <v>34</v>
      </c>
      <c r="L395" s="4" t="s">
        <v>38</v>
      </c>
      <c r="M395" s="8">
        <v>1</v>
      </c>
      <c r="N395" s="5">
        <v>120.63</v>
      </c>
      <c r="O395" s="6">
        <v>0</v>
      </c>
      <c r="P395" s="5">
        <v>70.28</v>
      </c>
      <c r="Q395" s="5">
        <f t="shared" si="24"/>
        <v>120.63</v>
      </c>
      <c r="R395" s="5">
        <f t="shared" si="25"/>
        <v>70.28</v>
      </c>
      <c r="S395" s="5">
        <f t="shared" si="26"/>
        <v>50.349999999999994</v>
      </c>
      <c r="T395" s="7">
        <f t="shared" si="27"/>
        <v>0.41739202520102792</v>
      </c>
    </row>
    <row r="396" spans="1:20" ht="15.6">
      <c r="A396" s="2">
        <v>4253</v>
      </c>
      <c r="B396" s="3">
        <v>46101</v>
      </c>
      <c r="C396" s="4">
        <f>YEAR(SalesDataTable[[#This Row],[Order Date]])</f>
        <v>2026</v>
      </c>
      <c r="D396" s="16" t="str">
        <f>"Q"&amp;ROUNDUP(MONTH(SalesDataTable[[#This Row],[Order Date]])/3,0)</f>
        <v>Q1</v>
      </c>
      <c r="E396" s="4">
        <f>MONTH(SalesDataTable[[#This Row],[Order Date]])</f>
        <v>3</v>
      </c>
      <c r="F396" s="16" t="str">
        <f>TEXT(SalesDataTable[[#This Row],[Order Date]],"MMM")</f>
        <v>Mar</v>
      </c>
      <c r="G396" s="4" t="s">
        <v>20</v>
      </c>
      <c r="H396" s="4" t="s">
        <v>47</v>
      </c>
      <c r="I396" s="4" t="s">
        <v>8</v>
      </c>
      <c r="J396" s="4" t="s">
        <v>13</v>
      </c>
      <c r="K396" s="4" t="s">
        <v>4</v>
      </c>
      <c r="L396" s="4" t="s">
        <v>5</v>
      </c>
      <c r="M396" s="8">
        <v>5</v>
      </c>
      <c r="N396" s="5">
        <v>82.64</v>
      </c>
      <c r="O396" s="6">
        <v>0.1</v>
      </c>
      <c r="P396" s="5">
        <v>43.52</v>
      </c>
      <c r="Q396" s="5">
        <f t="shared" si="24"/>
        <v>371.88</v>
      </c>
      <c r="R396" s="5">
        <f t="shared" si="25"/>
        <v>217.60000000000002</v>
      </c>
      <c r="S396" s="5">
        <f t="shared" si="26"/>
        <v>154.27999999999997</v>
      </c>
      <c r="T396" s="7">
        <f t="shared" si="27"/>
        <v>0.41486501021834993</v>
      </c>
    </row>
    <row r="397" spans="1:20" ht="15.6">
      <c r="A397" s="2">
        <v>4952</v>
      </c>
      <c r="B397" s="3">
        <v>46101</v>
      </c>
      <c r="C397" s="4">
        <f>YEAR(SalesDataTable[[#This Row],[Order Date]])</f>
        <v>2026</v>
      </c>
      <c r="D397" s="16" t="str">
        <f>"Q"&amp;ROUNDUP(MONTH(SalesDataTable[[#This Row],[Order Date]])/3,0)</f>
        <v>Q1</v>
      </c>
      <c r="E397" s="4">
        <f>MONTH(SalesDataTable[[#This Row],[Order Date]])</f>
        <v>3</v>
      </c>
      <c r="F397" s="16" t="str">
        <f>TEXT(SalesDataTable[[#This Row],[Order Date]],"MMM")</f>
        <v>Mar</v>
      </c>
      <c r="G397" s="4" t="s">
        <v>6</v>
      </c>
      <c r="H397" s="4" t="s">
        <v>27</v>
      </c>
      <c r="I397" s="4" t="s">
        <v>2</v>
      </c>
      <c r="J397" s="4" t="s">
        <v>16</v>
      </c>
      <c r="K397" s="4" t="s">
        <v>9</v>
      </c>
      <c r="L397" s="4" t="s">
        <v>46</v>
      </c>
      <c r="M397" s="8">
        <v>2</v>
      </c>
      <c r="N397" s="5">
        <v>72.459999999999994</v>
      </c>
      <c r="O397" s="6">
        <v>0</v>
      </c>
      <c r="P397" s="5">
        <v>33.31</v>
      </c>
      <c r="Q397" s="5">
        <f t="shared" si="24"/>
        <v>144.91999999999999</v>
      </c>
      <c r="R397" s="5">
        <f t="shared" si="25"/>
        <v>66.62</v>
      </c>
      <c r="S397" s="5">
        <f t="shared" si="26"/>
        <v>78.299999999999983</v>
      </c>
      <c r="T397" s="7">
        <f t="shared" si="27"/>
        <v>0.54029809550096597</v>
      </c>
    </row>
    <row r="398" spans="1:20" ht="15.6">
      <c r="A398" s="2">
        <v>5016</v>
      </c>
      <c r="B398" s="3">
        <v>46101</v>
      </c>
      <c r="C398" s="4">
        <f>YEAR(SalesDataTable[[#This Row],[Order Date]])</f>
        <v>2026</v>
      </c>
      <c r="D398" s="16" t="str">
        <f>"Q"&amp;ROUNDUP(MONTH(SalesDataTable[[#This Row],[Order Date]])/3,0)</f>
        <v>Q1</v>
      </c>
      <c r="E398" s="4">
        <f>MONTH(SalesDataTable[[#This Row],[Order Date]])</f>
        <v>3</v>
      </c>
      <c r="F398" s="16" t="str">
        <f>TEXT(SalesDataTable[[#This Row],[Order Date]],"MMM")</f>
        <v>Mar</v>
      </c>
      <c r="G398" s="4" t="s">
        <v>6</v>
      </c>
      <c r="H398" s="4" t="s">
        <v>43</v>
      </c>
      <c r="I398" s="4" t="s">
        <v>28</v>
      </c>
      <c r="J398" s="4" t="s">
        <v>13</v>
      </c>
      <c r="K398" s="4" t="s">
        <v>34</v>
      </c>
      <c r="L398" s="4" t="s">
        <v>35</v>
      </c>
      <c r="M398" s="8">
        <v>2</v>
      </c>
      <c r="N398" s="5">
        <v>40.659999999999997</v>
      </c>
      <c r="O398" s="6">
        <v>0.1</v>
      </c>
      <c r="P398" s="5">
        <v>14.63</v>
      </c>
      <c r="Q398" s="5">
        <f t="shared" si="24"/>
        <v>73.188000000000002</v>
      </c>
      <c r="R398" s="5">
        <f t="shared" si="25"/>
        <v>29.26</v>
      </c>
      <c r="S398" s="5">
        <f t="shared" si="26"/>
        <v>43.927999999999997</v>
      </c>
      <c r="T398" s="7">
        <f t="shared" si="27"/>
        <v>0.60020768431983385</v>
      </c>
    </row>
    <row r="399" spans="1:20" ht="15.6">
      <c r="A399" s="2">
        <v>839</v>
      </c>
      <c r="B399" s="3">
        <v>46102</v>
      </c>
      <c r="C399" s="4">
        <f>YEAR(SalesDataTable[[#This Row],[Order Date]])</f>
        <v>2026</v>
      </c>
      <c r="D399" s="16" t="str">
        <f>"Q"&amp;ROUNDUP(MONTH(SalesDataTable[[#This Row],[Order Date]])/3,0)</f>
        <v>Q1</v>
      </c>
      <c r="E399" s="4">
        <f>MONTH(SalesDataTable[[#This Row],[Order Date]])</f>
        <v>3</v>
      </c>
      <c r="F399" s="16" t="str">
        <f>TEXT(SalesDataTable[[#This Row],[Order Date]],"MMM")</f>
        <v>Mar</v>
      </c>
      <c r="G399" s="4" t="s">
        <v>6</v>
      </c>
      <c r="H399" s="4" t="s">
        <v>43</v>
      </c>
      <c r="I399" s="4" t="s">
        <v>28</v>
      </c>
      <c r="J399" s="4" t="s">
        <v>13</v>
      </c>
      <c r="K399" s="4" t="s">
        <v>4</v>
      </c>
      <c r="L399" s="4" t="s">
        <v>26</v>
      </c>
      <c r="M399" s="8">
        <v>1</v>
      </c>
      <c r="N399" s="5">
        <v>40.5</v>
      </c>
      <c r="O399" s="6">
        <v>0.05</v>
      </c>
      <c r="P399" s="5">
        <v>17.16</v>
      </c>
      <c r="Q399" s="5">
        <f t="shared" si="24"/>
        <v>38.475000000000001</v>
      </c>
      <c r="R399" s="5">
        <f t="shared" si="25"/>
        <v>17.16</v>
      </c>
      <c r="S399" s="5">
        <f t="shared" si="26"/>
        <v>21.315000000000001</v>
      </c>
      <c r="T399" s="7">
        <f t="shared" si="27"/>
        <v>0.55399610136452238</v>
      </c>
    </row>
    <row r="400" spans="1:20" ht="15.6">
      <c r="A400" s="2">
        <v>1382</v>
      </c>
      <c r="B400" s="3">
        <v>46102</v>
      </c>
      <c r="C400" s="4">
        <f>YEAR(SalesDataTable[[#This Row],[Order Date]])</f>
        <v>2026</v>
      </c>
      <c r="D400" s="16" t="str">
        <f>"Q"&amp;ROUNDUP(MONTH(SalesDataTable[[#This Row],[Order Date]])/3,0)</f>
        <v>Q1</v>
      </c>
      <c r="E400" s="4">
        <f>MONTH(SalesDataTable[[#This Row],[Order Date]])</f>
        <v>3</v>
      </c>
      <c r="F400" s="16" t="str">
        <f>TEXT(SalesDataTable[[#This Row],[Order Date]],"MMM")</f>
        <v>Mar</v>
      </c>
      <c r="G400" s="4" t="s">
        <v>11</v>
      </c>
      <c r="H400" s="4" t="s">
        <v>12</v>
      </c>
      <c r="I400" s="4" t="s">
        <v>2</v>
      </c>
      <c r="J400" s="4" t="s">
        <v>16</v>
      </c>
      <c r="K400" s="4" t="s">
        <v>9</v>
      </c>
      <c r="L400" s="4" t="s">
        <v>46</v>
      </c>
      <c r="M400" s="8">
        <v>1</v>
      </c>
      <c r="N400" s="5">
        <v>72.16</v>
      </c>
      <c r="O400" s="6">
        <v>0</v>
      </c>
      <c r="P400" s="5">
        <v>33.11</v>
      </c>
      <c r="Q400" s="5">
        <f t="shared" si="24"/>
        <v>72.16</v>
      </c>
      <c r="R400" s="5">
        <f t="shared" si="25"/>
        <v>33.11</v>
      </c>
      <c r="S400" s="5">
        <f t="shared" si="26"/>
        <v>39.049999999999997</v>
      </c>
      <c r="T400" s="7">
        <f t="shared" si="27"/>
        <v>0.54115853658536583</v>
      </c>
    </row>
    <row r="401" spans="1:20" ht="15.6">
      <c r="A401" s="2">
        <v>1452</v>
      </c>
      <c r="B401" s="3">
        <v>46102</v>
      </c>
      <c r="C401" s="4">
        <f>YEAR(SalesDataTable[[#This Row],[Order Date]])</f>
        <v>2026</v>
      </c>
      <c r="D401" s="16" t="str">
        <f>"Q"&amp;ROUNDUP(MONTH(SalesDataTable[[#This Row],[Order Date]])/3,0)</f>
        <v>Q1</v>
      </c>
      <c r="E401" s="4">
        <f>MONTH(SalesDataTable[[#This Row],[Order Date]])</f>
        <v>3</v>
      </c>
      <c r="F401" s="16" t="str">
        <f>TEXT(SalesDataTable[[#This Row],[Order Date]],"MMM")</f>
        <v>Mar</v>
      </c>
      <c r="G401" s="4" t="s">
        <v>11</v>
      </c>
      <c r="H401" s="4" t="s">
        <v>25</v>
      </c>
      <c r="I401" s="4" t="s">
        <v>28</v>
      </c>
      <c r="J401" s="4" t="s">
        <v>16</v>
      </c>
      <c r="K401" s="4" t="s">
        <v>14</v>
      </c>
      <c r="L401" s="4" t="s">
        <v>48</v>
      </c>
      <c r="M401" s="8">
        <v>1</v>
      </c>
      <c r="N401" s="5">
        <v>161.93</v>
      </c>
      <c r="O401" s="6">
        <v>0.15</v>
      </c>
      <c r="P401" s="5">
        <v>87.5</v>
      </c>
      <c r="Q401" s="5">
        <f t="shared" si="24"/>
        <v>137.6405</v>
      </c>
      <c r="R401" s="5">
        <f t="shared" si="25"/>
        <v>87.5</v>
      </c>
      <c r="S401" s="5">
        <f t="shared" si="26"/>
        <v>50.140500000000003</v>
      </c>
      <c r="T401" s="7">
        <f t="shared" si="27"/>
        <v>0.36428594781332529</v>
      </c>
    </row>
    <row r="402" spans="1:20" ht="15.6">
      <c r="A402" s="2">
        <v>1845</v>
      </c>
      <c r="B402" s="3">
        <v>46102</v>
      </c>
      <c r="C402" s="4">
        <f>YEAR(SalesDataTable[[#This Row],[Order Date]])</f>
        <v>2026</v>
      </c>
      <c r="D402" s="16" t="str">
        <f>"Q"&amp;ROUNDUP(MONTH(SalesDataTable[[#This Row],[Order Date]])/3,0)</f>
        <v>Q1</v>
      </c>
      <c r="E402" s="4">
        <f>MONTH(SalesDataTable[[#This Row],[Order Date]])</f>
        <v>3</v>
      </c>
      <c r="F402" s="16" t="str">
        <f>TEXT(SalesDataTable[[#This Row],[Order Date]],"MMM")</f>
        <v>Mar</v>
      </c>
      <c r="G402" s="4" t="s">
        <v>0</v>
      </c>
      <c r="H402" s="4" t="s">
        <v>36</v>
      </c>
      <c r="I402" s="4" t="s">
        <v>2</v>
      </c>
      <c r="J402" s="4" t="s">
        <v>3</v>
      </c>
      <c r="K402" s="4" t="s">
        <v>23</v>
      </c>
      <c r="L402" s="4" t="s">
        <v>24</v>
      </c>
      <c r="M402" s="8">
        <v>3</v>
      </c>
      <c r="N402" s="5">
        <v>348.54</v>
      </c>
      <c r="O402" s="6">
        <v>0.1</v>
      </c>
      <c r="P402" s="5">
        <v>200.3</v>
      </c>
      <c r="Q402" s="5">
        <f t="shared" si="24"/>
        <v>941.05800000000011</v>
      </c>
      <c r="R402" s="5">
        <f t="shared" si="25"/>
        <v>600.90000000000009</v>
      </c>
      <c r="S402" s="5">
        <f t="shared" si="26"/>
        <v>340.15800000000002</v>
      </c>
      <c r="T402" s="7">
        <f t="shared" si="27"/>
        <v>0.36146337420222768</v>
      </c>
    </row>
    <row r="403" spans="1:20" ht="15.6">
      <c r="A403" s="2">
        <v>3560</v>
      </c>
      <c r="B403" s="3">
        <v>46102</v>
      </c>
      <c r="C403" s="4">
        <f>YEAR(SalesDataTable[[#This Row],[Order Date]])</f>
        <v>2026</v>
      </c>
      <c r="D403" s="16" t="str">
        <f>"Q"&amp;ROUNDUP(MONTH(SalesDataTable[[#This Row],[Order Date]])/3,0)</f>
        <v>Q1</v>
      </c>
      <c r="E403" s="4">
        <f>MONTH(SalesDataTable[[#This Row],[Order Date]])</f>
        <v>3</v>
      </c>
      <c r="F403" s="16" t="str">
        <f>TEXT(SalesDataTable[[#This Row],[Order Date]],"MMM")</f>
        <v>Mar</v>
      </c>
      <c r="G403" s="4" t="s">
        <v>11</v>
      </c>
      <c r="H403" s="4" t="s">
        <v>52</v>
      </c>
      <c r="I403" s="4" t="s">
        <v>2</v>
      </c>
      <c r="J403" s="4" t="s">
        <v>3</v>
      </c>
      <c r="K403" s="4" t="s">
        <v>34</v>
      </c>
      <c r="L403" s="4" t="s">
        <v>45</v>
      </c>
      <c r="M403" s="8">
        <v>3</v>
      </c>
      <c r="N403" s="5">
        <v>50.46</v>
      </c>
      <c r="O403" s="6">
        <v>0.1</v>
      </c>
      <c r="P403" s="5">
        <v>21.9</v>
      </c>
      <c r="Q403" s="5">
        <f t="shared" si="24"/>
        <v>136.24199999999999</v>
      </c>
      <c r="R403" s="5">
        <f t="shared" si="25"/>
        <v>65.699999999999989</v>
      </c>
      <c r="S403" s="5">
        <f t="shared" si="26"/>
        <v>70.542000000000002</v>
      </c>
      <c r="T403" s="7">
        <f t="shared" si="27"/>
        <v>0.51776985070683057</v>
      </c>
    </row>
    <row r="404" spans="1:20" ht="15.6">
      <c r="A404" s="2">
        <v>4059</v>
      </c>
      <c r="B404" s="3">
        <v>46102</v>
      </c>
      <c r="C404" s="4">
        <f>YEAR(SalesDataTable[[#This Row],[Order Date]])</f>
        <v>2026</v>
      </c>
      <c r="D404" s="16" t="str">
        <f>"Q"&amp;ROUNDUP(MONTH(SalesDataTable[[#This Row],[Order Date]])/3,0)</f>
        <v>Q1</v>
      </c>
      <c r="E404" s="4">
        <f>MONTH(SalesDataTable[[#This Row],[Order Date]])</f>
        <v>3</v>
      </c>
      <c r="F404" s="16" t="str">
        <f>TEXT(SalesDataTable[[#This Row],[Order Date]],"MMM")</f>
        <v>Mar</v>
      </c>
      <c r="G404" s="4" t="s">
        <v>20</v>
      </c>
      <c r="H404" s="4" t="s">
        <v>47</v>
      </c>
      <c r="I404" s="4" t="s">
        <v>28</v>
      </c>
      <c r="J404" s="4" t="s">
        <v>13</v>
      </c>
      <c r="K404" s="4" t="s">
        <v>23</v>
      </c>
      <c r="L404" s="4" t="s">
        <v>40</v>
      </c>
      <c r="M404" s="8">
        <v>1</v>
      </c>
      <c r="N404" s="5">
        <v>83.62</v>
      </c>
      <c r="O404" s="6">
        <v>0</v>
      </c>
      <c r="P404" s="5">
        <v>39.15</v>
      </c>
      <c r="Q404" s="5">
        <f t="shared" si="24"/>
        <v>83.62</v>
      </c>
      <c r="R404" s="5">
        <f t="shared" si="25"/>
        <v>39.15</v>
      </c>
      <c r="S404" s="5">
        <f t="shared" si="26"/>
        <v>44.470000000000006</v>
      </c>
      <c r="T404" s="7">
        <f t="shared" si="27"/>
        <v>0.53181057163358048</v>
      </c>
    </row>
    <row r="405" spans="1:20" ht="15.6">
      <c r="A405" s="2">
        <v>4731</v>
      </c>
      <c r="B405" s="3">
        <v>46102</v>
      </c>
      <c r="C405" s="4">
        <f>YEAR(SalesDataTable[[#This Row],[Order Date]])</f>
        <v>2026</v>
      </c>
      <c r="D405" s="16" t="str">
        <f>"Q"&amp;ROUNDUP(MONTH(SalesDataTable[[#This Row],[Order Date]])/3,0)</f>
        <v>Q1</v>
      </c>
      <c r="E405" s="4">
        <f>MONTH(SalesDataTable[[#This Row],[Order Date]])</f>
        <v>3</v>
      </c>
      <c r="F405" s="16" t="str">
        <f>TEXT(SalesDataTable[[#This Row],[Order Date]],"MMM")</f>
        <v>Mar</v>
      </c>
      <c r="G405" s="4" t="s">
        <v>6</v>
      </c>
      <c r="H405" s="4" t="s">
        <v>43</v>
      </c>
      <c r="I405" s="4" t="s">
        <v>8</v>
      </c>
      <c r="J405" s="4" t="s">
        <v>16</v>
      </c>
      <c r="K405" s="4" t="s">
        <v>4</v>
      </c>
      <c r="L405" s="4" t="s">
        <v>22</v>
      </c>
      <c r="M405" s="8">
        <v>6</v>
      </c>
      <c r="N405" s="5">
        <v>51.07</v>
      </c>
      <c r="O405" s="6">
        <v>0.1</v>
      </c>
      <c r="P405" s="5">
        <v>22.68</v>
      </c>
      <c r="Q405" s="5">
        <f t="shared" si="24"/>
        <v>275.77800000000002</v>
      </c>
      <c r="R405" s="5">
        <f t="shared" si="25"/>
        <v>136.07999999999998</v>
      </c>
      <c r="S405" s="5">
        <f t="shared" si="26"/>
        <v>139.69800000000004</v>
      </c>
      <c r="T405" s="7">
        <f t="shared" si="27"/>
        <v>0.50655962404542798</v>
      </c>
    </row>
    <row r="406" spans="1:20" ht="15.6">
      <c r="A406" s="2">
        <v>693</v>
      </c>
      <c r="B406" s="3">
        <v>46103</v>
      </c>
      <c r="C406" s="4">
        <f>YEAR(SalesDataTable[[#This Row],[Order Date]])</f>
        <v>2026</v>
      </c>
      <c r="D406" s="16" t="str">
        <f>"Q"&amp;ROUNDUP(MONTH(SalesDataTable[[#This Row],[Order Date]])/3,0)</f>
        <v>Q1</v>
      </c>
      <c r="E406" s="4">
        <f>MONTH(SalesDataTable[[#This Row],[Order Date]])</f>
        <v>3</v>
      </c>
      <c r="F406" s="16" t="str">
        <f>TEXT(SalesDataTable[[#This Row],[Order Date]],"MMM")</f>
        <v>Mar</v>
      </c>
      <c r="G406" s="4" t="s">
        <v>6</v>
      </c>
      <c r="H406" s="4" t="s">
        <v>41</v>
      </c>
      <c r="I406" s="4" t="s">
        <v>2</v>
      </c>
      <c r="J406" s="4" t="s">
        <v>13</v>
      </c>
      <c r="K406" s="4" t="s">
        <v>14</v>
      </c>
      <c r="L406" s="4" t="s">
        <v>32</v>
      </c>
      <c r="M406" s="8">
        <v>3</v>
      </c>
      <c r="N406" s="5">
        <v>47.02</v>
      </c>
      <c r="O406" s="6">
        <v>0.1</v>
      </c>
      <c r="P406" s="5">
        <v>17.989999999999998</v>
      </c>
      <c r="Q406" s="5">
        <f t="shared" si="24"/>
        <v>126.95400000000001</v>
      </c>
      <c r="R406" s="5">
        <f t="shared" si="25"/>
        <v>53.97</v>
      </c>
      <c r="S406" s="5">
        <f t="shared" si="26"/>
        <v>72.984000000000009</v>
      </c>
      <c r="T406" s="7">
        <f t="shared" si="27"/>
        <v>0.57488539155914742</v>
      </c>
    </row>
    <row r="407" spans="1:20" ht="15.6">
      <c r="A407" s="2">
        <v>1672</v>
      </c>
      <c r="B407" s="3">
        <v>46103</v>
      </c>
      <c r="C407" s="4">
        <f>YEAR(SalesDataTable[[#This Row],[Order Date]])</f>
        <v>2026</v>
      </c>
      <c r="D407" s="16" t="str">
        <f>"Q"&amp;ROUNDUP(MONTH(SalesDataTable[[#This Row],[Order Date]])/3,0)</f>
        <v>Q1</v>
      </c>
      <c r="E407" s="4">
        <f>MONTH(SalesDataTable[[#This Row],[Order Date]])</f>
        <v>3</v>
      </c>
      <c r="F407" s="16" t="str">
        <f>TEXT(SalesDataTable[[#This Row],[Order Date]],"MMM")</f>
        <v>Mar</v>
      </c>
      <c r="G407" s="4" t="s">
        <v>11</v>
      </c>
      <c r="H407" s="4" t="s">
        <v>25</v>
      </c>
      <c r="I407" s="4" t="s">
        <v>28</v>
      </c>
      <c r="J407" s="4" t="s">
        <v>3</v>
      </c>
      <c r="K407" s="4" t="s">
        <v>14</v>
      </c>
      <c r="L407" s="4" t="s">
        <v>32</v>
      </c>
      <c r="M407" s="8">
        <v>1</v>
      </c>
      <c r="N407" s="5">
        <v>47.1</v>
      </c>
      <c r="O407" s="6">
        <v>0.05</v>
      </c>
      <c r="P407" s="5">
        <v>18.48</v>
      </c>
      <c r="Q407" s="5">
        <f t="shared" si="24"/>
        <v>44.744999999999997</v>
      </c>
      <c r="R407" s="5">
        <f t="shared" si="25"/>
        <v>18.48</v>
      </c>
      <c r="S407" s="5">
        <f t="shared" si="26"/>
        <v>26.264999999999997</v>
      </c>
      <c r="T407" s="7">
        <f t="shared" si="27"/>
        <v>0.58699296010727453</v>
      </c>
    </row>
    <row r="408" spans="1:20" ht="15.6">
      <c r="A408" s="2">
        <v>2347</v>
      </c>
      <c r="B408" s="3">
        <v>46103</v>
      </c>
      <c r="C408" s="4">
        <f>YEAR(SalesDataTable[[#This Row],[Order Date]])</f>
        <v>2026</v>
      </c>
      <c r="D408" s="16" t="str">
        <f>"Q"&amp;ROUNDUP(MONTH(SalesDataTable[[#This Row],[Order Date]])/3,0)</f>
        <v>Q1</v>
      </c>
      <c r="E408" s="4">
        <f>MONTH(SalesDataTable[[#This Row],[Order Date]])</f>
        <v>3</v>
      </c>
      <c r="F408" s="16" t="str">
        <f>TEXT(SalesDataTable[[#This Row],[Order Date]],"MMM")</f>
        <v>Mar</v>
      </c>
      <c r="G408" s="4" t="s">
        <v>20</v>
      </c>
      <c r="H408" s="4" t="s">
        <v>47</v>
      </c>
      <c r="I408" s="4" t="s">
        <v>2</v>
      </c>
      <c r="J408" s="4" t="s">
        <v>3</v>
      </c>
      <c r="K408" s="4" t="s">
        <v>14</v>
      </c>
      <c r="L408" s="4" t="s">
        <v>44</v>
      </c>
      <c r="M408" s="8">
        <v>2</v>
      </c>
      <c r="N408" s="5">
        <v>131.38999999999999</v>
      </c>
      <c r="O408" s="6">
        <v>0</v>
      </c>
      <c r="P408" s="5">
        <v>66.91</v>
      </c>
      <c r="Q408" s="5">
        <f t="shared" si="24"/>
        <v>262.77999999999997</v>
      </c>
      <c r="R408" s="5">
        <f t="shared" si="25"/>
        <v>133.82</v>
      </c>
      <c r="S408" s="5">
        <f t="shared" si="26"/>
        <v>128.95999999999998</v>
      </c>
      <c r="T408" s="7">
        <f t="shared" si="27"/>
        <v>0.49075272090722277</v>
      </c>
    </row>
    <row r="409" spans="1:20" ht="15.6">
      <c r="A409" s="2">
        <v>2582</v>
      </c>
      <c r="B409" s="3">
        <v>46103</v>
      </c>
      <c r="C409" s="4">
        <f>YEAR(SalesDataTable[[#This Row],[Order Date]])</f>
        <v>2026</v>
      </c>
      <c r="D409" s="16" t="str">
        <f>"Q"&amp;ROUNDUP(MONTH(SalesDataTable[[#This Row],[Order Date]])/3,0)</f>
        <v>Q1</v>
      </c>
      <c r="E409" s="4">
        <f>MONTH(SalesDataTable[[#This Row],[Order Date]])</f>
        <v>3</v>
      </c>
      <c r="F409" s="16" t="str">
        <f>TEXT(SalesDataTable[[#This Row],[Order Date]],"MMM")</f>
        <v>Mar</v>
      </c>
      <c r="G409" s="4" t="s">
        <v>6</v>
      </c>
      <c r="H409" s="4" t="s">
        <v>7</v>
      </c>
      <c r="I409" s="4" t="s">
        <v>28</v>
      </c>
      <c r="J409" s="4" t="s">
        <v>13</v>
      </c>
      <c r="K409" s="4" t="s">
        <v>34</v>
      </c>
      <c r="L409" s="4" t="s">
        <v>38</v>
      </c>
      <c r="M409" s="8">
        <v>1</v>
      </c>
      <c r="N409" s="5">
        <v>120.16</v>
      </c>
      <c r="O409" s="6">
        <v>0.15</v>
      </c>
      <c r="P409" s="5">
        <v>68.33</v>
      </c>
      <c r="Q409" s="5">
        <f t="shared" si="24"/>
        <v>102.136</v>
      </c>
      <c r="R409" s="5">
        <f t="shared" si="25"/>
        <v>68.33</v>
      </c>
      <c r="S409" s="5">
        <f t="shared" si="26"/>
        <v>33.805999999999997</v>
      </c>
      <c r="T409" s="7">
        <f t="shared" si="27"/>
        <v>0.33099005247904756</v>
      </c>
    </row>
    <row r="410" spans="1:20" ht="15.6">
      <c r="A410" s="2">
        <v>2762</v>
      </c>
      <c r="B410" s="3">
        <v>46103</v>
      </c>
      <c r="C410" s="4">
        <f>YEAR(SalesDataTable[[#This Row],[Order Date]])</f>
        <v>2026</v>
      </c>
      <c r="D410" s="16" t="str">
        <f>"Q"&amp;ROUNDUP(MONTH(SalesDataTable[[#This Row],[Order Date]])/3,0)</f>
        <v>Q1</v>
      </c>
      <c r="E410" s="4">
        <f>MONTH(SalesDataTable[[#This Row],[Order Date]])</f>
        <v>3</v>
      </c>
      <c r="F410" s="16" t="str">
        <f>TEXT(SalesDataTable[[#This Row],[Order Date]],"MMM")</f>
        <v>Mar</v>
      </c>
      <c r="G410" s="4" t="s">
        <v>20</v>
      </c>
      <c r="H410" s="4" t="s">
        <v>33</v>
      </c>
      <c r="I410" s="4" t="s">
        <v>19</v>
      </c>
      <c r="J410" s="4" t="s">
        <v>3</v>
      </c>
      <c r="K410" s="4" t="s">
        <v>23</v>
      </c>
      <c r="L410" s="4" t="s">
        <v>29</v>
      </c>
      <c r="M410" s="8">
        <v>1</v>
      </c>
      <c r="N410" s="5">
        <v>196.48</v>
      </c>
      <c r="O410" s="6">
        <v>0</v>
      </c>
      <c r="P410" s="5">
        <v>101.29</v>
      </c>
      <c r="Q410" s="5">
        <f t="shared" si="24"/>
        <v>196.48</v>
      </c>
      <c r="R410" s="5">
        <f t="shared" si="25"/>
        <v>101.29</v>
      </c>
      <c r="S410" s="5">
        <f t="shared" si="26"/>
        <v>95.189999999999984</v>
      </c>
      <c r="T410" s="7">
        <f t="shared" si="27"/>
        <v>0.48447679153094458</v>
      </c>
    </row>
    <row r="411" spans="1:20" ht="15.6">
      <c r="A411" s="2">
        <v>4090</v>
      </c>
      <c r="B411" s="3">
        <v>46103</v>
      </c>
      <c r="C411" s="4">
        <f>YEAR(SalesDataTable[[#This Row],[Order Date]])</f>
        <v>2026</v>
      </c>
      <c r="D411" s="16" t="str">
        <f>"Q"&amp;ROUNDUP(MONTH(SalesDataTable[[#This Row],[Order Date]])/3,0)</f>
        <v>Q1</v>
      </c>
      <c r="E411" s="4">
        <f>MONTH(SalesDataTable[[#This Row],[Order Date]])</f>
        <v>3</v>
      </c>
      <c r="F411" s="16" t="str">
        <f>TEXT(SalesDataTable[[#This Row],[Order Date]],"MMM")</f>
        <v>Mar</v>
      </c>
      <c r="G411" s="4" t="s">
        <v>6</v>
      </c>
      <c r="H411" s="4" t="s">
        <v>41</v>
      </c>
      <c r="I411" s="4" t="s">
        <v>28</v>
      </c>
      <c r="J411" s="4" t="s">
        <v>16</v>
      </c>
      <c r="K411" s="4" t="s">
        <v>14</v>
      </c>
      <c r="L411" s="4" t="s">
        <v>15</v>
      </c>
      <c r="M411" s="8">
        <v>1</v>
      </c>
      <c r="N411" s="5">
        <v>36.520000000000003</v>
      </c>
      <c r="O411" s="6">
        <v>0</v>
      </c>
      <c r="P411" s="5">
        <v>13.96</v>
      </c>
      <c r="Q411" s="5">
        <f t="shared" si="24"/>
        <v>36.520000000000003</v>
      </c>
      <c r="R411" s="5">
        <f t="shared" si="25"/>
        <v>13.96</v>
      </c>
      <c r="S411" s="5">
        <f t="shared" si="26"/>
        <v>22.560000000000002</v>
      </c>
      <c r="T411" s="7">
        <f t="shared" si="27"/>
        <v>0.61774370208105145</v>
      </c>
    </row>
    <row r="412" spans="1:20" ht="15.6">
      <c r="A412" s="2">
        <v>4491</v>
      </c>
      <c r="B412" s="3">
        <v>46103</v>
      </c>
      <c r="C412" s="4">
        <f>YEAR(SalesDataTable[[#This Row],[Order Date]])</f>
        <v>2026</v>
      </c>
      <c r="D412" s="16" t="str">
        <f>"Q"&amp;ROUNDUP(MONTH(SalesDataTable[[#This Row],[Order Date]])/3,0)</f>
        <v>Q1</v>
      </c>
      <c r="E412" s="4">
        <f>MONTH(SalesDataTable[[#This Row],[Order Date]])</f>
        <v>3</v>
      </c>
      <c r="F412" s="16" t="str">
        <f>TEXT(SalesDataTable[[#This Row],[Order Date]],"MMM")</f>
        <v>Mar</v>
      </c>
      <c r="G412" s="4" t="s">
        <v>6</v>
      </c>
      <c r="H412" s="4" t="s">
        <v>43</v>
      </c>
      <c r="I412" s="4" t="s">
        <v>19</v>
      </c>
      <c r="J412" s="4" t="s">
        <v>16</v>
      </c>
      <c r="K412" s="4" t="s">
        <v>34</v>
      </c>
      <c r="L412" s="4" t="s">
        <v>45</v>
      </c>
      <c r="M412" s="8">
        <v>4</v>
      </c>
      <c r="N412" s="5">
        <v>49.71</v>
      </c>
      <c r="O412" s="6">
        <v>0.1</v>
      </c>
      <c r="P412" s="5">
        <v>22.46</v>
      </c>
      <c r="Q412" s="5">
        <f t="shared" si="24"/>
        <v>178.95600000000002</v>
      </c>
      <c r="R412" s="5">
        <f t="shared" si="25"/>
        <v>89.84</v>
      </c>
      <c r="S412" s="5">
        <f t="shared" si="26"/>
        <v>89.116000000000014</v>
      </c>
      <c r="T412" s="7">
        <f t="shared" si="27"/>
        <v>0.49797715639598561</v>
      </c>
    </row>
    <row r="413" spans="1:20" ht="15.6">
      <c r="A413" s="2">
        <v>4678</v>
      </c>
      <c r="B413" s="3">
        <v>46103</v>
      </c>
      <c r="C413" s="4">
        <f>YEAR(SalesDataTable[[#This Row],[Order Date]])</f>
        <v>2026</v>
      </c>
      <c r="D413" s="16" t="str">
        <f>"Q"&amp;ROUNDUP(MONTH(SalesDataTable[[#This Row],[Order Date]])/3,0)</f>
        <v>Q1</v>
      </c>
      <c r="E413" s="4">
        <f>MONTH(SalesDataTable[[#This Row],[Order Date]])</f>
        <v>3</v>
      </c>
      <c r="F413" s="16" t="str">
        <f>TEXT(SalesDataTable[[#This Row],[Order Date]],"MMM")</f>
        <v>Mar</v>
      </c>
      <c r="G413" s="4" t="s">
        <v>0</v>
      </c>
      <c r="H413" s="4" t="s">
        <v>1</v>
      </c>
      <c r="I413" s="4" t="s">
        <v>2</v>
      </c>
      <c r="J413" s="4" t="s">
        <v>3</v>
      </c>
      <c r="K413" s="4" t="s">
        <v>23</v>
      </c>
      <c r="L413" s="4" t="s">
        <v>40</v>
      </c>
      <c r="M413" s="8">
        <v>1</v>
      </c>
      <c r="N413" s="5">
        <v>81.209999999999994</v>
      </c>
      <c r="O413" s="6">
        <v>0.05</v>
      </c>
      <c r="P413" s="5">
        <v>40.44</v>
      </c>
      <c r="Q413" s="5">
        <f t="shared" si="24"/>
        <v>77.149499999999989</v>
      </c>
      <c r="R413" s="5">
        <f t="shared" si="25"/>
        <v>40.44</v>
      </c>
      <c r="S413" s="5">
        <f t="shared" si="26"/>
        <v>36.709499999999991</v>
      </c>
      <c r="T413" s="7">
        <f t="shared" si="27"/>
        <v>0.47582291524896464</v>
      </c>
    </row>
    <row r="414" spans="1:20" ht="15.6">
      <c r="A414" s="2">
        <v>1189</v>
      </c>
      <c r="B414" s="3">
        <v>46104</v>
      </c>
      <c r="C414" s="4">
        <f>YEAR(SalesDataTable[[#This Row],[Order Date]])</f>
        <v>2026</v>
      </c>
      <c r="D414" s="16" t="str">
        <f>"Q"&amp;ROUNDUP(MONTH(SalesDataTable[[#This Row],[Order Date]])/3,0)</f>
        <v>Q1</v>
      </c>
      <c r="E414" s="4">
        <f>MONTH(SalesDataTable[[#This Row],[Order Date]])</f>
        <v>3</v>
      </c>
      <c r="F414" s="16" t="str">
        <f>TEXT(SalesDataTable[[#This Row],[Order Date]],"MMM")</f>
        <v>Mar</v>
      </c>
      <c r="G414" s="4" t="s">
        <v>20</v>
      </c>
      <c r="H414" s="4" t="s">
        <v>47</v>
      </c>
      <c r="I414" s="4" t="s">
        <v>2</v>
      </c>
      <c r="J414" s="4" t="s">
        <v>13</v>
      </c>
      <c r="K414" s="4" t="s">
        <v>4</v>
      </c>
      <c r="L414" s="4" t="s">
        <v>30</v>
      </c>
      <c r="M414" s="8">
        <v>2</v>
      </c>
      <c r="N414" s="5">
        <v>103.22</v>
      </c>
      <c r="O414" s="6">
        <v>0</v>
      </c>
      <c r="P414" s="5">
        <v>51.33</v>
      </c>
      <c r="Q414" s="5">
        <f t="shared" si="24"/>
        <v>206.44</v>
      </c>
      <c r="R414" s="5">
        <f t="shared" si="25"/>
        <v>102.66</v>
      </c>
      <c r="S414" s="5">
        <f t="shared" si="26"/>
        <v>103.78</v>
      </c>
      <c r="T414" s="7">
        <f t="shared" si="27"/>
        <v>0.50271265258670805</v>
      </c>
    </row>
    <row r="415" spans="1:20" ht="15.6">
      <c r="A415" s="2">
        <v>1590</v>
      </c>
      <c r="B415" s="3">
        <v>46104</v>
      </c>
      <c r="C415" s="4">
        <f>YEAR(SalesDataTable[[#This Row],[Order Date]])</f>
        <v>2026</v>
      </c>
      <c r="D415" s="16" t="str">
        <f>"Q"&amp;ROUNDUP(MONTH(SalesDataTable[[#This Row],[Order Date]])/3,0)</f>
        <v>Q1</v>
      </c>
      <c r="E415" s="4">
        <f>MONTH(SalesDataTable[[#This Row],[Order Date]])</f>
        <v>3</v>
      </c>
      <c r="F415" s="16" t="str">
        <f>TEXT(SalesDataTable[[#This Row],[Order Date]],"MMM")</f>
        <v>Mar</v>
      </c>
      <c r="G415" s="4" t="s">
        <v>0</v>
      </c>
      <c r="H415" s="4" t="s">
        <v>50</v>
      </c>
      <c r="I415" s="4" t="s">
        <v>28</v>
      </c>
      <c r="J415" s="4" t="s">
        <v>13</v>
      </c>
      <c r="K415" s="4" t="s">
        <v>9</v>
      </c>
      <c r="L415" s="4" t="s">
        <v>37</v>
      </c>
      <c r="M415" s="8">
        <v>1</v>
      </c>
      <c r="N415" s="5">
        <v>153.47</v>
      </c>
      <c r="O415" s="6">
        <v>0</v>
      </c>
      <c r="P415" s="5">
        <v>78.19</v>
      </c>
      <c r="Q415" s="5">
        <f t="shared" si="24"/>
        <v>153.47</v>
      </c>
      <c r="R415" s="5">
        <f t="shared" si="25"/>
        <v>78.19</v>
      </c>
      <c r="S415" s="5">
        <f t="shared" si="26"/>
        <v>75.28</v>
      </c>
      <c r="T415" s="7">
        <f t="shared" si="27"/>
        <v>0.49051931973675639</v>
      </c>
    </row>
    <row r="416" spans="1:20" ht="15.6">
      <c r="A416" s="2">
        <v>2309</v>
      </c>
      <c r="B416" s="3">
        <v>46104</v>
      </c>
      <c r="C416" s="4">
        <f>YEAR(SalesDataTable[[#This Row],[Order Date]])</f>
        <v>2026</v>
      </c>
      <c r="D416" s="16" t="str">
        <f>"Q"&amp;ROUNDUP(MONTH(SalesDataTable[[#This Row],[Order Date]])/3,0)</f>
        <v>Q1</v>
      </c>
      <c r="E416" s="4">
        <f>MONTH(SalesDataTable[[#This Row],[Order Date]])</f>
        <v>3</v>
      </c>
      <c r="F416" s="16" t="str">
        <f>TEXT(SalesDataTable[[#This Row],[Order Date]],"MMM")</f>
        <v>Mar</v>
      </c>
      <c r="G416" s="4" t="s">
        <v>20</v>
      </c>
      <c r="H416" s="4" t="s">
        <v>31</v>
      </c>
      <c r="I416" s="4" t="s">
        <v>2</v>
      </c>
      <c r="J416" s="4" t="s">
        <v>3</v>
      </c>
      <c r="K416" s="4" t="s">
        <v>23</v>
      </c>
      <c r="L416" s="4" t="s">
        <v>29</v>
      </c>
      <c r="M416" s="8">
        <v>6</v>
      </c>
      <c r="N416" s="5">
        <v>199.75</v>
      </c>
      <c r="O416" s="6">
        <v>0</v>
      </c>
      <c r="P416" s="5">
        <v>105.84</v>
      </c>
      <c r="Q416" s="5">
        <f t="shared" si="24"/>
        <v>1198.5</v>
      </c>
      <c r="R416" s="5">
        <f t="shared" si="25"/>
        <v>635.04</v>
      </c>
      <c r="S416" s="5">
        <f t="shared" si="26"/>
        <v>563.46</v>
      </c>
      <c r="T416" s="7">
        <f t="shared" si="27"/>
        <v>0.47013767209011265</v>
      </c>
    </row>
    <row r="417" spans="1:20" ht="15.6">
      <c r="A417" s="2">
        <v>3628</v>
      </c>
      <c r="B417" s="3">
        <v>46104</v>
      </c>
      <c r="C417" s="4">
        <f>YEAR(SalesDataTable[[#This Row],[Order Date]])</f>
        <v>2026</v>
      </c>
      <c r="D417" s="16" t="str">
        <f>"Q"&amp;ROUNDUP(MONTH(SalesDataTable[[#This Row],[Order Date]])/3,0)</f>
        <v>Q1</v>
      </c>
      <c r="E417" s="4">
        <f>MONTH(SalesDataTable[[#This Row],[Order Date]])</f>
        <v>3</v>
      </c>
      <c r="F417" s="16" t="str">
        <f>TEXT(SalesDataTable[[#This Row],[Order Date]],"MMM")</f>
        <v>Mar</v>
      </c>
      <c r="G417" s="4" t="s">
        <v>6</v>
      </c>
      <c r="H417" s="4" t="s">
        <v>43</v>
      </c>
      <c r="I417" s="4" t="s">
        <v>28</v>
      </c>
      <c r="J417" s="4" t="s">
        <v>13</v>
      </c>
      <c r="K417" s="4" t="s">
        <v>14</v>
      </c>
      <c r="L417" s="4" t="s">
        <v>32</v>
      </c>
      <c r="M417" s="8">
        <v>1</v>
      </c>
      <c r="N417" s="5">
        <v>45.84</v>
      </c>
      <c r="O417" s="6">
        <v>0</v>
      </c>
      <c r="P417" s="5">
        <v>18.079999999999998</v>
      </c>
      <c r="Q417" s="5">
        <f t="shared" si="24"/>
        <v>45.84</v>
      </c>
      <c r="R417" s="5">
        <f t="shared" si="25"/>
        <v>18.079999999999998</v>
      </c>
      <c r="S417" s="5">
        <f t="shared" si="26"/>
        <v>27.760000000000005</v>
      </c>
      <c r="T417" s="7">
        <f t="shared" si="27"/>
        <v>0.605584642233857</v>
      </c>
    </row>
    <row r="418" spans="1:20" ht="15.6">
      <c r="A418" s="2">
        <v>3718</v>
      </c>
      <c r="B418" s="3">
        <v>46104</v>
      </c>
      <c r="C418" s="4">
        <f>YEAR(SalesDataTable[[#This Row],[Order Date]])</f>
        <v>2026</v>
      </c>
      <c r="D418" s="16" t="str">
        <f>"Q"&amp;ROUNDUP(MONTH(SalesDataTable[[#This Row],[Order Date]])/3,0)</f>
        <v>Q1</v>
      </c>
      <c r="E418" s="4">
        <f>MONTH(SalesDataTable[[#This Row],[Order Date]])</f>
        <v>3</v>
      </c>
      <c r="F418" s="16" t="str">
        <f>TEXT(SalesDataTable[[#This Row],[Order Date]],"MMM")</f>
        <v>Mar</v>
      </c>
      <c r="G418" s="4" t="s">
        <v>6</v>
      </c>
      <c r="H418" s="4" t="s">
        <v>43</v>
      </c>
      <c r="I418" s="4" t="s">
        <v>28</v>
      </c>
      <c r="J418" s="4" t="s">
        <v>13</v>
      </c>
      <c r="K418" s="4" t="s">
        <v>23</v>
      </c>
      <c r="L418" s="4" t="s">
        <v>51</v>
      </c>
      <c r="M418" s="8">
        <v>2</v>
      </c>
      <c r="N418" s="5">
        <v>122.07</v>
      </c>
      <c r="O418" s="6">
        <v>0.05</v>
      </c>
      <c r="P418" s="5">
        <v>59.16</v>
      </c>
      <c r="Q418" s="5">
        <f t="shared" si="24"/>
        <v>231.93299999999996</v>
      </c>
      <c r="R418" s="5">
        <f t="shared" si="25"/>
        <v>118.32</v>
      </c>
      <c r="S418" s="5">
        <f t="shared" si="26"/>
        <v>113.61299999999997</v>
      </c>
      <c r="T418" s="7">
        <f t="shared" si="27"/>
        <v>0.48985267297021118</v>
      </c>
    </row>
    <row r="419" spans="1:20" ht="15.6">
      <c r="A419" s="2">
        <v>4198</v>
      </c>
      <c r="B419" s="3">
        <v>46104</v>
      </c>
      <c r="C419" s="4">
        <f>YEAR(SalesDataTable[[#This Row],[Order Date]])</f>
        <v>2026</v>
      </c>
      <c r="D419" s="16" t="str">
        <f>"Q"&amp;ROUNDUP(MONTH(SalesDataTable[[#This Row],[Order Date]])/3,0)</f>
        <v>Q1</v>
      </c>
      <c r="E419" s="4">
        <f>MONTH(SalesDataTable[[#This Row],[Order Date]])</f>
        <v>3</v>
      </c>
      <c r="F419" s="16" t="str">
        <f>TEXT(SalesDataTable[[#This Row],[Order Date]],"MMM")</f>
        <v>Mar</v>
      </c>
      <c r="G419" s="4" t="s">
        <v>6</v>
      </c>
      <c r="H419" s="4" t="s">
        <v>49</v>
      </c>
      <c r="I419" s="4" t="s">
        <v>28</v>
      </c>
      <c r="J419" s="4" t="s">
        <v>13</v>
      </c>
      <c r="K419" s="4" t="s">
        <v>34</v>
      </c>
      <c r="L419" s="4" t="s">
        <v>38</v>
      </c>
      <c r="M419" s="8">
        <v>3</v>
      </c>
      <c r="N419" s="5">
        <v>122.4</v>
      </c>
      <c r="O419" s="6">
        <v>0.15</v>
      </c>
      <c r="P419" s="5">
        <v>71.150000000000006</v>
      </c>
      <c r="Q419" s="5">
        <f t="shared" si="24"/>
        <v>312.12</v>
      </c>
      <c r="R419" s="5">
        <f t="shared" si="25"/>
        <v>213.45000000000002</v>
      </c>
      <c r="S419" s="5">
        <f t="shared" si="26"/>
        <v>98.669999999999987</v>
      </c>
      <c r="T419" s="7">
        <f t="shared" si="27"/>
        <v>0.31612841214917337</v>
      </c>
    </row>
    <row r="420" spans="1:20" ht="15.6">
      <c r="A420" s="2">
        <v>4784</v>
      </c>
      <c r="B420" s="3">
        <v>46104</v>
      </c>
      <c r="C420" s="4">
        <f>YEAR(SalesDataTable[[#This Row],[Order Date]])</f>
        <v>2026</v>
      </c>
      <c r="D420" s="16" t="str">
        <f>"Q"&amp;ROUNDUP(MONTH(SalesDataTable[[#This Row],[Order Date]])/3,0)</f>
        <v>Q1</v>
      </c>
      <c r="E420" s="4">
        <f>MONTH(SalesDataTable[[#This Row],[Order Date]])</f>
        <v>3</v>
      </c>
      <c r="F420" s="16" t="str">
        <f>TEXT(SalesDataTable[[#This Row],[Order Date]],"MMM")</f>
        <v>Mar</v>
      </c>
      <c r="G420" s="4" t="s">
        <v>0</v>
      </c>
      <c r="H420" s="4" t="s">
        <v>50</v>
      </c>
      <c r="I420" s="4" t="s">
        <v>2</v>
      </c>
      <c r="J420" s="4" t="s">
        <v>13</v>
      </c>
      <c r="K420" s="4" t="s">
        <v>4</v>
      </c>
      <c r="L420" s="4" t="s">
        <v>30</v>
      </c>
      <c r="M420" s="8">
        <v>1</v>
      </c>
      <c r="N420" s="5">
        <v>101.43</v>
      </c>
      <c r="O420" s="6">
        <v>0</v>
      </c>
      <c r="P420" s="5">
        <v>51.78</v>
      </c>
      <c r="Q420" s="5">
        <f t="shared" si="24"/>
        <v>101.43</v>
      </c>
      <c r="R420" s="5">
        <f t="shared" si="25"/>
        <v>51.78</v>
      </c>
      <c r="S420" s="5">
        <f t="shared" si="26"/>
        <v>49.650000000000006</v>
      </c>
      <c r="T420" s="7">
        <f t="shared" si="27"/>
        <v>0.4895001478852411</v>
      </c>
    </row>
    <row r="421" spans="1:20" ht="15.6">
      <c r="A421" s="2">
        <v>86</v>
      </c>
      <c r="B421" s="3">
        <v>46105</v>
      </c>
      <c r="C421" s="4">
        <f>YEAR(SalesDataTable[[#This Row],[Order Date]])</f>
        <v>2026</v>
      </c>
      <c r="D421" s="16" t="str">
        <f>"Q"&amp;ROUNDUP(MONTH(SalesDataTable[[#This Row],[Order Date]])/3,0)</f>
        <v>Q1</v>
      </c>
      <c r="E421" s="4">
        <f>MONTH(SalesDataTable[[#This Row],[Order Date]])</f>
        <v>3</v>
      </c>
      <c r="F421" s="16" t="str">
        <f>TEXT(SalesDataTable[[#This Row],[Order Date]],"MMM")</f>
        <v>Mar</v>
      </c>
      <c r="G421" s="4" t="s">
        <v>6</v>
      </c>
      <c r="H421" s="4" t="s">
        <v>43</v>
      </c>
      <c r="I421" s="4" t="s">
        <v>8</v>
      </c>
      <c r="J421" s="4" t="s">
        <v>16</v>
      </c>
      <c r="K421" s="4" t="s">
        <v>4</v>
      </c>
      <c r="L421" s="4" t="s">
        <v>30</v>
      </c>
      <c r="M421" s="8">
        <v>8</v>
      </c>
      <c r="N421" s="5">
        <v>104.7</v>
      </c>
      <c r="O421" s="6">
        <v>0.05</v>
      </c>
      <c r="P421" s="5">
        <v>49.91</v>
      </c>
      <c r="Q421" s="5">
        <f t="shared" si="24"/>
        <v>795.72</v>
      </c>
      <c r="R421" s="5">
        <f t="shared" si="25"/>
        <v>399.28</v>
      </c>
      <c r="S421" s="5">
        <f t="shared" si="26"/>
        <v>396.44000000000005</v>
      </c>
      <c r="T421" s="7">
        <f t="shared" si="27"/>
        <v>0.49821545267179412</v>
      </c>
    </row>
    <row r="422" spans="1:20" ht="15.6">
      <c r="A422" s="2">
        <v>1813</v>
      </c>
      <c r="B422" s="3">
        <v>46105</v>
      </c>
      <c r="C422" s="4">
        <f>YEAR(SalesDataTable[[#This Row],[Order Date]])</f>
        <v>2026</v>
      </c>
      <c r="D422" s="16" t="str">
        <f>"Q"&amp;ROUNDUP(MONTH(SalesDataTable[[#This Row],[Order Date]])/3,0)</f>
        <v>Q1</v>
      </c>
      <c r="E422" s="4">
        <f>MONTH(SalesDataTable[[#This Row],[Order Date]])</f>
        <v>3</v>
      </c>
      <c r="F422" s="16" t="str">
        <f>TEXT(SalesDataTable[[#This Row],[Order Date]],"MMM")</f>
        <v>Mar</v>
      </c>
      <c r="G422" s="4" t="s">
        <v>0</v>
      </c>
      <c r="H422" s="4" t="s">
        <v>1</v>
      </c>
      <c r="I422" s="4" t="s">
        <v>19</v>
      </c>
      <c r="J422" s="4" t="s">
        <v>3</v>
      </c>
      <c r="K422" s="4" t="s">
        <v>9</v>
      </c>
      <c r="L422" s="4" t="s">
        <v>17</v>
      </c>
      <c r="M422" s="8">
        <v>4</v>
      </c>
      <c r="N422" s="5">
        <v>146.34</v>
      </c>
      <c r="O422" s="6">
        <v>0</v>
      </c>
      <c r="P422" s="5">
        <v>79.37</v>
      </c>
      <c r="Q422" s="5">
        <f t="shared" si="24"/>
        <v>585.36</v>
      </c>
      <c r="R422" s="5">
        <f t="shared" si="25"/>
        <v>317.48</v>
      </c>
      <c r="S422" s="5">
        <f t="shared" si="26"/>
        <v>267.88</v>
      </c>
      <c r="T422" s="7">
        <f t="shared" si="27"/>
        <v>0.45763290966242992</v>
      </c>
    </row>
    <row r="423" spans="1:20" ht="15.6">
      <c r="A423" s="2">
        <v>2212</v>
      </c>
      <c r="B423" s="3">
        <v>46105</v>
      </c>
      <c r="C423" s="4">
        <f>YEAR(SalesDataTable[[#This Row],[Order Date]])</f>
        <v>2026</v>
      </c>
      <c r="D423" s="16" t="str">
        <f>"Q"&amp;ROUNDUP(MONTH(SalesDataTable[[#This Row],[Order Date]])/3,0)</f>
        <v>Q1</v>
      </c>
      <c r="E423" s="4">
        <f>MONTH(SalesDataTable[[#This Row],[Order Date]])</f>
        <v>3</v>
      </c>
      <c r="F423" s="16" t="str">
        <f>TEXT(SalesDataTable[[#This Row],[Order Date]],"MMM")</f>
        <v>Mar</v>
      </c>
      <c r="G423" s="4" t="s">
        <v>6</v>
      </c>
      <c r="H423" s="4" t="s">
        <v>27</v>
      </c>
      <c r="I423" s="4" t="s">
        <v>2</v>
      </c>
      <c r="J423" s="4" t="s">
        <v>3</v>
      </c>
      <c r="K423" s="4" t="s">
        <v>34</v>
      </c>
      <c r="L423" s="4" t="s">
        <v>38</v>
      </c>
      <c r="M423" s="8">
        <v>2</v>
      </c>
      <c r="N423" s="5">
        <v>122.92</v>
      </c>
      <c r="O423" s="6">
        <v>0.05</v>
      </c>
      <c r="P423" s="5">
        <v>70.31</v>
      </c>
      <c r="Q423" s="5">
        <f t="shared" si="24"/>
        <v>233.548</v>
      </c>
      <c r="R423" s="5">
        <f t="shared" si="25"/>
        <v>140.62</v>
      </c>
      <c r="S423" s="5">
        <f t="shared" si="26"/>
        <v>92.927999999999997</v>
      </c>
      <c r="T423" s="7">
        <f t="shared" si="27"/>
        <v>0.39789679209413054</v>
      </c>
    </row>
    <row r="424" spans="1:20" ht="15.6">
      <c r="A424" s="2">
        <v>4466</v>
      </c>
      <c r="B424" s="3">
        <v>46105</v>
      </c>
      <c r="C424" s="4">
        <f>YEAR(SalesDataTable[[#This Row],[Order Date]])</f>
        <v>2026</v>
      </c>
      <c r="D424" s="16" t="str">
        <f>"Q"&amp;ROUNDUP(MONTH(SalesDataTable[[#This Row],[Order Date]])/3,0)</f>
        <v>Q1</v>
      </c>
      <c r="E424" s="4">
        <f>MONTH(SalesDataTable[[#This Row],[Order Date]])</f>
        <v>3</v>
      </c>
      <c r="F424" s="16" t="str">
        <f>TEXT(SalesDataTable[[#This Row],[Order Date]],"MMM")</f>
        <v>Mar</v>
      </c>
      <c r="G424" s="4" t="s">
        <v>11</v>
      </c>
      <c r="H424" s="4" t="s">
        <v>12</v>
      </c>
      <c r="I424" s="4" t="s">
        <v>2</v>
      </c>
      <c r="J424" s="4" t="s">
        <v>13</v>
      </c>
      <c r="K424" s="4" t="s">
        <v>9</v>
      </c>
      <c r="L424" s="4" t="s">
        <v>10</v>
      </c>
      <c r="M424" s="8">
        <v>1</v>
      </c>
      <c r="N424" s="5">
        <v>91.35</v>
      </c>
      <c r="O424" s="6">
        <v>0.05</v>
      </c>
      <c r="P424" s="5">
        <v>45.24</v>
      </c>
      <c r="Q424" s="5">
        <f t="shared" si="24"/>
        <v>86.782499999999985</v>
      </c>
      <c r="R424" s="5">
        <f t="shared" si="25"/>
        <v>45.24</v>
      </c>
      <c r="S424" s="5">
        <f t="shared" si="26"/>
        <v>41.542499999999983</v>
      </c>
      <c r="T424" s="7">
        <f t="shared" si="27"/>
        <v>0.47869674185463645</v>
      </c>
    </row>
    <row r="425" spans="1:20" ht="15.6">
      <c r="A425" s="2">
        <v>4483</v>
      </c>
      <c r="B425" s="3">
        <v>46105</v>
      </c>
      <c r="C425" s="4">
        <f>YEAR(SalesDataTable[[#This Row],[Order Date]])</f>
        <v>2026</v>
      </c>
      <c r="D425" s="16" t="str">
        <f>"Q"&amp;ROUNDUP(MONTH(SalesDataTable[[#This Row],[Order Date]])/3,0)</f>
        <v>Q1</v>
      </c>
      <c r="E425" s="4">
        <f>MONTH(SalesDataTable[[#This Row],[Order Date]])</f>
        <v>3</v>
      </c>
      <c r="F425" s="16" t="str">
        <f>TEXT(SalesDataTable[[#This Row],[Order Date]],"MMM")</f>
        <v>Mar</v>
      </c>
      <c r="G425" s="4" t="s">
        <v>6</v>
      </c>
      <c r="H425" s="4" t="s">
        <v>43</v>
      </c>
      <c r="I425" s="4" t="s">
        <v>2</v>
      </c>
      <c r="J425" s="4" t="s">
        <v>13</v>
      </c>
      <c r="K425" s="4" t="s">
        <v>4</v>
      </c>
      <c r="L425" s="4" t="s">
        <v>22</v>
      </c>
      <c r="M425" s="8">
        <v>3</v>
      </c>
      <c r="N425" s="5">
        <v>51.01</v>
      </c>
      <c r="O425" s="6">
        <v>0.15</v>
      </c>
      <c r="P425" s="5">
        <v>22.84</v>
      </c>
      <c r="Q425" s="5">
        <f t="shared" si="24"/>
        <v>130.07550000000001</v>
      </c>
      <c r="R425" s="5">
        <f t="shared" si="25"/>
        <v>68.52</v>
      </c>
      <c r="S425" s="5">
        <f t="shared" si="26"/>
        <v>61.555500000000009</v>
      </c>
      <c r="T425" s="7">
        <f t="shared" si="27"/>
        <v>0.47322900930613382</v>
      </c>
    </row>
    <row r="426" spans="1:20" ht="15.6">
      <c r="A426" s="2">
        <v>273</v>
      </c>
      <c r="B426" s="3">
        <v>46106</v>
      </c>
      <c r="C426" s="4">
        <f>YEAR(SalesDataTable[[#This Row],[Order Date]])</f>
        <v>2026</v>
      </c>
      <c r="D426" s="16" t="str">
        <f>"Q"&amp;ROUNDUP(MONTH(SalesDataTable[[#This Row],[Order Date]])/3,0)</f>
        <v>Q1</v>
      </c>
      <c r="E426" s="4">
        <f>MONTH(SalesDataTable[[#This Row],[Order Date]])</f>
        <v>3</v>
      </c>
      <c r="F426" s="16" t="str">
        <f>TEXT(SalesDataTable[[#This Row],[Order Date]],"MMM")</f>
        <v>Mar</v>
      </c>
      <c r="G426" s="4" t="s">
        <v>20</v>
      </c>
      <c r="H426" s="4" t="s">
        <v>33</v>
      </c>
      <c r="I426" s="4" t="s">
        <v>2</v>
      </c>
      <c r="J426" s="4" t="s">
        <v>13</v>
      </c>
      <c r="K426" s="4" t="s">
        <v>34</v>
      </c>
      <c r="L426" s="4" t="s">
        <v>38</v>
      </c>
      <c r="M426" s="8">
        <v>2</v>
      </c>
      <c r="N426" s="5">
        <v>125.04</v>
      </c>
      <c r="O426" s="6">
        <v>0.05</v>
      </c>
      <c r="P426" s="5">
        <v>67.680000000000007</v>
      </c>
      <c r="Q426" s="5">
        <f t="shared" si="24"/>
        <v>237.57599999999999</v>
      </c>
      <c r="R426" s="5">
        <f t="shared" si="25"/>
        <v>135.36000000000001</v>
      </c>
      <c r="S426" s="5">
        <f t="shared" si="26"/>
        <v>102.21599999999998</v>
      </c>
      <c r="T426" s="7">
        <f t="shared" si="27"/>
        <v>0.43024547934134755</v>
      </c>
    </row>
    <row r="427" spans="1:20" ht="15.6">
      <c r="A427" s="2">
        <v>578</v>
      </c>
      <c r="B427" s="3">
        <v>46106</v>
      </c>
      <c r="C427" s="4">
        <f>YEAR(SalesDataTable[[#This Row],[Order Date]])</f>
        <v>2026</v>
      </c>
      <c r="D427" s="16" t="str">
        <f>"Q"&amp;ROUNDUP(MONTH(SalesDataTable[[#This Row],[Order Date]])/3,0)</f>
        <v>Q1</v>
      </c>
      <c r="E427" s="4">
        <f>MONTH(SalesDataTable[[#This Row],[Order Date]])</f>
        <v>3</v>
      </c>
      <c r="F427" s="16" t="str">
        <f>TEXT(SalesDataTable[[#This Row],[Order Date]],"MMM")</f>
        <v>Mar</v>
      </c>
      <c r="G427" s="4" t="s">
        <v>11</v>
      </c>
      <c r="H427" s="4" t="s">
        <v>25</v>
      </c>
      <c r="I427" s="4" t="s">
        <v>28</v>
      </c>
      <c r="J427" s="4" t="s">
        <v>3</v>
      </c>
      <c r="K427" s="4" t="s">
        <v>4</v>
      </c>
      <c r="L427" s="4" t="s">
        <v>22</v>
      </c>
      <c r="M427" s="8">
        <v>2</v>
      </c>
      <c r="N427" s="5">
        <v>50.22</v>
      </c>
      <c r="O427" s="6">
        <v>0.05</v>
      </c>
      <c r="P427" s="5">
        <v>23.16</v>
      </c>
      <c r="Q427" s="5">
        <f t="shared" si="24"/>
        <v>95.417999999999992</v>
      </c>
      <c r="R427" s="5">
        <f t="shared" si="25"/>
        <v>46.32</v>
      </c>
      <c r="S427" s="5">
        <f t="shared" si="26"/>
        <v>49.097999999999992</v>
      </c>
      <c r="T427" s="7">
        <f t="shared" si="27"/>
        <v>0.51455700182355524</v>
      </c>
    </row>
    <row r="428" spans="1:20" ht="15.6">
      <c r="A428" s="2">
        <v>1290</v>
      </c>
      <c r="B428" s="3">
        <v>46106</v>
      </c>
      <c r="C428" s="4">
        <f>YEAR(SalesDataTable[[#This Row],[Order Date]])</f>
        <v>2026</v>
      </c>
      <c r="D428" s="16" t="str">
        <f>"Q"&amp;ROUNDUP(MONTH(SalesDataTable[[#This Row],[Order Date]])/3,0)</f>
        <v>Q1</v>
      </c>
      <c r="E428" s="4">
        <f>MONTH(SalesDataTable[[#This Row],[Order Date]])</f>
        <v>3</v>
      </c>
      <c r="F428" s="16" t="str">
        <f>TEXT(SalesDataTable[[#This Row],[Order Date]],"MMM")</f>
        <v>Mar</v>
      </c>
      <c r="G428" s="4" t="s">
        <v>6</v>
      </c>
      <c r="H428" s="4" t="s">
        <v>7</v>
      </c>
      <c r="I428" s="4" t="s">
        <v>2</v>
      </c>
      <c r="J428" s="4" t="s">
        <v>16</v>
      </c>
      <c r="K428" s="4" t="s">
        <v>34</v>
      </c>
      <c r="L428" s="4" t="s">
        <v>42</v>
      </c>
      <c r="M428" s="8">
        <v>5</v>
      </c>
      <c r="N428" s="5">
        <v>36.369999999999997</v>
      </c>
      <c r="O428" s="6">
        <v>0.05</v>
      </c>
      <c r="P428" s="5">
        <v>13.81</v>
      </c>
      <c r="Q428" s="5">
        <f t="shared" si="24"/>
        <v>172.75749999999999</v>
      </c>
      <c r="R428" s="5">
        <f t="shared" si="25"/>
        <v>69.05</v>
      </c>
      <c r="S428" s="5">
        <f t="shared" si="26"/>
        <v>103.7075</v>
      </c>
      <c r="T428" s="7">
        <f t="shared" si="27"/>
        <v>0.60030678841729013</v>
      </c>
    </row>
    <row r="429" spans="1:20" ht="15.6">
      <c r="A429" s="2">
        <v>1501</v>
      </c>
      <c r="B429" s="3">
        <v>46106</v>
      </c>
      <c r="C429" s="4">
        <f>YEAR(SalesDataTable[[#This Row],[Order Date]])</f>
        <v>2026</v>
      </c>
      <c r="D429" s="16" t="str">
        <f>"Q"&amp;ROUNDUP(MONTH(SalesDataTable[[#This Row],[Order Date]])/3,0)</f>
        <v>Q1</v>
      </c>
      <c r="E429" s="4">
        <f>MONTH(SalesDataTable[[#This Row],[Order Date]])</f>
        <v>3</v>
      </c>
      <c r="F429" s="16" t="str">
        <f>TEXT(SalesDataTable[[#This Row],[Order Date]],"MMM")</f>
        <v>Mar</v>
      </c>
      <c r="G429" s="4" t="s">
        <v>20</v>
      </c>
      <c r="H429" s="4" t="s">
        <v>31</v>
      </c>
      <c r="I429" s="4" t="s">
        <v>8</v>
      </c>
      <c r="J429" s="4" t="s">
        <v>13</v>
      </c>
      <c r="K429" s="4" t="s">
        <v>14</v>
      </c>
      <c r="L429" s="4" t="s">
        <v>15</v>
      </c>
      <c r="M429" s="8">
        <v>3</v>
      </c>
      <c r="N429" s="5">
        <v>36.43</v>
      </c>
      <c r="O429" s="6">
        <v>0.1</v>
      </c>
      <c r="P429" s="5">
        <v>13.23</v>
      </c>
      <c r="Q429" s="5">
        <f t="shared" si="24"/>
        <v>98.36099999999999</v>
      </c>
      <c r="R429" s="5">
        <f t="shared" si="25"/>
        <v>39.69</v>
      </c>
      <c r="S429" s="5">
        <f t="shared" si="26"/>
        <v>58.670999999999992</v>
      </c>
      <c r="T429" s="7">
        <f t="shared" si="27"/>
        <v>0.59648641229755694</v>
      </c>
    </row>
    <row r="430" spans="1:20" ht="15.6">
      <c r="A430" s="2">
        <v>1540</v>
      </c>
      <c r="B430" s="3">
        <v>46106</v>
      </c>
      <c r="C430" s="4">
        <f>YEAR(SalesDataTable[[#This Row],[Order Date]])</f>
        <v>2026</v>
      </c>
      <c r="D430" s="16" t="str">
        <f>"Q"&amp;ROUNDUP(MONTH(SalesDataTable[[#This Row],[Order Date]])/3,0)</f>
        <v>Q1</v>
      </c>
      <c r="E430" s="4">
        <f>MONTH(SalesDataTable[[#This Row],[Order Date]])</f>
        <v>3</v>
      </c>
      <c r="F430" s="16" t="str">
        <f>TEXT(SalesDataTable[[#This Row],[Order Date]],"MMM")</f>
        <v>Mar</v>
      </c>
      <c r="G430" s="4" t="s">
        <v>6</v>
      </c>
      <c r="H430" s="4" t="s">
        <v>43</v>
      </c>
      <c r="I430" s="4" t="s">
        <v>8</v>
      </c>
      <c r="J430" s="4" t="s">
        <v>16</v>
      </c>
      <c r="K430" s="4" t="s">
        <v>4</v>
      </c>
      <c r="L430" s="4" t="s">
        <v>22</v>
      </c>
      <c r="M430" s="8">
        <v>10</v>
      </c>
      <c r="N430" s="5">
        <v>49.7</v>
      </c>
      <c r="O430" s="6">
        <v>0.1</v>
      </c>
      <c r="P430" s="5">
        <v>21.96</v>
      </c>
      <c r="Q430" s="5">
        <f t="shared" si="24"/>
        <v>447.3</v>
      </c>
      <c r="R430" s="5">
        <f t="shared" si="25"/>
        <v>219.60000000000002</v>
      </c>
      <c r="S430" s="5">
        <f t="shared" si="26"/>
        <v>227.7</v>
      </c>
      <c r="T430" s="7">
        <f t="shared" si="27"/>
        <v>0.50905432595573441</v>
      </c>
    </row>
    <row r="431" spans="1:20" ht="15.6">
      <c r="A431" s="2">
        <v>2541</v>
      </c>
      <c r="B431" s="3">
        <v>46106</v>
      </c>
      <c r="C431" s="4">
        <f>YEAR(SalesDataTable[[#This Row],[Order Date]])</f>
        <v>2026</v>
      </c>
      <c r="D431" s="16" t="str">
        <f>"Q"&amp;ROUNDUP(MONTH(SalesDataTable[[#This Row],[Order Date]])/3,0)</f>
        <v>Q1</v>
      </c>
      <c r="E431" s="4">
        <f>MONTH(SalesDataTable[[#This Row],[Order Date]])</f>
        <v>3</v>
      </c>
      <c r="F431" s="16" t="str">
        <f>TEXT(SalesDataTable[[#This Row],[Order Date]],"MMM")</f>
        <v>Mar</v>
      </c>
      <c r="G431" s="4" t="s">
        <v>6</v>
      </c>
      <c r="H431" s="4" t="s">
        <v>43</v>
      </c>
      <c r="I431" s="4" t="s">
        <v>2</v>
      </c>
      <c r="J431" s="4" t="s">
        <v>3</v>
      </c>
      <c r="K431" s="4" t="s">
        <v>14</v>
      </c>
      <c r="L431" s="4" t="s">
        <v>32</v>
      </c>
      <c r="M431" s="8">
        <v>2</v>
      </c>
      <c r="N431" s="5">
        <v>46.61</v>
      </c>
      <c r="O431" s="6">
        <v>0</v>
      </c>
      <c r="P431" s="5">
        <v>17.97</v>
      </c>
      <c r="Q431" s="5">
        <f t="shared" si="24"/>
        <v>93.22</v>
      </c>
      <c r="R431" s="5">
        <f t="shared" si="25"/>
        <v>35.94</v>
      </c>
      <c r="S431" s="5">
        <f t="shared" si="26"/>
        <v>57.28</v>
      </c>
      <c r="T431" s="7">
        <f t="shared" si="27"/>
        <v>0.61446041621969538</v>
      </c>
    </row>
    <row r="432" spans="1:20" ht="15.6">
      <c r="A432" s="2">
        <v>4264</v>
      </c>
      <c r="B432" s="3">
        <v>46106</v>
      </c>
      <c r="C432" s="4">
        <f>YEAR(SalesDataTable[[#This Row],[Order Date]])</f>
        <v>2026</v>
      </c>
      <c r="D432" s="16" t="str">
        <f>"Q"&amp;ROUNDUP(MONTH(SalesDataTable[[#This Row],[Order Date]])/3,0)</f>
        <v>Q1</v>
      </c>
      <c r="E432" s="4">
        <f>MONTH(SalesDataTable[[#This Row],[Order Date]])</f>
        <v>3</v>
      </c>
      <c r="F432" s="16" t="str">
        <f>TEXT(SalesDataTable[[#This Row],[Order Date]],"MMM")</f>
        <v>Mar</v>
      </c>
      <c r="G432" s="4" t="s">
        <v>11</v>
      </c>
      <c r="H432" s="4" t="s">
        <v>25</v>
      </c>
      <c r="I432" s="4" t="s">
        <v>2</v>
      </c>
      <c r="J432" s="4" t="s">
        <v>13</v>
      </c>
      <c r="K432" s="4" t="s">
        <v>14</v>
      </c>
      <c r="L432" s="4" t="s">
        <v>32</v>
      </c>
      <c r="M432" s="8">
        <v>1</v>
      </c>
      <c r="N432" s="5">
        <v>47.61</v>
      </c>
      <c r="O432" s="6">
        <v>0</v>
      </c>
      <c r="P432" s="5">
        <v>18.89</v>
      </c>
      <c r="Q432" s="5">
        <f t="shared" si="24"/>
        <v>47.61</v>
      </c>
      <c r="R432" s="5">
        <f t="shared" si="25"/>
        <v>18.89</v>
      </c>
      <c r="S432" s="5">
        <f t="shared" si="26"/>
        <v>28.72</v>
      </c>
      <c r="T432" s="7">
        <f t="shared" si="27"/>
        <v>0.60323461457676952</v>
      </c>
    </row>
    <row r="433" spans="1:20" ht="15.6">
      <c r="A433" s="2">
        <v>4311</v>
      </c>
      <c r="B433" s="3">
        <v>46106</v>
      </c>
      <c r="C433" s="4">
        <f>YEAR(SalesDataTable[[#This Row],[Order Date]])</f>
        <v>2026</v>
      </c>
      <c r="D433" s="16" t="str">
        <f>"Q"&amp;ROUNDUP(MONTH(SalesDataTable[[#This Row],[Order Date]])/3,0)</f>
        <v>Q1</v>
      </c>
      <c r="E433" s="4">
        <f>MONTH(SalesDataTable[[#This Row],[Order Date]])</f>
        <v>3</v>
      </c>
      <c r="F433" s="16" t="str">
        <f>TEXT(SalesDataTable[[#This Row],[Order Date]],"MMM")</f>
        <v>Mar</v>
      </c>
      <c r="G433" s="4" t="s">
        <v>11</v>
      </c>
      <c r="H433" s="4" t="s">
        <v>12</v>
      </c>
      <c r="I433" s="4" t="s">
        <v>2</v>
      </c>
      <c r="J433" s="4" t="s">
        <v>13</v>
      </c>
      <c r="K433" s="4" t="s">
        <v>4</v>
      </c>
      <c r="L433" s="4" t="s">
        <v>26</v>
      </c>
      <c r="M433" s="8">
        <v>2</v>
      </c>
      <c r="N433" s="5">
        <v>40.880000000000003</v>
      </c>
      <c r="O433" s="6">
        <v>0.05</v>
      </c>
      <c r="P433" s="5">
        <v>16.39</v>
      </c>
      <c r="Q433" s="5">
        <f t="shared" si="24"/>
        <v>77.671999999999997</v>
      </c>
      <c r="R433" s="5">
        <f t="shared" si="25"/>
        <v>32.78</v>
      </c>
      <c r="S433" s="5">
        <f t="shared" si="26"/>
        <v>44.891999999999996</v>
      </c>
      <c r="T433" s="7">
        <f t="shared" si="27"/>
        <v>0.57796889483983926</v>
      </c>
    </row>
    <row r="434" spans="1:20" ht="15.6">
      <c r="A434" s="2">
        <v>4796</v>
      </c>
      <c r="B434" s="3">
        <v>46106</v>
      </c>
      <c r="C434" s="4">
        <f>YEAR(SalesDataTable[[#This Row],[Order Date]])</f>
        <v>2026</v>
      </c>
      <c r="D434" s="16" t="str">
        <f>"Q"&amp;ROUNDUP(MONTH(SalesDataTable[[#This Row],[Order Date]])/3,0)</f>
        <v>Q1</v>
      </c>
      <c r="E434" s="4">
        <f>MONTH(SalesDataTable[[#This Row],[Order Date]])</f>
        <v>3</v>
      </c>
      <c r="F434" s="16" t="str">
        <f>TEXT(SalesDataTable[[#This Row],[Order Date]],"MMM")</f>
        <v>Mar</v>
      </c>
      <c r="G434" s="4" t="s">
        <v>6</v>
      </c>
      <c r="H434" s="4" t="s">
        <v>43</v>
      </c>
      <c r="I434" s="4" t="s">
        <v>2</v>
      </c>
      <c r="J434" s="4" t="s">
        <v>13</v>
      </c>
      <c r="K434" s="4" t="s">
        <v>34</v>
      </c>
      <c r="L434" s="4" t="s">
        <v>35</v>
      </c>
      <c r="M434" s="8">
        <v>2</v>
      </c>
      <c r="N434" s="5">
        <v>39.409999999999997</v>
      </c>
      <c r="O434" s="6">
        <v>0.15</v>
      </c>
      <c r="P434" s="5">
        <v>14.91</v>
      </c>
      <c r="Q434" s="5">
        <f t="shared" si="24"/>
        <v>66.996999999999986</v>
      </c>
      <c r="R434" s="5">
        <f t="shared" si="25"/>
        <v>29.82</v>
      </c>
      <c r="S434" s="5">
        <f t="shared" si="26"/>
        <v>37.176999999999985</v>
      </c>
      <c r="T434" s="7">
        <f t="shared" si="27"/>
        <v>0.55490544352732207</v>
      </c>
    </row>
    <row r="435" spans="1:20" ht="15.6">
      <c r="A435" s="2">
        <v>89</v>
      </c>
      <c r="B435" s="3">
        <v>46107</v>
      </c>
      <c r="C435" s="4">
        <f>YEAR(SalesDataTable[[#This Row],[Order Date]])</f>
        <v>2026</v>
      </c>
      <c r="D435" s="16" t="str">
        <f>"Q"&amp;ROUNDUP(MONTH(SalesDataTable[[#This Row],[Order Date]])/3,0)</f>
        <v>Q1</v>
      </c>
      <c r="E435" s="4">
        <f>MONTH(SalesDataTable[[#This Row],[Order Date]])</f>
        <v>3</v>
      </c>
      <c r="F435" s="16" t="str">
        <f>TEXT(SalesDataTable[[#This Row],[Order Date]],"MMM")</f>
        <v>Mar</v>
      </c>
      <c r="G435" s="4" t="s">
        <v>11</v>
      </c>
      <c r="H435" s="4" t="s">
        <v>39</v>
      </c>
      <c r="I435" s="4" t="s">
        <v>2</v>
      </c>
      <c r="J435" s="4" t="s">
        <v>3</v>
      </c>
      <c r="K435" s="4" t="s">
        <v>4</v>
      </c>
      <c r="L435" s="4" t="s">
        <v>26</v>
      </c>
      <c r="M435" s="8">
        <v>1</v>
      </c>
      <c r="N435" s="5">
        <v>40.82</v>
      </c>
      <c r="O435" s="6">
        <v>0.05</v>
      </c>
      <c r="P435" s="5">
        <v>16.940000000000001</v>
      </c>
      <c r="Q435" s="5">
        <f t="shared" si="24"/>
        <v>38.778999999999996</v>
      </c>
      <c r="R435" s="5">
        <f t="shared" si="25"/>
        <v>16.940000000000001</v>
      </c>
      <c r="S435" s="5">
        <f t="shared" si="26"/>
        <v>21.838999999999995</v>
      </c>
      <c r="T435" s="7">
        <f t="shared" si="27"/>
        <v>0.56316563088269411</v>
      </c>
    </row>
    <row r="436" spans="1:20" ht="15.6">
      <c r="A436" s="2">
        <v>487</v>
      </c>
      <c r="B436" s="3">
        <v>46107</v>
      </c>
      <c r="C436" s="4">
        <f>YEAR(SalesDataTable[[#This Row],[Order Date]])</f>
        <v>2026</v>
      </c>
      <c r="D436" s="16" t="str">
        <f>"Q"&amp;ROUNDUP(MONTH(SalesDataTable[[#This Row],[Order Date]])/3,0)</f>
        <v>Q1</v>
      </c>
      <c r="E436" s="4">
        <f>MONTH(SalesDataTable[[#This Row],[Order Date]])</f>
        <v>3</v>
      </c>
      <c r="F436" s="16" t="str">
        <f>TEXT(SalesDataTable[[#This Row],[Order Date]],"MMM")</f>
        <v>Mar</v>
      </c>
      <c r="G436" s="4" t="s">
        <v>20</v>
      </c>
      <c r="H436" s="4" t="s">
        <v>33</v>
      </c>
      <c r="I436" s="4" t="s">
        <v>19</v>
      </c>
      <c r="J436" s="4" t="s">
        <v>16</v>
      </c>
      <c r="K436" s="4" t="s">
        <v>14</v>
      </c>
      <c r="L436" s="4" t="s">
        <v>15</v>
      </c>
      <c r="M436" s="8">
        <v>3</v>
      </c>
      <c r="N436" s="5">
        <v>36.979999999999997</v>
      </c>
      <c r="O436" s="6">
        <v>0.1</v>
      </c>
      <c r="P436" s="5">
        <v>13.65</v>
      </c>
      <c r="Q436" s="5">
        <f t="shared" si="24"/>
        <v>99.846000000000004</v>
      </c>
      <c r="R436" s="5">
        <f t="shared" si="25"/>
        <v>40.950000000000003</v>
      </c>
      <c r="S436" s="5">
        <f t="shared" si="26"/>
        <v>58.896000000000001</v>
      </c>
      <c r="T436" s="7">
        <f t="shared" si="27"/>
        <v>0.58986839733189111</v>
      </c>
    </row>
    <row r="437" spans="1:20" ht="15.6">
      <c r="A437" s="2">
        <v>1476</v>
      </c>
      <c r="B437" s="3">
        <v>46107</v>
      </c>
      <c r="C437" s="4">
        <f>YEAR(SalesDataTable[[#This Row],[Order Date]])</f>
        <v>2026</v>
      </c>
      <c r="D437" s="16" t="str">
        <f>"Q"&amp;ROUNDUP(MONTH(SalesDataTable[[#This Row],[Order Date]])/3,0)</f>
        <v>Q1</v>
      </c>
      <c r="E437" s="4">
        <f>MONTH(SalesDataTable[[#This Row],[Order Date]])</f>
        <v>3</v>
      </c>
      <c r="F437" s="16" t="str">
        <f>TEXT(SalesDataTable[[#This Row],[Order Date]],"MMM")</f>
        <v>Mar</v>
      </c>
      <c r="G437" s="4" t="s">
        <v>6</v>
      </c>
      <c r="H437" s="4" t="s">
        <v>43</v>
      </c>
      <c r="I437" s="4" t="s">
        <v>28</v>
      </c>
      <c r="J437" s="4" t="s">
        <v>13</v>
      </c>
      <c r="K437" s="4" t="s">
        <v>14</v>
      </c>
      <c r="L437" s="4" t="s">
        <v>15</v>
      </c>
      <c r="M437" s="8">
        <v>1</v>
      </c>
      <c r="N437" s="5">
        <v>35.700000000000003</v>
      </c>
      <c r="O437" s="6">
        <v>0.05</v>
      </c>
      <c r="P437" s="5">
        <v>13.91</v>
      </c>
      <c r="Q437" s="5">
        <f t="shared" si="24"/>
        <v>33.914999999999999</v>
      </c>
      <c r="R437" s="5">
        <f t="shared" si="25"/>
        <v>13.91</v>
      </c>
      <c r="S437" s="5">
        <f t="shared" si="26"/>
        <v>20.004999999999999</v>
      </c>
      <c r="T437" s="7">
        <f t="shared" si="27"/>
        <v>0.58985699542975079</v>
      </c>
    </row>
    <row r="438" spans="1:20" ht="15.6">
      <c r="A438" s="2">
        <v>2145</v>
      </c>
      <c r="B438" s="3">
        <v>46107</v>
      </c>
      <c r="C438" s="4">
        <f>YEAR(SalesDataTable[[#This Row],[Order Date]])</f>
        <v>2026</v>
      </c>
      <c r="D438" s="16" t="str">
        <f>"Q"&amp;ROUNDUP(MONTH(SalesDataTable[[#This Row],[Order Date]])/3,0)</f>
        <v>Q1</v>
      </c>
      <c r="E438" s="4">
        <f>MONTH(SalesDataTable[[#This Row],[Order Date]])</f>
        <v>3</v>
      </c>
      <c r="F438" s="16" t="str">
        <f>TEXT(SalesDataTable[[#This Row],[Order Date]],"MMM")</f>
        <v>Mar</v>
      </c>
      <c r="G438" s="4" t="s">
        <v>20</v>
      </c>
      <c r="H438" s="4" t="s">
        <v>33</v>
      </c>
      <c r="I438" s="4" t="s">
        <v>19</v>
      </c>
      <c r="J438" s="4" t="s">
        <v>3</v>
      </c>
      <c r="K438" s="4" t="s">
        <v>4</v>
      </c>
      <c r="L438" s="4" t="s">
        <v>26</v>
      </c>
      <c r="M438" s="8">
        <v>1</v>
      </c>
      <c r="N438" s="5">
        <v>39.53</v>
      </c>
      <c r="O438" s="6">
        <v>0.05</v>
      </c>
      <c r="P438" s="5">
        <v>17.170000000000002</v>
      </c>
      <c r="Q438" s="5">
        <f t="shared" si="24"/>
        <v>37.5535</v>
      </c>
      <c r="R438" s="5">
        <f t="shared" si="25"/>
        <v>17.170000000000002</v>
      </c>
      <c r="S438" s="5">
        <f t="shared" si="26"/>
        <v>20.383499999999998</v>
      </c>
      <c r="T438" s="7">
        <f t="shared" si="27"/>
        <v>0.54278562584046752</v>
      </c>
    </row>
    <row r="439" spans="1:20" ht="15.6">
      <c r="A439" s="2">
        <v>2999</v>
      </c>
      <c r="B439" s="3">
        <v>46107</v>
      </c>
      <c r="C439" s="4">
        <f>YEAR(SalesDataTable[[#This Row],[Order Date]])</f>
        <v>2026</v>
      </c>
      <c r="D439" s="16" t="str">
        <f>"Q"&amp;ROUNDUP(MONTH(SalesDataTable[[#This Row],[Order Date]])/3,0)</f>
        <v>Q1</v>
      </c>
      <c r="E439" s="4">
        <f>MONTH(SalesDataTable[[#This Row],[Order Date]])</f>
        <v>3</v>
      </c>
      <c r="F439" s="16" t="str">
        <f>TEXT(SalesDataTable[[#This Row],[Order Date]],"MMM")</f>
        <v>Mar</v>
      </c>
      <c r="G439" s="4" t="s">
        <v>11</v>
      </c>
      <c r="H439" s="4" t="s">
        <v>18</v>
      </c>
      <c r="I439" s="4" t="s">
        <v>19</v>
      </c>
      <c r="J439" s="4" t="s">
        <v>3</v>
      </c>
      <c r="K439" s="4" t="s">
        <v>14</v>
      </c>
      <c r="L439" s="4" t="s">
        <v>15</v>
      </c>
      <c r="M439" s="8">
        <v>2</v>
      </c>
      <c r="N439" s="5">
        <v>35.75</v>
      </c>
      <c r="O439" s="6">
        <v>0</v>
      </c>
      <c r="P439" s="5">
        <v>13.28</v>
      </c>
      <c r="Q439" s="5">
        <f t="shared" si="24"/>
        <v>71.5</v>
      </c>
      <c r="R439" s="5">
        <f t="shared" si="25"/>
        <v>26.56</v>
      </c>
      <c r="S439" s="5">
        <f t="shared" si="26"/>
        <v>44.94</v>
      </c>
      <c r="T439" s="7">
        <f t="shared" si="27"/>
        <v>0.62853146853146846</v>
      </c>
    </row>
    <row r="440" spans="1:20" ht="15.6">
      <c r="A440" s="2">
        <v>4464</v>
      </c>
      <c r="B440" s="3">
        <v>46107</v>
      </c>
      <c r="C440" s="4">
        <f>YEAR(SalesDataTable[[#This Row],[Order Date]])</f>
        <v>2026</v>
      </c>
      <c r="D440" s="16" t="str">
        <f>"Q"&amp;ROUNDUP(MONTH(SalesDataTable[[#This Row],[Order Date]])/3,0)</f>
        <v>Q1</v>
      </c>
      <c r="E440" s="4">
        <f>MONTH(SalesDataTable[[#This Row],[Order Date]])</f>
        <v>3</v>
      </c>
      <c r="F440" s="16" t="str">
        <f>TEXT(SalesDataTable[[#This Row],[Order Date]],"MMM")</f>
        <v>Mar</v>
      </c>
      <c r="G440" s="4" t="s">
        <v>11</v>
      </c>
      <c r="H440" s="4" t="s">
        <v>12</v>
      </c>
      <c r="I440" s="4" t="s">
        <v>2</v>
      </c>
      <c r="J440" s="4" t="s">
        <v>16</v>
      </c>
      <c r="K440" s="4" t="s">
        <v>34</v>
      </c>
      <c r="L440" s="4" t="s">
        <v>45</v>
      </c>
      <c r="M440" s="8">
        <v>2</v>
      </c>
      <c r="N440" s="5">
        <v>50.17</v>
      </c>
      <c r="O440" s="6">
        <v>0</v>
      </c>
      <c r="P440" s="5">
        <v>22.37</v>
      </c>
      <c r="Q440" s="5">
        <f t="shared" si="24"/>
        <v>100.34</v>
      </c>
      <c r="R440" s="5">
        <f t="shared" si="25"/>
        <v>44.74</v>
      </c>
      <c r="S440" s="5">
        <f t="shared" si="26"/>
        <v>55.6</v>
      </c>
      <c r="T440" s="7">
        <f t="shared" si="27"/>
        <v>0.55411600558102447</v>
      </c>
    </row>
    <row r="441" spans="1:20" ht="15.6">
      <c r="A441" s="2">
        <v>4978</v>
      </c>
      <c r="B441" s="3">
        <v>46107</v>
      </c>
      <c r="C441" s="4">
        <f>YEAR(SalesDataTable[[#This Row],[Order Date]])</f>
        <v>2026</v>
      </c>
      <c r="D441" s="16" t="str">
        <f>"Q"&amp;ROUNDUP(MONTH(SalesDataTable[[#This Row],[Order Date]])/3,0)</f>
        <v>Q1</v>
      </c>
      <c r="E441" s="4">
        <f>MONTH(SalesDataTable[[#This Row],[Order Date]])</f>
        <v>3</v>
      </c>
      <c r="F441" s="16" t="str">
        <f>TEXT(SalesDataTable[[#This Row],[Order Date]],"MMM")</f>
        <v>Mar</v>
      </c>
      <c r="G441" s="4" t="s">
        <v>0</v>
      </c>
      <c r="H441" s="4" t="s">
        <v>36</v>
      </c>
      <c r="I441" s="4" t="s">
        <v>2</v>
      </c>
      <c r="J441" s="4" t="s">
        <v>13</v>
      </c>
      <c r="K441" s="4" t="s">
        <v>34</v>
      </c>
      <c r="L441" s="4" t="s">
        <v>35</v>
      </c>
      <c r="M441" s="8">
        <v>5</v>
      </c>
      <c r="N441" s="5">
        <v>41.32</v>
      </c>
      <c r="O441" s="6">
        <v>0</v>
      </c>
      <c r="P441" s="5">
        <v>15.09</v>
      </c>
      <c r="Q441" s="5">
        <f t="shared" si="24"/>
        <v>206.6</v>
      </c>
      <c r="R441" s="5">
        <f t="shared" si="25"/>
        <v>75.45</v>
      </c>
      <c r="S441" s="5">
        <f t="shared" si="26"/>
        <v>131.14999999999998</v>
      </c>
      <c r="T441" s="7">
        <f t="shared" si="27"/>
        <v>0.63480154888673757</v>
      </c>
    </row>
    <row r="442" spans="1:20" ht="15.6">
      <c r="A442" s="2">
        <v>130</v>
      </c>
      <c r="B442" s="3">
        <v>46108</v>
      </c>
      <c r="C442" s="4">
        <f>YEAR(SalesDataTable[[#This Row],[Order Date]])</f>
        <v>2026</v>
      </c>
      <c r="D442" s="16" t="str">
        <f>"Q"&amp;ROUNDUP(MONTH(SalesDataTable[[#This Row],[Order Date]])/3,0)</f>
        <v>Q1</v>
      </c>
      <c r="E442" s="4">
        <f>MONTH(SalesDataTable[[#This Row],[Order Date]])</f>
        <v>3</v>
      </c>
      <c r="F442" s="16" t="str">
        <f>TEXT(SalesDataTable[[#This Row],[Order Date]],"MMM")</f>
        <v>Mar</v>
      </c>
      <c r="G442" s="4" t="s">
        <v>20</v>
      </c>
      <c r="H442" s="4" t="s">
        <v>31</v>
      </c>
      <c r="I442" s="4" t="s">
        <v>28</v>
      </c>
      <c r="J442" s="4" t="s">
        <v>13</v>
      </c>
      <c r="K442" s="4" t="s">
        <v>9</v>
      </c>
      <c r="L442" s="4" t="s">
        <v>37</v>
      </c>
      <c r="M442" s="8">
        <v>3</v>
      </c>
      <c r="N442" s="5">
        <v>152.4</v>
      </c>
      <c r="O442" s="6">
        <v>0.05</v>
      </c>
      <c r="P442" s="5">
        <v>79.97</v>
      </c>
      <c r="Q442" s="5">
        <f t="shared" si="24"/>
        <v>434.34000000000003</v>
      </c>
      <c r="R442" s="5">
        <f t="shared" si="25"/>
        <v>239.91</v>
      </c>
      <c r="S442" s="5">
        <f t="shared" si="26"/>
        <v>194.43000000000004</v>
      </c>
      <c r="T442" s="7">
        <f t="shared" si="27"/>
        <v>0.44764470230694853</v>
      </c>
    </row>
    <row r="443" spans="1:20" ht="15.6">
      <c r="A443" s="2">
        <v>848</v>
      </c>
      <c r="B443" s="3">
        <v>46108</v>
      </c>
      <c r="C443" s="4">
        <f>YEAR(SalesDataTable[[#This Row],[Order Date]])</f>
        <v>2026</v>
      </c>
      <c r="D443" s="16" t="str">
        <f>"Q"&amp;ROUNDUP(MONTH(SalesDataTable[[#This Row],[Order Date]])/3,0)</f>
        <v>Q1</v>
      </c>
      <c r="E443" s="4">
        <f>MONTH(SalesDataTable[[#This Row],[Order Date]])</f>
        <v>3</v>
      </c>
      <c r="F443" s="16" t="str">
        <f>TEXT(SalesDataTable[[#This Row],[Order Date]],"MMM")</f>
        <v>Mar</v>
      </c>
      <c r="G443" s="4" t="s">
        <v>0</v>
      </c>
      <c r="H443" s="4" t="s">
        <v>1</v>
      </c>
      <c r="I443" s="4" t="s">
        <v>2</v>
      </c>
      <c r="J443" s="4" t="s">
        <v>13</v>
      </c>
      <c r="K443" s="4" t="s">
        <v>34</v>
      </c>
      <c r="L443" s="4" t="s">
        <v>42</v>
      </c>
      <c r="M443" s="8">
        <v>1</v>
      </c>
      <c r="N443" s="5">
        <v>36.299999999999997</v>
      </c>
      <c r="O443" s="6">
        <v>0</v>
      </c>
      <c r="P443" s="5">
        <v>14.1</v>
      </c>
      <c r="Q443" s="5">
        <f t="shared" si="24"/>
        <v>36.299999999999997</v>
      </c>
      <c r="R443" s="5">
        <f t="shared" si="25"/>
        <v>14.1</v>
      </c>
      <c r="S443" s="5">
        <f t="shared" si="26"/>
        <v>22.199999999999996</v>
      </c>
      <c r="T443" s="7">
        <f t="shared" si="27"/>
        <v>0.61157024793388426</v>
      </c>
    </row>
    <row r="444" spans="1:20" ht="15.6">
      <c r="A444" s="2">
        <v>1359</v>
      </c>
      <c r="B444" s="3">
        <v>46108</v>
      </c>
      <c r="C444" s="4">
        <f>YEAR(SalesDataTable[[#This Row],[Order Date]])</f>
        <v>2026</v>
      </c>
      <c r="D444" s="16" t="str">
        <f>"Q"&amp;ROUNDUP(MONTH(SalesDataTable[[#This Row],[Order Date]])/3,0)</f>
        <v>Q1</v>
      </c>
      <c r="E444" s="4">
        <f>MONTH(SalesDataTable[[#This Row],[Order Date]])</f>
        <v>3</v>
      </c>
      <c r="F444" s="16" t="str">
        <f>TEXT(SalesDataTable[[#This Row],[Order Date]],"MMM")</f>
        <v>Mar</v>
      </c>
      <c r="G444" s="4" t="s">
        <v>11</v>
      </c>
      <c r="H444" s="4" t="s">
        <v>25</v>
      </c>
      <c r="I444" s="4" t="s">
        <v>2</v>
      </c>
      <c r="J444" s="4" t="s">
        <v>3</v>
      </c>
      <c r="K444" s="4" t="s">
        <v>14</v>
      </c>
      <c r="L444" s="4" t="s">
        <v>32</v>
      </c>
      <c r="M444" s="8">
        <v>3</v>
      </c>
      <c r="N444" s="5">
        <v>46.24</v>
      </c>
      <c r="O444" s="6">
        <v>0.1</v>
      </c>
      <c r="P444" s="5">
        <v>18.2</v>
      </c>
      <c r="Q444" s="5">
        <f t="shared" si="24"/>
        <v>124.848</v>
      </c>
      <c r="R444" s="5">
        <f t="shared" si="25"/>
        <v>54.599999999999994</v>
      </c>
      <c r="S444" s="5">
        <f t="shared" si="26"/>
        <v>70.248000000000005</v>
      </c>
      <c r="T444" s="7">
        <f t="shared" si="27"/>
        <v>0.56266820453671673</v>
      </c>
    </row>
    <row r="445" spans="1:20" ht="15.6">
      <c r="A445" s="2">
        <v>2379</v>
      </c>
      <c r="B445" s="3">
        <v>46108</v>
      </c>
      <c r="C445" s="4">
        <f>YEAR(SalesDataTable[[#This Row],[Order Date]])</f>
        <v>2026</v>
      </c>
      <c r="D445" s="16" t="str">
        <f>"Q"&amp;ROUNDUP(MONTH(SalesDataTable[[#This Row],[Order Date]])/3,0)</f>
        <v>Q1</v>
      </c>
      <c r="E445" s="4">
        <f>MONTH(SalesDataTable[[#This Row],[Order Date]])</f>
        <v>3</v>
      </c>
      <c r="F445" s="16" t="str">
        <f>TEXT(SalesDataTable[[#This Row],[Order Date]],"MMM")</f>
        <v>Mar</v>
      </c>
      <c r="G445" s="4" t="s">
        <v>0</v>
      </c>
      <c r="H445" s="4" t="s">
        <v>1</v>
      </c>
      <c r="I445" s="4" t="s">
        <v>19</v>
      </c>
      <c r="J445" s="4" t="s">
        <v>3</v>
      </c>
      <c r="K445" s="4" t="s">
        <v>14</v>
      </c>
      <c r="L445" s="4" t="s">
        <v>48</v>
      </c>
      <c r="M445" s="8">
        <v>2</v>
      </c>
      <c r="N445" s="5">
        <v>165.58</v>
      </c>
      <c r="O445" s="6">
        <v>0</v>
      </c>
      <c r="P445" s="5">
        <v>86.16</v>
      </c>
      <c r="Q445" s="5">
        <f t="shared" si="24"/>
        <v>331.16</v>
      </c>
      <c r="R445" s="5">
        <f t="shared" si="25"/>
        <v>172.32</v>
      </c>
      <c r="S445" s="5">
        <f t="shared" si="26"/>
        <v>158.84000000000003</v>
      </c>
      <c r="T445" s="7">
        <f t="shared" si="27"/>
        <v>0.47964730039859893</v>
      </c>
    </row>
    <row r="446" spans="1:20" ht="15.6">
      <c r="A446" s="2">
        <v>2987</v>
      </c>
      <c r="B446" s="3">
        <v>46108</v>
      </c>
      <c r="C446" s="4">
        <f>YEAR(SalesDataTable[[#This Row],[Order Date]])</f>
        <v>2026</v>
      </c>
      <c r="D446" s="16" t="str">
        <f>"Q"&amp;ROUNDUP(MONTH(SalesDataTable[[#This Row],[Order Date]])/3,0)</f>
        <v>Q1</v>
      </c>
      <c r="E446" s="4">
        <f>MONTH(SalesDataTable[[#This Row],[Order Date]])</f>
        <v>3</v>
      </c>
      <c r="F446" s="16" t="str">
        <f>TEXT(SalesDataTable[[#This Row],[Order Date]],"MMM")</f>
        <v>Mar</v>
      </c>
      <c r="G446" s="4" t="s">
        <v>0</v>
      </c>
      <c r="H446" s="4" t="s">
        <v>36</v>
      </c>
      <c r="I446" s="4" t="s">
        <v>2</v>
      </c>
      <c r="J446" s="4" t="s">
        <v>3</v>
      </c>
      <c r="K446" s="4" t="s">
        <v>23</v>
      </c>
      <c r="L446" s="4" t="s">
        <v>51</v>
      </c>
      <c r="M446" s="8">
        <v>4</v>
      </c>
      <c r="N446" s="5">
        <v>121.49</v>
      </c>
      <c r="O446" s="6">
        <v>0</v>
      </c>
      <c r="P446" s="5">
        <v>62.01</v>
      </c>
      <c r="Q446" s="5">
        <f t="shared" si="24"/>
        <v>485.96</v>
      </c>
      <c r="R446" s="5">
        <f t="shared" si="25"/>
        <v>248.04</v>
      </c>
      <c r="S446" s="5">
        <f t="shared" si="26"/>
        <v>237.92</v>
      </c>
      <c r="T446" s="7">
        <f t="shared" si="27"/>
        <v>0.4895876203802782</v>
      </c>
    </row>
    <row r="447" spans="1:20" ht="15.6">
      <c r="A447" s="2">
        <v>3121</v>
      </c>
      <c r="B447" s="3">
        <v>46108</v>
      </c>
      <c r="C447" s="4">
        <f>YEAR(SalesDataTable[[#This Row],[Order Date]])</f>
        <v>2026</v>
      </c>
      <c r="D447" s="16" t="str">
        <f>"Q"&amp;ROUNDUP(MONTH(SalesDataTable[[#This Row],[Order Date]])/3,0)</f>
        <v>Q1</v>
      </c>
      <c r="E447" s="4">
        <f>MONTH(SalesDataTable[[#This Row],[Order Date]])</f>
        <v>3</v>
      </c>
      <c r="F447" s="16" t="str">
        <f>TEXT(SalesDataTable[[#This Row],[Order Date]],"MMM")</f>
        <v>Mar</v>
      </c>
      <c r="G447" s="4" t="s">
        <v>6</v>
      </c>
      <c r="H447" s="4" t="s">
        <v>43</v>
      </c>
      <c r="I447" s="4" t="s">
        <v>19</v>
      </c>
      <c r="J447" s="4" t="s">
        <v>13</v>
      </c>
      <c r="K447" s="4" t="s">
        <v>4</v>
      </c>
      <c r="L447" s="4" t="s">
        <v>5</v>
      </c>
      <c r="M447" s="8">
        <v>5</v>
      </c>
      <c r="N447" s="5">
        <v>81.84</v>
      </c>
      <c r="O447" s="6">
        <v>0.1</v>
      </c>
      <c r="P447" s="5">
        <v>42.7</v>
      </c>
      <c r="Q447" s="5">
        <f t="shared" si="24"/>
        <v>368.28000000000003</v>
      </c>
      <c r="R447" s="5">
        <f t="shared" si="25"/>
        <v>213.5</v>
      </c>
      <c r="S447" s="5">
        <f t="shared" si="26"/>
        <v>154.78000000000003</v>
      </c>
      <c r="T447" s="7">
        <f t="shared" si="27"/>
        <v>0.42027804931030743</v>
      </c>
    </row>
    <row r="448" spans="1:20" ht="15.6">
      <c r="A448" s="2">
        <v>4445</v>
      </c>
      <c r="B448" s="3">
        <v>46108</v>
      </c>
      <c r="C448" s="4">
        <f>YEAR(SalesDataTable[[#This Row],[Order Date]])</f>
        <v>2026</v>
      </c>
      <c r="D448" s="16" t="str">
        <f>"Q"&amp;ROUNDUP(MONTH(SalesDataTable[[#This Row],[Order Date]])/3,0)</f>
        <v>Q1</v>
      </c>
      <c r="E448" s="4">
        <f>MONTH(SalesDataTable[[#This Row],[Order Date]])</f>
        <v>3</v>
      </c>
      <c r="F448" s="16" t="str">
        <f>TEXT(SalesDataTable[[#This Row],[Order Date]],"MMM")</f>
        <v>Mar</v>
      </c>
      <c r="G448" s="4" t="s">
        <v>6</v>
      </c>
      <c r="H448" s="4" t="s">
        <v>41</v>
      </c>
      <c r="I448" s="4" t="s">
        <v>2</v>
      </c>
      <c r="J448" s="4" t="s">
        <v>13</v>
      </c>
      <c r="K448" s="4" t="s">
        <v>9</v>
      </c>
      <c r="L448" s="4" t="s">
        <v>37</v>
      </c>
      <c r="M448" s="8">
        <v>1</v>
      </c>
      <c r="N448" s="5">
        <v>151.47999999999999</v>
      </c>
      <c r="O448" s="6">
        <v>0</v>
      </c>
      <c r="P448" s="5">
        <v>79.41</v>
      </c>
      <c r="Q448" s="5">
        <f t="shared" si="24"/>
        <v>151.47999999999999</v>
      </c>
      <c r="R448" s="5">
        <f t="shared" si="25"/>
        <v>79.41</v>
      </c>
      <c r="S448" s="5">
        <f t="shared" si="26"/>
        <v>72.069999999999993</v>
      </c>
      <c r="T448" s="7">
        <f t="shared" si="27"/>
        <v>0.47577237919197252</v>
      </c>
    </row>
    <row r="449" spans="1:20" ht="15.6">
      <c r="A449" s="2">
        <v>441</v>
      </c>
      <c r="B449" s="3">
        <v>46109</v>
      </c>
      <c r="C449" s="4">
        <f>YEAR(SalesDataTable[[#This Row],[Order Date]])</f>
        <v>2026</v>
      </c>
      <c r="D449" s="16" t="str">
        <f>"Q"&amp;ROUNDUP(MONTH(SalesDataTable[[#This Row],[Order Date]])/3,0)</f>
        <v>Q1</v>
      </c>
      <c r="E449" s="4">
        <f>MONTH(SalesDataTable[[#This Row],[Order Date]])</f>
        <v>3</v>
      </c>
      <c r="F449" s="16" t="str">
        <f>TEXT(SalesDataTable[[#This Row],[Order Date]],"MMM")</f>
        <v>Mar</v>
      </c>
      <c r="G449" s="4" t="s">
        <v>0</v>
      </c>
      <c r="H449" s="4" t="s">
        <v>50</v>
      </c>
      <c r="I449" s="4" t="s">
        <v>19</v>
      </c>
      <c r="J449" s="4" t="s">
        <v>13</v>
      </c>
      <c r="K449" s="4" t="s">
        <v>34</v>
      </c>
      <c r="L449" s="4" t="s">
        <v>45</v>
      </c>
      <c r="M449" s="8">
        <v>1</v>
      </c>
      <c r="N449" s="5">
        <v>51.02</v>
      </c>
      <c r="O449" s="6">
        <v>0.05</v>
      </c>
      <c r="P449" s="5">
        <v>21.94</v>
      </c>
      <c r="Q449" s="5">
        <f t="shared" si="24"/>
        <v>48.469000000000001</v>
      </c>
      <c r="R449" s="5">
        <f t="shared" si="25"/>
        <v>21.94</v>
      </c>
      <c r="S449" s="5">
        <f t="shared" si="26"/>
        <v>26.529</v>
      </c>
      <c r="T449" s="7">
        <f t="shared" si="27"/>
        <v>0.54733953661102974</v>
      </c>
    </row>
    <row r="450" spans="1:20" ht="15.6">
      <c r="A450" s="2">
        <v>4608</v>
      </c>
      <c r="B450" s="3">
        <v>46109</v>
      </c>
      <c r="C450" s="4">
        <f>YEAR(SalesDataTable[[#This Row],[Order Date]])</f>
        <v>2026</v>
      </c>
      <c r="D450" s="16" t="str">
        <f>"Q"&amp;ROUNDUP(MONTH(SalesDataTable[[#This Row],[Order Date]])/3,0)</f>
        <v>Q1</v>
      </c>
      <c r="E450" s="4">
        <f>MONTH(SalesDataTable[[#This Row],[Order Date]])</f>
        <v>3</v>
      </c>
      <c r="F450" s="16" t="str">
        <f>TEXT(SalesDataTable[[#This Row],[Order Date]],"MMM")</f>
        <v>Mar</v>
      </c>
      <c r="G450" s="4" t="s">
        <v>11</v>
      </c>
      <c r="H450" s="4" t="s">
        <v>12</v>
      </c>
      <c r="I450" s="4" t="s">
        <v>8</v>
      </c>
      <c r="J450" s="4" t="s">
        <v>16</v>
      </c>
      <c r="K450" s="4" t="s">
        <v>4</v>
      </c>
      <c r="L450" s="4" t="s">
        <v>26</v>
      </c>
      <c r="M450" s="8">
        <v>8</v>
      </c>
      <c r="N450" s="5">
        <v>40.86</v>
      </c>
      <c r="O450" s="6">
        <v>0.1</v>
      </c>
      <c r="P450" s="5">
        <v>16.34</v>
      </c>
      <c r="Q450" s="5">
        <f t="shared" ref="Q450:Q513" si="28">M450*N450*(1-O450)</f>
        <v>294.19200000000001</v>
      </c>
      <c r="R450" s="5">
        <f t="shared" ref="R450:R513" si="29">M450*P450</f>
        <v>130.72</v>
      </c>
      <c r="S450" s="5">
        <f t="shared" ref="S450:S513" si="30">Q450-R450</f>
        <v>163.47200000000001</v>
      </c>
      <c r="T450" s="7">
        <f t="shared" ref="T450:T513" si="31">IFERROR(S450/Q450,0)</f>
        <v>0.55566432805786703</v>
      </c>
    </row>
    <row r="451" spans="1:20" ht="15.6">
      <c r="A451" s="2">
        <v>4914</v>
      </c>
      <c r="B451" s="3">
        <v>46109</v>
      </c>
      <c r="C451" s="4">
        <f>YEAR(SalesDataTable[[#This Row],[Order Date]])</f>
        <v>2026</v>
      </c>
      <c r="D451" s="16" t="str">
        <f>"Q"&amp;ROUNDUP(MONTH(SalesDataTable[[#This Row],[Order Date]])/3,0)</f>
        <v>Q1</v>
      </c>
      <c r="E451" s="4">
        <f>MONTH(SalesDataTable[[#This Row],[Order Date]])</f>
        <v>3</v>
      </c>
      <c r="F451" s="16" t="str">
        <f>TEXT(SalesDataTable[[#This Row],[Order Date]],"MMM")</f>
        <v>Mar</v>
      </c>
      <c r="G451" s="4" t="s">
        <v>0</v>
      </c>
      <c r="H451" s="4" t="s">
        <v>36</v>
      </c>
      <c r="I451" s="4" t="s">
        <v>2</v>
      </c>
      <c r="J451" s="4" t="s">
        <v>13</v>
      </c>
      <c r="K451" s="4" t="s">
        <v>14</v>
      </c>
      <c r="L451" s="4" t="s">
        <v>48</v>
      </c>
      <c r="M451" s="8">
        <v>5</v>
      </c>
      <c r="N451" s="5">
        <v>163.33000000000001</v>
      </c>
      <c r="O451" s="6">
        <v>0</v>
      </c>
      <c r="P451" s="5">
        <v>87.05</v>
      </c>
      <c r="Q451" s="5">
        <f t="shared" si="28"/>
        <v>816.65000000000009</v>
      </c>
      <c r="R451" s="5">
        <f t="shared" si="29"/>
        <v>435.25</v>
      </c>
      <c r="S451" s="5">
        <f t="shared" si="30"/>
        <v>381.40000000000009</v>
      </c>
      <c r="T451" s="7">
        <f t="shared" si="31"/>
        <v>0.46702993938651816</v>
      </c>
    </row>
    <row r="452" spans="1:20" ht="15.6">
      <c r="A452" s="2">
        <v>860</v>
      </c>
      <c r="B452" s="3">
        <v>46110</v>
      </c>
      <c r="C452" s="4">
        <f>YEAR(SalesDataTable[[#This Row],[Order Date]])</f>
        <v>2026</v>
      </c>
      <c r="D452" s="16" t="str">
        <f>"Q"&amp;ROUNDUP(MONTH(SalesDataTable[[#This Row],[Order Date]])/3,0)</f>
        <v>Q1</v>
      </c>
      <c r="E452" s="4">
        <f>MONTH(SalesDataTable[[#This Row],[Order Date]])</f>
        <v>3</v>
      </c>
      <c r="F452" s="16" t="str">
        <f>TEXT(SalesDataTable[[#This Row],[Order Date]],"MMM")</f>
        <v>Mar</v>
      </c>
      <c r="G452" s="4" t="s">
        <v>6</v>
      </c>
      <c r="H452" s="4" t="s">
        <v>49</v>
      </c>
      <c r="I452" s="4" t="s">
        <v>28</v>
      </c>
      <c r="J452" s="4" t="s">
        <v>13</v>
      </c>
      <c r="K452" s="4" t="s">
        <v>9</v>
      </c>
      <c r="L452" s="4" t="s">
        <v>10</v>
      </c>
      <c r="M452" s="8">
        <v>1</v>
      </c>
      <c r="N452" s="5">
        <v>90.27</v>
      </c>
      <c r="O452" s="6">
        <v>0</v>
      </c>
      <c r="P452" s="5">
        <v>46.38</v>
      </c>
      <c r="Q452" s="5">
        <f t="shared" si="28"/>
        <v>90.27</v>
      </c>
      <c r="R452" s="5">
        <f t="shared" si="29"/>
        <v>46.38</v>
      </c>
      <c r="S452" s="5">
        <f t="shared" si="30"/>
        <v>43.889999999999993</v>
      </c>
      <c r="T452" s="7">
        <f t="shared" si="31"/>
        <v>0.48620804253904948</v>
      </c>
    </row>
    <row r="453" spans="1:20" ht="15.6">
      <c r="A453" s="2">
        <v>920</v>
      </c>
      <c r="B453" s="3">
        <v>46110</v>
      </c>
      <c r="C453" s="4">
        <f>YEAR(SalesDataTable[[#This Row],[Order Date]])</f>
        <v>2026</v>
      </c>
      <c r="D453" s="16" t="str">
        <f>"Q"&amp;ROUNDUP(MONTH(SalesDataTable[[#This Row],[Order Date]])/3,0)</f>
        <v>Q1</v>
      </c>
      <c r="E453" s="4">
        <f>MONTH(SalesDataTable[[#This Row],[Order Date]])</f>
        <v>3</v>
      </c>
      <c r="F453" s="16" t="str">
        <f>TEXT(SalesDataTable[[#This Row],[Order Date]],"MMM")</f>
        <v>Mar</v>
      </c>
      <c r="G453" s="4" t="s">
        <v>0</v>
      </c>
      <c r="H453" s="4" t="s">
        <v>36</v>
      </c>
      <c r="I453" s="4" t="s">
        <v>8</v>
      </c>
      <c r="J453" s="4" t="s">
        <v>16</v>
      </c>
      <c r="K453" s="4" t="s">
        <v>14</v>
      </c>
      <c r="L453" s="4" t="s">
        <v>44</v>
      </c>
      <c r="M453" s="8">
        <v>12</v>
      </c>
      <c r="N453" s="5">
        <v>131.31</v>
      </c>
      <c r="O453" s="6">
        <v>0.05</v>
      </c>
      <c r="P453" s="5">
        <v>68.459999999999994</v>
      </c>
      <c r="Q453" s="5">
        <f t="shared" si="28"/>
        <v>1496.934</v>
      </c>
      <c r="R453" s="5">
        <f t="shared" si="29"/>
        <v>821.52</v>
      </c>
      <c r="S453" s="5">
        <f t="shared" si="30"/>
        <v>675.41399999999999</v>
      </c>
      <c r="T453" s="7">
        <f t="shared" si="31"/>
        <v>0.45119824922140855</v>
      </c>
    </row>
    <row r="454" spans="1:20" ht="15.6">
      <c r="A454" s="2">
        <v>1700</v>
      </c>
      <c r="B454" s="3">
        <v>46110</v>
      </c>
      <c r="C454" s="4">
        <f>YEAR(SalesDataTable[[#This Row],[Order Date]])</f>
        <v>2026</v>
      </c>
      <c r="D454" s="16" t="str">
        <f>"Q"&amp;ROUNDUP(MONTH(SalesDataTable[[#This Row],[Order Date]])/3,0)</f>
        <v>Q1</v>
      </c>
      <c r="E454" s="4">
        <f>MONTH(SalesDataTable[[#This Row],[Order Date]])</f>
        <v>3</v>
      </c>
      <c r="F454" s="16" t="str">
        <f>TEXT(SalesDataTable[[#This Row],[Order Date]],"MMM")</f>
        <v>Mar</v>
      </c>
      <c r="G454" s="4" t="s">
        <v>6</v>
      </c>
      <c r="H454" s="4" t="s">
        <v>43</v>
      </c>
      <c r="I454" s="4" t="s">
        <v>28</v>
      </c>
      <c r="J454" s="4" t="s">
        <v>13</v>
      </c>
      <c r="K454" s="4" t="s">
        <v>14</v>
      </c>
      <c r="L454" s="4" t="s">
        <v>48</v>
      </c>
      <c r="M454" s="8">
        <v>1</v>
      </c>
      <c r="N454" s="5">
        <v>167.27</v>
      </c>
      <c r="O454" s="6">
        <v>0.05</v>
      </c>
      <c r="P454" s="5">
        <v>88.19</v>
      </c>
      <c r="Q454" s="5">
        <f t="shared" si="28"/>
        <v>158.90649999999999</v>
      </c>
      <c r="R454" s="5">
        <f t="shared" si="29"/>
        <v>88.19</v>
      </c>
      <c r="S454" s="5">
        <f t="shared" si="30"/>
        <v>70.716499999999996</v>
      </c>
      <c r="T454" s="7">
        <f t="shared" si="31"/>
        <v>0.44501955552478972</v>
      </c>
    </row>
    <row r="455" spans="1:20" ht="15.6">
      <c r="A455" s="2">
        <v>1768</v>
      </c>
      <c r="B455" s="3">
        <v>46110</v>
      </c>
      <c r="C455" s="4">
        <f>YEAR(SalesDataTable[[#This Row],[Order Date]])</f>
        <v>2026</v>
      </c>
      <c r="D455" s="16" t="str">
        <f>"Q"&amp;ROUNDUP(MONTH(SalesDataTable[[#This Row],[Order Date]])/3,0)</f>
        <v>Q1</v>
      </c>
      <c r="E455" s="4">
        <f>MONTH(SalesDataTable[[#This Row],[Order Date]])</f>
        <v>3</v>
      </c>
      <c r="F455" s="16" t="str">
        <f>TEXT(SalesDataTable[[#This Row],[Order Date]],"MMM")</f>
        <v>Mar</v>
      </c>
      <c r="G455" s="4" t="s">
        <v>6</v>
      </c>
      <c r="H455" s="4" t="s">
        <v>43</v>
      </c>
      <c r="I455" s="4" t="s">
        <v>28</v>
      </c>
      <c r="J455" s="4" t="s">
        <v>3</v>
      </c>
      <c r="K455" s="4" t="s">
        <v>9</v>
      </c>
      <c r="L455" s="4" t="s">
        <v>46</v>
      </c>
      <c r="M455" s="8">
        <v>4</v>
      </c>
      <c r="N455" s="5">
        <v>70.510000000000005</v>
      </c>
      <c r="O455" s="6">
        <v>0</v>
      </c>
      <c r="P455" s="5">
        <v>31.93</v>
      </c>
      <c r="Q455" s="5">
        <f t="shared" si="28"/>
        <v>282.04000000000002</v>
      </c>
      <c r="R455" s="5">
        <f t="shared" si="29"/>
        <v>127.72</v>
      </c>
      <c r="S455" s="5">
        <f t="shared" si="30"/>
        <v>154.32000000000002</v>
      </c>
      <c r="T455" s="7">
        <f t="shared" si="31"/>
        <v>0.54715643171181394</v>
      </c>
    </row>
    <row r="456" spans="1:20" ht="15.6">
      <c r="A456" s="2">
        <v>1876</v>
      </c>
      <c r="B456" s="3">
        <v>46110</v>
      </c>
      <c r="C456" s="4">
        <f>YEAR(SalesDataTable[[#This Row],[Order Date]])</f>
        <v>2026</v>
      </c>
      <c r="D456" s="16" t="str">
        <f>"Q"&amp;ROUNDUP(MONTH(SalesDataTable[[#This Row],[Order Date]])/3,0)</f>
        <v>Q1</v>
      </c>
      <c r="E456" s="4">
        <f>MONTH(SalesDataTable[[#This Row],[Order Date]])</f>
        <v>3</v>
      </c>
      <c r="F456" s="16" t="str">
        <f>TEXT(SalesDataTable[[#This Row],[Order Date]],"MMM")</f>
        <v>Mar</v>
      </c>
      <c r="G456" s="4" t="s">
        <v>6</v>
      </c>
      <c r="H456" s="4" t="s">
        <v>27</v>
      </c>
      <c r="I456" s="4" t="s">
        <v>8</v>
      </c>
      <c r="J456" s="4" t="s">
        <v>13</v>
      </c>
      <c r="K456" s="4" t="s">
        <v>4</v>
      </c>
      <c r="L456" s="4" t="s">
        <v>30</v>
      </c>
      <c r="M456" s="8">
        <v>12</v>
      </c>
      <c r="N456" s="5">
        <v>101.06</v>
      </c>
      <c r="O456" s="6">
        <v>0.1</v>
      </c>
      <c r="P456" s="5">
        <v>50.59</v>
      </c>
      <c r="Q456" s="5">
        <f t="shared" si="28"/>
        <v>1091.4480000000001</v>
      </c>
      <c r="R456" s="5">
        <f t="shared" si="29"/>
        <v>607.08000000000004</v>
      </c>
      <c r="S456" s="5">
        <f t="shared" si="30"/>
        <v>484.36800000000005</v>
      </c>
      <c r="T456" s="7">
        <f t="shared" si="31"/>
        <v>0.4437847703234602</v>
      </c>
    </row>
    <row r="457" spans="1:20" ht="15.6">
      <c r="A457" s="2">
        <v>2453</v>
      </c>
      <c r="B457" s="3">
        <v>46110</v>
      </c>
      <c r="C457" s="4">
        <f>YEAR(SalesDataTable[[#This Row],[Order Date]])</f>
        <v>2026</v>
      </c>
      <c r="D457" s="16" t="str">
        <f>"Q"&amp;ROUNDUP(MONTH(SalesDataTable[[#This Row],[Order Date]])/3,0)</f>
        <v>Q1</v>
      </c>
      <c r="E457" s="4">
        <f>MONTH(SalesDataTable[[#This Row],[Order Date]])</f>
        <v>3</v>
      </c>
      <c r="F457" s="16" t="str">
        <f>TEXT(SalesDataTable[[#This Row],[Order Date]],"MMM")</f>
        <v>Mar</v>
      </c>
      <c r="G457" s="4" t="s">
        <v>20</v>
      </c>
      <c r="H457" s="4" t="s">
        <v>33</v>
      </c>
      <c r="I457" s="4" t="s">
        <v>2</v>
      </c>
      <c r="J457" s="4" t="s">
        <v>16</v>
      </c>
      <c r="K457" s="4" t="s">
        <v>4</v>
      </c>
      <c r="L457" s="4" t="s">
        <v>5</v>
      </c>
      <c r="M457" s="8">
        <v>2</v>
      </c>
      <c r="N457" s="5">
        <v>79.849999999999994</v>
      </c>
      <c r="O457" s="6">
        <v>0.05</v>
      </c>
      <c r="P457" s="5">
        <v>43.78</v>
      </c>
      <c r="Q457" s="5">
        <f t="shared" si="28"/>
        <v>151.71499999999997</v>
      </c>
      <c r="R457" s="5">
        <f t="shared" si="29"/>
        <v>87.56</v>
      </c>
      <c r="S457" s="5">
        <f t="shared" si="30"/>
        <v>64.154999999999973</v>
      </c>
      <c r="T457" s="7">
        <f t="shared" si="31"/>
        <v>0.42286524074745402</v>
      </c>
    </row>
    <row r="458" spans="1:20" ht="15.6">
      <c r="A458" s="2">
        <v>2676</v>
      </c>
      <c r="B458" s="3">
        <v>46110</v>
      </c>
      <c r="C458" s="4">
        <f>YEAR(SalesDataTable[[#This Row],[Order Date]])</f>
        <v>2026</v>
      </c>
      <c r="D458" s="16" t="str">
        <f>"Q"&amp;ROUNDUP(MONTH(SalesDataTable[[#This Row],[Order Date]])/3,0)</f>
        <v>Q1</v>
      </c>
      <c r="E458" s="4">
        <f>MONTH(SalesDataTable[[#This Row],[Order Date]])</f>
        <v>3</v>
      </c>
      <c r="F458" s="16" t="str">
        <f>TEXT(SalesDataTable[[#This Row],[Order Date]],"MMM")</f>
        <v>Mar</v>
      </c>
      <c r="G458" s="4" t="s">
        <v>11</v>
      </c>
      <c r="H458" s="4" t="s">
        <v>25</v>
      </c>
      <c r="I458" s="4" t="s">
        <v>19</v>
      </c>
      <c r="J458" s="4" t="s">
        <v>13</v>
      </c>
      <c r="K458" s="4" t="s">
        <v>23</v>
      </c>
      <c r="L458" s="4" t="s">
        <v>29</v>
      </c>
      <c r="M458" s="8">
        <v>4</v>
      </c>
      <c r="N458" s="5">
        <v>191.99</v>
      </c>
      <c r="O458" s="6">
        <v>0</v>
      </c>
      <c r="P458" s="5">
        <v>104.44</v>
      </c>
      <c r="Q458" s="5">
        <f t="shared" si="28"/>
        <v>767.96</v>
      </c>
      <c r="R458" s="5">
        <f t="shared" si="29"/>
        <v>417.76</v>
      </c>
      <c r="S458" s="5">
        <f t="shared" si="30"/>
        <v>350.20000000000005</v>
      </c>
      <c r="T458" s="7">
        <f t="shared" si="31"/>
        <v>0.45601333402781397</v>
      </c>
    </row>
    <row r="459" spans="1:20" ht="15.6">
      <c r="A459" s="2">
        <v>2800</v>
      </c>
      <c r="B459" s="3">
        <v>46110</v>
      </c>
      <c r="C459" s="4">
        <f>YEAR(SalesDataTable[[#This Row],[Order Date]])</f>
        <v>2026</v>
      </c>
      <c r="D459" s="16" t="str">
        <f>"Q"&amp;ROUNDUP(MONTH(SalesDataTable[[#This Row],[Order Date]])/3,0)</f>
        <v>Q1</v>
      </c>
      <c r="E459" s="4">
        <f>MONTH(SalesDataTable[[#This Row],[Order Date]])</f>
        <v>3</v>
      </c>
      <c r="F459" s="16" t="str">
        <f>TEXT(SalesDataTable[[#This Row],[Order Date]],"MMM")</f>
        <v>Mar</v>
      </c>
      <c r="G459" s="4" t="s">
        <v>6</v>
      </c>
      <c r="H459" s="4" t="s">
        <v>41</v>
      </c>
      <c r="I459" s="4" t="s">
        <v>2</v>
      </c>
      <c r="J459" s="4" t="s">
        <v>13</v>
      </c>
      <c r="K459" s="4" t="s">
        <v>4</v>
      </c>
      <c r="L459" s="4" t="s">
        <v>22</v>
      </c>
      <c r="M459" s="8">
        <v>1</v>
      </c>
      <c r="N459" s="5">
        <v>49.81</v>
      </c>
      <c r="O459" s="6">
        <v>0.05</v>
      </c>
      <c r="P459" s="5">
        <v>23.12</v>
      </c>
      <c r="Q459" s="5">
        <f t="shared" si="28"/>
        <v>47.319499999999998</v>
      </c>
      <c r="R459" s="5">
        <f t="shared" si="29"/>
        <v>23.12</v>
      </c>
      <c r="S459" s="5">
        <f t="shared" si="30"/>
        <v>24.199499999999997</v>
      </c>
      <c r="T459" s="7">
        <f t="shared" si="31"/>
        <v>0.51140650260463438</v>
      </c>
    </row>
    <row r="460" spans="1:20" ht="15.6">
      <c r="A460" s="2">
        <v>2857</v>
      </c>
      <c r="B460" s="3">
        <v>46110</v>
      </c>
      <c r="C460" s="4">
        <f>YEAR(SalesDataTable[[#This Row],[Order Date]])</f>
        <v>2026</v>
      </c>
      <c r="D460" s="16" t="str">
        <f>"Q"&amp;ROUNDUP(MONTH(SalesDataTable[[#This Row],[Order Date]])/3,0)</f>
        <v>Q1</v>
      </c>
      <c r="E460" s="4">
        <f>MONTH(SalesDataTable[[#This Row],[Order Date]])</f>
        <v>3</v>
      </c>
      <c r="F460" s="16" t="str">
        <f>TEXT(SalesDataTable[[#This Row],[Order Date]],"MMM")</f>
        <v>Mar</v>
      </c>
      <c r="G460" s="4" t="s">
        <v>0</v>
      </c>
      <c r="H460" s="4" t="s">
        <v>50</v>
      </c>
      <c r="I460" s="4" t="s">
        <v>19</v>
      </c>
      <c r="J460" s="4" t="s">
        <v>13</v>
      </c>
      <c r="K460" s="4" t="s">
        <v>34</v>
      </c>
      <c r="L460" s="4" t="s">
        <v>35</v>
      </c>
      <c r="M460" s="8">
        <v>1</v>
      </c>
      <c r="N460" s="5">
        <v>40.39</v>
      </c>
      <c r="O460" s="6">
        <v>0.1</v>
      </c>
      <c r="P460" s="5">
        <v>14.97</v>
      </c>
      <c r="Q460" s="5">
        <f t="shared" si="28"/>
        <v>36.350999999999999</v>
      </c>
      <c r="R460" s="5">
        <f t="shared" si="29"/>
        <v>14.97</v>
      </c>
      <c r="S460" s="5">
        <f t="shared" si="30"/>
        <v>21.381</v>
      </c>
      <c r="T460" s="7">
        <f t="shared" si="31"/>
        <v>0.58818189320788972</v>
      </c>
    </row>
    <row r="461" spans="1:20" ht="15.6">
      <c r="A461" s="2">
        <v>3584</v>
      </c>
      <c r="B461" s="3">
        <v>46110</v>
      </c>
      <c r="C461" s="4">
        <f>YEAR(SalesDataTable[[#This Row],[Order Date]])</f>
        <v>2026</v>
      </c>
      <c r="D461" s="16" t="str">
        <f>"Q"&amp;ROUNDUP(MONTH(SalesDataTable[[#This Row],[Order Date]])/3,0)</f>
        <v>Q1</v>
      </c>
      <c r="E461" s="4">
        <f>MONTH(SalesDataTable[[#This Row],[Order Date]])</f>
        <v>3</v>
      </c>
      <c r="F461" s="16" t="str">
        <f>TEXT(SalesDataTable[[#This Row],[Order Date]],"MMM")</f>
        <v>Mar</v>
      </c>
      <c r="G461" s="4" t="s">
        <v>0</v>
      </c>
      <c r="H461" s="4" t="s">
        <v>1</v>
      </c>
      <c r="I461" s="4" t="s">
        <v>2</v>
      </c>
      <c r="J461" s="4" t="s">
        <v>3</v>
      </c>
      <c r="K461" s="4" t="s">
        <v>14</v>
      </c>
      <c r="L461" s="4" t="s">
        <v>15</v>
      </c>
      <c r="M461" s="8">
        <v>1</v>
      </c>
      <c r="N461" s="5">
        <v>35.700000000000003</v>
      </c>
      <c r="O461" s="6">
        <v>0.05</v>
      </c>
      <c r="P461" s="5">
        <v>13.85</v>
      </c>
      <c r="Q461" s="5">
        <f t="shared" si="28"/>
        <v>33.914999999999999</v>
      </c>
      <c r="R461" s="5">
        <f t="shared" si="29"/>
        <v>13.85</v>
      </c>
      <c r="S461" s="5">
        <f t="shared" si="30"/>
        <v>20.064999999999998</v>
      </c>
      <c r="T461" s="7">
        <f t="shared" si="31"/>
        <v>0.59162612413386406</v>
      </c>
    </row>
    <row r="462" spans="1:20" ht="15.6">
      <c r="A462" s="2">
        <v>3669</v>
      </c>
      <c r="B462" s="3">
        <v>46110</v>
      </c>
      <c r="C462" s="4">
        <f>YEAR(SalesDataTable[[#This Row],[Order Date]])</f>
        <v>2026</v>
      </c>
      <c r="D462" s="16" t="str">
        <f>"Q"&amp;ROUNDUP(MONTH(SalesDataTable[[#This Row],[Order Date]])/3,0)</f>
        <v>Q1</v>
      </c>
      <c r="E462" s="4">
        <f>MONTH(SalesDataTable[[#This Row],[Order Date]])</f>
        <v>3</v>
      </c>
      <c r="F462" s="16" t="str">
        <f>TEXT(SalesDataTable[[#This Row],[Order Date]],"MMM")</f>
        <v>Mar</v>
      </c>
      <c r="G462" s="4" t="s">
        <v>11</v>
      </c>
      <c r="H462" s="4" t="s">
        <v>39</v>
      </c>
      <c r="I462" s="4" t="s">
        <v>28</v>
      </c>
      <c r="J462" s="4" t="s">
        <v>3</v>
      </c>
      <c r="K462" s="4" t="s">
        <v>23</v>
      </c>
      <c r="L462" s="4" t="s">
        <v>40</v>
      </c>
      <c r="M462" s="8">
        <v>1</v>
      </c>
      <c r="N462" s="5">
        <v>80.09</v>
      </c>
      <c r="O462" s="6">
        <v>0</v>
      </c>
      <c r="P462" s="5">
        <v>40.61</v>
      </c>
      <c r="Q462" s="5">
        <f t="shared" si="28"/>
        <v>80.09</v>
      </c>
      <c r="R462" s="5">
        <f t="shared" si="29"/>
        <v>40.61</v>
      </c>
      <c r="S462" s="5">
        <f t="shared" si="30"/>
        <v>39.480000000000004</v>
      </c>
      <c r="T462" s="7">
        <f t="shared" si="31"/>
        <v>0.49294543638406796</v>
      </c>
    </row>
    <row r="463" spans="1:20" ht="15.6">
      <c r="A463" s="2">
        <v>4787</v>
      </c>
      <c r="B463" s="3">
        <v>46110</v>
      </c>
      <c r="C463" s="4">
        <f>YEAR(SalesDataTable[[#This Row],[Order Date]])</f>
        <v>2026</v>
      </c>
      <c r="D463" s="16" t="str">
        <f>"Q"&amp;ROUNDUP(MONTH(SalesDataTable[[#This Row],[Order Date]])/3,0)</f>
        <v>Q1</v>
      </c>
      <c r="E463" s="4">
        <f>MONTH(SalesDataTable[[#This Row],[Order Date]])</f>
        <v>3</v>
      </c>
      <c r="F463" s="16" t="str">
        <f>TEXT(SalesDataTable[[#This Row],[Order Date]],"MMM")</f>
        <v>Mar</v>
      </c>
      <c r="G463" s="4" t="s">
        <v>20</v>
      </c>
      <c r="H463" s="4" t="s">
        <v>47</v>
      </c>
      <c r="I463" s="4" t="s">
        <v>28</v>
      </c>
      <c r="J463" s="4" t="s">
        <v>13</v>
      </c>
      <c r="K463" s="4" t="s">
        <v>9</v>
      </c>
      <c r="L463" s="4" t="s">
        <v>17</v>
      </c>
      <c r="M463" s="8">
        <v>1</v>
      </c>
      <c r="N463" s="5">
        <v>142.87</v>
      </c>
      <c r="O463" s="6">
        <v>0.1</v>
      </c>
      <c r="P463" s="5">
        <v>77.33</v>
      </c>
      <c r="Q463" s="5">
        <f t="shared" si="28"/>
        <v>128.583</v>
      </c>
      <c r="R463" s="5">
        <f t="shared" si="29"/>
        <v>77.33</v>
      </c>
      <c r="S463" s="5">
        <f t="shared" si="30"/>
        <v>51.253</v>
      </c>
      <c r="T463" s="7">
        <f t="shared" si="31"/>
        <v>0.39859857057309289</v>
      </c>
    </row>
    <row r="464" spans="1:20" ht="15.6">
      <c r="A464" s="2">
        <v>769</v>
      </c>
      <c r="B464" s="3">
        <v>46111</v>
      </c>
      <c r="C464" s="4">
        <f>YEAR(SalesDataTable[[#This Row],[Order Date]])</f>
        <v>2026</v>
      </c>
      <c r="D464" s="16" t="str">
        <f>"Q"&amp;ROUNDUP(MONTH(SalesDataTable[[#This Row],[Order Date]])/3,0)</f>
        <v>Q1</v>
      </c>
      <c r="E464" s="4">
        <f>MONTH(SalesDataTable[[#This Row],[Order Date]])</f>
        <v>3</v>
      </c>
      <c r="F464" s="16" t="str">
        <f>TEXT(SalesDataTable[[#This Row],[Order Date]],"MMM")</f>
        <v>Mar</v>
      </c>
      <c r="G464" s="4" t="s">
        <v>20</v>
      </c>
      <c r="H464" s="4" t="s">
        <v>33</v>
      </c>
      <c r="I464" s="4" t="s">
        <v>2</v>
      </c>
      <c r="J464" s="4" t="s">
        <v>3</v>
      </c>
      <c r="K464" s="4" t="s">
        <v>34</v>
      </c>
      <c r="L464" s="4" t="s">
        <v>35</v>
      </c>
      <c r="M464" s="8">
        <v>1</v>
      </c>
      <c r="N464" s="5">
        <v>40.53</v>
      </c>
      <c r="O464" s="6">
        <v>0</v>
      </c>
      <c r="P464" s="5">
        <v>14.32</v>
      </c>
      <c r="Q464" s="5">
        <f t="shared" si="28"/>
        <v>40.53</v>
      </c>
      <c r="R464" s="5">
        <f t="shared" si="29"/>
        <v>14.32</v>
      </c>
      <c r="S464" s="5">
        <f t="shared" si="30"/>
        <v>26.21</v>
      </c>
      <c r="T464" s="7">
        <f t="shared" si="31"/>
        <v>0.64668147051566738</v>
      </c>
    </row>
    <row r="465" spans="1:20" ht="15.6">
      <c r="A465" s="2">
        <v>1184</v>
      </c>
      <c r="B465" s="3">
        <v>46111</v>
      </c>
      <c r="C465" s="4">
        <f>YEAR(SalesDataTable[[#This Row],[Order Date]])</f>
        <v>2026</v>
      </c>
      <c r="D465" s="16" t="str">
        <f>"Q"&amp;ROUNDUP(MONTH(SalesDataTable[[#This Row],[Order Date]])/3,0)</f>
        <v>Q1</v>
      </c>
      <c r="E465" s="4">
        <f>MONTH(SalesDataTable[[#This Row],[Order Date]])</f>
        <v>3</v>
      </c>
      <c r="F465" s="16" t="str">
        <f>TEXT(SalesDataTable[[#This Row],[Order Date]],"MMM")</f>
        <v>Mar</v>
      </c>
      <c r="G465" s="4" t="s">
        <v>20</v>
      </c>
      <c r="H465" s="4" t="s">
        <v>33</v>
      </c>
      <c r="I465" s="4" t="s">
        <v>2</v>
      </c>
      <c r="J465" s="4" t="s">
        <v>3</v>
      </c>
      <c r="K465" s="4" t="s">
        <v>4</v>
      </c>
      <c r="L465" s="4" t="s">
        <v>22</v>
      </c>
      <c r="M465" s="8">
        <v>1</v>
      </c>
      <c r="N465" s="5">
        <v>49.46</v>
      </c>
      <c r="O465" s="6">
        <v>0</v>
      </c>
      <c r="P465" s="5">
        <v>23.04</v>
      </c>
      <c r="Q465" s="5">
        <f t="shared" si="28"/>
        <v>49.46</v>
      </c>
      <c r="R465" s="5">
        <f t="shared" si="29"/>
        <v>23.04</v>
      </c>
      <c r="S465" s="5">
        <f t="shared" si="30"/>
        <v>26.42</v>
      </c>
      <c r="T465" s="7">
        <f t="shared" si="31"/>
        <v>0.53416902547513145</v>
      </c>
    </row>
    <row r="466" spans="1:20" ht="15.6">
      <c r="A466" s="2">
        <v>1498</v>
      </c>
      <c r="B466" s="3">
        <v>46111</v>
      </c>
      <c r="C466" s="4">
        <f>YEAR(SalesDataTable[[#This Row],[Order Date]])</f>
        <v>2026</v>
      </c>
      <c r="D466" s="16" t="str">
        <f>"Q"&amp;ROUNDUP(MONTH(SalesDataTable[[#This Row],[Order Date]])/3,0)</f>
        <v>Q1</v>
      </c>
      <c r="E466" s="4">
        <f>MONTH(SalesDataTable[[#This Row],[Order Date]])</f>
        <v>3</v>
      </c>
      <c r="F466" s="16" t="str">
        <f>TEXT(SalesDataTable[[#This Row],[Order Date]],"MMM")</f>
        <v>Mar</v>
      </c>
      <c r="G466" s="4" t="s">
        <v>6</v>
      </c>
      <c r="H466" s="4" t="s">
        <v>49</v>
      </c>
      <c r="I466" s="4" t="s">
        <v>28</v>
      </c>
      <c r="J466" s="4" t="s">
        <v>16</v>
      </c>
      <c r="K466" s="4" t="s">
        <v>9</v>
      </c>
      <c r="L466" s="4" t="s">
        <v>17</v>
      </c>
      <c r="M466" s="8">
        <v>3</v>
      </c>
      <c r="N466" s="5">
        <v>142.46</v>
      </c>
      <c r="O466" s="6">
        <v>0</v>
      </c>
      <c r="P466" s="5">
        <v>79.650000000000006</v>
      </c>
      <c r="Q466" s="5">
        <f t="shared" si="28"/>
        <v>427.38</v>
      </c>
      <c r="R466" s="5">
        <f t="shared" si="29"/>
        <v>238.95000000000002</v>
      </c>
      <c r="S466" s="5">
        <f t="shared" si="30"/>
        <v>188.42999999999998</v>
      </c>
      <c r="T466" s="7">
        <f t="shared" si="31"/>
        <v>0.44089569001825069</v>
      </c>
    </row>
    <row r="467" spans="1:20" ht="15.6">
      <c r="A467" s="2">
        <v>2054</v>
      </c>
      <c r="B467" s="3">
        <v>46111</v>
      </c>
      <c r="C467" s="4">
        <f>YEAR(SalesDataTable[[#This Row],[Order Date]])</f>
        <v>2026</v>
      </c>
      <c r="D467" s="16" t="str">
        <f>"Q"&amp;ROUNDUP(MONTH(SalesDataTable[[#This Row],[Order Date]])/3,0)</f>
        <v>Q1</v>
      </c>
      <c r="E467" s="4">
        <f>MONTH(SalesDataTable[[#This Row],[Order Date]])</f>
        <v>3</v>
      </c>
      <c r="F467" s="16" t="str">
        <f>TEXT(SalesDataTable[[#This Row],[Order Date]],"MMM")</f>
        <v>Mar</v>
      </c>
      <c r="G467" s="4" t="s">
        <v>20</v>
      </c>
      <c r="H467" s="4" t="s">
        <v>47</v>
      </c>
      <c r="I467" s="4" t="s">
        <v>8</v>
      </c>
      <c r="J467" s="4" t="s">
        <v>16</v>
      </c>
      <c r="K467" s="4" t="s">
        <v>9</v>
      </c>
      <c r="L467" s="4" t="s">
        <v>17</v>
      </c>
      <c r="M467" s="8">
        <v>6</v>
      </c>
      <c r="N467" s="5">
        <v>142.18</v>
      </c>
      <c r="O467" s="6">
        <v>0.05</v>
      </c>
      <c r="P467" s="5">
        <v>80.94</v>
      </c>
      <c r="Q467" s="5">
        <f t="shared" si="28"/>
        <v>810.42600000000004</v>
      </c>
      <c r="R467" s="5">
        <f t="shared" si="29"/>
        <v>485.64</v>
      </c>
      <c r="S467" s="5">
        <f t="shared" si="30"/>
        <v>324.78600000000006</v>
      </c>
      <c r="T467" s="7">
        <f t="shared" si="31"/>
        <v>0.40075960050640036</v>
      </c>
    </row>
    <row r="468" spans="1:20" ht="15.6">
      <c r="A468" s="2">
        <v>2294</v>
      </c>
      <c r="B468" s="3">
        <v>46111</v>
      </c>
      <c r="C468" s="4">
        <f>YEAR(SalesDataTable[[#This Row],[Order Date]])</f>
        <v>2026</v>
      </c>
      <c r="D468" s="16" t="str">
        <f>"Q"&amp;ROUNDUP(MONTH(SalesDataTable[[#This Row],[Order Date]])/3,0)</f>
        <v>Q1</v>
      </c>
      <c r="E468" s="4">
        <f>MONTH(SalesDataTable[[#This Row],[Order Date]])</f>
        <v>3</v>
      </c>
      <c r="F468" s="16" t="str">
        <f>TEXT(SalesDataTable[[#This Row],[Order Date]],"MMM")</f>
        <v>Mar</v>
      </c>
      <c r="G468" s="4" t="s">
        <v>6</v>
      </c>
      <c r="H468" s="4" t="s">
        <v>49</v>
      </c>
      <c r="I468" s="4" t="s">
        <v>2</v>
      </c>
      <c r="J468" s="4" t="s">
        <v>13</v>
      </c>
      <c r="K468" s="4" t="s">
        <v>34</v>
      </c>
      <c r="L468" s="4" t="s">
        <v>35</v>
      </c>
      <c r="M468" s="8">
        <v>2</v>
      </c>
      <c r="N468" s="5">
        <v>41.04</v>
      </c>
      <c r="O468" s="6">
        <v>0</v>
      </c>
      <c r="P468" s="5">
        <v>15.03</v>
      </c>
      <c r="Q468" s="5">
        <f t="shared" si="28"/>
        <v>82.08</v>
      </c>
      <c r="R468" s="5">
        <f t="shared" si="29"/>
        <v>30.06</v>
      </c>
      <c r="S468" s="5">
        <f t="shared" si="30"/>
        <v>52.019999999999996</v>
      </c>
      <c r="T468" s="7">
        <f t="shared" si="31"/>
        <v>0.63377192982456132</v>
      </c>
    </row>
    <row r="469" spans="1:20" ht="15.6">
      <c r="A469" s="2">
        <v>2892</v>
      </c>
      <c r="B469" s="3">
        <v>46111</v>
      </c>
      <c r="C469" s="4">
        <f>YEAR(SalesDataTable[[#This Row],[Order Date]])</f>
        <v>2026</v>
      </c>
      <c r="D469" s="16" t="str">
        <f>"Q"&amp;ROUNDUP(MONTH(SalesDataTable[[#This Row],[Order Date]])/3,0)</f>
        <v>Q1</v>
      </c>
      <c r="E469" s="4">
        <f>MONTH(SalesDataTable[[#This Row],[Order Date]])</f>
        <v>3</v>
      </c>
      <c r="F469" s="16" t="str">
        <f>TEXT(SalesDataTable[[#This Row],[Order Date]],"MMM")</f>
        <v>Mar</v>
      </c>
      <c r="G469" s="4" t="s">
        <v>6</v>
      </c>
      <c r="H469" s="4" t="s">
        <v>43</v>
      </c>
      <c r="I469" s="4" t="s">
        <v>2</v>
      </c>
      <c r="J469" s="4" t="s">
        <v>3</v>
      </c>
      <c r="K469" s="4" t="s">
        <v>9</v>
      </c>
      <c r="L469" s="4" t="s">
        <v>17</v>
      </c>
      <c r="M469" s="8">
        <v>2</v>
      </c>
      <c r="N469" s="5">
        <v>145.06</v>
      </c>
      <c r="O469" s="6">
        <v>0.15</v>
      </c>
      <c r="P469" s="5">
        <v>77.08</v>
      </c>
      <c r="Q469" s="5">
        <f t="shared" si="28"/>
        <v>246.602</v>
      </c>
      <c r="R469" s="5">
        <f t="shared" si="29"/>
        <v>154.16</v>
      </c>
      <c r="S469" s="5">
        <f t="shared" si="30"/>
        <v>92.442000000000007</v>
      </c>
      <c r="T469" s="7">
        <f t="shared" si="31"/>
        <v>0.37486313979610875</v>
      </c>
    </row>
    <row r="470" spans="1:20" ht="15.6">
      <c r="A470" s="2">
        <v>3145</v>
      </c>
      <c r="B470" s="3">
        <v>46111</v>
      </c>
      <c r="C470" s="4">
        <f>YEAR(SalesDataTable[[#This Row],[Order Date]])</f>
        <v>2026</v>
      </c>
      <c r="D470" s="16" t="str">
        <f>"Q"&amp;ROUNDUP(MONTH(SalesDataTable[[#This Row],[Order Date]])/3,0)</f>
        <v>Q1</v>
      </c>
      <c r="E470" s="4">
        <f>MONTH(SalesDataTable[[#This Row],[Order Date]])</f>
        <v>3</v>
      </c>
      <c r="F470" s="16" t="str">
        <f>TEXT(SalesDataTable[[#This Row],[Order Date]],"MMM")</f>
        <v>Mar</v>
      </c>
      <c r="G470" s="4" t="s">
        <v>6</v>
      </c>
      <c r="H470" s="4" t="s">
        <v>41</v>
      </c>
      <c r="I470" s="4" t="s">
        <v>2</v>
      </c>
      <c r="J470" s="4" t="s">
        <v>3</v>
      </c>
      <c r="K470" s="4" t="s">
        <v>14</v>
      </c>
      <c r="L470" s="4" t="s">
        <v>44</v>
      </c>
      <c r="M470" s="8">
        <v>1</v>
      </c>
      <c r="N470" s="5">
        <v>130.72999999999999</v>
      </c>
      <c r="O470" s="6">
        <v>0</v>
      </c>
      <c r="P470" s="5">
        <v>66.17</v>
      </c>
      <c r="Q470" s="5">
        <f t="shared" si="28"/>
        <v>130.72999999999999</v>
      </c>
      <c r="R470" s="5">
        <f t="shared" si="29"/>
        <v>66.17</v>
      </c>
      <c r="S470" s="5">
        <f t="shared" si="30"/>
        <v>64.559999999999988</v>
      </c>
      <c r="T470" s="7">
        <f t="shared" si="31"/>
        <v>0.4938422703281572</v>
      </c>
    </row>
    <row r="471" spans="1:20" ht="15.6">
      <c r="A471" s="2">
        <v>3925</v>
      </c>
      <c r="B471" s="3">
        <v>46111</v>
      </c>
      <c r="C471" s="4">
        <f>YEAR(SalesDataTable[[#This Row],[Order Date]])</f>
        <v>2026</v>
      </c>
      <c r="D471" s="16" t="str">
        <f>"Q"&amp;ROUNDUP(MONTH(SalesDataTable[[#This Row],[Order Date]])/3,0)</f>
        <v>Q1</v>
      </c>
      <c r="E471" s="4">
        <f>MONTH(SalesDataTable[[#This Row],[Order Date]])</f>
        <v>3</v>
      </c>
      <c r="F471" s="16" t="str">
        <f>TEXT(SalesDataTable[[#This Row],[Order Date]],"MMM")</f>
        <v>Mar</v>
      </c>
      <c r="G471" s="4" t="s">
        <v>20</v>
      </c>
      <c r="H471" s="4" t="s">
        <v>47</v>
      </c>
      <c r="I471" s="4" t="s">
        <v>2</v>
      </c>
      <c r="J471" s="4" t="s">
        <v>16</v>
      </c>
      <c r="K471" s="4" t="s">
        <v>34</v>
      </c>
      <c r="L471" s="4" t="s">
        <v>42</v>
      </c>
      <c r="M471" s="8">
        <v>2</v>
      </c>
      <c r="N471" s="5">
        <v>36.630000000000003</v>
      </c>
      <c r="O471" s="6">
        <v>0</v>
      </c>
      <c r="P471" s="5">
        <v>14.31</v>
      </c>
      <c r="Q471" s="5">
        <f t="shared" si="28"/>
        <v>73.260000000000005</v>
      </c>
      <c r="R471" s="5">
        <f t="shared" si="29"/>
        <v>28.62</v>
      </c>
      <c r="S471" s="5">
        <f t="shared" si="30"/>
        <v>44.64</v>
      </c>
      <c r="T471" s="7">
        <f t="shared" si="31"/>
        <v>0.60933660933660927</v>
      </c>
    </row>
    <row r="472" spans="1:20" ht="15.6">
      <c r="A472" s="2">
        <v>2722</v>
      </c>
      <c r="B472" s="3">
        <v>46112</v>
      </c>
      <c r="C472" s="4">
        <f>YEAR(SalesDataTable[[#This Row],[Order Date]])</f>
        <v>2026</v>
      </c>
      <c r="D472" s="16" t="str">
        <f>"Q"&amp;ROUNDUP(MONTH(SalesDataTable[[#This Row],[Order Date]])/3,0)</f>
        <v>Q1</v>
      </c>
      <c r="E472" s="4">
        <f>MONTH(SalesDataTable[[#This Row],[Order Date]])</f>
        <v>3</v>
      </c>
      <c r="F472" s="16" t="str">
        <f>TEXT(SalesDataTable[[#This Row],[Order Date]],"MMM")</f>
        <v>Mar</v>
      </c>
      <c r="G472" s="4" t="s">
        <v>20</v>
      </c>
      <c r="H472" s="4" t="s">
        <v>47</v>
      </c>
      <c r="I472" s="4" t="s">
        <v>28</v>
      </c>
      <c r="J472" s="4" t="s">
        <v>13</v>
      </c>
      <c r="K472" s="4" t="s">
        <v>4</v>
      </c>
      <c r="L472" s="4" t="s">
        <v>22</v>
      </c>
      <c r="M472" s="8">
        <v>1</v>
      </c>
      <c r="N472" s="5">
        <v>50.99</v>
      </c>
      <c r="O472" s="6">
        <v>0.1</v>
      </c>
      <c r="P472" s="5">
        <v>21.86</v>
      </c>
      <c r="Q472" s="5">
        <f t="shared" si="28"/>
        <v>45.891000000000005</v>
      </c>
      <c r="R472" s="5">
        <f t="shared" si="29"/>
        <v>21.86</v>
      </c>
      <c r="S472" s="5">
        <f t="shared" si="30"/>
        <v>24.031000000000006</v>
      </c>
      <c r="T472" s="7">
        <f t="shared" si="31"/>
        <v>0.52365387548756848</v>
      </c>
    </row>
    <row r="473" spans="1:20" ht="15.6">
      <c r="A473" s="2">
        <v>2767</v>
      </c>
      <c r="B473" s="3">
        <v>46112</v>
      </c>
      <c r="C473" s="4">
        <f>YEAR(SalesDataTable[[#This Row],[Order Date]])</f>
        <v>2026</v>
      </c>
      <c r="D473" s="16" t="str">
        <f>"Q"&amp;ROUNDUP(MONTH(SalesDataTable[[#This Row],[Order Date]])/3,0)</f>
        <v>Q1</v>
      </c>
      <c r="E473" s="4">
        <f>MONTH(SalesDataTable[[#This Row],[Order Date]])</f>
        <v>3</v>
      </c>
      <c r="F473" s="16" t="str">
        <f>TEXT(SalesDataTable[[#This Row],[Order Date]],"MMM")</f>
        <v>Mar</v>
      </c>
      <c r="G473" s="4" t="s">
        <v>6</v>
      </c>
      <c r="H473" s="4" t="s">
        <v>27</v>
      </c>
      <c r="I473" s="4" t="s">
        <v>2</v>
      </c>
      <c r="J473" s="4" t="s">
        <v>3</v>
      </c>
      <c r="K473" s="4" t="s">
        <v>14</v>
      </c>
      <c r="L473" s="4" t="s">
        <v>44</v>
      </c>
      <c r="M473" s="8">
        <v>4</v>
      </c>
      <c r="N473" s="5">
        <v>134.18</v>
      </c>
      <c r="O473" s="6">
        <v>0</v>
      </c>
      <c r="P473" s="5">
        <v>66.430000000000007</v>
      </c>
      <c r="Q473" s="5">
        <f t="shared" si="28"/>
        <v>536.72</v>
      </c>
      <c r="R473" s="5">
        <f t="shared" si="29"/>
        <v>265.72000000000003</v>
      </c>
      <c r="S473" s="5">
        <f t="shared" si="30"/>
        <v>271</v>
      </c>
      <c r="T473" s="7">
        <f t="shared" si="31"/>
        <v>0.5049187658369354</v>
      </c>
    </row>
    <row r="474" spans="1:20" ht="15.6">
      <c r="A474" s="2">
        <v>3794</v>
      </c>
      <c r="B474" s="3">
        <v>46112</v>
      </c>
      <c r="C474" s="4">
        <f>YEAR(SalesDataTable[[#This Row],[Order Date]])</f>
        <v>2026</v>
      </c>
      <c r="D474" s="16" t="str">
        <f>"Q"&amp;ROUNDUP(MONTH(SalesDataTable[[#This Row],[Order Date]])/3,0)</f>
        <v>Q1</v>
      </c>
      <c r="E474" s="4">
        <f>MONTH(SalesDataTable[[#This Row],[Order Date]])</f>
        <v>3</v>
      </c>
      <c r="F474" s="16" t="str">
        <f>TEXT(SalesDataTable[[#This Row],[Order Date]],"MMM")</f>
        <v>Mar</v>
      </c>
      <c r="G474" s="4" t="s">
        <v>6</v>
      </c>
      <c r="H474" s="4" t="s">
        <v>43</v>
      </c>
      <c r="I474" s="4" t="s">
        <v>19</v>
      </c>
      <c r="J474" s="4" t="s">
        <v>16</v>
      </c>
      <c r="K474" s="4" t="s">
        <v>34</v>
      </c>
      <c r="L474" s="4" t="s">
        <v>45</v>
      </c>
      <c r="M474" s="8">
        <v>2</v>
      </c>
      <c r="N474" s="5">
        <v>50.86</v>
      </c>
      <c r="O474" s="6">
        <v>0.1</v>
      </c>
      <c r="P474" s="5">
        <v>21.76</v>
      </c>
      <c r="Q474" s="5">
        <f t="shared" si="28"/>
        <v>91.548000000000002</v>
      </c>
      <c r="R474" s="5">
        <f t="shared" si="29"/>
        <v>43.52</v>
      </c>
      <c r="S474" s="5">
        <f t="shared" si="30"/>
        <v>48.027999999999999</v>
      </c>
      <c r="T474" s="7">
        <f t="shared" si="31"/>
        <v>0.52462096386595003</v>
      </c>
    </row>
    <row r="475" spans="1:20" ht="15.6">
      <c r="A475" s="2">
        <v>3880</v>
      </c>
      <c r="B475" s="3">
        <v>46112</v>
      </c>
      <c r="C475" s="4">
        <f>YEAR(SalesDataTable[[#This Row],[Order Date]])</f>
        <v>2026</v>
      </c>
      <c r="D475" s="16" t="str">
        <f>"Q"&amp;ROUNDUP(MONTH(SalesDataTable[[#This Row],[Order Date]])/3,0)</f>
        <v>Q1</v>
      </c>
      <c r="E475" s="4">
        <f>MONTH(SalesDataTable[[#This Row],[Order Date]])</f>
        <v>3</v>
      </c>
      <c r="F475" s="16" t="str">
        <f>TEXT(SalesDataTable[[#This Row],[Order Date]],"MMM")</f>
        <v>Mar</v>
      </c>
      <c r="G475" s="4" t="s">
        <v>6</v>
      </c>
      <c r="H475" s="4" t="s">
        <v>43</v>
      </c>
      <c r="I475" s="4" t="s">
        <v>8</v>
      </c>
      <c r="J475" s="4" t="s">
        <v>16</v>
      </c>
      <c r="K475" s="4" t="s">
        <v>23</v>
      </c>
      <c r="L475" s="4" t="s">
        <v>51</v>
      </c>
      <c r="M475" s="8">
        <v>12</v>
      </c>
      <c r="N475" s="5">
        <v>124.86</v>
      </c>
      <c r="O475" s="6">
        <v>0.1</v>
      </c>
      <c r="P475" s="5">
        <v>60.82</v>
      </c>
      <c r="Q475" s="5">
        <f t="shared" si="28"/>
        <v>1348.4880000000001</v>
      </c>
      <c r="R475" s="5">
        <f t="shared" si="29"/>
        <v>729.84</v>
      </c>
      <c r="S475" s="5">
        <f t="shared" si="30"/>
        <v>618.64800000000002</v>
      </c>
      <c r="T475" s="7">
        <f t="shared" si="31"/>
        <v>0.45877160197198641</v>
      </c>
    </row>
    <row r="476" spans="1:20" ht="15.6">
      <c r="A476" s="2">
        <v>422</v>
      </c>
      <c r="B476" s="3">
        <v>46113</v>
      </c>
      <c r="C476" s="4">
        <f>YEAR(SalesDataTable[[#This Row],[Order Date]])</f>
        <v>2026</v>
      </c>
      <c r="D476" s="16" t="str">
        <f>"Q"&amp;ROUNDUP(MONTH(SalesDataTable[[#This Row],[Order Date]])/3,0)</f>
        <v>Q2</v>
      </c>
      <c r="E476" s="4">
        <f>MONTH(SalesDataTable[[#This Row],[Order Date]])</f>
        <v>4</v>
      </c>
      <c r="F476" s="16" t="str">
        <f>TEXT(SalesDataTable[[#This Row],[Order Date]],"MMM")</f>
        <v>Apr</v>
      </c>
      <c r="G476" s="4" t="s">
        <v>20</v>
      </c>
      <c r="H476" s="4" t="s">
        <v>21</v>
      </c>
      <c r="I476" s="4" t="s">
        <v>2</v>
      </c>
      <c r="J476" s="4" t="s">
        <v>16</v>
      </c>
      <c r="K476" s="4" t="s">
        <v>4</v>
      </c>
      <c r="L476" s="4" t="s">
        <v>5</v>
      </c>
      <c r="M476" s="8">
        <v>1</v>
      </c>
      <c r="N476" s="5">
        <v>81.760000000000005</v>
      </c>
      <c r="O476" s="6">
        <v>0.1</v>
      </c>
      <c r="P476" s="5">
        <v>42.78</v>
      </c>
      <c r="Q476" s="5">
        <f t="shared" si="28"/>
        <v>73.584000000000003</v>
      </c>
      <c r="R476" s="5">
        <f t="shared" si="29"/>
        <v>42.78</v>
      </c>
      <c r="S476" s="5">
        <f t="shared" si="30"/>
        <v>30.804000000000002</v>
      </c>
      <c r="T476" s="7">
        <f t="shared" si="31"/>
        <v>0.4186236138290933</v>
      </c>
    </row>
    <row r="477" spans="1:20" ht="15.6">
      <c r="A477" s="2">
        <v>495</v>
      </c>
      <c r="B477" s="3">
        <v>46113</v>
      </c>
      <c r="C477" s="4">
        <f>YEAR(SalesDataTable[[#This Row],[Order Date]])</f>
        <v>2026</v>
      </c>
      <c r="D477" s="16" t="str">
        <f>"Q"&amp;ROUNDUP(MONTH(SalesDataTable[[#This Row],[Order Date]])/3,0)</f>
        <v>Q2</v>
      </c>
      <c r="E477" s="4">
        <f>MONTH(SalesDataTable[[#This Row],[Order Date]])</f>
        <v>4</v>
      </c>
      <c r="F477" s="16" t="str">
        <f>TEXT(SalesDataTable[[#This Row],[Order Date]],"MMM")</f>
        <v>Apr</v>
      </c>
      <c r="G477" s="4" t="s">
        <v>6</v>
      </c>
      <c r="H477" s="4" t="s">
        <v>49</v>
      </c>
      <c r="I477" s="4" t="s">
        <v>19</v>
      </c>
      <c r="J477" s="4" t="s">
        <v>16</v>
      </c>
      <c r="K477" s="4" t="s">
        <v>14</v>
      </c>
      <c r="L477" s="4" t="s">
        <v>44</v>
      </c>
      <c r="M477" s="8">
        <v>1</v>
      </c>
      <c r="N477" s="5">
        <v>134.65</v>
      </c>
      <c r="O477" s="6">
        <v>0</v>
      </c>
      <c r="P477" s="5">
        <v>68.19</v>
      </c>
      <c r="Q477" s="5">
        <f t="shared" si="28"/>
        <v>134.65</v>
      </c>
      <c r="R477" s="5">
        <f t="shared" si="29"/>
        <v>68.19</v>
      </c>
      <c r="S477" s="5">
        <f t="shared" si="30"/>
        <v>66.460000000000008</v>
      </c>
      <c r="T477" s="7">
        <f t="shared" si="31"/>
        <v>0.49357593761604163</v>
      </c>
    </row>
    <row r="478" spans="1:20" ht="15.6">
      <c r="A478" s="2">
        <v>1517</v>
      </c>
      <c r="B478" s="3">
        <v>46113</v>
      </c>
      <c r="C478" s="4">
        <f>YEAR(SalesDataTable[[#This Row],[Order Date]])</f>
        <v>2026</v>
      </c>
      <c r="D478" s="16" t="str">
        <f>"Q"&amp;ROUNDUP(MONTH(SalesDataTable[[#This Row],[Order Date]])/3,0)</f>
        <v>Q2</v>
      </c>
      <c r="E478" s="4">
        <f>MONTH(SalesDataTable[[#This Row],[Order Date]])</f>
        <v>4</v>
      </c>
      <c r="F478" s="16" t="str">
        <f>TEXT(SalesDataTable[[#This Row],[Order Date]],"MMM")</f>
        <v>Apr</v>
      </c>
      <c r="G478" s="4" t="s">
        <v>11</v>
      </c>
      <c r="H478" s="4" t="s">
        <v>52</v>
      </c>
      <c r="I478" s="4" t="s">
        <v>2</v>
      </c>
      <c r="J478" s="4" t="s">
        <v>16</v>
      </c>
      <c r="K478" s="4" t="s">
        <v>4</v>
      </c>
      <c r="L478" s="4" t="s">
        <v>26</v>
      </c>
      <c r="M478" s="8">
        <v>1</v>
      </c>
      <c r="N478" s="5">
        <v>41.21</v>
      </c>
      <c r="O478" s="6">
        <v>0</v>
      </c>
      <c r="P478" s="5">
        <v>16.34</v>
      </c>
      <c r="Q478" s="5">
        <f t="shared" si="28"/>
        <v>41.21</v>
      </c>
      <c r="R478" s="5">
        <f t="shared" si="29"/>
        <v>16.34</v>
      </c>
      <c r="S478" s="5">
        <f t="shared" si="30"/>
        <v>24.87</v>
      </c>
      <c r="T478" s="7">
        <f t="shared" si="31"/>
        <v>0.60349429750060668</v>
      </c>
    </row>
    <row r="479" spans="1:20" ht="15.6">
      <c r="A479" s="2">
        <v>2391</v>
      </c>
      <c r="B479" s="3">
        <v>46113</v>
      </c>
      <c r="C479" s="4">
        <f>YEAR(SalesDataTable[[#This Row],[Order Date]])</f>
        <v>2026</v>
      </c>
      <c r="D479" s="16" t="str">
        <f>"Q"&amp;ROUNDUP(MONTH(SalesDataTable[[#This Row],[Order Date]])/3,0)</f>
        <v>Q2</v>
      </c>
      <c r="E479" s="4">
        <f>MONTH(SalesDataTable[[#This Row],[Order Date]])</f>
        <v>4</v>
      </c>
      <c r="F479" s="16" t="str">
        <f>TEXT(SalesDataTable[[#This Row],[Order Date]],"MMM")</f>
        <v>Apr</v>
      </c>
      <c r="G479" s="4" t="s">
        <v>6</v>
      </c>
      <c r="H479" s="4" t="s">
        <v>43</v>
      </c>
      <c r="I479" s="4" t="s">
        <v>2</v>
      </c>
      <c r="J479" s="4" t="s">
        <v>3</v>
      </c>
      <c r="K479" s="4" t="s">
        <v>34</v>
      </c>
      <c r="L479" s="4" t="s">
        <v>35</v>
      </c>
      <c r="M479" s="8">
        <v>2</v>
      </c>
      <c r="N479" s="5">
        <v>40.590000000000003</v>
      </c>
      <c r="O479" s="6">
        <v>0</v>
      </c>
      <c r="P479" s="5">
        <v>15.01</v>
      </c>
      <c r="Q479" s="5">
        <f t="shared" si="28"/>
        <v>81.180000000000007</v>
      </c>
      <c r="R479" s="5">
        <f t="shared" si="29"/>
        <v>30.02</v>
      </c>
      <c r="S479" s="5">
        <f t="shared" si="30"/>
        <v>51.160000000000011</v>
      </c>
      <c r="T479" s="7">
        <f t="shared" si="31"/>
        <v>0.63020448386302053</v>
      </c>
    </row>
    <row r="480" spans="1:20" ht="15.6">
      <c r="A480" s="2">
        <v>3809</v>
      </c>
      <c r="B480" s="3">
        <v>46113</v>
      </c>
      <c r="C480" s="4">
        <f>YEAR(SalesDataTable[[#This Row],[Order Date]])</f>
        <v>2026</v>
      </c>
      <c r="D480" s="16" t="str">
        <f>"Q"&amp;ROUNDUP(MONTH(SalesDataTable[[#This Row],[Order Date]])/3,0)</f>
        <v>Q2</v>
      </c>
      <c r="E480" s="4">
        <f>MONTH(SalesDataTable[[#This Row],[Order Date]])</f>
        <v>4</v>
      </c>
      <c r="F480" s="16" t="str">
        <f>TEXT(SalesDataTable[[#This Row],[Order Date]],"MMM")</f>
        <v>Apr</v>
      </c>
      <c r="G480" s="4" t="s">
        <v>0</v>
      </c>
      <c r="H480" s="4" t="s">
        <v>50</v>
      </c>
      <c r="I480" s="4" t="s">
        <v>2</v>
      </c>
      <c r="J480" s="4" t="s">
        <v>13</v>
      </c>
      <c r="K480" s="4" t="s">
        <v>23</v>
      </c>
      <c r="L480" s="4" t="s">
        <v>51</v>
      </c>
      <c r="M480" s="8">
        <v>3</v>
      </c>
      <c r="N480" s="5">
        <v>124.08</v>
      </c>
      <c r="O480" s="6">
        <v>0.05</v>
      </c>
      <c r="P480" s="5">
        <v>62.41</v>
      </c>
      <c r="Q480" s="5">
        <f t="shared" si="28"/>
        <v>353.62799999999999</v>
      </c>
      <c r="R480" s="5">
        <f t="shared" si="29"/>
        <v>187.23</v>
      </c>
      <c r="S480" s="5">
        <f t="shared" si="30"/>
        <v>166.398</v>
      </c>
      <c r="T480" s="7">
        <f t="shared" si="31"/>
        <v>0.47054531880959655</v>
      </c>
    </row>
    <row r="481" spans="1:20" ht="15.6">
      <c r="A481" s="2">
        <v>3958</v>
      </c>
      <c r="B481" s="3">
        <v>46113</v>
      </c>
      <c r="C481" s="4">
        <f>YEAR(SalesDataTable[[#This Row],[Order Date]])</f>
        <v>2026</v>
      </c>
      <c r="D481" s="16" t="str">
        <f>"Q"&amp;ROUNDUP(MONTH(SalesDataTable[[#This Row],[Order Date]])/3,0)</f>
        <v>Q2</v>
      </c>
      <c r="E481" s="4">
        <f>MONTH(SalesDataTable[[#This Row],[Order Date]])</f>
        <v>4</v>
      </c>
      <c r="F481" s="16" t="str">
        <f>TEXT(SalesDataTable[[#This Row],[Order Date]],"MMM")</f>
        <v>Apr</v>
      </c>
      <c r="G481" s="4" t="s">
        <v>6</v>
      </c>
      <c r="H481" s="4" t="s">
        <v>7</v>
      </c>
      <c r="I481" s="4" t="s">
        <v>2</v>
      </c>
      <c r="J481" s="4" t="s">
        <v>3</v>
      </c>
      <c r="K481" s="4" t="s">
        <v>23</v>
      </c>
      <c r="L481" s="4" t="s">
        <v>51</v>
      </c>
      <c r="M481" s="8">
        <v>2</v>
      </c>
      <c r="N481" s="5">
        <v>125.35</v>
      </c>
      <c r="O481" s="6">
        <v>0.15</v>
      </c>
      <c r="P481" s="5">
        <v>60.73</v>
      </c>
      <c r="Q481" s="5">
        <f t="shared" si="28"/>
        <v>213.095</v>
      </c>
      <c r="R481" s="5">
        <f t="shared" si="29"/>
        <v>121.46</v>
      </c>
      <c r="S481" s="5">
        <f t="shared" si="30"/>
        <v>91.635000000000005</v>
      </c>
      <c r="T481" s="7">
        <f t="shared" si="31"/>
        <v>0.43001947488209485</v>
      </c>
    </row>
    <row r="482" spans="1:20" ht="15.6">
      <c r="A482" s="2">
        <v>4418</v>
      </c>
      <c r="B482" s="3">
        <v>46113</v>
      </c>
      <c r="C482" s="4">
        <f>YEAR(SalesDataTable[[#This Row],[Order Date]])</f>
        <v>2026</v>
      </c>
      <c r="D482" s="16" t="str">
        <f>"Q"&amp;ROUNDUP(MONTH(SalesDataTable[[#This Row],[Order Date]])/3,0)</f>
        <v>Q2</v>
      </c>
      <c r="E482" s="4">
        <f>MONTH(SalesDataTable[[#This Row],[Order Date]])</f>
        <v>4</v>
      </c>
      <c r="F482" s="16" t="str">
        <f>TEXT(SalesDataTable[[#This Row],[Order Date]],"MMM")</f>
        <v>Apr</v>
      </c>
      <c r="G482" s="4" t="s">
        <v>6</v>
      </c>
      <c r="H482" s="4" t="s">
        <v>49</v>
      </c>
      <c r="I482" s="4" t="s">
        <v>28</v>
      </c>
      <c r="J482" s="4" t="s">
        <v>13</v>
      </c>
      <c r="K482" s="4" t="s">
        <v>34</v>
      </c>
      <c r="L482" s="4" t="s">
        <v>42</v>
      </c>
      <c r="M482" s="8">
        <v>3</v>
      </c>
      <c r="N482" s="5">
        <v>36.090000000000003</v>
      </c>
      <c r="O482" s="6">
        <v>0</v>
      </c>
      <c r="P482" s="5">
        <v>14.03</v>
      </c>
      <c r="Q482" s="5">
        <f t="shared" si="28"/>
        <v>108.27000000000001</v>
      </c>
      <c r="R482" s="5">
        <f t="shared" si="29"/>
        <v>42.089999999999996</v>
      </c>
      <c r="S482" s="5">
        <f t="shared" si="30"/>
        <v>66.180000000000007</v>
      </c>
      <c r="T482" s="7">
        <f t="shared" si="31"/>
        <v>0.61124965364366857</v>
      </c>
    </row>
    <row r="483" spans="1:20" ht="15.6">
      <c r="A483" s="2">
        <v>4693</v>
      </c>
      <c r="B483" s="3">
        <v>46113</v>
      </c>
      <c r="C483" s="4">
        <f>YEAR(SalesDataTable[[#This Row],[Order Date]])</f>
        <v>2026</v>
      </c>
      <c r="D483" s="16" t="str">
        <f>"Q"&amp;ROUNDUP(MONTH(SalesDataTable[[#This Row],[Order Date]])/3,0)</f>
        <v>Q2</v>
      </c>
      <c r="E483" s="4">
        <f>MONTH(SalesDataTable[[#This Row],[Order Date]])</f>
        <v>4</v>
      </c>
      <c r="F483" s="16" t="str">
        <f>TEXT(SalesDataTable[[#This Row],[Order Date]],"MMM")</f>
        <v>Apr</v>
      </c>
      <c r="G483" s="4" t="s">
        <v>6</v>
      </c>
      <c r="H483" s="4" t="s">
        <v>43</v>
      </c>
      <c r="I483" s="4" t="s">
        <v>8</v>
      </c>
      <c r="J483" s="4" t="s">
        <v>16</v>
      </c>
      <c r="K483" s="4" t="s">
        <v>9</v>
      </c>
      <c r="L483" s="4" t="s">
        <v>10</v>
      </c>
      <c r="M483" s="8">
        <v>15</v>
      </c>
      <c r="N483" s="5">
        <v>94.33</v>
      </c>
      <c r="O483" s="6">
        <v>0.1</v>
      </c>
      <c r="P483" s="5">
        <v>44.38</v>
      </c>
      <c r="Q483" s="5">
        <f t="shared" si="28"/>
        <v>1273.4550000000002</v>
      </c>
      <c r="R483" s="5">
        <f t="shared" si="29"/>
        <v>665.7</v>
      </c>
      <c r="S483" s="5">
        <f t="shared" si="30"/>
        <v>607.75500000000011</v>
      </c>
      <c r="T483" s="7">
        <f t="shared" si="31"/>
        <v>0.47724890161018652</v>
      </c>
    </row>
    <row r="484" spans="1:20" ht="15.6">
      <c r="A484" s="2">
        <v>193</v>
      </c>
      <c r="B484" s="3">
        <v>46114</v>
      </c>
      <c r="C484" s="4">
        <f>YEAR(SalesDataTable[[#This Row],[Order Date]])</f>
        <v>2026</v>
      </c>
      <c r="D484" s="16" t="str">
        <f>"Q"&amp;ROUNDUP(MONTH(SalesDataTable[[#This Row],[Order Date]])/3,0)</f>
        <v>Q2</v>
      </c>
      <c r="E484" s="4">
        <f>MONTH(SalesDataTable[[#This Row],[Order Date]])</f>
        <v>4</v>
      </c>
      <c r="F484" s="16" t="str">
        <f>TEXT(SalesDataTable[[#This Row],[Order Date]],"MMM")</f>
        <v>Apr</v>
      </c>
      <c r="G484" s="4" t="s">
        <v>20</v>
      </c>
      <c r="H484" s="4" t="s">
        <v>21</v>
      </c>
      <c r="I484" s="4" t="s">
        <v>19</v>
      </c>
      <c r="J484" s="4" t="s">
        <v>3</v>
      </c>
      <c r="K484" s="4" t="s">
        <v>14</v>
      </c>
      <c r="L484" s="4" t="s">
        <v>15</v>
      </c>
      <c r="M484" s="8">
        <v>1</v>
      </c>
      <c r="N484" s="5">
        <v>35.6</v>
      </c>
      <c r="O484" s="6">
        <v>0.1</v>
      </c>
      <c r="P484" s="5">
        <v>13.39</v>
      </c>
      <c r="Q484" s="5">
        <f t="shared" si="28"/>
        <v>32.04</v>
      </c>
      <c r="R484" s="5">
        <f t="shared" si="29"/>
        <v>13.39</v>
      </c>
      <c r="S484" s="5">
        <f t="shared" si="30"/>
        <v>18.649999999999999</v>
      </c>
      <c r="T484" s="7">
        <f t="shared" si="31"/>
        <v>0.58208489388264661</v>
      </c>
    </row>
    <row r="485" spans="1:20" ht="15.6">
      <c r="A485" s="2">
        <v>2246</v>
      </c>
      <c r="B485" s="3">
        <v>46114</v>
      </c>
      <c r="C485" s="4">
        <f>YEAR(SalesDataTable[[#This Row],[Order Date]])</f>
        <v>2026</v>
      </c>
      <c r="D485" s="16" t="str">
        <f>"Q"&amp;ROUNDUP(MONTH(SalesDataTable[[#This Row],[Order Date]])/3,0)</f>
        <v>Q2</v>
      </c>
      <c r="E485" s="4">
        <f>MONTH(SalesDataTable[[#This Row],[Order Date]])</f>
        <v>4</v>
      </c>
      <c r="F485" s="16" t="str">
        <f>TEXT(SalesDataTable[[#This Row],[Order Date]],"MMM")</f>
        <v>Apr</v>
      </c>
      <c r="G485" s="4" t="s">
        <v>6</v>
      </c>
      <c r="H485" s="4" t="s">
        <v>43</v>
      </c>
      <c r="I485" s="4" t="s">
        <v>28</v>
      </c>
      <c r="J485" s="4" t="s">
        <v>3</v>
      </c>
      <c r="K485" s="4" t="s">
        <v>4</v>
      </c>
      <c r="L485" s="4" t="s">
        <v>22</v>
      </c>
      <c r="M485" s="8">
        <v>1</v>
      </c>
      <c r="N485" s="5">
        <v>50.17</v>
      </c>
      <c r="O485" s="6">
        <v>0</v>
      </c>
      <c r="P485" s="5">
        <v>21.95</v>
      </c>
      <c r="Q485" s="5">
        <f t="shared" si="28"/>
        <v>50.17</v>
      </c>
      <c r="R485" s="5">
        <f t="shared" si="29"/>
        <v>21.95</v>
      </c>
      <c r="S485" s="5">
        <f t="shared" si="30"/>
        <v>28.220000000000002</v>
      </c>
      <c r="T485" s="7">
        <f t="shared" si="31"/>
        <v>0.56248754235598963</v>
      </c>
    </row>
    <row r="486" spans="1:20" ht="15.6">
      <c r="A486" s="2">
        <v>2556</v>
      </c>
      <c r="B486" s="3">
        <v>46114</v>
      </c>
      <c r="C486" s="4">
        <f>YEAR(SalesDataTable[[#This Row],[Order Date]])</f>
        <v>2026</v>
      </c>
      <c r="D486" s="16" t="str">
        <f>"Q"&amp;ROUNDUP(MONTH(SalesDataTable[[#This Row],[Order Date]])/3,0)</f>
        <v>Q2</v>
      </c>
      <c r="E486" s="4">
        <f>MONTH(SalesDataTable[[#This Row],[Order Date]])</f>
        <v>4</v>
      </c>
      <c r="F486" s="16" t="str">
        <f>TEXT(SalesDataTable[[#This Row],[Order Date]],"MMM")</f>
        <v>Apr</v>
      </c>
      <c r="G486" s="4" t="s">
        <v>20</v>
      </c>
      <c r="H486" s="4" t="s">
        <v>33</v>
      </c>
      <c r="I486" s="4" t="s">
        <v>2</v>
      </c>
      <c r="J486" s="4" t="s">
        <v>3</v>
      </c>
      <c r="K486" s="4" t="s">
        <v>9</v>
      </c>
      <c r="L486" s="4" t="s">
        <v>46</v>
      </c>
      <c r="M486" s="8">
        <v>2</v>
      </c>
      <c r="N486" s="5">
        <v>72.900000000000006</v>
      </c>
      <c r="O486" s="6">
        <v>0</v>
      </c>
      <c r="P486" s="5">
        <v>31.52</v>
      </c>
      <c r="Q486" s="5">
        <f t="shared" si="28"/>
        <v>145.80000000000001</v>
      </c>
      <c r="R486" s="5">
        <f t="shared" si="29"/>
        <v>63.04</v>
      </c>
      <c r="S486" s="5">
        <f t="shared" si="30"/>
        <v>82.760000000000019</v>
      </c>
      <c r="T486" s="7">
        <f t="shared" si="31"/>
        <v>0.5676268861454048</v>
      </c>
    </row>
    <row r="487" spans="1:20" ht="15.6">
      <c r="A487" s="2">
        <v>169</v>
      </c>
      <c r="B487" s="3">
        <v>46115</v>
      </c>
      <c r="C487" s="4">
        <f>YEAR(SalesDataTable[[#This Row],[Order Date]])</f>
        <v>2026</v>
      </c>
      <c r="D487" s="16" t="str">
        <f>"Q"&amp;ROUNDUP(MONTH(SalesDataTable[[#This Row],[Order Date]])/3,0)</f>
        <v>Q2</v>
      </c>
      <c r="E487" s="4">
        <f>MONTH(SalesDataTable[[#This Row],[Order Date]])</f>
        <v>4</v>
      </c>
      <c r="F487" s="16" t="str">
        <f>TEXT(SalesDataTable[[#This Row],[Order Date]],"MMM")</f>
        <v>Apr</v>
      </c>
      <c r="G487" s="4" t="s">
        <v>11</v>
      </c>
      <c r="H487" s="4" t="s">
        <v>52</v>
      </c>
      <c r="I487" s="4" t="s">
        <v>2</v>
      </c>
      <c r="J487" s="4" t="s">
        <v>13</v>
      </c>
      <c r="K487" s="4" t="s">
        <v>9</v>
      </c>
      <c r="L487" s="4" t="s">
        <v>10</v>
      </c>
      <c r="M487" s="8">
        <v>2</v>
      </c>
      <c r="N487" s="5">
        <v>93.48</v>
      </c>
      <c r="O487" s="6">
        <v>0</v>
      </c>
      <c r="P487" s="5">
        <v>45.15</v>
      </c>
      <c r="Q487" s="5">
        <f t="shared" si="28"/>
        <v>186.96</v>
      </c>
      <c r="R487" s="5">
        <f t="shared" si="29"/>
        <v>90.3</v>
      </c>
      <c r="S487" s="5">
        <f t="shared" si="30"/>
        <v>96.660000000000011</v>
      </c>
      <c r="T487" s="7">
        <f t="shared" si="31"/>
        <v>0.51700898587933253</v>
      </c>
    </row>
    <row r="488" spans="1:20" ht="15.6">
      <c r="A488" s="2">
        <v>877</v>
      </c>
      <c r="B488" s="3">
        <v>46115</v>
      </c>
      <c r="C488" s="4">
        <f>YEAR(SalesDataTable[[#This Row],[Order Date]])</f>
        <v>2026</v>
      </c>
      <c r="D488" s="16" t="str">
        <f>"Q"&amp;ROUNDUP(MONTH(SalesDataTable[[#This Row],[Order Date]])/3,0)</f>
        <v>Q2</v>
      </c>
      <c r="E488" s="4">
        <f>MONTH(SalesDataTable[[#This Row],[Order Date]])</f>
        <v>4</v>
      </c>
      <c r="F488" s="16" t="str">
        <f>TEXT(SalesDataTable[[#This Row],[Order Date]],"MMM")</f>
        <v>Apr</v>
      </c>
      <c r="G488" s="4" t="s">
        <v>6</v>
      </c>
      <c r="H488" s="4" t="s">
        <v>43</v>
      </c>
      <c r="I488" s="4" t="s">
        <v>2</v>
      </c>
      <c r="J488" s="4" t="s">
        <v>13</v>
      </c>
      <c r="K488" s="4" t="s">
        <v>23</v>
      </c>
      <c r="L488" s="4" t="s">
        <v>51</v>
      </c>
      <c r="M488" s="8">
        <v>1</v>
      </c>
      <c r="N488" s="5">
        <v>123.63</v>
      </c>
      <c r="O488" s="6">
        <v>0</v>
      </c>
      <c r="P488" s="5">
        <v>58.88</v>
      </c>
      <c r="Q488" s="5">
        <f t="shared" si="28"/>
        <v>123.63</v>
      </c>
      <c r="R488" s="5">
        <f t="shared" si="29"/>
        <v>58.88</v>
      </c>
      <c r="S488" s="5">
        <f t="shared" si="30"/>
        <v>64.75</v>
      </c>
      <c r="T488" s="7">
        <f t="shared" si="31"/>
        <v>0.52374019250990866</v>
      </c>
    </row>
    <row r="489" spans="1:20" ht="15.6">
      <c r="A489" s="2">
        <v>2023</v>
      </c>
      <c r="B489" s="3">
        <v>46115</v>
      </c>
      <c r="C489" s="4">
        <f>YEAR(SalesDataTable[[#This Row],[Order Date]])</f>
        <v>2026</v>
      </c>
      <c r="D489" s="16" t="str">
        <f>"Q"&amp;ROUNDUP(MONTH(SalesDataTable[[#This Row],[Order Date]])/3,0)</f>
        <v>Q2</v>
      </c>
      <c r="E489" s="4">
        <f>MONTH(SalesDataTable[[#This Row],[Order Date]])</f>
        <v>4</v>
      </c>
      <c r="F489" s="16" t="str">
        <f>TEXT(SalesDataTable[[#This Row],[Order Date]],"MMM")</f>
        <v>Apr</v>
      </c>
      <c r="G489" s="4" t="s">
        <v>6</v>
      </c>
      <c r="H489" s="4" t="s">
        <v>43</v>
      </c>
      <c r="I489" s="4" t="s">
        <v>2</v>
      </c>
      <c r="J489" s="4" t="s">
        <v>13</v>
      </c>
      <c r="K489" s="4" t="s">
        <v>14</v>
      </c>
      <c r="L489" s="4" t="s">
        <v>48</v>
      </c>
      <c r="M489" s="8">
        <v>3</v>
      </c>
      <c r="N489" s="5">
        <v>168.37</v>
      </c>
      <c r="O489" s="6">
        <v>0</v>
      </c>
      <c r="P489" s="5">
        <v>87.15</v>
      </c>
      <c r="Q489" s="5">
        <f t="shared" si="28"/>
        <v>505.11</v>
      </c>
      <c r="R489" s="5">
        <f t="shared" si="29"/>
        <v>261.45000000000005</v>
      </c>
      <c r="S489" s="5">
        <f t="shared" si="30"/>
        <v>243.65999999999997</v>
      </c>
      <c r="T489" s="7">
        <f t="shared" si="31"/>
        <v>0.4823899744610084</v>
      </c>
    </row>
    <row r="490" spans="1:20" ht="15.6">
      <c r="A490" s="2">
        <v>2548</v>
      </c>
      <c r="B490" s="3">
        <v>46115</v>
      </c>
      <c r="C490" s="4">
        <f>YEAR(SalesDataTable[[#This Row],[Order Date]])</f>
        <v>2026</v>
      </c>
      <c r="D490" s="16" t="str">
        <f>"Q"&amp;ROUNDUP(MONTH(SalesDataTable[[#This Row],[Order Date]])/3,0)</f>
        <v>Q2</v>
      </c>
      <c r="E490" s="4">
        <f>MONTH(SalesDataTable[[#This Row],[Order Date]])</f>
        <v>4</v>
      </c>
      <c r="F490" s="16" t="str">
        <f>TEXT(SalesDataTable[[#This Row],[Order Date]],"MMM")</f>
        <v>Apr</v>
      </c>
      <c r="G490" s="4" t="s">
        <v>0</v>
      </c>
      <c r="H490" s="4" t="s">
        <v>36</v>
      </c>
      <c r="I490" s="4" t="s">
        <v>28</v>
      </c>
      <c r="J490" s="4" t="s">
        <v>13</v>
      </c>
      <c r="K490" s="4" t="s">
        <v>4</v>
      </c>
      <c r="L490" s="4" t="s">
        <v>22</v>
      </c>
      <c r="M490" s="8">
        <v>4</v>
      </c>
      <c r="N490" s="5">
        <v>51.68</v>
      </c>
      <c r="O490" s="6">
        <v>0.05</v>
      </c>
      <c r="P490" s="5">
        <v>23.09</v>
      </c>
      <c r="Q490" s="5">
        <f t="shared" si="28"/>
        <v>196.38399999999999</v>
      </c>
      <c r="R490" s="5">
        <f t="shared" si="29"/>
        <v>92.36</v>
      </c>
      <c r="S490" s="5">
        <f t="shared" si="30"/>
        <v>104.02399999999999</v>
      </c>
      <c r="T490" s="7">
        <f t="shared" si="31"/>
        <v>0.52969692031937421</v>
      </c>
    </row>
    <row r="491" spans="1:20" ht="15.6">
      <c r="A491" s="2">
        <v>2602</v>
      </c>
      <c r="B491" s="3">
        <v>46115</v>
      </c>
      <c r="C491" s="4">
        <f>YEAR(SalesDataTable[[#This Row],[Order Date]])</f>
        <v>2026</v>
      </c>
      <c r="D491" s="16" t="str">
        <f>"Q"&amp;ROUNDUP(MONTH(SalesDataTable[[#This Row],[Order Date]])/3,0)</f>
        <v>Q2</v>
      </c>
      <c r="E491" s="4">
        <f>MONTH(SalesDataTable[[#This Row],[Order Date]])</f>
        <v>4</v>
      </c>
      <c r="F491" s="16" t="str">
        <f>TEXT(SalesDataTable[[#This Row],[Order Date]],"MMM")</f>
        <v>Apr</v>
      </c>
      <c r="G491" s="4" t="s">
        <v>6</v>
      </c>
      <c r="H491" s="4" t="s">
        <v>43</v>
      </c>
      <c r="I491" s="4" t="s">
        <v>28</v>
      </c>
      <c r="J491" s="4" t="s">
        <v>13</v>
      </c>
      <c r="K491" s="4" t="s">
        <v>4</v>
      </c>
      <c r="L491" s="4" t="s">
        <v>26</v>
      </c>
      <c r="M491" s="8">
        <v>1</v>
      </c>
      <c r="N491" s="5">
        <v>40.159999999999997</v>
      </c>
      <c r="O491" s="6">
        <v>0</v>
      </c>
      <c r="P491" s="5">
        <v>16.77</v>
      </c>
      <c r="Q491" s="5">
        <f t="shared" si="28"/>
        <v>40.159999999999997</v>
      </c>
      <c r="R491" s="5">
        <f t="shared" si="29"/>
        <v>16.77</v>
      </c>
      <c r="S491" s="5">
        <f t="shared" si="30"/>
        <v>23.389999999999997</v>
      </c>
      <c r="T491" s="7">
        <f t="shared" si="31"/>
        <v>0.58242031872509958</v>
      </c>
    </row>
    <row r="492" spans="1:20" ht="15.6">
      <c r="A492" s="2">
        <v>3229</v>
      </c>
      <c r="B492" s="3">
        <v>46115</v>
      </c>
      <c r="C492" s="4">
        <f>YEAR(SalesDataTable[[#This Row],[Order Date]])</f>
        <v>2026</v>
      </c>
      <c r="D492" s="16" t="str">
        <f>"Q"&amp;ROUNDUP(MONTH(SalesDataTable[[#This Row],[Order Date]])/3,0)</f>
        <v>Q2</v>
      </c>
      <c r="E492" s="4">
        <f>MONTH(SalesDataTable[[#This Row],[Order Date]])</f>
        <v>4</v>
      </c>
      <c r="F492" s="16" t="str">
        <f>TEXT(SalesDataTable[[#This Row],[Order Date]],"MMM")</f>
        <v>Apr</v>
      </c>
      <c r="G492" s="4" t="s">
        <v>20</v>
      </c>
      <c r="H492" s="4" t="s">
        <v>47</v>
      </c>
      <c r="I492" s="4" t="s">
        <v>19</v>
      </c>
      <c r="J492" s="4" t="s">
        <v>3</v>
      </c>
      <c r="K492" s="4" t="s">
        <v>14</v>
      </c>
      <c r="L492" s="4" t="s">
        <v>15</v>
      </c>
      <c r="M492" s="8">
        <v>3</v>
      </c>
      <c r="N492" s="5">
        <v>36.17</v>
      </c>
      <c r="O492" s="6">
        <v>0.1</v>
      </c>
      <c r="P492" s="5">
        <v>13.65</v>
      </c>
      <c r="Q492" s="5">
        <f t="shared" si="28"/>
        <v>97.659000000000006</v>
      </c>
      <c r="R492" s="5">
        <f t="shared" si="29"/>
        <v>40.950000000000003</v>
      </c>
      <c r="S492" s="5">
        <f t="shared" si="30"/>
        <v>56.709000000000003</v>
      </c>
      <c r="T492" s="7">
        <f t="shared" si="31"/>
        <v>0.58068380794396834</v>
      </c>
    </row>
    <row r="493" spans="1:20" ht="15.6">
      <c r="A493" s="2">
        <v>3261</v>
      </c>
      <c r="B493" s="3">
        <v>46115</v>
      </c>
      <c r="C493" s="4">
        <f>YEAR(SalesDataTable[[#This Row],[Order Date]])</f>
        <v>2026</v>
      </c>
      <c r="D493" s="16" t="str">
        <f>"Q"&amp;ROUNDUP(MONTH(SalesDataTable[[#This Row],[Order Date]])/3,0)</f>
        <v>Q2</v>
      </c>
      <c r="E493" s="4">
        <f>MONTH(SalesDataTable[[#This Row],[Order Date]])</f>
        <v>4</v>
      </c>
      <c r="F493" s="16" t="str">
        <f>TEXT(SalesDataTable[[#This Row],[Order Date]],"MMM")</f>
        <v>Apr</v>
      </c>
      <c r="G493" s="4" t="s">
        <v>11</v>
      </c>
      <c r="H493" s="4" t="s">
        <v>39</v>
      </c>
      <c r="I493" s="4" t="s">
        <v>2</v>
      </c>
      <c r="J493" s="4" t="s">
        <v>13</v>
      </c>
      <c r="K493" s="4" t="s">
        <v>14</v>
      </c>
      <c r="L493" s="4" t="s">
        <v>44</v>
      </c>
      <c r="M493" s="8">
        <v>4</v>
      </c>
      <c r="N493" s="5">
        <v>130.55000000000001</v>
      </c>
      <c r="O493" s="6">
        <v>0</v>
      </c>
      <c r="P493" s="5">
        <v>67.66</v>
      </c>
      <c r="Q493" s="5">
        <f t="shared" si="28"/>
        <v>522.20000000000005</v>
      </c>
      <c r="R493" s="5">
        <f t="shared" si="29"/>
        <v>270.64</v>
      </c>
      <c r="S493" s="5">
        <f t="shared" si="30"/>
        <v>251.56000000000006</v>
      </c>
      <c r="T493" s="7">
        <f t="shared" si="31"/>
        <v>0.48173113749521262</v>
      </c>
    </row>
    <row r="494" spans="1:20" ht="15.6">
      <c r="A494" s="2">
        <v>3621</v>
      </c>
      <c r="B494" s="3">
        <v>46115</v>
      </c>
      <c r="C494" s="4">
        <f>YEAR(SalesDataTable[[#This Row],[Order Date]])</f>
        <v>2026</v>
      </c>
      <c r="D494" s="16" t="str">
        <f>"Q"&amp;ROUNDUP(MONTH(SalesDataTable[[#This Row],[Order Date]])/3,0)</f>
        <v>Q2</v>
      </c>
      <c r="E494" s="4">
        <f>MONTH(SalesDataTable[[#This Row],[Order Date]])</f>
        <v>4</v>
      </c>
      <c r="F494" s="16" t="str">
        <f>TEXT(SalesDataTable[[#This Row],[Order Date]],"MMM")</f>
        <v>Apr</v>
      </c>
      <c r="G494" s="4" t="s">
        <v>20</v>
      </c>
      <c r="H494" s="4" t="s">
        <v>33</v>
      </c>
      <c r="I494" s="4" t="s">
        <v>2</v>
      </c>
      <c r="J494" s="4" t="s">
        <v>13</v>
      </c>
      <c r="K494" s="4" t="s">
        <v>4</v>
      </c>
      <c r="L494" s="4" t="s">
        <v>30</v>
      </c>
      <c r="M494" s="8">
        <v>2</v>
      </c>
      <c r="N494" s="5">
        <v>102.63</v>
      </c>
      <c r="O494" s="6">
        <v>0</v>
      </c>
      <c r="P494" s="5">
        <v>50.19</v>
      </c>
      <c r="Q494" s="5">
        <f t="shared" si="28"/>
        <v>205.26</v>
      </c>
      <c r="R494" s="5">
        <f t="shared" si="29"/>
        <v>100.38</v>
      </c>
      <c r="S494" s="5">
        <f t="shared" si="30"/>
        <v>104.88</v>
      </c>
      <c r="T494" s="7">
        <f t="shared" si="31"/>
        <v>0.51096170710318622</v>
      </c>
    </row>
    <row r="495" spans="1:20" ht="15.6">
      <c r="A495" s="2">
        <v>4681</v>
      </c>
      <c r="B495" s="3">
        <v>46115</v>
      </c>
      <c r="C495" s="4">
        <f>YEAR(SalesDataTable[[#This Row],[Order Date]])</f>
        <v>2026</v>
      </c>
      <c r="D495" s="16" t="str">
        <f>"Q"&amp;ROUNDUP(MONTH(SalesDataTable[[#This Row],[Order Date]])/3,0)</f>
        <v>Q2</v>
      </c>
      <c r="E495" s="4">
        <f>MONTH(SalesDataTable[[#This Row],[Order Date]])</f>
        <v>4</v>
      </c>
      <c r="F495" s="16" t="str">
        <f>TEXT(SalesDataTable[[#This Row],[Order Date]],"MMM")</f>
        <v>Apr</v>
      </c>
      <c r="G495" s="4" t="s">
        <v>20</v>
      </c>
      <c r="H495" s="4" t="s">
        <v>47</v>
      </c>
      <c r="I495" s="4" t="s">
        <v>28</v>
      </c>
      <c r="J495" s="4" t="s">
        <v>3</v>
      </c>
      <c r="K495" s="4" t="s">
        <v>4</v>
      </c>
      <c r="L495" s="4" t="s">
        <v>5</v>
      </c>
      <c r="M495" s="8">
        <v>6</v>
      </c>
      <c r="N495" s="5">
        <v>81.239999999999995</v>
      </c>
      <c r="O495" s="6">
        <v>0</v>
      </c>
      <c r="P495" s="5">
        <v>43.28</v>
      </c>
      <c r="Q495" s="5">
        <f t="shared" si="28"/>
        <v>487.43999999999994</v>
      </c>
      <c r="R495" s="5">
        <f t="shared" si="29"/>
        <v>259.68</v>
      </c>
      <c r="S495" s="5">
        <f t="shared" si="30"/>
        <v>227.75999999999993</v>
      </c>
      <c r="T495" s="7">
        <f t="shared" si="31"/>
        <v>0.46725750861644505</v>
      </c>
    </row>
    <row r="496" spans="1:20" ht="15.6">
      <c r="A496" s="2">
        <v>4954</v>
      </c>
      <c r="B496" s="3">
        <v>46115</v>
      </c>
      <c r="C496" s="4">
        <f>YEAR(SalesDataTable[[#This Row],[Order Date]])</f>
        <v>2026</v>
      </c>
      <c r="D496" s="16" t="str">
        <f>"Q"&amp;ROUNDUP(MONTH(SalesDataTable[[#This Row],[Order Date]])/3,0)</f>
        <v>Q2</v>
      </c>
      <c r="E496" s="4">
        <f>MONTH(SalesDataTable[[#This Row],[Order Date]])</f>
        <v>4</v>
      </c>
      <c r="F496" s="16" t="str">
        <f>TEXT(SalesDataTable[[#This Row],[Order Date]],"MMM")</f>
        <v>Apr</v>
      </c>
      <c r="G496" s="4" t="s">
        <v>20</v>
      </c>
      <c r="H496" s="4" t="s">
        <v>33</v>
      </c>
      <c r="I496" s="4" t="s">
        <v>2</v>
      </c>
      <c r="J496" s="4" t="s">
        <v>13</v>
      </c>
      <c r="K496" s="4" t="s">
        <v>9</v>
      </c>
      <c r="L496" s="4" t="s">
        <v>46</v>
      </c>
      <c r="M496" s="8">
        <v>3</v>
      </c>
      <c r="N496" s="5">
        <v>72.11</v>
      </c>
      <c r="O496" s="6">
        <v>0.05</v>
      </c>
      <c r="P496" s="5">
        <v>31.63</v>
      </c>
      <c r="Q496" s="5">
        <f t="shared" si="28"/>
        <v>205.51349999999996</v>
      </c>
      <c r="R496" s="5">
        <f t="shared" si="29"/>
        <v>94.89</v>
      </c>
      <c r="S496" s="5">
        <f t="shared" si="30"/>
        <v>110.62349999999996</v>
      </c>
      <c r="T496" s="7">
        <f t="shared" si="31"/>
        <v>0.5382785072513484</v>
      </c>
    </row>
    <row r="497" spans="1:20" ht="15.6">
      <c r="A497" s="2">
        <v>1153</v>
      </c>
      <c r="B497" s="3">
        <v>46116</v>
      </c>
      <c r="C497" s="4">
        <f>YEAR(SalesDataTable[[#This Row],[Order Date]])</f>
        <v>2026</v>
      </c>
      <c r="D497" s="16" t="str">
        <f>"Q"&amp;ROUNDUP(MONTH(SalesDataTable[[#This Row],[Order Date]])/3,0)</f>
        <v>Q2</v>
      </c>
      <c r="E497" s="4">
        <f>MONTH(SalesDataTable[[#This Row],[Order Date]])</f>
        <v>4</v>
      </c>
      <c r="F497" s="16" t="str">
        <f>TEXT(SalesDataTable[[#This Row],[Order Date]],"MMM")</f>
        <v>Apr</v>
      </c>
      <c r="G497" s="4" t="s">
        <v>11</v>
      </c>
      <c r="H497" s="4" t="s">
        <v>52</v>
      </c>
      <c r="I497" s="4" t="s">
        <v>19</v>
      </c>
      <c r="J497" s="4" t="s">
        <v>13</v>
      </c>
      <c r="K497" s="4" t="s">
        <v>9</v>
      </c>
      <c r="L497" s="4" t="s">
        <v>10</v>
      </c>
      <c r="M497" s="8">
        <v>4</v>
      </c>
      <c r="N497" s="5">
        <v>90.15</v>
      </c>
      <c r="O497" s="6">
        <v>0</v>
      </c>
      <c r="P497" s="5">
        <v>44.9</v>
      </c>
      <c r="Q497" s="5">
        <f t="shared" si="28"/>
        <v>360.6</v>
      </c>
      <c r="R497" s="5">
        <f t="shared" si="29"/>
        <v>179.6</v>
      </c>
      <c r="S497" s="5">
        <f t="shared" si="30"/>
        <v>181.00000000000003</v>
      </c>
      <c r="T497" s="7">
        <f t="shared" si="31"/>
        <v>0.50194120909595119</v>
      </c>
    </row>
    <row r="498" spans="1:20" ht="15.6">
      <c r="A498" s="2">
        <v>1383</v>
      </c>
      <c r="B498" s="3">
        <v>46116</v>
      </c>
      <c r="C498" s="4">
        <f>YEAR(SalesDataTable[[#This Row],[Order Date]])</f>
        <v>2026</v>
      </c>
      <c r="D498" s="16" t="str">
        <f>"Q"&amp;ROUNDUP(MONTH(SalesDataTable[[#This Row],[Order Date]])/3,0)</f>
        <v>Q2</v>
      </c>
      <c r="E498" s="4">
        <f>MONTH(SalesDataTable[[#This Row],[Order Date]])</f>
        <v>4</v>
      </c>
      <c r="F498" s="16" t="str">
        <f>TEXT(SalesDataTable[[#This Row],[Order Date]],"MMM")</f>
        <v>Apr</v>
      </c>
      <c r="G498" s="4" t="s">
        <v>20</v>
      </c>
      <c r="H498" s="4" t="s">
        <v>21</v>
      </c>
      <c r="I498" s="4" t="s">
        <v>19</v>
      </c>
      <c r="J498" s="4" t="s">
        <v>3</v>
      </c>
      <c r="K498" s="4" t="s">
        <v>4</v>
      </c>
      <c r="L498" s="4" t="s">
        <v>22</v>
      </c>
      <c r="M498" s="8">
        <v>1</v>
      </c>
      <c r="N498" s="5">
        <v>50.7</v>
      </c>
      <c r="O498" s="6">
        <v>0.05</v>
      </c>
      <c r="P498" s="5">
        <v>21.85</v>
      </c>
      <c r="Q498" s="5">
        <f t="shared" si="28"/>
        <v>48.164999999999999</v>
      </c>
      <c r="R498" s="5">
        <f t="shared" si="29"/>
        <v>21.85</v>
      </c>
      <c r="S498" s="5">
        <f t="shared" si="30"/>
        <v>26.314999999999998</v>
      </c>
      <c r="T498" s="7">
        <f t="shared" si="31"/>
        <v>0.54635108481262329</v>
      </c>
    </row>
    <row r="499" spans="1:20" ht="15.6">
      <c r="A499" s="2">
        <v>2583</v>
      </c>
      <c r="B499" s="3">
        <v>46116</v>
      </c>
      <c r="C499" s="4">
        <f>YEAR(SalesDataTable[[#This Row],[Order Date]])</f>
        <v>2026</v>
      </c>
      <c r="D499" s="16" t="str">
        <f>"Q"&amp;ROUNDUP(MONTH(SalesDataTable[[#This Row],[Order Date]])/3,0)</f>
        <v>Q2</v>
      </c>
      <c r="E499" s="4">
        <f>MONTH(SalesDataTable[[#This Row],[Order Date]])</f>
        <v>4</v>
      </c>
      <c r="F499" s="16" t="str">
        <f>TEXT(SalesDataTable[[#This Row],[Order Date]],"MMM")</f>
        <v>Apr</v>
      </c>
      <c r="G499" s="4" t="s">
        <v>0</v>
      </c>
      <c r="H499" s="4" t="s">
        <v>1</v>
      </c>
      <c r="I499" s="4" t="s">
        <v>2</v>
      </c>
      <c r="J499" s="4" t="s">
        <v>3</v>
      </c>
      <c r="K499" s="4" t="s">
        <v>34</v>
      </c>
      <c r="L499" s="4" t="s">
        <v>35</v>
      </c>
      <c r="M499" s="8">
        <v>1</v>
      </c>
      <c r="N499" s="5">
        <v>41.13</v>
      </c>
      <c r="O499" s="6">
        <v>0</v>
      </c>
      <c r="P499" s="5">
        <v>15.04</v>
      </c>
      <c r="Q499" s="5">
        <f t="shared" si="28"/>
        <v>41.13</v>
      </c>
      <c r="R499" s="5">
        <f t="shared" si="29"/>
        <v>15.04</v>
      </c>
      <c r="S499" s="5">
        <f t="shared" si="30"/>
        <v>26.090000000000003</v>
      </c>
      <c r="T499" s="7">
        <f t="shared" si="31"/>
        <v>0.63433017262338931</v>
      </c>
    </row>
    <row r="500" spans="1:20" ht="15.6">
      <c r="A500" s="2">
        <v>4074</v>
      </c>
      <c r="B500" s="3">
        <v>46116</v>
      </c>
      <c r="C500" s="4">
        <f>YEAR(SalesDataTable[[#This Row],[Order Date]])</f>
        <v>2026</v>
      </c>
      <c r="D500" s="16" t="str">
        <f>"Q"&amp;ROUNDUP(MONTH(SalesDataTable[[#This Row],[Order Date]])/3,0)</f>
        <v>Q2</v>
      </c>
      <c r="E500" s="4">
        <f>MONTH(SalesDataTable[[#This Row],[Order Date]])</f>
        <v>4</v>
      </c>
      <c r="F500" s="16" t="str">
        <f>TEXT(SalesDataTable[[#This Row],[Order Date]],"MMM")</f>
        <v>Apr</v>
      </c>
      <c r="G500" s="4" t="s">
        <v>6</v>
      </c>
      <c r="H500" s="4" t="s">
        <v>7</v>
      </c>
      <c r="I500" s="4" t="s">
        <v>19</v>
      </c>
      <c r="J500" s="4" t="s">
        <v>3</v>
      </c>
      <c r="K500" s="4" t="s">
        <v>23</v>
      </c>
      <c r="L500" s="4" t="s">
        <v>51</v>
      </c>
      <c r="M500" s="8">
        <v>1</v>
      </c>
      <c r="N500" s="5">
        <v>121.66</v>
      </c>
      <c r="O500" s="6">
        <v>0</v>
      </c>
      <c r="P500" s="5">
        <v>61.37</v>
      </c>
      <c r="Q500" s="5">
        <f t="shared" si="28"/>
        <v>121.66</v>
      </c>
      <c r="R500" s="5">
        <f t="shared" si="29"/>
        <v>61.37</v>
      </c>
      <c r="S500" s="5">
        <f t="shared" si="30"/>
        <v>60.29</v>
      </c>
      <c r="T500" s="7">
        <f t="shared" si="31"/>
        <v>0.49556140062469178</v>
      </c>
    </row>
    <row r="501" spans="1:20" ht="15.6">
      <c r="A501" s="2">
        <v>4301</v>
      </c>
      <c r="B501" s="3">
        <v>46116</v>
      </c>
      <c r="C501" s="4">
        <f>YEAR(SalesDataTable[[#This Row],[Order Date]])</f>
        <v>2026</v>
      </c>
      <c r="D501" s="16" t="str">
        <f>"Q"&amp;ROUNDUP(MONTH(SalesDataTable[[#This Row],[Order Date]])/3,0)</f>
        <v>Q2</v>
      </c>
      <c r="E501" s="4">
        <f>MONTH(SalesDataTable[[#This Row],[Order Date]])</f>
        <v>4</v>
      </c>
      <c r="F501" s="16" t="str">
        <f>TEXT(SalesDataTable[[#This Row],[Order Date]],"MMM")</f>
        <v>Apr</v>
      </c>
      <c r="G501" s="4" t="s">
        <v>11</v>
      </c>
      <c r="H501" s="4" t="s">
        <v>52</v>
      </c>
      <c r="I501" s="4" t="s">
        <v>19</v>
      </c>
      <c r="J501" s="4" t="s">
        <v>13</v>
      </c>
      <c r="K501" s="4" t="s">
        <v>34</v>
      </c>
      <c r="L501" s="4" t="s">
        <v>38</v>
      </c>
      <c r="M501" s="8">
        <v>1</v>
      </c>
      <c r="N501" s="5">
        <v>122.77</v>
      </c>
      <c r="O501" s="6">
        <v>0.1</v>
      </c>
      <c r="P501" s="5">
        <v>70.59</v>
      </c>
      <c r="Q501" s="5">
        <f t="shared" si="28"/>
        <v>110.49299999999999</v>
      </c>
      <c r="R501" s="5">
        <f t="shared" si="29"/>
        <v>70.59</v>
      </c>
      <c r="S501" s="5">
        <f t="shared" si="30"/>
        <v>39.902999999999992</v>
      </c>
      <c r="T501" s="7">
        <f t="shared" si="31"/>
        <v>0.36113599956558329</v>
      </c>
    </row>
    <row r="502" spans="1:20" ht="15.6">
      <c r="A502" s="2">
        <v>4692</v>
      </c>
      <c r="B502" s="3">
        <v>46116</v>
      </c>
      <c r="C502" s="4">
        <f>YEAR(SalesDataTable[[#This Row],[Order Date]])</f>
        <v>2026</v>
      </c>
      <c r="D502" s="16" t="str">
        <f>"Q"&amp;ROUNDUP(MONTH(SalesDataTable[[#This Row],[Order Date]])/3,0)</f>
        <v>Q2</v>
      </c>
      <c r="E502" s="4">
        <f>MONTH(SalesDataTable[[#This Row],[Order Date]])</f>
        <v>4</v>
      </c>
      <c r="F502" s="16" t="str">
        <f>TEXT(SalesDataTable[[#This Row],[Order Date]],"MMM")</f>
        <v>Apr</v>
      </c>
      <c r="G502" s="4" t="s">
        <v>20</v>
      </c>
      <c r="H502" s="4" t="s">
        <v>47</v>
      </c>
      <c r="I502" s="4" t="s">
        <v>2</v>
      </c>
      <c r="J502" s="4" t="s">
        <v>3</v>
      </c>
      <c r="K502" s="4" t="s">
        <v>4</v>
      </c>
      <c r="L502" s="4" t="s">
        <v>22</v>
      </c>
      <c r="M502" s="8">
        <v>1</v>
      </c>
      <c r="N502" s="5">
        <v>49.96</v>
      </c>
      <c r="O502" s="6">
        <v>0</v>
      </c>
      <c r="P502" s="5">
        <v>22.13</v>
      </c>
      <c r="Q502" s="5">
        <f t="shared" si="28"/>
        <v>49.96</v>
      </c>
      <c r="R502" s="5">
        <f t="shared" si="29"/>
        <v>22.13</v>
      </c>
      <c r="S502" s="5">
        <f t="shared" si="30"/>
        <v>27.830000000000002</v>
      </c>
      <c r="T502" s="7">
        <f t="shared" si="31"/>
        <v>0.55704563650920735</v>
      </c>
    </row>
    <row r="503" spans="1:20" ht="15.6">
      <c r="A503" s="2">
        <v>1951</v>
      </c>
      <c r="B503" s="3">
        <v>46117</v>
      </c>
      <c r="C503" s="4">
        <f>YEAR(SalesDataTable[[#This Row],[Order Date]])</f>
        <v>2026</v>
      </c>
      <c r="D503" s="16" t="str">
        <f>"Q"&amp;ROUNDUP(MONTH(SalesDataTable[[#This Row],[Order Date]])/3,0)</f>
        <v>Q2</v>
      </c>
      <c r="E503" s="4">
        <f>MONTH(SalesDataTable[[#This Row],[Order Date]])</f>
        <v>4</v>
      </c>
      <c r="F503" s="16" t="str">
        <f>TEXT(SalesDataTable[[#This Row],[Order Date]],"MMM")</f>
        <v>Apr</v>
      </c>
      <c r="G503" s="4" t="s">
        <v>20</v>
      </c>
      <c r="H503" s="4" t="s">
        <v>33</v>
      </c>
      <c r="I503" s="4" t="s">
        <v>28</v>
      </c>
      <c r="J503" s="4" t="s">
        <v>3</v>
      </c>
      <c r="K503" s="4" t="s">
        <v>9</v>
      </c>
      <c r="L503" s="4" t="s">
        <v>37</v>
      </c>
      <c r="M503" s="8">
        <v>2</v>
      </c>
      <c r="N503" s="5">
        <v>155.13</v>
      </c>
      <c r="O503" s="6">
        <v>0.15</v>
      </c>
      <c r="P503" s="5">
        <v>80.959999999999994</v>
      </c>
      <c r="Q503" s="5">
        <f t="shared" si="28"/>
        <v>263.721</v>
      </c>
      <c r="R503" s="5">
        <f t="shared" si="29"/>
        <v>161.91999999999999</v>
      </c>
      <c r="S503" s="5">
        <f t="shared" si="30"/>
        <v>101.80100000000002</v>
      </c>
      <c r="T503" s="7">
        <f t="shared" si="31"/>
        <v>0.38601779911345707</v>
      </c>
    </row>
    <row r="504" spans="1:20" ht="15.6">
      <c r="A504" s="2">
        <v>2111</v>
      </c>
      <c r="B504" s="3">
        <v>46117</v>
      </c>
      <c r="C504" s="4">
        <f>YEAR(SalesDataTable[[#This Row],[Order Date]])</f>
        <v>2026</v>
      </c>
      <c r="D504" s="16" t="str">
        <f>"Q"&amp;ROUNDUP(MONTH(SalesDataTable[[#This Row],[Order Date]])/3,0)</f>
        <v>Q2</v>
      </c>
      <c r="E504" s="4">
        <f>MONTH(SalesDataTable[[#This Row],[Order Date]])</f>
        <v>4</v>
      </c>
      <c r="F504" s="16" t="str">
        <f>TEXT(SalesDataTable[[#This Row],[Order Date]],"MMM")</f>
        <v>Apr</v>
      </c>
      <c r="G504" s="4" t="s">
        <v>20</v>
      </c>
      <c r="H504" s="4" t="s">
        <v>47</v>
      </c>
      <c r="I504" s="4" t="s">
        <v>2</v>
      </c>
      <c r="J504" s="4" t="s">
        <v>13</v>
      </c>
      <c r="K504" s="4" t="s">
        <v>9</v>
      </c>
      <c r="L504" s="4" t="s">
        <v>46</v>
      </c>
      <c r="M504" s="8">
        <v>3</v>
      </c>
      <c r="N504" s="5">
        <v>69.83</v>
      </c>
      <c r="O504" s="6">
        <v>0.05</v>
      </c>
      <c r="P504" s="5">
        <v>31.53</v>
      </c>
      <c r="Q504" s="5">
        <f t="shared" si="28"/>
        <v>199.0155</v>
      </c>
      <c r="R504" s="5">
        <f t="shared" si="29"/>
        <v>94.59</v>
      </c>
      <c r="S504" s="5">
        <f t="shared" si="30"/>
        <v>104.4255</v>
      </c>
      <c r="T504" s="7">
        <f t="shared" si="31"/>
        <v>0.52471038687941396</v>
      </c>
    </row>
    <row r="505" spans="1:20" ht="15.6">
      <c r="A505" s="2">
        <v>2933</v>
      </c>
      <c r="B505" s="3">
        <v>46117</v>
      </c>
      <c r="C505" s="4">
        <f>YEAR(SalesDataTable[[#This Row],[Order Date]])</f>
        <v>2026</v>
      </c>
      <c r="D505" s="16" t="str">
        <f>"Q"&amp;ROUNDUP(MONTH(SalesDataTable[[#This Row],[Order Date]])/3,0)</f>
        <v>Q2</v>
      </c>
      <c r="E505" s="4">
        <f>MONTH(SalesDataTable[[#This Row],[Order Date]])</f>
        <v>4</v>
      </c>
      <c r="F505" s="16" t="str">
        <f>TEXT(SalesDataTable[[#This Row],[Order Date]],"MMM")</f>
        <v>Apr</v>
      </c>
      <c r="G505" s="4" t="s">
        <v>6</v>
      </c>
      <c r="H505" s="4" t="s">
        <v>27</v>
      </c>
      <c r="I505" s="4" t="s">
        <v>19</v>
      </c>
      <c r="J505" s="4" t="s">
        <v>3</v>
      </c>
      <c r="K505" s="4" t="s">
        <v>14</v>
      </c>
      <c r="L505" s="4" t="s">
        <v>15</v>
      </c>
      <c r="M505" s="8">
        <v>1</v>
      </c>
      <c r="N505" s="5">
        <v>35.4</v>
      </c>
      <c r="O505" s="6">
        <v>0</v>
      </c>
      <c r="P505" s="5">
        <v>13.37</v>
      </c>
      <c r="Q505" s="5">
        <f t="shared" si="28"/>
        <v>35.4</v>
      </c>
      <c r="R505" s="5">
        <f t="shared" si="29"/>
        <v>13.37</v>
      </c>
      <c r="S505" s="5">
        <f t="shared" si="30"/>
        <v>22.03</v>
      </c>
      <c r="T505" s="7">
        <f t="shared" si="31"/>
        <v>0.62231638418079105</v>
      </c>
    </row>
    <row r="506" spans="1:20" ht="15.6">
      <c r="A506" s="2">
        <v>3263</v>
      </c>
      <c r="B506" s="3">
        <v>46117</v>
      </c>
      <c r="C506" s="4">
        <f>YEAR(SalesDataTable[[#This Row],[Order Date]])</f>
        <v>2026</v>
      </c>
      <c r="D506" s="16" t="str">
        <f>"Q"&amp;ROUNDUP(MONTH(SalesDataTable[[#This Row],[Order Date]])/3,0)</f>
        <v>Q2</v>
      </c>
      <c r="E506" s="4">
        <f>MONTH(SalesDataTable[[#This Row],[Order Date]])</f>
        <v>4</v>
      </c>
      <c r="F506" s="16" t="str">
        <f>TEXT(SalesDataTable[[#This Row],[Order Date]],"MMM")</f>
        <v>Apr</v>
      </c>
      <c r="G506" s="4" t="s">
        <v>20</v>
      </c>
      <c r="H506" s="4" t="s">
        <v>31</v>
      </c>
      <c r="I506" s="4" t="s">
        <v>2</v>
      </c>
      <c r="J506" s="4" t="s">
        <v>13</v>
      </c>
      <c r="K506" s="4" t="s">
        <v>34</v>
      </c>
      <c r="L506" s="4" t="s">
        <v>45</v>
      </c>
      <c r="M506" s="8">
        <v>1</v>
      </c>
      <c r="N506" s="5">
        <v>51.75</v>
      </c>
      <c r="O506" s="6">
        <v>0.1</v>
      </c>
      <c r="P506" s="5">
        <v>22.1</v>
      </c>
      <c r="Q506" s="5">
        <f t="shared" si="28"/>
        <v>46.575000000000003</v>
      </c>
      <c r="R506" s="5">
        <f t="shared" si="29"/>
        <v>22.1</v>
      </c>
      <c r="S506" s="5">
        <f t="shared" si="30"/>
        <v>24.475000000000001</v>
      </c>
      <c r="T506" s="7">
        <f t="shared" si="31"/>
        <v>0.52549651100375738</v>
      </c>
    </row>
    <row r="507" spans="1:20" ht="15.6">
      <c r="A507" s="2">
        <v>4764</v>
      </c>
      <c r="B507" s="3">
        <v>46117</v>
      </c>
      <c r="C507" s="4">
        <f>YEAR(SalesDataTable[[#This Row],[Order Date]])</f>
        <v>2026</v>
      </c>
      <c r="D507" s="16" t="str">
        <f>"Q"&amp;ROUNDUP(MONTH(SalesDataTable[[#This Row],[Order Date]])/3,0)</f>
        <v>Q2</v>
      </c>
      <c r="E507" s="4">
        <f>MONTH(SalesDataTable[[#This Row],[Order Date]])</f>
        <v>4</v>
      </c>
      <c r="F507" s="16" t="str">
        <f>TEXT(SalesDataTable[[#This Row],[Order Date]],"MMM")</f>
        <v>Apr</v>
      </c>
      <c r="G507" s="4" t="s">
        <v>20</v>
      </c>
      <c r="H507" s="4" t="s">
        <v>47</v>
      </c>
      <c r="I507" s="4" t="s">
        <v>28</v>
      </c>
      <c r="J507" s="4" t="s">
        <v>13</v>
      </c>
      <c r="K507" s="4" t="s">
        <v>4</v>
      </c>
      <c r="L507" s="4" t="s">
        <v>26</v>
      </c>
      <c r="M507" s="8">
        <v>6</v>
      </c>
      <c r="N507" s="5">
        <v>39.6</v>
      </c>
      <c r="O507" s="6">
        <v>0.15</v>
      </c>
      <c r="P507" s="5">
        <v>17.010000000000002</v>
      </c>
      <c r="Q507" s="5">
        <f t="shared" si="28"/>
        <v>201.96</v>
      </c>
      <c r="R507" s="5">
        <f t="shared" si="29"/>
        <v>102.06</v>
      </c>
      <c r="S507" s="5">
        <f t="shared" si="30"/>
        <v>99.9</v>
      </c>
      <c r="T507" s="7">
        <f t="shared" si="31"/>
        <v>0.49465240641711233</v>
      </c>
    </row>
    <row r="508" spans="1:20" ht="15.6">
      <c r="A508" s="2">
        <v>28</v>
      </c>
      <c r="B508" s="3">
        <v>46118</v>
      </c>
      <c r="C508" s="4">
        <f>YEAR(SalesDataTable[[#This Row],[Order Date]])</f>
        <v>2026</v>
      </c>
      <c r="D508" s="16" t="str">
        <f>"Q"&amp;ROUNDUP(MONTH(SalesDataTable[[#This Row],[Order Date]])/3,0)</f>
        <v>Q2</v>
      </c>
      <c r="E508" s="4">
        <f>MONTH(SalesDataTable[[#This Row],[Order Date]])</f>
        <v>4</v>
      </c>
      <c r="F508" s="16" t="str">
        <f>TEXT(SalesDataTable[[#This Row],[Order Date]],"MMM")</f>
        <v>Apr</v>
      </c>
      <c r="G508" s="4" t="s">
        <v>6</v>
      </c>
      <c r="H508" s="4" t="s">
        <v>27</v>
      </c>
      <c r="I508" s="4" t="s">
        <v>19</v>
      </c>
      <c r="J508" s="4" t="s">
        <v>13</v>
      </c>
      <c r="K508" s="4" t="s">
        <v>34</v>
      </c>
      <c r="L508" s="4" t="s">
        <v>38</v>
      </c>
      <c r="M508" s="8">
        <v>2</v>
      </c>
      <c r="N508" s="5">
        <v>125.94</v>
      </c>
      <c r="O508" s="6">
        <v>0.05</v>
      </c>
      <c r="P508" s="5">
        <v>70.94</v>
      </c>
      <c r="Q508" s="5">
        <f t="shared" si="28"/>
        <v>239.28599999999997</v>
      </c>
      <c r="R508" s="5">
        <f t="shared" si="29"/>
        <v>141.88</v>
      </c>
      <c r="S508" s="5">
        <f t="shared" si="30"/>
        <v>97.405999999999977</v>
      </c>
      <c r="T508" s="7">
        <f t="shared" si="31"/>
        <v>0.40706936469329585</v>
      </c>
    </row>
    <row r="509" spans="1:20" ht="15.6">
      <c r="A509" s="2">
        <v>581</v>
      </c>
      <c r="B509" s="3">
        <v>46118</v>
      </c>
      <c r="C509" s="4">
        <f>YEAR(SalesDataTable[[#This Row],[Order Date]])</f>
        <v>2026</v>
      </c>
      <c r="D509" s="16" t="str">
        <f>"Q"&amp;ROUNDUP(MONTH(SalesDataTable[[#This Row],[Order Date]])/3,0)</f>
        <v>Q2</v>
      </c>
      <c r="E509" s="4">
        <f>MONTH(SalesDataTable[[#This Row],[Order Date]])</f>
        <v>4</v>
      </c>
      <c r="F509" s="16" t="str">
        <f>TEXT(SalesDataTable[[#This Row],[Order Date]],"MMM")</f>
        <v>Apr</v>
      </c>
      <c r="G509" s="4" t="s">
        <v>6</v>
      </c>
      <c r="H509" s="4" t="s">
        <v>7</v>
      </c>
      <c r="I509" s="4" t="s">
        <v>2</v>
      </c>
      <c r="J509" s="4" t="s">
        <v>3</v>
      </c>
      <c r="K509" s="4" t="s">
        <v>23</v>
      </c>
      <c r="L509" s="4" t="s">
        <v>51</v>
      </c>
      <c r="M509" s="8">
        <v>3</v>
      </c>
      <c r="N509" s="5">
        <v>124.67</v>
      </c>
      <c r="O509" s="6">
        <v>0</v>
      </c>
      <c r="P509" s="5">
        <v>61.46</v>
      </c>
      <c r="Q509" s="5">
        <f t="shared" si="28"/>
        <v>374.01</v>
      </c>
      <c r="R509" s="5">
        <f t="shared" si="29"/>
        <v>184.38</v>
      </c>
      <c r="S509" s="5">
        <f t="shared" si="30"/>
        <v>189.63</v>
      </c>
      <c r="T509" s="7">
        <f t="shared" si="31"/>
        <v>0.50701852891633914</v>
      </c>
    </row>
    <row r="510" spans="1:20" ht="15.6">
      <c r="A510" s="2">
        <v>643</v>
      </c>
      <c r="B510" s="3">
        <v>46118</v>
      </c>
      <c r="C510" s="4">
        <f>YEAR(SalesDataTable[[#This Row],[Order Date]])</f>
        <v>2026</v>
      </c>
      <c r="D510" s="16" t="str">
        <f>"Q"&amp;ROUNDUP(MONTH(SalesDataTable[[#This Row],[Order Date]])/3,0)</f>
        <v>Q2</v>
      </c>
      <c r="E510" s="4">
        <f>MONTH(SalesDataTable[[#This Row],[Order Date]])</f>
        <v>4</v>
      </c>
      <c r="F510" s="16" t="str">
        <f>TEXT(SalesDataTable[[#This Row],[Order Date]],"MMM")</f>
        <v>Apr</v>
      </c>
      <c r="G510" s="4" t="s">
        <v>20</v>
      </c>
      <c r="H510" s="4" t="s">
        <v>33</v>
      </c>
      <c r="I510" s="4" t="s">
        <v>2</v>
      </c>
      <c r="J510" s="4" t="s">
        <v>3</v>
      </c>
      <c r="K510" s="4" t="s">
        <v>9</v>
      </c>
      <c r="L510" s="4" t="s">
        <v>46</v>
      </c>
      <c r="M510" s="8">
        <v>2</v>
      </c>
      <c r="N510" s="5">
        <v>72.260000000000005</v>
      </c>
      <c r="O510" s="6">
        <v>0</v>
      </c>
      <c r="P510" s="5">
        <v>33.21</v>
      </c>
      <c r="Q510" s="5">
        <f t="shared" si="28"/>
        <v>144.52000000000001</v>
      </c>
      <c r="R510" s="5">
        <f t="shared" si="29"/>
        <v>66.42</v>
      </c>
      <c r="S510" s="5">
        <f t="shared" si="30"/>
        <v>78.100000000000009</v>
      </c>
      <c r="T510" s="7">
        <f t="shared" si="31"/>
        <v>0.54040963188486024</v>
      </c>
    </row>
    <row r="511" spans="1:20" ht="15.6">
      <c r="A511" s="2">
        <v>1907</v>
      </c>
      <c r="B511" s="3">
        <v>46118</v>
      </c>
      <c r="C511" s="4">
        <f>YEAR(SalesDataTable[[#This Row],[Order Date]])</f>
        <v>2026</v>
      </c>
      <c r="D511" s="16" t="str">
        <f>"Q"&amp;ROUNDUP(MONTH(SalesDataTable[[#This Row],[Order Date]])/3,0)</f>
        <v>Q2</v>
      </c>
      <c r="E511" s="4">
        <f>MONTH(SalesDataTable[[#This Row],[Order Date]])</f>
        <v>4</v>
      </c>
      <c r="F511" s="16" t="str">
        <f>TEXT(SalesDataTable[[#This Row],[Order Date]],"MMM")</f>
        <v>Apr</v>
      </c>
      <c r="G511" s="4" t="s">
        <v>6</v>
      </c>
      <c r="H511" s="4" t="s">
        <v>43</v>
      </c>
      <c r="I511" s="4" t="s">
        <v>8</v>
      </c>
      <c r="J511" s="4" t="s">
        <v>16</v>
      </c>
      <c r="K511" s="4" t="s">
        <v>4</v>
      </c>
      <c r="L511" s="4" t="s">
        <v>22</v>
      </c>
      <c r="M511" s="8">
        <v>10</v>
      </c>
      <c r="N511" s="5">
        <v>50.64</v>
      </c>
      <c r="O511" s="6">
        <v>0.2</v>
      </c>
      <c r="P511" s="5">
        <v>22.99</v>
      </c>
      <c r="Q511" s="5">
        <f t="shared" si="28"/>
        <v>405.12</v>
      </c>
      <c r="R511" s="5">
        <f t="shared" si="29"/>
        <v>229.89999999999998</v>
      </c>
      <c r="S511" s="5">
        <f t="shared" si="30"/>
        <v>175.22000000000003</v>
      </c>
      <c r="T511" s="7">
        <f t="shared" si="31"/>
        <v>0.43251382306477099</v>
      </c>
    </row>
    <row r="512" spans="1:20" ht="15.6">
      <c r="A512" s="2">
        <v>1950</v>
      </c>
      <c r="B512" s="3">
        <v>46118</v>
      </c>
      <c r="C512" s="4">
        <f>YEAR(SalesDataTable[[#This Row],[Order Date]])</f>
        <v>2026</v>
      </c>
      <c r="D512" s="16" t="str">
        <f>"Q"&amp;ROUNDUP(MONTH(SalesDataTable[[#This Row],[Order Date]])/3,0)</f>
        <v>Q2</v>
      </c>
      <c r="E512" s="4">
        <f>MONTH(SalesDataTable[[#This Row],[Order Date]])</f>
        <v>4</v>
      </c>
      <c r="F512" s="16" t="str">
        <f>TEXT(SalesDataTable[[#This Row],[Order Date]],"MMM")</f>
        <v>Apr</v>
      </c>
      <c r="G512" s="4" t="s">
        <v>0</v>
      </c>
      <c r="H512" s="4" t="s">
        <v>36</v>
      </c>
      <c r="I512" s="4" t="s">
        <v>2</v>
      </c>
      <c r="J512" s="4" t="s">
        <v>13</v>
      </c>
      <c r="K512" s="4" t="s">
        <v>9</v>
      </c>
      <c r="L512" s="4" t="s">
        <v>46</v>
      </c>
      <c r="M512" s="8">
        <v>1</v>
      </c>
      <c r="N512" s="5">
        <v>73</v>
      </c>
      <c r="O512" s="6">
        <v>0</v>
      </c>
      <c r="P512" s="5">
        <v>32.4</v>
      </c>
      <c r="Q512" s="5">
        <f t="shared" si="28"/>
        <v>73</v>
      </c>
      <c r="R512" s="5">
        <f t="shared" si="29"/>
        <v>32.4</v>
      </c>
      <c r="S512" s="5">
        <f t="shared" si="30"/>
        <v>40.6</v>
      </c>
      <c r="T512" s="7">
        <f t="shared" si="31"/>
        <v>0.55616438356164388</v>
      </c>
    </row>
    <row r="513" spans="1:20" ht="15.6">
      <c r="A513" s="2">
        <v>2443</v>
      </c>
      <c r="B513" s="3">
        <v>46118</v>
      </c>
      <c r="C513" s="4">
        <f>YEAR(SalesDataTable[[#This Row],[Order Date]])</f>
        <v>2026</v>
      </c>
      <c r="D513" s="16" t="str">
        <f>"Q"&amp;ROUNDUP(MONTH(SalesDataTable[[#This Row],[Order Date]])/3,0)</f>
        <v>Q2</v>
      </c>
      <c r="E513" s="4">
        <f>MONTH(SalesDataTable[[#This Row],[Order Date]])</f>
        <v>4</v>
      </c>
      <c r="F513" s="16" t="str">
        <f>TEXT(SalesDataTable[[#This Row],[Order Date]],"MMM")</f>
        <v>Apr</v>
      </c>
      <c r="G513" s="4" t="s">
        <v>0</v>
      </c>
      <c r="H513" s="4" t="s">
        <v>50</v>
      </c>
      <c r="I513" s="4" t="s">
        <v>2</v>
      </c>
      <c r="J513" s="4" t="s">
        <v>3</v>
      </c>
      <c r="K513" s="4" t="s">
        <v>14</v>
      </c>
      <c r="L513" s="4" t="s">
        <v>15</v>
      </c>
      <c r="M513" s="8">
        <v>1</v>
      </c>
      <c r="N513" s="5">
        <v>35.700000000000003</v>
      </c>
      <c r="O513" s="6">
        <v>0</v>
      </c>
      <c r="P513" s="5">
        <v>13.8</v>
      </c>
      <c r="Q513" s="5">
        <f t="shared" si="28"/>
        <v>35.700000000000003</v>
      </c>
      <c r="R513" s="5">
        <f t="shared" si="29"/>
        <v>13.8</v>
      </c>
      <c r="S513" s="5">
        <f t="shared" si="30"/>
        <v>21.900000000000002</v>
      </c>
      <c r="T513" s="7">
        <f t="shared" si="31"/>
        <v>0.61344537815126055</v>
      </c>
    </row>
    <row r="514" spans="1:20" ht="15.6">
      <c r="A514" s="2">
        <v>2480</v>
      </c>
      <c r="B514" s="3">
        <v>46118</v>
      </c>
      <c r="C514" s="4">
        <f>YEAR(SalesDataTable[[#This Row],[Order Date]])</f>
        <v>2026</v>
      </c>
      <c r="D514" s="16" t="str">
        <f>"Q"&amp;ROUNDUP(MONTH(SalesDataTable[[#This Row],[Order Date]])/3,0)</f>
        <v>Q2</v>
      </c>
      <c r="E514" s="4">
        <f>MONTH(SalesDataTable[[#This Row],[Order Date]])</f>
        <v>4</v>
      </c>
      <c r="F514" s="16" t="str">
        <f>TEXT(SalesDataTable[[#This Row],[Order Date]],"MMM")</f>
        <v>Apr</v>
      </c>
      <c r="G514" s="4" t="s">
        <v>11</v>
      </c>
      <c r="H514" s="4" t="s">
        <v>52</v>
      </c>
      <c r="I514" s="4" t="s">
        <v>8</v>
      </c>
      <c r="J514" s="4" t="s">
        <v>13</v>
      </c>
      <c r="K514" s="4" t="s">
        <v>9</v>
      </c>
      <c r="L514" s="4" t="s">
        <v>37</v>
      </c>
      <c r="M514" s="8">
        <v>8</v>
      </c>
      <c r="N514" s="5">
        <v>152.41999999999999</v>
      </c>
      <c r="O514" s="6">
        <v>0.05</v>
      </c>
      <c r="P514" s="5">
        <v>80.11</v>
      </c>
      <c r="Q514" s="5">
        <f t="shared" ref="Q514:Q577" si="32">M514*N514*(1-O514)</f>
        <v>1158.3919999999998</v>
      </c>
      <c r="R514" s="5">
        <f t="shared" ref="R514:R577" si="33">M514*P514</f>
        <v>640.88</v>
      </c>
      <c r="S514" s="5">
        <f t="shared" ref="S514:S577" si="34">Q514-R514</f>
        <v>517.51199999999983</v>
      </c>
      <c r="T514" s="7">
        <f t="shared" ref="T514:T577" si="35">IFERROR(S514/Q514,0)</f>
        <v>0.44675032286134564</v>
      </c>
    </row>
    <row r="515" spans="1:20" ht="15.6">
      <c r="A515" s="2">
        <v>2515</v>
      </c>
      <c r="B515" s="3">
        <v>46118</v>
      </c>
      <c r="C515" s="4">
        <f>YEAR(SalesDataTable[[#This Row],[Order Date]])</f>
        <v>2026</v>
      </c>
      <c r="D515" s="16" t="str">
        <f>"Q"&amp;ROUNDUP(MONTH(SalesDataTable[[#This Row],[Order Date]])/3,0)</f>
        <v>Q2</v>
      </c>
      <c r="E515" s="4">
        <f>MONTH(SalesDataTable[[#This Row],[Order Date]])</f>
        <v>4</v>
      </c>
      <c r="F515" s="16" t="str">
        <f>TEXT(SalesDataTable[[#This Row],[Order Date]],"MMM")</f>
        <v>Apr</v>
      </c>
      <c r="G515" s="4" t="s">
        <v>20</v>
      </c>
      <c r="H515" s="4" t="s">
        <v>33</v>
      </c>
      <c r="I515" s="4" t="s">
        <v>2</v>
      </c>
      <c r="J515" s="4" t="s">
        <v>3</v>
      </c>
      <c r="K515" s="4" t="s">
        <v>4</v>
      </c>
      <c r="L515" s="4" t="s">
        <v>5</v>
      </c>
      <c r="M515" s="8">
        <v>1</v>
      </c>
      <c r="N515" s="5">
        <v>81.78</v>
      </c>
      <c r="O515" s="6">
        <v>0</v>
      </c>
      <c r="P515" s="5">
        <v>42.82</v>
      </c>
      <c r="Q515" s="5">
        <f t="shared" si="32"/>
        <v>81.78</v>
      </c>
      <c r="R515" s="5">
        <f t="shared" si="33"/>
        <v>42.82</v>
      </c>
      <c r="S515" s="5">
        <f t="shared" si="34"/>
        <v>38.96</v>
      </c>
      <c r="T515" s="7">
        <f t="shared" si="35"/>
        <v>0.47640009782342874</v>
      </c>
    </row>
    <row r="516" spans="1:20" ht="15.6">
      <c r="A516" s="2">
        <v>2829</v>
      </c>
      <c r="B516" s="3">
        <v>46118</v>
      </c>
      <c r="C516" s="4">
        <f>YEAR(SalesDataTable[[#This Row],[Order Date]])</f>
        <v>2026</v>
      </c>
      <c r="D516" s="16" t="str">
        <f>"Q"&amp;ROUNDUP(MONTH(SalesDataTable[[#This Row],[Order Date]])/3,0)</f>
        <v>Q2</v>
      </c>
      <c r="E516" s="4">
        <f>MONTH(SalesDataTable[[#This Row],[Order Date]])</f>
        <v>4</v>
      </c>
      <c r="F516" s="16" t="str">
        <f>TEXT(SalesDataTable[[#This Row],[Order Date]],"MMM")</f>
        <v>Apr</v>
      </c>
      <c r="G516" s="4" t="s">
        <v>6</v>
      </c>
      <c r="H516" s="4" t="s">
        <v>27</v>
      </c>
      <c r="I516" s="4" t="s">
        <v>2</v>
      </c>
      <c r="J516" s="4" t="s">
        <v>16</v>
      </c>
      <c r="K516" s="4" t="s">
        <v>4</v>
      </c>
      <c r="L516" s="4" t="s">
        <v>30</v>
      </c>
      <c r="M516" s="8">
        <v>6</v>
      </c>
      <c r="N516" s="5">
        <v>102.59</v>
      </c>
      <c r="O516" s="6">
        <v>0.1</v>
      </c>
      <c r="P516" s="5">
        <v>49.6</v>
      </c>
      <c r="Q516" s="5">
        <f t="shared" si="32"/>
        <v>553.98599999999999</v>
      </c>
      <c r="R516" s="5">
        <f t="shared" si="33"/>
        <v>297.60000000000002</v>
      </c>
      <c r="S516" s="5">
        <f t="shared" si="34"/>
        <v>256.38599999999997</v>
      </c>
      <c r="T516" s="7">
        <f t="shared" si="35"/>
        <v>0.46280230908362302</v>
      </c>
    </row>
    <row r="517" spans="1:20" ht="15.6">
      <c r="A517" s="2">
        <v>4086</v>
      </c>
      <c r="B517" s="3">
        <v>46118</v>
      </c>
      <c r="C517" s="4">
        <f>YEAR(SalesDataTable[[#This Row],[Order Date]])</f>
        <v>2026</v>
      </c>
      <c r="D517" s="16" t="str">
        <f>"Q"&amp;ROUNDUP(MONTH(SalesDataTable[[#This Row],[Order Date]])/3,0)</f>
        <v>Q2</v>
      </c>
      <c r="E517" s="4">
        <f>MONTH(SalesDataTable[[#This Row],[Order Date]])</f>
        <v>4</v>
      </c>
      <c r="F517" s="16" t="str">
        <f>TEXT(SalesDataTable[[#This Row],[Order Date]],"MMM")</f>
        <v>Apr</v>
      </c>
      <c r="G517" s="4" t="s">
        <v>20</v>
      </c>
      <c r="H517" s="4" t="s">
        <v>33</v>
      </c>
      <c r="I517" s="4" t="s">
        <v>19</v>
      </c>
      <c r="J517" s="4" t="s">
        <v>3</v>
      </c>
      <c r="K517" s="4" t="s">
        <v>9</v>
      </c>
      <c r="L517" s="4" t="s">
        <v>37</v>
      </c>
      <c r="M517" s="8">
        <v>2</v>
      </c>
      <c r="N517" s="5">
        <v>152.44</v>
      </c>
      <c r="O517" s="6">
        <v>0.15</v>
      </c>
      <c r="P517" s="5">
        <v>76.680000000000007</v>
      </c>
      <c r="Q517" s="5">
        <f t="shared" si="32"/>
        <v>259.14799999999997</v>
      </c>
      <c r="R517" s="5">
        <f t="shared" si="33"/>
        <v>153.36000000000001</v>
      </c>
      <c r="S517" s="5">
        <f t="shared" si="34"/>
        <v>105.78799999999995</v>
      </c>
      <c r="T517" s="7">
        <f t="shared" si="35"/>
        <v>0.4082146109559015</v>
      </c>
    </row>
    <row r="518" spans="1:20" ht="15.6">
      <c r="A518" s="2">
        <v>4512</v>
      </c>
      <c r="B518" s="3">
        <v>46118</v>
      </c>
      <c r="C518" s="4">
        <f>YEAR(SalesDataTable[[#This Row],[Order Date]])</f>
        <v>2026</v>
      </c>
      <c r="D518" s="16" t="str">
        <f>"Q"&amp;ROUNDUP(MONTH(SalesDataTable[[#This Row],[Order Date]])/3,0)</f>
        <v>Q2</v>
      </c>
      <c r="E518" s="4">
        <f>MONTH(SalesDataTable[[#This Row],[Order Date]])</f>
        <v>4</v>
      </c>
      <c r="F518" s="16" t="str">
        <f>TEXT(SalesDataTable[[#This Row],[Order Date]],"MMM")</f>
        <v>Apr</v>
      </c>
      <c r="G518" s="4" t="s">
        <v>6</v>
      </c>
      <c r="H518" s="4" t="s">
        <v>7</v>
      </c>
      <c r="I518" s="4" t="s">
        <v>2</v>
      </c>
      <c r="J518" s="4" t="s">
        <v>13</v>
      </c>
      <c r="K518" s="4" t="s">
        <v>14</v>
      </c>
      <c r="L518" s="4" t="s">
        <v>44</v>
      </c>
      <c r="M518" s="8">
        <v>6</v>
      </c>
      <c r="N518" s="5">
        <v>136.29</v>
      </c>
      <c r="O518" s="6">
        <v>0</v>
      </c>
      <c r="P518" s="5">
        <v>68.209999999999994</v>
      </c>
      <c r="Q518" s="5">
        <f t="shared" si="32"/>
        <v>817.74</v>
      </c>
      <c r="R518" s="5">
        <f t="shared" si="33"/>
        <v>409.26</v>
      </c>
      <c r="S518" s="5">
        <f t="shared" si="34"/>
        <v>408.48</v>
      </c>
      <c r="T518" s="7">
        <f t="shared" si="35"/>
        <v>0.49952307579426225</v>
      </c>
    </row>
    <row r="519" spans="1:20" ht="15.6">
      <c r="A519" s="2">
        <v>4837</v>
      </c>
      <c r="B519" s="3">
        <v>46118</v>
      </c>
      <c r="C519" s="4">
        <f>YEAR(SalesDataTable[[#This Row],[Order Date]])</f>
        <v>2026</v>
      </c>
      <c r="D519" s="16" t="str">
        <f>"Q"&amp;ROUNDUP(MONTH(SalesDataTable[[#This Row],[Order Date]])/3,0)</f>
        <v>Q2</v>
      </c>
      <c r="E519" s="4">
        <f>MONTH(SalesDataTable[[#This Row],[Order Date]])</f>
        <v>4</v>
      </c>
      <c r="F519" s="16" t="str">
        <f>TEXT(SalesDataTable[[#This Row],[Order Date]],"MMM")</f>
        <v>Apr</v>
      </c>
      <c r="G519" s="4" t="s">
        <v>0</v>
      </c>
      <c r="H519" s="4" t="s">
        <v>36</v>
      </c>
      <c r="I519" s="4" t="s">
        <v>8</v>
      </c>
      <c r="J519" s="4" t="s">
        <v>16</v>
      </c>
      <c r="K519" s="4" t="s">
        <v>9</v>
      </c>
      <c r="L519" s="4" t="s">
        <v>37</v>
      </c>
      <c r="M519" s="8">
        <v>4</v>
      </c>
      <c r="N519" s="5">
        <v>157.51</v>
      </c>
      <c r="O519" s="6">
        <v>0.2</v>
      </c>
      <c r="P519" s="5">
        <v>79.209999999999994</v>
      </c>
      <c r="Q519" s="5">
        <f t="shared" si="32"/>
        <v>504.03199999999998</v>
      </c>
      <c r="R519" s="5">
        <f t="shared" si="33"/>
        <v>316.83999999999997</v>
      </c>
      <c r="S519" s="5">
        <f t="shared" si="34"/>
        <v>187.19200000000001</v>
      </c>
      <c r="T519" s="7">
        <f t="shared" si="35"/>
        <v>0.37138911815122855</v>
      </c>
    </row>
    <row r="520" spans="1:20" ht="15.6">
      <c r="A520" s="2">
        <v>1580</v>
      </c>
      <c r="B520" s="3">
        <v>46119</v>
      </c>
      <c r="C520" s="4">
        <f>YEAR(SalesDataTable[[#This Row],[Order Date]])</f>
        <v>2026</v>
      </c>
      <c r="D520" s="16" t="str">
        <f>"Q"&amp;ROUNDUP(MONTH(SalesDataTable[[#This Row],[Order Date]])/3,0)</f>
        <v>Q2</v>
      </c>
      <c r="E520" s="4">
        <f>MONTH(SalesDataTable[[#This Row],[Order Date]])</f>
        <v>4</v>
      </c>
      <c r="F520" s="16" t="str">
        <f>TEXT(SalesDataTable[[#This Row],[Order Date]],"MMM")</f>
        <v>Apr</v>
      </c>
      <c r="G520" s="4" t="s">
        <v>11</v>
      </c>
      <c r="H520" s="4" t="s">
        <v>18</v>
      </c>
      <c r="I520" s="4" t="s">
        <v>2</v>
      </c>
      <c r="J520" s="4" t="s">
        <v>13</v>
      </c>
      <c r="K520" s="4" t="s">
        <v>23</v>
      </c>
      <c r="L520" s="4" t="s">
        <v>51</v>
      </c>
      <c r="M520" s="8">
        <v>2</v>
      </c>
      <c r="N520" s="5">
        <v>120.5</v>
      </c>
      <c r="O520" s="6">
        <v>0</v>
      </c>
      <c r="P520" s="5">
        <v>61.42</v>
      </c>
      <c r="Q520" s="5">
        <f t="shared" si="32"/>
        <v>241</v>
      </c>
      <c r="R520" s="5">
        <f t="shared" si="33"/>
        <v>122.84</v>
      </c>
      <c r="S520" s="5">
        <f t="shared" si="34"/>
        <v>118.16</v>
      </c>
      <c r="T520" s="7">
        <f t="shared" si="35"/>
        <v>0.49029045643153524</v>
      </c>
    </row>
    <row r="521" spans="1:20" ht="15.6">
      <c r="A521" s="2">
        <v>1962</v>
      </c>
      <c r="B521" s="3">
        <v>46119</v>
      </c>
      <c r="C521" s="4">
        <f>YEAR(SalesDataTable[[#This Row],[Order Date]])</f>
        <v>2026</v>
      </c>
      <c r="D521" s="16" t="str">
        <f>"Q"&amp;ROUNDUP(MONTH(SalesDataTable[[#This Row],[Order Date]])/3,0)</f>
        <v>Q2</v>
      </c>
      <c r="E521" s="4">
        <f>MONTH(SalesDataTable[[#This Row],[Order Date]])</f>
        <v>4</v>
      </c>
      <c r="F521" s="16" t="str">
        <f>TEXT(SalesDataTable[[#This Row],[Order Date]],"MMM")</f>
        <v>Apr</v>
      </c>
      <c r="G521" s="4" t="s">
        <v>0</v>
      </c>
      <c r="H521" s="4" t="s">
        <v>1</v>
      </c>
      <c r="I521" s="4" t="s">
        <v>2</v>
      </c>
      <c r="J521" s="4" t="s">
        <v>3</v>
      </c>
      <c r="K521" s="4" t="s">
        <v>9</v>
      </c>
      <c r="L521" s="4" t="s">
        <v>37</v>
      </c>
      <c r="M521" s="8">
        <v>3</v>
      </c>
      <c r="N521" s="5">
        <v>152.62</v>
      </c>
      <c r="O521" s="6">
        <v>0.05</v>
      </c>
      <c r="P521" s="5">
        <v>77.75</v>
      </c>
      <c r="Q521" s="5">
        <f t="shared" si="32"/>
        <v>434.96699999999998</v>
      </c>
      <c r="R521" s="5">
        <f t="shared" si="33"/>
        <v>233.25</v>
      </c>
      <c r="S521" s="5">
        <f t="shared" si="34"/>
        <v>201.71699999999998</v>
      </c>
      <c r="T521" s="7">
        <f t="shared" si="35"/>
        <v>0.46375242259757637</v>
      </c>
    </row>
    <row r="522" spans="1:20" ht="15.6">
      <c r="A522" s="2">
        <v>2381</v>
      </c>
      <c r="B522" s="3">
        <v>46119</v>
      </c>
      <c r="C522" s="4">
        <f>YEAR(SalesDataTable[[#This Row],[Order Date]])</f>
        <v>2026</v>
      </c>
      <c r="D522" s="16" t="str">
        <f>"Q"&amp;ROUNDUP(MONTH(SalesDataTable[[#This Row],[Order Date]])/3,0)</f>
        <v>Q2</v>
      </c>
      <c r="E522" s="4">
        <f>MONTH(SalesDataTable[[#This Row],[Order Date]])</f>
        <v>4</v>
      </c>
      <c r="F522" s="16" t="str">
        <f>TEXT(SalesDataTable[[#This Row],[Order Date]],"MMM")</f>
        <v>Apr</v>
      </c>
      <c r="G522" s="4" t="s">
        <v>6</v>
      </c>
      <c r="H522" s="4" t="s">
        <v>41</v>
      </c>
      <c r="I522" s="4" t="s">
        <v>2</v>
      </c>
      <c r="J522" s="4" t="s">
        <v>3</v>
      </c>
      <c r="K522" s="4" t="s">
        <v>14</v>
      </c>
      <c r="L522" s="4" t="s">
        <v>44</v>
      </c>
      <c r="M522" s="8">
        <v>2</v>
      </c>
      <c r="N522" s="5">
        <v>134.16</v>
      </c>
      <c r="O522" s="6">
        <v>0.05</v>
      </c>
      <c r="P522" s="5">
        <v>67.08</v>
      </c>
      <c r="Q522" s="5">
        <f t="shared" si="32"/>
        <v>254.90399999999997</v>
      </c>
      <c r="R522" s="5">
        <f t="shared" si="33"/>
        <v>134.16</v>
      </c>
      <c r="S522" s="5">
        <f t="shared" si="34"/>
        <v>120.74399999999997</v>
      </c>
      <c r="T522" s="7">
        <f t="shared" si="35"/>
        <v>0.47368421052631576</v>
      </c>
    </row>
    <row r="523" spans="1:20" ht="15.6">
      <c r="A523" s="2">
        <v>2655</v>
      </c>
      <c r="B523" s="3">
        <v>46119</v>
      </c>
      <c r="C523" s="4">
        <f>YEAR(SalesDataTable[[#This Row],[Order Date]])</f>
        <v>2026</v>
      </c>
      <c r="D523" s="16" t="str">
        <f>"Q"&amp;ROUNDUP(MONTH(SalesDataTable[[#This Row],[Order Date]])/3,0)</f>
        <v>Q2</v>
      </c>
      <c r="E523" s="4">
        <f>MONTH(SalesDataTable[[#This Row],[Order Date]])</f>
        <v>4</v>
      </c>
      <c r="F523" s="16" t="str">
        <f>TEXT(SalesDataTable[[#This Row],[Order Date]],"MMM")</f>
        <v>Apr</v>
      </c>
      <c r="G523" s="4" t="s">
        <v>20</v>
      </c>
      <c r="H523" s="4" t="s">
        <v>47</v>
      </c>
      <c r="I523" s="4" t="s">
        <v>19</v>
      </c>
      <c r="J523" s="4" t="s">
        <v>16</v>
      </c>
      <c r="K523" s="4" t="s">
        <v>4</v>
      </c>
      <c r="L523" s="4" t="s">
        <v>30</v>
      </c>
      <c r="M523" s="8">
        <v>1</v>
      </c>
      <c r="N523" s="5">
        <v>101.13</v>
      </c>
      <c r="O523" s="6">
        <v>0</v>
      </c>
      <c r="P523" s="5">
        <v>50.8</v>
      </c>
      <c r="Q523" s="5">
        <f t="shared" si="32"/>
        <v>101.13</v>
      </c>
      <c r="R523" s="5">
        <f t="shared" si="33"/>
        <v>50.8</v>
      </c>
      <c r="S523" s="5">
        <f t="shared" si="34"/>
        <v>50.33</v>
      </c>
      <c r="T523" s="7">
        <f t="shared" si="35"/>
        <v>0.49767625828141998</v>
      </c>
    </row>
    <row r="524" spans="1:20" ht="15.6">
      <c r="A524" s="2">
        <v>2944</v>
      </c>
      <c r="B524" s="3">
        <v>46119</v>
      </c>
      <c r="C524" s="4">
        <f>YEAR(SalesDataTable[[#This Row],[Order Date]])</f>
        <v>2026</v>
      </c>
      <c r="D524" s="16" t="str">
        <f>"Q"&amp;ROUNDUP(MONTH(SalesDataTable[[#This Row],[Order Date]])/3,0)</f>
        <v>Q2</v>
      </c>
      <c r="E524" s="4">
        <f>MONTH(SalesDataTable[[#This Row],[Order Date]])</f>
        <v>4</v>
      </c>
      <c r="F524" s="16" t="str">
        <f>TEXT(SalesDataTable[[#This Row],[Order Date]],"MMM")</f>
        <v>Apr</v>
      </c>
      <c r="G524" s="4" t="s">
        <v>6</v>
      </c>
      <c r="H524" s="4" t="s">
        <v>49</v>
      </c>
      <c r="I524" s="4" t="s">
        <v>19</v>
      </c>
      <c r="J524" s="4" t="s">
        <v>13</v>
      </c>
      <c r="K524" s="4" t="s">
        <v>34</v>
      </c>
      <c r="L524" s="4" t="s">
        <v>45</v>
      </c>
      <c r="M524" s="8">
        <v>1</v>
      </c>
      <c r="N524" s="5">
        <v>51.36</v>
      </c>
      <c r="O524" s="6">
        <v>0</v>
      </c>
      <c r="P524" s="5">
        <v>22.21</v>
      </c>
      <c r="Q524" s="5">
        <f t="shared" si="32"/>
        <v>51.36</v>
      </c>
      <c r="R524" s="5">
        <f t="shared" si="33"/>
        <v>22.21</v>
      </c>
      <c r="S524" s="5">
        <f t="shared" si="34"/>
        <v>29.15</v>
      </c>
      <c r="T524" s="7">
        <f t="shared" si="35"/>
        <v>0.56756230529595009</v>
      </c>
    </row>
    <row r="525" spans="1:20" ht="15.6">
      <c r="A525" s="2">
        <v>4756</v>
      </c>
      <c r="B525" s="3">
        <v>46119</v>
      </c>
      <c r="C525" s="4">
        <f>YEAR(SalesDataTable[[#This Row],[Order Date]])</f>
        <v>2026</v>
      </c>
      <c r="D525" s="16" t="str">
        <f>"Q"&amp;ROUNDUP(MONTH(SalesDataTable[[#This Row],[Order Date]])/3,0)</f>
        <v>Q2</v>
      </c>
      <c r="E525" s="4">
        <f>MONTH(SalesDataTable[[#This Row],[Order Date]])</f>
        <v>4</v>
      </c>
      <c r="F525" s="16" t="str">
        <f>TEXT(SalesDataTable[[#This Row],[Order Date]],"MMM")</f>
        <v>Apr</v>
      </c>
      <c r="G525" s="4" t="s">
        <v>11</v>
      </c>
      <c r="H525" s="4" t="s">
        <v>52</v>
      </c>
      <c r="I525" s="4" t="s">
        <v>2</v>
      </c>
      <c r="J525" s="4" t="s">
        <v>16</v>
      </c>
      <c r="K525" s="4" t="s">
        <v>9</v>
      </c>
      <c r="L525" s="4" t="s">
        <v>37</v>
      </c>
      <c r="M525" s="8">
        <v>5</v>
      </c>
      <c r="N525" s="5">
        <v>151.88</v>
      </c>
      <c r="O525" s="6">
        <v>0</v>
      </c>
      <c r="P525" s="5">
        <v>80.56</v>
      </c>
      <c r="Q525" s="5">
        <f t="shared" si="32"/>
        <v>759.4</v>
      </c>
      <c r="R525" s="5">
        <f t="shared" si="33"/>
        <v>402.8</v>
      </c>
      <c r="S525" s="5">
        <f t="shared" si="34"/>
        <v>356.59999999999997</v>
      </c>
      <c r="T525" s="7">
        <f t="shared" si="35"/>
        <v>0.46958124835396364</v>
      </c>
    </row>
    <row r="526" spans="1:20" ht="15.6">
      <c r="A526" s="2">
        <v>52</v>
      </c>
      <c r="B526" s="3">
        <v>46120</v>
      </c>
      <c r="C526" s="4">
        <f>YEAR(SalesDataTable[[#This Row],[Order Date]])</f>
        <v>2026</v>
      </c>
      <c r="D526" s="16" t="str">
        <f>"Q"&amp;ROUNDUP(MONTH(SalesDataTable[[#This Row],[Order Date]])/3,0)</f>
        <v>Q2</v>
      </c>
      <c r="E526" s="4">
        <f>MONTH(SalesDataTable[[#This Row],[Order Date]])</f>
        <v>4</v>
      </c>
      <c r="F526" s="16" t="str">
        <f>TEXT(SalesDataTable[[#This Row],[Order Date]],"MMM")</f>
        <v>Apr</v>
      </c>
      <c r="G526" s="4" t="s">
        <v>6</v>
      </c>
      <c r="H526" s="4" t="s">
        <v>43</v>
      </c>
      <c r="I526" s="4" t="s">
        <v>2</v>
      </c>
      <c r="J526" s="4" t="s">
        <v>13</v>
      </c>
      <c r="K526" s="4" t="s">
        <v>14</v>
      </c>
      <c r="L526" s="4" t="s">
        <v>44</v>
      </c>
      <c r="M526" s="8">
        <v>2</v>
      </c>
      <c r="N526" s="5">
        <v>133.59</v>
      </c>
      <c r="O526" s="6">
        <v>0</v>
      </c>
      <c r="P526" s="5">
        <v>66.83</v>
      </c>
      <c r="Q526" s="5">
        <f t="shared" si="32"/>
        <v>267.18</v>
      </c>
      <c r="R526" s="5">
        <f t="shared" si="33"/>
        <v>133.66</v>
      </c>
      <c r="S526" s="5">
        <f t="shared" si="34"/>
        <v>133.52000000000001</v>
      </c>
      <c r="T526" s="7">
        <f t="shared" si="35"/>
        <v>0.49973800434164234</v>
      </c>
    </row>
    <row r="527" spans="1:20" ht="15.6">
      <c r="A527" s="2">
        <v>556</v>
      </c>
      <c r="B527" s="3">
        <v>46120</v>
      </c>
      <c r="C527" s="4">
        <f>YEAR(SalesDataTable[[#This Row],[Order Date]])</f>
        <v>2026</v>
      </c>
      <c r="D527" s="16" t="str">
        <f>"Q"&amp;ROUNDUP(MONTH(SalesDataTable[[#This Row],[Order Date]])/3,0)</f>
        <v>Q2</v>
      </c>
      <c r="E527" s="4">
        <f>MONTH(SalesDataTable[[#This Row],[Order Date]])</f>
        <v>4</v>
      </c>
      <c r="F527" s="16" t="str">
        <f>TEXT(SalesDataTable[[#This Row],[Order Date]],"MMM")</f>
        <v>Apr</v>
      </c>
      <c r="G527" s="4" t="s">
        <v>20</v>
      </c>
      <c r="H527" s="4" t="s">
        <v>33</v>
      </c>
      <c r="I527" s="4" t="s">
        <v>2</v>
      </c>
      <c r="J527" s="4" t="s">
        <v>13</v>
      </c>
      <c r="K527" s="4" t="s">
        <v>23</v>
      </c>
      <c r="L527" s="4" t="s">
        <v>51</v>
      </c>
      <c r="M527" s="8">
        <v>2</v>
      </c>
      <c r="N527" s="5">
        <v>124.39</v>
      </c>
      <c r="O527" s="6">
        <v>0</v>
      </c>
      <c r="P527" s="5">
        <v>61.27</v>
      </c>
      <c r="Q527" s="5">
        <f t="shared" si="32"/>
        <v>248.78</v>
      </c>
      <c r="R527" s="5">
        <f t="shared" si="33"/>
        <v>122.54</v>
      </c>
      <c r="S527" s="5">
        <f t="shared" si="34"/>
        <v>126.24</v>
      </c>
      <c r="T527" s="7">
        <f t="shared" si="35"/>
        <v>0.50743628909076288</v>
      </c>
    </row>
    <row r="528" spans="1:20" ht="15.6">
      <c r="A528" s="2">
        <v>1233</v>
      </c>
      <c r="B528" s="3">
        <v>46120</v>
      </c>
      <c r="C528" s="4">
        <f>YEAR(SalesDataTable[[#This Row],[Order Date]])</f>
        <v>2026</v>
      </c>
      <c r="D528" s="16" t="str">
        <f>"Q"&amp;ROUNDUP(MONTH(SalesDataTable[[#This Row],[Order Date]])/3,0)</f>
        <v>Q2</v>
      </c>
      <c r="E528" s="4">
        <f>MONTH(SalesDataTable[[#This Row],[Order Date]])</f>
        <v>4</v>
      </c>
      <c r="F528" s="16" t="str">
        <f>TEXT(SalesDataTable[[#This Row],[Order Date]],"MMM")</f>
        <v>Apr</v>
      </c>
      <c r="G528" s="4" t="s">
        <v>0</v>
      </c>
      <c r="H528" s="4" t="s">
        <v>50</v>
      </c>
      <c r="I528" s="4" t="s">
        <v>2</v>
      </c>
      <c r="J528" s="4" t="s">
        <v>13</v>
      </c>
      <c r="K528" s="4" t="s">
        <v>4</v>
      </c>
      <c r="L528" s="4" t="s">
        <v>22</v>
      </c>
      <c r="M528" s="8">
        <v>5</v>
      </c>
      <c r="N528" s="5">
        <v>50.22</v>
      </c>
      <c r="O528" s="6">
        <v>0.1</v>
      </c>
      <c r="P528" s="5">
        <v>22.31</v>
      </c>
      <c r="Q528" s="5">
        <f t="shared" si="32"/>
        <v>225.99</v>
      </c>
      <c r="R528" s="5">
        <f t="shared" si="33"/>
        <v>111.55</v>
      </c>
      <c r="S528" s="5">
        <f t="shared" si="34"/>
        <v>114.44000000000001</v>
      </c>
      <c r="T528" s="7">
        <f t="shared" si="35"/>
        <v>0.50639408823399268</v>
      </c>
    </row>
    <row r="529" spans="1:20" ht="15.6">
      <c r="A529" s="2">
        <v>1492</v>
      </c>
      <c r="B529" s="3">
        <v>46120</v>
      </c>
      <c r="C529" s="4">
        <f>YEAR(SalesDataTable[[#This Row],[Order Date]])</f>
        <v>2026</v>
      </c>
      <c r="D529" s="16" t="str">
        <f>"Q"&amp;ROUNDUP(MONTH(SalesDataTable[[#This Row],[Order Date]])/3,0)</f>
        <v>Q2</v>
      </c>
      <c r="E529" s="4">
        <f>MONTH(SalesDataTable[[#This Row],[Order Date]])</f>
        <v>4</v>
      </c>
      <c r="F529" s="16" t="str">
        <f>TEXT(SalesDataTable[[#This Row],[Order Date]],"MMM")</f>
        <v>Apr</v>
      </c>
      <c r="G529" s="4" t="s">
        <v>6</v>
      </c>
      <c r="H529" s="4" t="s">
        <v>49</v>
      </c>
      <c r="I529" s="4" t="s">
        <v>2</v>
      </c>
      <c r="J529" s="4" t="s">
        <v>3</v>
      </c>
      <c r="K529" s="4" t="s">
        <v>4</v>
      </c>
      <c r="L529" s="4" t="s">
        <v>26</v>
      </c>
      <c r="M529" s="8">
        <v>2</v>
      </c>
      <c r="N529" s="5">
        <v>41.08</v>
      </c>
      <c r="O529" s="6">
        <v>0</v>
      </c>
      <c r="P529" s="5">
        <v>16.79</v>
      </c>
      <c r="Q529" s="5">
        <f t="shared" si="32"/>
        <v>82.16</v>
      </c>
      <c r="R529" s="5">
        <f t="shared" si="33"/>
        <v>33.58</v>
      </c>
      <c r="S529" s="5">
        <f t="shared" si="34"/>
        <v>48.58</v>
      </c>
      <c r="T529" s="7">
        <f t="shared" si="35"/>
        <v>0.59128529698149956</v>
      </c>
    </row>
    <row r="530" spans="1:20" ht="15.6">
      <c r="A530" s="2">
        <v>1619</v>
      </c>
      <c r="B530" s="3">
        <v>46120</v>
      </c>
      <c r="C530" s="4">
        <f>YEAR(SalesDataTable[[#This Row],[Order Date]])</f>
        <v>2026</v>
      </c>
      <c r="D530" s="16" t="str">
        <f>"Q"&amp;ROUNDUP(MONTH(SalesDataTable[[#This Row],[Order Date]])/3,0)</f>
        <v>Q2</v>
      </c>
      <c r="E530" s="4">
        <f>MONTH(SalesDataTable[[#This Row],[Order Date]])</f>
        <v>4</v>
      </c>
      <c r="F530" s="16" t="str">
        <f>TEXT(SalesDataTable[[#This Row],[Order Date]],"MMM")</f>
        <v>Apr</v>
      </c>
      <c r="G530" s="4" t="s">
        <v>20</v>
      </c>
      <c r="H530" s="4" t="s">
        <v>33</v>
      </c>
      <c r="I530" s="4" t="s">
        <v>19</v>
      </c>
      <c r="J530" s="4" t="s">
        <v>13</v>
      </c>
      <c r="K530" s="4" t="s">
        <v>14</v>
      </c>
      <c r="L530" s="4" t="s">
        <v>32</v>
      </c>
      <c r="M530" s="8">
        <v>5</v>
      </c>
      <c r="N530" s="5">
        <v>46.11</v>
      </c>
      <c r="O530" s="6">
        <v>0</v>
      </c>
      <c r="P530" s="5">
        <v>18.88</v>
      </c>
      <c r="Q530" s="5">
        <f t="shared" si="32"/>
        <v>230.55</v>
      </c>
      <c r="R530" s="5">
        <f t="shared" si="33"/>
        <v>94.399999999999991</v>
      </c>
      <c r="S530" s="5">
        <f t="shared" si="34"/>
        <v>136.15000000000003</v>
      </c>
      <c r="T530" s="7">
        <f t="shared" si="35"/>
        <v>0.5905443504662764</v>
      </c>
    </row>
    <row r="531" spans="1:20" ht="15.6">
      <c r="A531" s="2">
        <v>1631</v>
      </c>
      <c r="B531" s="3">
        <v>46120</v>
      </c>
      <c r="C531" s="4">
        <f>YEAR(SalesDataTable[[#This Row],[Order Date]])</f>
        <v>2026</v>
      </c>
      <c r="D531" s="16" t="str">
        <f>"Q"&amp;ROUNDUP(MONTH(SalesDataTable[[#This Row],[Order Date]])/3,0)</f>
        <v>Q2</v>
      </c>
      <c r="E531" s="4">
        <f>MONTH(SalesDataTable[[#This Row],[Order Date]])</f>
        <v>4</v>
      </c>
      <c r="F531" s="16" t="str">
        <f>TEXT(SalesDataTable[[#This Row],[Order Date]],"MMM")</f>
        <v>Apr</v>
      </c>
      <c r="G531" s="4" t="s">
        <v>20</v>
      </c>
      <c r="H531" s="4" t="s">
        <v>33</v>
      </c>
      <c r="I531" s="4" t="s">
        <v>2</v>
      </c>
      <c r="J531" s="4" t="s">
        <v>3</v>
      </c>
      <c r="K531" s="4" t="s">
        <v>14</v>
      </c>
      <c r="L531" s="4" t="s">
        <v>32</v>
      </c>
      <c r="M531" s="8">
        <v>1</v>
      </c>
      <c r="N531" s="5">
        <v>45.54</v>
      </c>
      <c r="O531" s="6">
        <v>0</v>
      </c>
      <c r="P531" s="5">
        <v>18.36</v>
      </c>
      <c r="Q531" s="5">
        <f t="shared" si="32"/>
        <v>45.54</v>
      </c>
      <c r="R531" s="5">
        <f t="shared" si="33"/>
        <v>18.36</v>
      </c>
      <c r="S531" s="5">
        <f t="shared" si="34"/>
        <v>27.18</v>
      </c>
      <c r="T531" s="7">
        <f t="shared" si="35"/>
        <v>0.59683794466403162</v>
      </c>
    </row>
    <row r="532" spans="1:20" ht="15.6">
      <c r="A532" s="2">
        <v>1844</v>
      </c>
      <c r="B532" s="3">
        <v>46120</v>
      </c>
      <c r="C532" s="4">
        <f>YEAR(SalesDataTable[[#This Row],[Order Date]])</f>
        <v>2026</v>
      </c>
      <c r="D532" s="16" t="str">
        <f>"Q"&amp;ROUNDUP(MONTH(SalesDataTable[[#This Row],[Order Date]])/3,0)</f>
        <v>Q2</v>
      </c>
      <c r="E532" s="4">
        <f>MONTH(SalesDataTable[[#This Row],[Order Date]])</f>
        <v>4</v>
      </c>
      <c r="F532" s="16" t="str">
        <f>TEXT(SalesDataTable[[#This Row],[Order Date]],"MMM")</f>
        <v>Apr</v>
      </c>
      <c r="G532" s="4" t="s">
        <v>6</v>
      </c>
      <c r="H532" s="4" t="s">
        <v>49</v>
      </c>
      <c r="I532" s="4" t="s">
        <v>19</v>
      </c>
      <c r="J532" s="4" t="s">
        <v>13</v>
      </c>
      <c r="K532" s="4" t="s">
        <v>34</v>
      </c>
      <c r="L532" s="4" t="s">
        <v>42</v>
      </c>
      <c r="M532" s="8">
        <v>2</v>
      </c>
      <c r="N532" s="5">
        <v>37.1</v>
      </c>
      <c r="O532" s="6">
        <v>0.1</v>
      </c>
      <c r="P532" s="5">
        <v>14.17</v>
      </c>
      <c r="Q532" s="5">
        <f t="shared" si="32"/>
        <v>66.78</v>
      </c>
      <c r="R532" s="5">
        <f t="shared" si="33"/>
        <v>28.34</v>
      </c>
      <c r="S532" s="5">
        <f t="shared" si="34"/>
        <v>38.44</v>
      </c>
      <c r="T532" s="7">
        <f t="shared" si="35"/>
        <v>0.57562144354597178</v>
      </c>
    </row>
    <row r="533" spans="1:20" ht="15.6">
      <c r="A533" s="2">
        <v>4246</v>
      </c>
      <c r="B533" s="3">
        <v>46120</v>
      </c>
      <c r="C533" s="4">
        <f>YEAR(SalesDataTable[[#This Row],[Order Date]])</f>
        <v>2026</v>
      </c>
      <c r="D533" s="16" t="str">
        <f>"Q"&amp;ROUNDUP(MONTH(SalesDataTable[[#This Row],[Order Date]])/3,0)</f>
        <v>Q2</v>
      </c>
      <c r="E533" s="4">
        <f>MONTH(SalesDataTable[[#This Row],[Order Date]])</f>
        <v>4</v>
      </c>
      <c r="F533" s="16" t="str">
        <f>TEXT(SalesDataTable[[#This Row],[Order Date]],"MMM")</f>
        <v>Apr</v>
      </c>
      <c r="G533" s="4" t="s">
        <v>20</v>
      </c>
      <c r="H533" s="4" t="s">
        <v>33</v>
      </c>
      <c r="I533" s="4" t="s">
        <v>8</v>
      </c>
      <c r="J533" s="4" t="s">
        <v>16</v>
      </c>
      <c r="K533" s="4" t="s">
        <v>9</v>
      </c>
      <c r="L533" s="4" t="s">
        <v>37</v>
      </c>
      <c r="M533" s="8">
        <v>5</v>
      </c>
      <c r="N533" s="5">
        <v>156.57</v>
      </c>
      <c r="O533" s="6">
        <v>0.15</v>
      </c>
      <c r="P533" s="5">
        <v>80.849999999999994</v>
      </c>
      <c r="Q533" s="5">
        <f t="shared" si="32"/>
        <v>665.4224999999999</v>
      </c>
      <c r="R533" s="5">
        <f t="shared" si="33"/>
        <v>404.25</v>
      </c>
      <c r="S533" s="5">
        <f t="shared" si="34"/>
        <v>261.1724999999999</v>
      </c>
      <c r="T533" s="7">
        <f t="shared" si="35"/>
        <v>0.39249123677062309</v>
      </c>
    </row>
    <row r="534" spans="1:20" ht="15.6">
      <c r="A534" s="2">
        <v>5139</v>
      </c>
      <c r="B534" s="3">
        <v>46120</v>
      </c>
      <c r="C534" s="4">
        <f>YEAR(SalesDataTable[[#This Row],[Order Date]])</f>
        <v>2026</v>
      </c>
      <c r="D534" s="16" t="str">
        <f>"Q"&amp;ROUNDUP(MONTH(SalesDataTable[[#This Row],[Order Date]])/3,0)</f>
        <v>Q2</v>
      </c>
      <c r="E534" s="4">
        <f>MONTH(SalesDataTable[[#This Row],[Order Date]])</f>
        <v>4</v>
      </c>
      <c r="F534" s="16" t="str">
        <f>TEXT(SalesDataTable[[#This Row],[Order Date]],"MMM")</f>
        <v>Apr</v>
      </c>
      <c r="G534" s="4" t="s">
        <v>0</v>
      </c>
      <c r="H534" s="4" t="s">
        <v>50</v>
      </c>
      <c r="I534" s="4" t="s">
        <v>2</v>
      </c>
      <c r="J534" s="4" t="s">
        <v>3</v>
      </c>
      <c r="K534" s="4" t="s">
        <v>34</v>
      </c>
      <c r="L534" s="4" t="s">
        <v>45</v>
      </c>
      <c r="M534" s="8">
        <v>2</v>
      </c>
      <c r="N534" s="5">
        <v>51.4</v>
      </c>
      <c r="O534" s="6">
        <v>0</v>
      </c>
      <c r="P534" s="5">
        <v>21.99</v>
      </c>
      <c r="Q534" s="5">
        <f t="shared" si="32"/>
        <v>102.8</v>
      </c>
      <c r="R534" s="5">
        <f t="shared" si="33"/>
        <v>43.98</v>
      </c>
      <c r="S534" s="5">
        <f t="shared" si="34"/>
        <v>58.82</v>
      </c>
      <c r="T534" s="7">
        <f t="shared" si="35"/>
        <v>0.57217898832684821</v>
      </c>
    </row>
    <row r="535" spans="1:20" ht="15.6">
      <c r="A535" s="2">
        <v>186</v>
      </c>
      <c r="B535" s="3">
        <v>46121</v>
      </c>
      <c r="C535" s="4">
        <f>YEAR(SalesDataTable[[#This Row],[Order Date]])</f>
        <v>2026</v>
      </c>
      <c r="D535" s="16" t="str">
        <f>"Q"&amp;ROUNDUP(MONTH(SalesDataTable[[#This Row],[Order Date]])/3,0)</f>
        <v>Q2</v>
      </c>
      <c r="E535" s="4">
        <f>MONTH(SalesDataTable[[#This Row],[Order Date]])</f>
        <v>4</v>
      </c>
      <c r="F535" s="16" t="str">
        <f>TEXT(SalesDataTable[[#This Row],[Order Date]],"MMM")</f>
        <v>Apr</v>
      </c>
      <c r="G535" s="4" t="s">
        <v>0</v>
      </c>
      <c r="H535" s="4" t="s">
        <v>1</v>
      </c>
      <c r="I535" s="4" t="s">
        <v>2</v>
      </c>
      <c r="J535" s="4" t="s">
        <v>13</v>
      </c>
      <c r="K535" s="4" t="s">
        <v>14</v>
      </c>
      <c r="L535" s="4" t="s">
        <v>32</v>
      </c>
      <c r="M535" s="8">
        <v>2</v>
      </c>
      <c r="N535" s="5">
        <v>46.42</v>
      </c>
      <c r="O535" s="6">
        <v>0.1</v>
      </c>
      <c r="P535" s="5">
        <v>18.73</v>
      </c>
      <c r="Q535" s="5">
        <f t="shared" si="32"/>
        <v>83.556000000000012</v>
      </c>
      <c r="R535" s="5">
        <f t="shared" si="33"/>
        <v>37.46</v>
      </c>
      <c r="S535" s="5">
        <f t="shared" si="34"/>
        <v>46.096000000000011</v>
      </c>
      <c r="T535" s="7">
        <f t="shared" si="35"/>
        <v>0.55167791660682663</v>
      </c>
    </row>
    <row r="536" spans="1:20" ht="15.6">
      <c r="A536" s="2">
        <v>1742</v>
      </c>
      <c r="B536" s="3">
        <v>46121</v>
      </c>
      <c r="C536" s="4">
        <f>YEAR(SalesDataTable[[#This Row],[Order Date]])</f>
        <v>2026</v>
      </c>
      <c r="D536" s="16" t="str">
        <f>"Q"&amp;ROUNDUP(MONTH(SalesDataTable[[#This Row],[Order Date]])/3,0)</f>
        <v>Q2</v>
      </c>
      <c r="E536" s="4">
        <f>MONTH(SalesDataTable[[#This Row],[Order Date]])</f>
        <v>4</v>
      </c>
      <c r="F536" s="16" t="str">
        <f>TEXT(SalesDataTable[[#This Row],[Order Date]],"MMM")</f>
        <v>Apr</v>
      </c>
      <c r="G536" s="4" t="s">
        <v>20</v>
      </c>
      <c r="H536" s="4" t="s">
        <v>21</v>
      </c>
      <c r="I536" s="4" t="s">
        <v>28</v>
      </c>
      <c r="J536" s="4" t="s">
        <v>3</v>
      </c>
      <c r="K536" s="4" t="s">
        <v>23</v>
      </c>
      <c r="L536" s="4" t="s">
        <v>51</v>
      </c>
      <c r="M536" s="8">
        <v>2</v>
      </c>
      <c r="N536" s="5">
        <v>120.75</v>
      </c>
      <c r="O536" s="6">
        <v>0.05</v>
      </c>
      <c r="P536" s="5">
        <v>60.31</v>
      </c>
      <c r="Q536" s="5">
        <f t="shared" si="32"/>
        <v>229.42499999999998</v>
      </c>
      <c r="R536" s="5">
        <f t="shared" si="33"/>
        <v>120.62</v>
      </c>
      <c r="S536" s="5">
        <f t="shared" si="34"/>
        <v>108.80499999999998</v>
      </c>
      <c r="T536" s="7">
        <f t="shared" si="35"/>
        <v>0.47425084450256066</v>
      </c>
    </row>
    <row r="537" spans="1:20" ht="15.6">
      <c r="A537" s="2">
        <v>3189</v>
      </c>
      <c r="B537" s="3">
        <v>46121</v>
      </c>
      <c r="C537" s="4">
        <f>YEAR(SalesDataTable[[#This Row],[Order Date]])</f>
        <v>2026</v>
      </c>
      <c r="D537" s="16" t="str">
        <f>"Q"&amp;ROUNDUP(MONTH(SalesDataTable[[#This Row],[Order Date]])/3,0)</f>
        <v>Q2</v>
      </c>
      <c r="E537" s="4">
        <f>MONTH(SalesDataTable[[#This Row],[Order Date]])</f>
        <v>4</v>
      </c>
      <c r="F537" s="16" t="str">
        <f>TEXT(SalesDataTable[[#This Row],[Order Date]],"MMM")</f>
        <v>Apr</v>
      </c>
      <c r="G537" s="4" t="s">
        <v>6</v>
      </c>
      <c r="H537" s="4" t="s">
        <v>41</v>
      </c>
      <c r="I537" s="4" t="s">
        <v>8</v>
      </c>
      <c r="J537" s="4" t="s">
        <v>16</v>
      </c>
      <c r="K537" s="4" t="s">
        <v>9</v>
      </c>
      <c r="L537" s="4" t="s">
        <v>37</v>
      </c>
      <c r="M537" s="8">
        <v>6</v>
      </c>
      <c r="N537" s="5">
        <v>157.38999999999999</v>
      </c>
      <c r="O537" s="6">
        <v>0.05</v>
      </c>
      <c r="P537" s="5">
        <v>79.239999999999995</v>
      </c>
      <c r="Q537" s="5">
        <f t="shared" si="32"/>
        <v>897.12299999999993</v>
      </c>
      <c r="R537" s="5">
        <f t="shared" si="33"/>
        <v>475.43999999999994</v>
      </c>
      <c r="S537" s="5">
        <f t="shared" si="34"/>
        <v>421.68299999999999</v>
      </c>
      <c r="T537" s="7">
        <f t="shared" si="35"/>
        <v>0.47003922539049831</v>
      </c>
    </row>
    <row r="538" spans="1:20" ht="15.6">
      <c r="A538" s="2">
        <v>3747</v>
      </c>
      <c r="B538" s="3">
        <v>46121</v>
      </c>
      <c r="C538" s="4">
        <f>YEAR(SalesDataTable[[#This Row],[Order Date]])</f>
        <v>2026</v>
      </c>
      <c r="D538" s="16" t="str">
        <f>"Q"&amp;ROUNDUP(MONTH(SalesDataTable[[#This Row],[Order Date]])/3,0)</f>
        <v>Q2</v>
      </c>
      <c r="E538" s="4">
        <f>MONTH(SalesDataTable[[#This Row],[Order Date]])</f>
        <v>4</v>
      </c>
      <c r="F538" s="16" t="str">
        <f>TEXT(SalesDataTable[[#This Row],[Order Date]],"MMM")</f>
        <v>Apr</v>
      </c>
      <c r="G538" s="4" t="s">
        <v>20</v>
      </c>
      <c r="H538" s="4" t="s">
        <v>31</v>
      </c>
      <c r="I538" s="4" t="s">
        <v>19</v>
      </c>
      <c r="J538" s="4" t="s">
        <v>3</v>
      </c>
      <c r="K538" s="4" t="s">
        <v>23</v>
      </c>
      <c r="L538" s="4" t="s">
        <v>51</v>
      </c>
      <c r="M538" s="8">
        <v>2</v>
      </c>
      <c r="N538" s="5">
        <v>122.36</v>
      </c>
      <c r="O538" s="6">
        <v>0.05</v>
      </c>
      <c r="P538" s="5">
        <v>59.06</v>
      </c>
      <c r="Q538" s="5">
        <f t="shared" si="32"/>
        <v>232.48399999999998</v>
      </c>
      <c r="R538" s="5">
        <f t="shared" si="33"/>
        <v>118.12</v>
      </c>
      <c r="S538" s="5">
        <f t="shared" si="34"/>
        <v>114.36399999999998</v>
      </c>
      <c r="T538" s="7">
        <f t="shared" si="35"/>
        <v>0.49192202474148755</v>
      </c>
    </row>
    <row r="539" spans="1:20" ht="15.6">
      <c r="A539" s="2">
        <v>3782</v>
      </c>
      <c r="B539" s="3">
        <v>46121</v>
      </c>
      <c r="C539" s="4">
        <f>YEAR(SalesDataTable[[#This Row],[Order Date]])</f>
        <v>2026</v>
      </c>
      <c r="D539" s="16" t="str">
        <f>"Q"&amp;ROUNDUP(MONTH(SalesDataTable[[#This Row],[Order Date]])/3,0)</f>
        <v>Q2</v>
      </c>
      <c r="E539" s="4">
        <f>MONTH(SalesDataTable[[#This Row],[Order Date]])</f>
        <v>4</v>
      </c>
      <c r="F539" s="16" t="str">
        <f>TEXT(SalesDataTable[[#This Row],[Order Date]],"MMM")</f>
        <v>Apr</v>
      </c>
      <c r="G539" s="4" t="s">
        <v>0</v>
      </c>
      <c r="H539" s="4" t="s">
        <v>1</v>
      </c>
      <c r="I539" s="4" t="s">
        <v>19</v>
      </c>
      <c r="J539" s="4" t="s">
        <v>3</v>
      </c>
      <c r="K539" s="4" t="s">
        <v>34</v>
      </c>
      <c r="L539" s="4" t="s">
        <v>35</v>
      </c>
      <c r="M539" s="8">
        <v>2</v>
      </c>
      <c r="N539" s="5">
        <v>39.68</v>
      </c>
      <c r="O539" s="6">
        <v>0.05</v>
      </c>
      <c r="P539" s="5">
        <v>14.98</v>
      </c>
      <c r="Q539" s="5">
        <f t="shared" si="32"/>
        <v>75.391999999999996</v>
      </c>
      <c r="R539" s="5">
        <f t="shared" si="33"/>
        <v>29.96</v>
      </c>
      <c r="S539" s="5">
        <f t="shared" si="34"/>
        <v>45.431999999999995</v>
      </c>
      <c r="T539" s="7">
        <f t="shared" si="35"/>
        <v>0.60261035653650252</v>
      </c>
    </row>
    <row r="540" spans="1:20" ht="15.6">
      <c r="A540" s="2">
        <v>4344</v>
      </c>
      <c r="B540" s="3">
        <v>46121</v>
      </c>
      <c r="C540" s="4">
        <f>YEAR(SalesDataTable[[#This Row],[Order Date]])</f>
        <v>2026</v>
      </c>
      <c r="D540" s="16" t="str">
        <f>"Q"&amp;ROUNDUP(MONTH(SalesDataTable[[#This Row],[Order Date]])/3,0)</f>
        <v>Q2</v>
      </c>
      <c r="E540" s="4">
        <f>MONTH(SalesDataTable[[#This Row],[Order Date]])</f>
        <v>4</v>
      </c>
      <c r="F540" s="16" t="str">
        <f>TEXT(SalesDataTable[[#This Row],[Order Date]],"MMM")</f>
        <v>Apr</v>
      </c>
      <c r="G540" s="4" t="s">
        <v>11</v>
      </c>
      <c r="H540" s="4" t="s">
        <v>25</v>
      </c>
      <c r="I540" s="4" t="s">
        <v>19</v>
      </c>
      <c r="J540" s="4" t="s">
        <v>16</v>
      </c>
      <c r="K540" s="4" t="s">
        <v>23</v>
      </c>
      <c r="L540" s="4" t="s">
        <v>51</v>
      </c>
      <c r="M540" s="8">
        <v>3</v>
      </c>
      <c r="N540" s="5">
        <v>121.56</v>
      </c>
      <c r="O540" s="6">
        <v>0.15</v>
      </c>
      <c r="P540" s="5">
        <v>61.31</v>
      </c>
      <c r="Q540" s="5">
        <f t="shared" si="32"/>
        <v>309.97800000000001</v>
      </c>
      <c r="R540" s="5">
        <f t="shared" si="33"/>
        <v>183.93</v>
      </c>
      <c r="S540" s="5">
        <f t="shared" si="34"/>
        <v>126.048</v>
      </c>
      <c r="T540" s="7">
        <f t="shared" si="35"/>
        <v>0.40663530960261696</v>
      </c>
    </row>
    <row r="541" spans="1:20" ht="15.6">
      <c r="A541" s="2">
        <v>4901</v>
      </c>
      <c r="B541" s="3">
        <v>46121</v>
      </c>
      <c r="C541" s="4">
        <f>YEAR(SalesDataTable[[#This Row],[Order Date]])</f>
        <v>2026</v>
      </c>
      <c r="D541" s="16" t="str">
        <f>"Q"&amp;ROUNDUP(MONTH(SalesDataTable[[#This Row],[Order Date]])/3,0)</f>
        <v>Q2</v>
      </c>
      <c r="E541" s="4">
        <f>MONTH(SalesDataTable[[#This Row],[Order Date]])</f>
        <v>4</v>
      </c>
      <c r="F541" s="16" t="str">
        <f>TEXT(SalesDataTable[[#This Row],[Order Date]],"MMM")</f>
        <v>Apr</v>
      </c>
      <c r="G541" s="4" t="s">
        <v>0</v>
      </c>
      <c r="H541" s="4" t="s">
        <v>1</v>
      </c>
      <c r="I541" s="4" t="s">
        <v>28</v>
      </c>
      <c r="J541" s="4" t="s">
        <v>13</v>
      </c>
      <c r="K541" s="4" t="s">
        <v>4</v>
      </c>
      <c r="L541" s="4" t="s">
        <v>5</v>
      </c>
      <c r="M541" s="8">
        <v>1</v>
      </c>
      <c r="N541" s="5">
        <v>80.19</v>
      </c>
      <c r="O541" s="6">
        <v>0.1</v>
      </c>
      <c r="P541" s="5">
        <v>42.15</v>
      </c>
      <c r="Q541" s="5">
        <f t="shared" si="32"/>
        <v>72.171000000000006</v>
      </c>
      <c r="R541" s="5">
        <f t="shared" si="33"/>
        <v>42.15</v>
      </c>
      <c r="S541" s="5">
        <f t="shared" si="34"/>
        <v>30.021000000000008</v>
      </c>
      <c r="T541" s="7">
        <f t="shared" si="35"/>
        <v>0.4159704036247247</v>
      </c>
    </row>
    <row r="542" spans="1:20" ht="15.6">
      <c r="A542" s="2">
        <v>4969</v>
      </c>
      <c r="B542" s="3">
        <v>46121</v>
      </c>
      <c r="C542" s="4">
        <f>YEAR(SalesDataTable[[#This Row],[Order Date]])</f>
        <v>2026</v>
      </c>
      <c r="D542" s="16" t="str">
        <f>"Q"&amp;ROUNDUP(MONTH(SalesDataTable[[#This Row],[Order Date]])/3,0)</f>
        <v>Q2</v>
      </c>
      <c r="E542" s="4">
        <f>MONTH(SalesDataTable[[#This Row],[Order Date]])</f>
        <v>4</v>
      </c>
      <c r="F542" s="16" t="str">
        <f>TEXT(SalesDataTable[[#This Row],[Order Date]],"MMM")</f>
        <v>Apr</v>
      </c>
      <c r="G542" s="4" t="s">
        <v>20</v>
      </c>
      <c r="H542" s="4" t="s">
        <v>31</v>
      </c>
      <c r="I542" s="4" t="s">
        <v>28</v>
      </c>
      <c r="J542" s="4" t="s">
        <v>16</v>
      </c>
      <c r="K542" s="4" t="s">
        <v>4</v>
      </c>
      <c r="L542" s="4" t="s">
        <v>5</v>
      </c>
      <c r="M542" s="8">
        <v>2</v>
      </c>
      <c r="N542" s="5">
        <v>81.14</v>
      </c>
      <c r="O542" s="6">
        <v>0</v>
      </c>
      <c r="P542" s="5">
        <v>43.43</v>
      </c>
      <c r="Q542" s="5">
        <f t="shared" si="32"/>
        <v>162.28</v>
      </c>
      <c r="R542" s="5">
        <f t="shared" si="33"/>
        <v>86.86</v>
      </c>
      <c r="S542" s="5">
        <f t="shared" si="34"/>
        <v>75.42</v>
      </c>
      <c r="T542" s="7">
        <f t="shared" si="35"/>
        <v>0.46475228000985952</v>
      </c>
    </row>
    <row r="543" spans="1:20" ht="15.6">
      <c r="A543" s="2">
        <v>673</v>
      </c>
      <c r="B543" s="3">
        <v>46122</v>
      </c>
      <c r="C543" s="4">
        <f>YEAR(SalesDataTable[[#This Row],[Order Date]])</f>
        <v>2026</v>
      </c>
      <c r="D543" s="16" t="str">
        <f>"Q"&amp;ROUNDUP(MONTH(SalesDataTable[[#This Row],[Order Date]])/3,0)</f>
        <v>Q2</v>
      </c>
      <c r="E543" s="4">
        <f>MONTH(SalesDataTable[[#This Row],[Order Date]])</f>
        <v>4</v>
      </c>
      <c r="F543" s="16" t="str">
        <f>TEXT(SalesDataTable[[#This Row],[Order Date]],"MMM")</f>
        <v>Apr</v>
      </c>
      <c r="G543" s="4" t="s">
        <v>20</v>
      </c>
      <c r="H543" s="4" t="s">
        <v>33</v>
      </c>
      <c r="I543" s="4" t="s">
        <v>19</v>
      </c>
      <c r="J543" s="4" t="s">
        <v>13</v>
      </c>
      <c r="K543" s="4" t="s">
        <v>23</v>
      </c>
      <c r="L543" s="4" t="s">
        <v>29</v>
      </c>
      <c r="M543" s="8">
        <v>2</v>
      </c>
      <c r="N543" s="5">
        <v>191.11</v>
      </c>
      <c r="O543" s="6">
        <v>0</v>
      </c>
      <c r="P543" s="5">
        <v>103.58</v>
      </c>
      <c r="Q543" s="5">
        <f t="shared" si="32"/>
        <v>382.22</v>
      </c>
      <c r="R543" s="5">
        <f t="shared" si="33"/>
        <v>207.16</v>
      </c>
      <c r="S543" s="5">
        <f t="shared" si="34"/>
        <v>175.06000000000003</v>
      </c>
      <c r="T543" s="7">
        <f t="shared" si="35"/>
        <v>0.45800847679346979</v>
      </c>
    </row>
    <row r="544" spans="1:20" ht="15.6">
      <c r="A544" s="2">
        <v>888</v>
      </c>
      <c r="B544" s="3">
        <v>46122</v>
      </c>
      <c r="C544" s="4">
        <f>YEAR(SalesDataTable[[#This Row],[Order Date]])</f>
        <v>2026</v>
      </c>
      <c r="D544" s="16" t="str">
        <f>"Q"&amp;ROUNDUP(MONTH(SalesDataTable[[#This Row],[Order Date]])/3,0)</f>
        <v>Q2</v>
      </c>
      <c r="E544" s="4">
        <f>MONTH(SalesDataTable[[#This Row],[Order Date]])</f>
        <v>4</v>
      </c>
      <c r="F544" s="16" t="str">
        <f>TEXT(SalesDataTable[[#This Row],[Order Date]],"MMM")</f>
        <v>Apr</v>
      </c>
      <c r="G544" s="4" t="s">
        <v>20</v>
      </c>
      <c r="H544" s="4" t="s">
        <v>31</v>
      </c>
      <c r="I544" s="4" t="s">
        <v>19</v>
      </c>
      <c r="J544" s="4" t="s">
        <v>13</v>
      </c>
      <c r="K544" s="4" t="s">
        <v>4</v>
      </c>
      <c r="L544" s="4" t="s">
        <v>26</v>
      </c>
      <c r="M544" s="8">
        <v>2</v>
      </c>
      <c r="N544" s="5">
        <v>40.58</v>
      </c>
      <c r="O544" s="6">
        <v>0.05</v>
      </c>
      <c r="P544" s="5">
        <v>17.149999999999999</v>
      </c>
      <c r="Q544" s="5">
        <f t="shared" si="32"/>
        <v>77.10199999999999</v>
      </c>
      <c r="R544" s="5">
        <f t="shared" si="33"/>
        <v>34.299999999999997</v>
      </c>
      <c r="S544" s="5">
        <f t="shared" si="34"/>
        <v>42.801999999999992</v>
      </c>
      <c r="T544" s="7">
        <f t="shared" si="35"/>
        <v>0.55513475655625011</v>
      </c>
    </row>
    <row r="545" spans="1:20" ht="15.6">
      <c r="A545" s="2">
        <v>1541</v>
      </c>
      <c r="B545" s="3">
        <v>46122</v>
      </c>
      <c r="C545" s="4">
        <f>YEAR(SalesDataTable[[#This Row],[Order Date]])</f>
        <v>2026</v>
      </c>
      <c r="D545" s="16" t="str">
        <f>"Q"&amp;ROUNDUP(MONTH(SalesDataTable[[#This Row],[Order Date]])/3,0)</f>
        <v>Q2</v>
      </c>
      <c r="E545" s="4">
        <f>MONTH(SalesDataTable[[#This Row],[Order Date]])</f>
        <v>4</v>
      </c>
      <c r="F545" s="16" t="str">
        <f>TEXT(SalesDataTable[[#This Row],[Order Date]],"MMM")</f>
        <v>Apr</v>
      </c>
      <c r="G545" s="4" t="s">
        <v>0</v>
      </c>
      <c r="H545" s="4" t="s">
        <v>50</v>
      </c>
      <c r="I545" s="4" t="s">
        <v>28</v>
      </c>
      <c r="J545" s="4" t="s">
        <v>3</v>
      </c>
      <c r="K545" s="4" t="s">
        <v>23</v>
      </c>
      <c r="L545" s="4" t="s">
        <v>40</v>
      </c>
      <c r="M545" s="8">
        <v>1</v>
      </c>
      <c r="N545" s="5">
        <v>83.44</v>
      </c>
      <c r="O545" s="6">
        <v>0</v>
      </c>
      <c r="P545" s="5">
        <v>40.299999999999997</v>
      </c>
      <c r="Q545" s="5">
        <f t="shared" si="32"/>
        <v>83.44</v>
      </c>
      <c r="R545" s="5">
        <f t="shared" si="33"/>
        <v>40.299999999999997</v>
      </c>
      <c r="S545" s="5">
        <f t="shared" si="34"/>
        <v>43.14</v>
      </c>
      <c r="T545" s="7">
        <f t="shared" si="35"/>
        <v>0.51701821668264625</v>
      </c>
    </row>
    <row r="546" spans="1:20" ht="15.6">
      <c r="A546" s="2">
        <v>1881</v>
      </c>
      <c r="B546" s="3">
        <v>46122</v>
      </c>
      <c r="C546" s="4">
        <f>YEAR(SalesDataTable[[#This Row],[Order Date]])</f>
        <v>2026</v>
      </c>
      <c r="D546" s="16" t="str">
        <f>"Q"&amp;ROUNDUP(MONTH(SalesDataTable[[#This Row],[Order Date]])/3,0)</f>
        <v>Q2</v>
      </c>
      <c r="E546" s="4">
        <f>MONTH(SalesDataTable[[#This Row],[Order Date]])</f>
        <v>4</v>
      </c>
      <c r="F546" s="16" t="str">
        <f>TEXT(SalesDataTable[[#This Row],[Order Date]],"MMM")</f>
        <v>Apr</v>
      </c>
      <c r="G546" s="4" t="s">
        <v>20</v>
      </c>
      <c r="H546" s="4" t="s">
        <v>31</v>
      </c>
      <c r="I546" s="4" t="s">
        <v>28</v>
      </c>
      <c r="J546" s="4" t="s">
        <v>13</v>
      </c>
      <c r="K546" s="4" t="s">
        <v>34</v>
      </c>
      <c r="L546" s="4" t="s">
        <v>45</v>
      </c>
      <c r="M546" s="8">
        <v>1</v>
      </c>
      <c r="N546" s="5">
        <v>49.61</v>
      </c>
      <c r="O546" s="6">
        <v>0</v>
      </c>
      <c r="P546" s="5">
        <v>21.92</v>
      </c>
      <c r="Q546" s="5">
        <f t="shared" si="32"/>
        <v>49.61</v>
      </c>
      <c r="R546" s="5">
        <f t="shared" si="33"/>
        <v>21.92</v>
      </c>
      <c r="S546" s="5">
        <f t="shared" si="34"/>
        <v>27.689999999999998</v>
      </c>
      <c r="T546" s="7">
        <f t="shared" si="35"/>
        <v>0.55815359806490628</v>
      </c>
    </row>
    <row r="547" spans="1:20" ht="15.6">
      <c r="A547" s="2">
        <v>2007</v>
      </c>
      <c r="B547" s="3">
        <v>46122</v>
      </c>
      <c r="C547" s="4">
        <f>YEAR(SalesDataTable[[#This Row],[Order Date]])</f>
        <v>2026</v>
      </c>
      <c r="D547" s="16" t="str">
        <f>"Q"&amp;ROUNDUP(MONTH(SalesDataTable[[#This Row],[Order Date]])/3,0)</f>
        <v>Q2</v>
      </c>
      <c r="E547" s="4">
        <f>MONTH(SalesDataTable[[#This Row],[Order Date]])</f>
        <v>4</v>
      </c>
      <c r="F547" s="16" t="str">
        <f>TEXT(SalesDataTable[[#This Row],[Order Date]],"MMM")</f>
        <v>Apr</v>
      </c>
      <c r="G547" s="4" t="s">
        <v>20</v>
      </c>
      <c r="H547" s="4" t="s">
        <v>33</v>
      </c>
      <c r="I547" s="4" t="s">
        <v>2</v>
      </c>
      <c r="J547" s="4" t="s">
        <v>3</v>
      </c>
      <c r="K547" s="4" t="s">
        <v>34</v>
      </c>
      <c r="L547" s="4" t="s">
        <v>38</v>
      </c>
      <c r="M547" s="8">
        <v>2</v>
      </c>
      <c r="N547" s="5">
        <v>123.31</v>
      </c>
      <c r="O547" s="6">
        <v>0</v>
      </c>
      <c r="P547" s="5">
        <v>69.239999999999995</v>
      </c>
      <c r="Q547" s="5">
        <f t="shared" si="32"/>
        <v>246.62</v>
      </c>
      <c r="R547" s="5">
        <f t="shared" si="33"/>
        <v>138.47999999999999</v>
      </c>
      <c r="S547" s="5">
        <f t="shared" si="34"/>
        <v>108.14000000000001</v>
      </c>
      <c r="T547" s="7">
        <f t="shared" si="35"/>
        <v>0.43848836266320662</v>
      </c>
    </row>
    <row r="548" spans="1:20" ht="15.6">
      <c r="A548" s="2">
        <v>2312</v>
      </c>
      <c r="B548" s="3">
        <v>46122</v>
      </c>
      <c r="C548" s="4">
        <f>YEAR(SalesDataTable[[#This Row],[Order Date]])</f>
        <v>2026</v>
      </c>
      <c r="D548" s="16" t="str">
        <f>"Q"&amp;ROUNDUP(MONTH(SalesDataTable[[#This Row],[Order Date]])/3,0)</f>
        <v>Q2</v>
      </c>
      <c r="E548" s="4">
        <f>MONTH(SalesDataTable[[#This Row],[Order Date]])</f>
        <v>4</v>
      </c>
      <c r="F548" s="16" t="str">
        <f>TEXT(SalesDataTable[[#This Row],[Order Date]],"MMM")</f>
        <v>Apr</v>
      </c>
      <c r="G548" s="4" t="s">
        <v>0</v>
      </c>
      <c r="H548" s="4" t="s">
        <v>50</v>
      </c>
      <c r="I548" s="4" t="s">
        <v>19</v>
      </c>
      <c r="J548" s="4" t="s">
        <v>13</v>
      </c>
      <c r="K548" s="4" t="s">
        <v>9</v>
      </c>
      <c r="L548" s="4" t="s">
        <v>10</v>
      </c>
      <c r="M548" s="8">
        <v>1</v>
      </c>
      <c r="N548" s="5">
        <v>93.35</v>
      </c>
      <c r="O548" s="6">
        <v>0.1</v>
      </c>
      <c r="P548" s="5">
        <v>45.54</v>
      </c>
      <c r="Q548" s="5">
        <f t="shared" si="32"/>
        <v>84.015000000000001</v>
      </c>
      <c r="R548" s="5">
        <f t="shared" si="33"/>
        <v>45.54</v>
      </c>
      <c r="S548" s="5">
        <f t="shared" si="34"/>
        <v>38.475000000000001</v>
      </c>
      <c r="T548" s="7">
        <f t="shared" si="35"/>
        <v>0.45795393679700053</v>
      </c>
    </row>
    <row r="549" spans="1:20" ht="15.6">
      <c r="A549" s="2">
        <v>4493</v>
      </c>
      <c r="B549" s="3">
        <v>46122</v>
      </c>
      <c r="C549" s="4">
        <f>YEAR(SalesDataTable[[#This Row],[Order Date]])</f>
        <v>2026</v>
      </c>
      <c r="D549" s="16" t="str">
        <f>"Q"&amp;ROUNDUP(MONTH(SalesDataTable[[#This Row],[Order Date]])/3,0)</f>
        <v>Q2</v>
      </c>
      <c r="E549" s="4">
        <f>MONTH(SalesDataTable[[#This Row],[Order Date]])</f>
        <v>4</v>
      </c>
      <c r="F549" s="16" t="str">
        <f>TEXT(SalesDataTable[[#This Row],[Order Date]],"MMM")</f>
        <v>Apr</v>
      </c>
      <c r="G549" s="4" t="s">
        <v>0</v>
      </c>
      <c r="H549" s="4" t="s">
        <v>1</v>
      </c>
      <c r="I549" s="4" t="s">
        <v>8</v>
      </c>
      <c r="J549" s="4" t="s">
        <v>16</v>
      </c>
      <c r="K549" s="4" t="s">
        <v>9</v>
      </c>
      <c r="L549" s="4" t="s">
        <v>10</v>
      </c>
      <c r="M549" s="8">
        <v>5</v>
      </c>
      <c r="N549" s="5">
        <v>92.63</v>
      </c>
      <c r="O549" s="6">
        <v>0.15</v>
      </c>
      <c r="P549" s="5">
        <v>46.33</v>
      </c>
      <c r="Q549" s="5">
        <f t="shared" si="32"/>
        <v>393.67749999999995</v>
      </c>
      <c r="R549" s="5">
        <f t="shared" si="33"/>
        <v>231.64999999999998</v>
      </c>
      <c r="S549" s="5">
        <f t="shared" si="34"/>
        <v>162.02749999999997</v>
      </c>
      <c r="T549" s="7">
        <f t="shared" si="35"/>
        <v>0.41157419461361139</v>
      </c>
    </row>
    <row r="550" spans="1:20" ht="15.6">
      <c r="A550" s="2">
        <v>2072</v>
      </c>
      <c r="B550" s="3">
        <v>46123</v>
      </c>
      <c r="C550" s="4">
        <f>YEAR(SalesDataTable[[#This Row],[Order Date]])</f>
        <v>2026</v>
      </c>
      <c r="D550" s="16" t="str">
        <f>"Q"&amp;ROUNDUP(MONTH(SalesDataTable[[#This Row],[Order Date]])/3,0)</f>
        <v>Q2</v>
      </c>
      <c r="E550" s="4">
        <f>MONTH(SalesDataTable[[#This Row],[Order Date]])</f>
        <v>4</v>
      </c>
      <c r="F550" s="16" t="str">
        <f>TEXT(SalesDataTable[[#This Row],[Order Date]],"MMM")</f>
        <v>Apr</v>
      </c>
      <c r="G550" s="4" t="s">
        <v>0</v>
      </c>
      <c r="H550" s="4" t="s">
        <v>36</v>
      </c>
      <c r="I550" s="4" t="s">
        <v>2</v>
      </c>
      <c r="J550" s="4" t="s">
        <v>13</v>
      </c>
      <c r="K550" s="4" t="s">
        <v>23</v>
      </c>
      <c r="L550" s="4" t="s">
        <v>51</v>
      </c>
      <c r="M550" s="8">
        <v>4</v>
      </c>
      <c r="N550" s="5">
        <v>124.87</v>
      </c>
      <c r="O550" s="6">
        <v>0.1</v>
      </c>
      <c r="P550" s="5">
        <v>62.03</v>
      </c>
      <c r="Q550" s="5">
        <f t="shared" si="32"/>
        <v>449.53200000000004</v>
      </c>
      <c r="R550" s="5">
        <f t="shared" si="33"/>
        <v>248.12</v>
      </c>
      <c r="S550" s="5">
        <f t="shared" si="34"/>
        <v>201.41200000000003</v>
      </c>
      <c r="T550" s="7">
        <f t="shared" si="35"/>
        <v>0.44804819234225823</v>
      </c>
    </row>
    <row r="551" spans="1:20" ht="15.6">
      <c r="A551" s="2">
        <v>2142</v>
      </c>
      <c r="B551" s="3">
        <v>46123</v>
      </c>
      <c r="C551" s="4">
        <f>YEAR(SalesDataTable[[#This Row],[Order Date]])</f>
        <v>2026</v>
      </c>
      <c r="D551" s="16" t="str">
        <f>"Q"&amp;ROUNDUP(MONTH(SalesDataTable[[#This Row],[Order Date]])/3,0)</f>
        <v>Q2</v>
      </c>
      <c r="E551" s="4">
        <f>MONTH(SalesDataTable[[#This Row],[Order Date]])</f>
        <v>4</v>
      </c>
      <c r="F551" s="16" t="str">
        <f>TEXT(SalesDataTable[[#This Row],[Order Date]],"MMM")</f>
        <v>Apr</v>
      </c>
      <c r="G551" s="4" t="s">
        <v>20</v>
      </c>
      <c r="H551" s="4" t="s">
        <v>21</v>
      </c>
      <c r="I551" s="4" t="s">
        <v>28</v>
      </c>
      <c r="J551" s="4" t="s">
        <v>13</v>
      </c>
      <c r="K551" s="4" t="s">
        <v>23</v>
      </c>
      <c r="L551" s="4" t="s">
        <v>24</v>
      </c>
      <c r="M551" s="8">
        <v>1</v>
      </c>
      <c r="N551" s="5">
        <v>339.64</v>
      </c>
      <c r="O551" s="6">
        <v>0.1</v>
      </c>
      <c r="P551" s="5">
        <v>195.81</v>
      </c>
      <c r="Q551" s="5">
        <f t="shared" si="32"/>
        <v>305.67599999999999</v>
      </c>
      <c r="R551" s="5">
        <f t="shared" si="33"/>
        <v>195.81</v>
      </c>
      <c r="S551" s="5">
        <f t="shared" si="34"/>
        <v>109.86599999999999</v>
      </c>
      <c r="T551" s="7">
        <f t="shared" si="35"/>
        <v>0.35941977780394924</v>
      </c>
    </row>
    <row r="552" spans="1:20" ht="15.6">
      <c r="A552" s="2">
        <v>2911</v>
      </c>
      <c r="B552" s="3">
        <v>46123</v>
      </c>
      <c r="C552" s="4">
        <f>YEAR(SalesDataTable[[#This Row],[Order Date]])</f>
        <v>2026</v>
      </c>
      <c r="D552" s="16" t="str">
        <f>"Q"&amp;ROUNDUP(MONTH(SalesDataTable[[#This Row],[Order Date]])/3,0)</f>
        <v>Q2</v>
      </c>
      <c r="E552" s="4">
        <f>MONTH(SalesDataTable[[#This Row],[Order Date]])</f>
        <v>4</v>
      </c>
      <c r="F552" s="16" t="str">
        <f>TEXT(SalesDataTable[[#This Row],[Order Date]],"MMM")</f>
        <v>Apr</v>
      </c>
      <c r="G552" s="4" t="s">
        <v>11</v>
      </c>
      <c r="H552" s="4" t="s">
        <v>12</v>
      </c>
      <c r="I552" s="4" t="s">
        <v>19</v>
      </c>
      <c r="J552" s="4" t="s">
        <v>13</v>
      </c>
      <c r="K552" s="4" t="s">
        <v>4</v>
      </c>
      <c r="L552" s="4" t="s">
        <v>22</v>
      </c>
      <c r="M552" s="8">
        <v>1</v>
      </c>
      <c r="N552" s="5">
        <v>50.86</v>
      </c>
      <c r="O552" s="6">
        <v>0.05</v>
      </c>
      <c r="P552" s="5">
        <v>22.1</v>
      </c>
      <c r="Q552" s="5">
        <f t="shared" si="32"/>
        <v>48.317</v>
      </c>
      <c r="R552" s="5">
        <f t="shared" si="33"/>
        <v>22.1</v>
      </c>
      <c r="S552" s="5">
        <f t="shared" si="34"/>
        <v>26.216999999999999</v>
      </c>
      <c r="T552" s="7">
        <f t="shared" si="35"/>
        <v>0.54260405240391574</v>
      </c>
    </row>
    <row r="553" spans="1:20" ht="15.6">
      <c r="A553" s="2">
        <v>4276</v>
      </c>
      <c r="B553" s="3">
        <v>46123</v>
      </c>
      <c r="C553" s="4">
        <f>YEAR(SalesDataTable[[#This Row],[Order Date]])</f>
        <v>2026</v>
      </c>
      <c r="D553" s="16" t="str">
        <f>"Q"&amp;ROUNDUP(MONTH(SalesDataTable[[#This Row],[Order Date]])/3,0)</f>
        <v>Q2</v>
      </c>
      <c r="E553" s="4">
        <f>MONTH(SalesDataTable[[#This Row],[Order Date]])</f>
        <v>4</v>
      </c>
      <c r="F553" s="16" t="str">
        <f>TEXT(SalesDataTable[[#This Row],[Order Date]],"MMM")</f>
        <v>Apr</v>
      </c>
      <c r="G553" s="4" t="s">
        <v>20</v>
      </c>
      <c r="H553" s="4" t="s">
        <v>33</v>
      </c>
      <c r="I553" s="4" t="s">
        <v>2</v>
      </c>
      <c r="J553" s="4" t="s">
        <v>13</v>
      </c>
      <c r="K553" s="4" t="s">
        <v>14</v>
      </c>
      <c r="L553" s="4" t="s">
        <v>48</v>
      </c>
      <c r="M553" s="8">
        <v>2</v>
      </c>
      <c r="N553" s="5">
        <v>167.01</v>
      </c>
      <c r="O553" s="6">
        <v>0</v>
      </c>
      <c r="P553" s="5">
        <v>89.8</v>
      </c>
      <c r="Q553" s="5">
        <f t="shared" si="32"/>
        <v>334.02</v>
      </c>
      <c r="R553" s="5">
        <f t="shared" si="33"/>
        <v>179.6</v>
      </c>
      <c r="S553" s="5">
        <f t="shared" si="34"/>
        <v>154.41999999999999</v>
      </c>
      <c r="T553" s="7">
        <f t="shared" si="35"/>
        <v>0.46230764624872761</v>
      </c>
    </row>
    <row r="554" spans="1:20" ht="15.6">
      <c r="A554" s="2">
        <v>5077</v>
      </c>
      <c r="B554" s="3">
        <v>46123</v>
      </c>
      <c r="C554" s="4">
        <f>YEAR(SalesDataTable[[#This Row],[Order Date]])</f>
        <v>2026</v>
      </c>
      <c r="D554" s="16" t="str">
        <f>"Q"&amp;ROUNDUP(MONTH(SalesDataTable[[#This Row],[Order Date]])/3,0)</f>
        <v>Q2</v>
      </c>
      <c r="E554" s="4">
        <f>MONTH(SalesDataTable[[#This Row],[Order Date]])</f>
        <v>4</v>
      </c>
      <c r="F554" s="16" t="str">
        <f>TEXT(SalesDataTable[[#This Row],[Order Date]],"MMM")</f>
        <v>Apr</v>
      </c>
      <c r="G554" s="4" t="s">
        <v>20</v>
      </c>
      <c r="H554" s="4" t="s">
        <v>33</v>
      </c>
      <c r="I554" s="4" t="s">
        <v>28</v>
      </c>
      <c r="J554" s="4" t="s">
        <v>3</v>
      </c>
      <c r="K554" s="4" t="s">
        <v>9</v>
      </c>
      <c r="L554" s="4" t="s">
        <v>10</v>
      </c>
      <c r="M554" s="8">
        <v>2</v>
      </c>
      <c r="N554" s="5">
        <v>92.63</v>
      </c>
      <c r="O554" s="6">
        <v>0.15</v>
      </c>
      <c r="P554" s="5">
        <v>44.96</v>
      </c>
      <c r="Q554" s="5">
        <f t="shared" si="32"/>
        <v>157.47099999999998</v>
      </c>
      <c r="R554" s="5">
        <f t="shared" si="33"/>
        <v>89.92</v>
      </c>
      <c r="S554" s="5">
        <f t="shared" si="34"/>
        <v>67.550999999999974</v>
      </c>
      <c r="T554" s="7">
        <f t="shared" si="35"/>
        <v>0.42897422382533917</v>
      </c>
    </row>
    <row r="555" spans="1:20" ht="15.6">
      <c r="A555" s="2">
        <v>1259</v>
      </c>
      <c r="B555" s="3">
        <v>46124</v>
      </c>
      <c r="C555" s="4">
        <f>YEAR(SalesDataTable[[#This Row],[Order Date]])</f>
        <v>2026</v>
      </c>
      <c r="D555" s="16" t="str">
        <f>"Q"&amp;ROUNDUP(MONTH(SalesDataTable[[#This Row],[Order Date]])/3,0)</f>
        <v>Q2</v>
      </c>
      <c r="E555" s="4">
        <f>MONTH(SalesDataTable[[#This Row],[Order Date]])</f>
        <v>4</v>
      </c>
      <c r="F555" s="16" t="str">
        <f>TEXT(SalesDataTable[[#This Row],[Order Date]],"MMM")</f>
        <v>Apr</v>
      </c>
      <c r="G555" s="4" t="s">
        <v>6</v>
      </c>
      <c r="H555" s="4" t="s">
        <v>43</v>
      </c>
      <c r="I555" s="4" t="s">
        <v>28</v>
      </c>
      <c r="J555" s="4" t="s">
        <v>13</v>
      </c>
      <c r="K555" s="4" t="s">
        <v>9</v>
      </c>
      <c r="L555" s="4" t="s">
        <v>37</v>
      </c>
      <c r="M555" s="8">
        <v>2</v>
      </c>
      <c r="N555" s="5">
        <v>151.01</v>
      </c>
      <c r="O555" s="6">
        <v>0</v>
      </c>
      <c r="P555" s="5">
        <v>80.209999999999994</v>
      </c>
      <c r="Q555" s="5">
        <f t="shared" si="32"/>
        <v>302.02</v>
      </c>
      <c r="R555" s="5">
        <f t="shared" si="33"/>
        <v>160.41999999999999</v>
      </c>
      <c r="S555" s="5">
        <f t="shared" si="34"/>
        <v>141.6</v>
      </c>
      <c r="T555" s="7">
        <f t="shared" si="35"/>
        <v>0.4688431229719886</v>
      </c>
    </row>
    <row r="556" spans="1:20" ht="15.6">
      <c r="A556" s="2">
        <v>1720</v>
      </c>
      <c r="B556" s="3">
        <v>46124</v>
      </c>
      <c r="C556" s="4">
        <f>YEAR(SalesDataTable[[#This Row],[Order Date]])</f>
        <v>2026</v>
      </c>
      <c r="D556" s="16" t="str">
        <f>"Q"&amp;ROUNDUP(MONTH(SalesDataTable[[#This Row],[Order Date]])/3,0)</f>
        <v>Q2</v>
      </c>
      <c r="E556" s="4">
        <f>MONTH(SalesDataTable[[#This Row],[Order Date]])</f>
        <v>4</v>
      </c>
      <c r="F556" s="16" t="str">
        <f>TEXT(SalesDataTable[[#This Row],[Order Date]],"MMM")</f>
        <v>Apr</v>
      </c>
      <c r="G556" s="4" t="s">
        <v>0</v>
      </c>
      <c r="H556" s="4" t="s">
        <v>50</v>
      </c>
      <c r="I556" s="4" t="s">
        <v>2</v>
      </c>
      <c r="J556" s="4" t="s">
        <v>13</v>
      </c>
      <c r="K556" s="4" t="s">
        <v>9</v>
      </c>
      <c r="L556" s="4" t="s">
        <v>10</v>
      </c>
      <c r="M556" s="8">
        <v>2</v>
      </c>
      <c r="N556" s="5">
        <v>92.07</v>
      </c>
      <c r="O556" s="6">
        <v>0</v>
      </c>
      <c r="P556" s="5">
        <v>44.1</v>
      </c>
      <c r="Q556" s="5">
        <f t="shared" si="32"/>
        <v>184.14</v>
      </c>
      <c r="R556" s="5">
        <f t="shared" si="33"/>
        <v>88.2</v>
      </c>
      <c r="S556" s="5">
        <f t="shared" si="34"/>
        <v>95.939999999999984</v>
      </c>
      <c r="T556" s="7">
        <f t="shared" si="35"/>
        <v>0.52101661779081132</v>
      </c>
    </row>
    <row r="557" spans="1:20" ht="15.6">
      <c r="A557" s="2">
        <v>1975</v>
      </c>
      <c r="B557" s="3">
        <v>46124</v>
      </c>
      <c r="C557" s="4">
        <f>YEAR(SalesDataTable[[#This Row],[Order Date]])</f>
        <v>2026</v>
      </c>
      <c r="D557" s="16" t="str">
        <f>"Q"&amp;ROUNDUP(MONTH(SalesDataTable[[#This Row],[Order Date]])/3,0)</f>
        <v>Q2</v>
      </c>
      <c r="E557" s="4">
        <f>MONTH(SalesDataTable[[#This Row],[Order Date]])</f>
        <v>4</v>
      </c>
      <c r="F557" s="16" t="str">
        <f>TEXT(SalesDataTable[[#This Row],[Order Date]],"MMM")</f>
        <v>Apr</v>
      </c>
      <c r="G557" s="4" t="s">
        <v>0</v>
      </c>
      <c r="H557" s="4" t="s">
        <v>50</v>
      </c>
      <c r="I557" s="4" t="s">
        <v>2</v>
      </c>
      <c r="J557" s="4" t="s">
        <v>3</v>
      </c>
      <c r="K557" s="4" t="s">
        <v>34</v>
      </c>
      <c r="L557" s="4" t="s">
        <v>42</v>
      </c>
      <c r="M557" s="8">
        <v>1</v>
      </c>
      <c r="N557" s="5">
        <v>36.840000000000003</v>
      </c>
      <c r="O557" s="6">
        <v>0.1</v>
      </c>
      <c r="P557" s="5">
        <v>13.86</v>
      </c>
      <c r="Q557" s="5">
        <f t="shared" si="32"/>
        <v>33.156000000000006</v>
      </c>
      <c r="R557" s="5">
        <f t="shared" si="33"/>
        <v>13.86</v>
      </c>
      <c r="S557" s="5">
        <f t="shared" si="34"/>
        <v>19.296000000000006</v>
      </c>
      <c r="T557" s="7">
        <f t="shared" si="35"/>
        <v>0.58197611292073836</v>
      </c>
    </row>
    <row r="558" spans="1:20" ht="15.6">
      <c r="A558" s="2">
        <v>2848</v>
      </c>
      <c r="B558" s="3">
        <v>46124</v>
      </c>
      <c r="C558" s="4">
        <f>YEAR(SalesDataTable[[#This Row],[Order Date]])</f>
        <v>2026</v>
      </c>
      <c r="D558" s="16" t="str">
        <f>"Q"&amp;ROUNDUP(MONTH(SalesDataTable[[#This Row],[Order Date]])/3,0)</f>
        <v>Q2</v>
      </c>
      <c r="E558" s="4">
        <f>MONTH(SalesDataTable[[#This Row],[Order Date]])</f>
        <v>4</v>
      </c>
      <c r="F558" s="16" t="str">
        <f>TEXT(SalesDataTable[[#This Row],[Order Date]],"MMM")</f>
        <v>Apr</v>
      </c>
      <c r="G558" s="4" t="s">
        <v>6</v>
      </c>
      <c r="H558" s="4" t="s">
        <v>27</v>
      </c>
      <c r="I558" s="4" t="s">
        <v>2</v>
      </c>
      <c r="J558" s="4" t="s">
        <v>13</v>
      </c>
      <c r="K558" s="4" t="s">
        <v>9</v>
      </c>
      <c r="L558" s="4" t="s">
        <v>46</v>
      </c>
      <c r="M558" s="8">
        <v>1</v>
      </c>
      <c r="N558" s="5">
        <v>71.64</v>
      </c>
      <c r="O558" s="6">
        <v>0.05</v>
      </c>
      <c r="P558" s="5">
        <v>32.729999999999997</v>
      </c>
      <c r="Q558" s="5">
        <f t="shared" si="32"/>
        <v>68.057999999999993</v>
      </c>
      <c r="R558" s="5">
        <f t="shared" si="33"/>
        <v>32.729999999999997</v>
      </c>
      <c r="S558" s="5">
        <f t="shared" si="34"/>
        <v>35.327999999999996</v>
      </c>
      <c r="T558" s="7">
        <f t="shared" si="35"/>
        <v>0.51908666137706072</v>
      </c>
    </row>
    <row r="559" spans="1:20" ht="15.6">
      <c r="A559" s="2">
        <v>2979</v>
      </c>
      <c r="B559" s="3">
        <v>46124</v>
      </c>
      <c r="C559" s="4">
        <f>YEAR(SalesDataTable[[#This Row],[Order Date]])</f>
        <v>2026</v>
      </c>
      <c r="D559" s="16" t="str">
        <f>"Q"&amp;ROUNDUP(MONTH(SalesDataTable[[#This Row],[Order Date]])/3,0)</f>
        <v>Q2</v>
      </c>
      <c r="E559" s="4">
        <f>MONTH(SalesDataTable[[#This Row],[Order Date]])</f>
        <v>4</v>
      </c>
      <c r="F559" s="16" t="str">
        <f>TEXT(SalesDataTable[[#This Row],[Order Date]],"MMM")</f>
        <v>Apr</v>
      </c>
      <c r="G559" s="4" t="s">
        <v>6</v>
      </c>
      <c r="H559" s="4" t="s">
        <v>49</v>
      </c>
      <c r="I559" s="4" t="s">
        <v>2</v>
      </c>
      <c r="J559" s="4" t="s">
        <v>13</v>
      </c>
      <c r="K559" s="4" t="s">
        <v>34</v>
      </c>
      <c r="L559" s="4" t="s">
        <v>38</v>
      </c>
      <c r="M559" s="8">
        <v>1</v>
      </c>
      <c r="N559" s="5">
        <v>124.18</v>
      </c>
      <c r="O559" s="6">
        <v>0</v>
      </c>
      <c r="P559" s="5">
        <v>67.42</v>
      </c>
      <c r="Q559" s="5">
        <f t="shared" si="32"/>
        <v>124.18</v>
      </c>
      <c r="R559" s="5">
        <f t="shared" si="33"/>
        <v>67.42</v>
      </c>
      <c r="S559" s="5">
        <f t="shared" si="34"/>
        <v>56.760000000000005</v>
      </c>
      <c r="T559" s="7">
        <f t="shared" si="35"/>
        <v>0.45707843453052022</v>
      </c>
    </row>
    <row r="560" spans="1:20" ht="15.6">
      <c r="A560" s="2">
        <v>2996</v>
      </c>
      <c r="B560" s="3">
        <v>46124</v>
      </c>
      <c r="C560" s="4">
        <f>YEAR(SalesDataTable[[#This Row],[Order Date]])</f>
        <v>2026</v>
      </c>
      <c r="D560" s="16" t="str">
        <f>"Q"&amp;ROUNDUP(MONTH(SalesDataTable[[#This Row],[Order Date]])/3,0)</f>
        <v>Q2</v>
      </c>
      <c r="E560" s="4">
        <f>MONTH(SalesDataTable[[#This Row],[Order Date]])</f>
        <v>4</v>
      </c>
      <c r="F560" s="16" t="str">
        <f>TEXT(SalesDataTable[[#This Row],[Order Date]],"MMM")</f>
        <v>Apr</v>
      </c>
      <c r="G560" s="4" t="s">
        <v>6</v>
      </c>
      <c r="H560" s="4" t="s">
        <v>43</v>
      </c>
      <c r="I560" s="4" t="s">
        <v>19</v>
      </c>
      <c r="J560" s="4" t="s">
        <v>13</v>
      </c>
      <c r="K560" s="4" t="s">
        <v>14</v>
      </c>
      <c r="L560" s="4" t="s">
        <v>44</v>
      </c>
      <c r="M560" s="8">
        <v>1</v>
      </c>
      <c r="N560" s="5">
        <v>134.94999999999999</v>
      </c>
      <c r="O560" s="6">
        <v>0</v>
      </c>
      <c r="P560" s="5">
        <v>67.849999999999994</v>
      </c>
      <c r="Q560" s="5">
        <f t="shared" si="32"/>
        <v>134.94999999999999</v>
      </c>
      <c r="R560" s="5">
        <f t="shared" si="33"/>
        <v>67.849999999999994</v>
      </c>
      <c r="S560" s="5">
        <f t="shared" si="34"/>
        <v>67.099999999999994</v>
      </c>
      <c r="T560" s="7">
        <f t="shared" si="35"/>
        <v>0.49722119303445722</v>
      </c>
    </row>
    <row r="561" spans="1:20" ht="15.6">
      <c r="A561" s="2">
        <v>749</v>
      </c>
      <c r="B561" s="3">
        <v>46125</v>
      </c>
      <c r="C561" s="4">
        <f>YEAR(SalesDataTable[[#This Row],[Order Date]])</f>
        <v>2026</v>
      </c>
      <c r="D561" s="16" t="str">
        <f>"Q"&amp;ROUNDUP(MONTH(SalesDataTable[[#This Row],[Order Date]])/3,0)</f>
        <v>Q2</v>
      </c>
      <c r="E561" s="4">
        <f>MONTH(SalesDataTable[[#This Row],[Order Date]])</f>
        <v>4</v>
      </c>
      <c r="F561" s="16" t="str">
        <f>TEXT(SalesDataTable[[#This Row],[Order Date]],"MMM")</f>
        <v>Apr</v>
      </c>
      <c r="G561" s="4" t="s">
        <v>0</v>
      </c>
      <c r="H561" s="4" t="s">
        <v>50</v>
      </c>
      <c r="I561" s="4" t="s">
        <v>2</v>
      </c>
      <c r="J561" s="4" t="s">
        <v>13</v>
      </c>
      <c r="K561" s="4" t="s">
        <v>23</v>
      </c>
      <c r="L561" s="4" t="s">
        <v>51</v>
      </c>
      <c r="M561" s="8">
        <v>2</v>
      </c>
      <c r="N561" s="5">
        <v>124</v>
      </c>
      <c r="O561" s="6">
        <v>0</v>
      </c>
      <c r="P561" s="5">
        <v>60.14</v>
      </c>
      <c r="Q561" s="5">
        <f t="shared" si="32"/>
        <v>248</v>
      </c>
      <c r="R561" s="5">
        <f t="shared" si="33"/>
        <v>120.28</v>
      </c>
      <c r="S561" s="5">
        <f t="shared" si="34"/>
        <v>127.72</v>
      </c>
      <c r="T561" s="7">
        <f t="shared" si="35"/>
        <v>0.51500000000000001</v>
      </c>
    </row>
    <row r="562" spans="1:20" ht="15.6">
      <c r="A562" s="2">
        <v>1928</v>
      </c>
      <c r="B562" s="3">
        <v>46125</v>
      </c>
      <c r="C562" s="4">
        <f>YEAR(SalesDataTable[[#This Row],[Order Date]])</f>
        <v>2026</v>
      </c>
      <c r="D562" s="16" t="str">
        <f>"Q"&amp;ROUNDUP(MONTH(SalesDataTable[[#This Row],[Order Date]])/3,0)</f>
        <v>Q2</v>
      </c>
      <c r="E562" s="4">
        <f>MONTH(SalesDataTable[[#This Row],[Order Date]])</f>
        <v>4</v>
      </c>
      <c r="F562" s="16" t="str">
        <f>TEXT(SalesDataTable[[#This Row],[Order Date]],"MMM")</f>
        <v>Apr</v>
      </c>
      <c r="G562" s="4" t="s">
        <v>20</v>
      </c>
      <c r="H562" s="4" t="s">
        <v>47</v>
      </c>
      <c r="I562" s="4" t="s">
        <v>28</v>
      </c>
      <c r="J562" s="4" t="s">
        <v>3</v>
      </c>
      <c r="K562" s="4" t="s">
        <v>34</v>
      </c>
      <c r="L562" s="4" t="s">
        <v>45</v>
      </c>
      <c r="M562" s="8">
        <v>2</v>
      </c>
      <c r="N562" s="5">
        <v>50.2</v>
      </c>
      <c r="O562" s="6">
        <v>0.1</v>
      </c>
      <c r="P562" s="5">
        <v>21.48</v>
      </c>
      <c r="Q562" s="5">
        <f t="shared" si="32"/>
        <v>90.360000000000014</v>
      </c>
      <c r="R562" s="5">
        <f t="shared" si="33"/>
        <v>42.96</v>
      </c>
      <c r="S562" s="5">
        <f t="shared" si="34"/>
        <v>47.400000000000013</v>
      </c>
      <c r="T562" s="7">
        <f t="shared" si="35"/>
        <v>0.5245683930942896</v>
      </c>
    </row>
    <row r="563" spans="1:20" ht="15.6">
      <c r="A563" s="2">
        <v>2486</v>
      </c>
      <c r="B563" s="3">
        <v>46125</v>
      </c>
      <c r="C563" s="4">
        <f>YEAR(SalesDataTable[[#This Row],[Order Date]])</f>
        <v>2026</v>
      </c>
      <c r="D563" s="16" t="str">
        <f>"Q"&amp;ROUNDUP(MONTH(SalesDataTable[[#This Row],[Order Date]])/3,0)</f>
        <v>Q2</v>
      </c>
      <c r="E563" s="4">
        <f>MONTH(SalesDataTable[[#This Row],[Order Date]])</f>
        <v>4</v>
      </c>
      <c r="F563" s="16" t="str">
        <f>TEXT(SalesDataTable[[#This Row],[Order Date]],"MMM")</f>
        <v>Apr</v>
      </c>
      <c r="G563" s="4" t="s">
        <v>6</v>
      </c>
      <c r="H563" s="4" t="s">
        <v>41</v>
      </c>
      <c r="I563" s="4" t="s">
        <v>2</v>
      </c>
      <c r="J563" s="4" t="s">
        <v>16</v>
      </c>
      <c r="K563" s="4" t="s">
        <v>9</v>
      </c>
      <c r="L563" s="4" t="s">
        <v>10</v>
      </c>
      <c r="M563" s="8">
        <v>1</v>
      </c>
      <c r="N563" s="5">
        <v>93.65</v>
      </c>
      <c r="O563" s="6">
        <v>0</v>
      </c>
      <c r="P563" s="5">
        <v>44.15</v>
      </c>
      <c r="Q563" s="5">
        <f t="shared" si="32"/>
        <v>93.65</v>
      </c>
      <c r="R563" s="5">
        <f t="shared" si="33"/>
        <v>44.15</v>
      </c>
      <c r="S563" s="5">
        <f t="shared" si="34"/>
        <v>49.500000000000007</v>
      </c>
      <c r="T563" s="7">
        <f t="shared" si="35"/>
        <v>0.5285638013881474</v>
      </c>
    </row>
    <row r="564" spans="1:20" ht="15.6">
      <c r="A564" s="2">
        <v>2688</v>
      </c>
      <c r="B564" s="3">
        <v>46125</v>
      </c>
      <c r="C564" s="4">
        <f>YEAR(SalesDataTable[[#This Row],[Order Date]])</f>
        <v>2026</v>
      </c>
      <c r="D564" s="16" t="str">
        <f>"Q"&amp;ROUNDUP(MONTH(SalesDataTable[[#This Row],[Order Date]])/3,0)</f>
        <v>Q2</v>
      </c>
      <c r="E564" s="4">
        <f>MONTH(SalesDataTable[[#This Row],[Order Date]])</f>
        <v>4</v>
      </c>
      <c r="F564" s="16" t="str">
        <f>TEXT(SalesDataTable[[#This Row],[Order Date]],"MMM")</f>
        <v>Apr</v>
      </c>
      <c r="G564" s="4" t="s">
        <v>11</v>
      </c>
      <c r="H564" s="4" t="s">
        <v>52</v>
      </c>
      <c r="I564" s="4" t="s">
        <v>28</v>
      </c>
      <c r="J564" s="4" t="s">
        <v>13</v>
      </c>
      <c r="K564" s="4" t="s">
        <v>14</v>
      </c>
      <c r="L564" s="4" t="s">
        <v>32</v>
      </c>
      <c r="M564" s="8">
        <v>5</v>
      </c>
      <c r="N564" s="5">
        <v>47.25</v>
      </c>
      <c r="O564" s="6">
        <v>0.1</v>
      </c>
      <c r="P564" s="5">
        <v>17.93</v>
      </c>
      <c r="Q564" s="5">
        <f t="shared" si="32"/>
        <v>212.625</v>
      </c>
      <c r="R564" s="5">
        <f t="shared" si="33"/>
        <v>89.65</v>
      </c>
      <c r="S564" s="5">
        <f t="shared" si="34"/>
        <v>122.97499999999999</v>
      </c>
      <c r="T564" s="7">
        <f t="shared" si="35"/>
        <v>0.57836566725455607</v>
      </c>
    </row>
    <row r="565" spans="1:20" ht="15.6">
      <c r="A565" s="2">
        <v>2712</v>
      </c>
      <c r="B565" s="3">
        <v>46125</v>
      </c>
      <c r="C565" s="4">
        <f>YEAR(SalesDataTable[[#This Row],[Order Date]])</f>
        <v>2026</v>
      </c>
      <c r="D565" s="16" t="str">
        <f>"Q"&amp;ROUNDUP(MONTH(SalesDataTable[[#This Row],[Order Date]])/3,0)</f>
        <v>Q2</v>
      </c>
      <c r="E565" s="4">
        <f>MONTH(SalesDataTable[[#This Row],[Order Date]])</f>
        <v>4</v>
      </c>
      <c r="F565" s="16" t="str">
        <f>TEXT(SalesDataTable[[#This Row],[Order Date]],"MMM")</f>
        <v>Apr</v>
      </c>
      <c r="G565" s="4" t="s">
        <v>11</v>
      </c>
      <c r="H565" s="4" t="s">
        <v>25</v>
      </c>
      <c r="I565" s="4" t="s">
        <v>2</v>
      </c>
      <c r="J565" s="4" t="s">
        <v>3</v>
      </c>
      <c r="K565" s="4" t="s">
        <v>34</v>
      </c>
      <c r="L565" s="4" t="s">
        <v>42</v>
      </c>
      <c r="M565" s="8">
        <v>1</v>
      </c>
      <c r="N565" s="5">
        <v>35.69</v>
      </c>
      <c r="O565" s="6">
        <v>0.05</v>
      </c>
      <c r="P565" s="5">
        <v>13.53</v>
      </c>
      <c r="Q565" s="5">
        <f t="shared" si="32"/>
        <v>33.905499999999996</v>
      </c>
      <c r="R565" s="5">
        <f t="shared" si="33"/>
        <v>13.53</v>
      </c>
      <c r="S565" s="5">
        <f t="shared" si="34"/>
        <v>20.375499999999995</v>
      </c>
      <c r="T565" s="7">
        <f t="shared" si="35"/>
        <v>0.60094969842650892</v>
      </c>
    </row>
    <row r="566" spans="1:20" ht="15.6">
      <c r="A566" s="2">
        <v>3853</v>
      </c>
      <c r="B566" s="3">
        <v>46125</v>
      </c>
      <c r="C566" s="4">
        <f>YEAR(SalesDataTable[[#This Row],[Order Date]])</f>
        <v>2026</v>
      </c>
      <c r="D566" s="16" t="str">
        <f>"Q"&amp;ROUNDUP(MONTH(SalesDataTable[[#This Row],[Order Date]])/3,0)</f>
        <v>Q2</v>
      </c>
      <c r="E566" s="4">
        <f>MONTH(SalesDataTable[[#This Row],[Order Date]])</f>
        <v>4</v>
      </c>
      <c r="F566" s="16" t="str">
        <f>TEXT(SalesDataTable[[#This Row],[Order Date]],"MMM")</f>
        <v>Apr</v>
      </c>
      <c r="G566" s="4" t="s">
        <v>20</v>
      </c>
      <c r="H566" s="4" t="s">
        <v>47</v>
      </c>
      <c r="I566" s="4" t="s">
        <v>2</v>
      </c>
      <c r="J566" s="4" t="s">
        <v>3</v>
      </c>
      <c r="K566" s="4" t="s">
        <v>14</v>
      </c>
      <c r="L566" s="4" t="s">
        <v>44</v>
      </c>
      <c r="M566" s="8">
        <v>3</v>
      </c>
      <c r="N566" s="5">
        <v>136.12</v>
      </c>
      <c r="O566" s="6">
        <v>0</v>
      </c>
      <c r="P566" s="5">
        <v>66.58</v>
      </c>
      <c r="Q566" s="5">
        <f t="shared" si="32"/>
        <v>408.36</v>
      </c>
      <c r="R566" s="5">
        <f t="shared" si="33"/>
        <v>199.74</v>
      </c>
      <c r="S566" s="5">
        <f t="shared" si="34"/>
        <v>208.62</v>
      </c>
      <c r="T566" s="7">
        <f t="shared" si="35"/>
        <v>0.51087275933000298</v>
      </c>
    </row>
    <row r="567" spans="1:20" ht="15.6">
      <c r="A567" s="2">
        <v>4043</v>
      </c>
      <c r="B567" s="3">
        <v>46125</v>
      </c>
      <c r="C567" s="4">
        <f>YEAR(SalesDataTable[[#This Row],[Order Date]])</f>
        <v>2026</v>
      </c>
      <c r="D567" s="16" t="str">
        <f>"Q"&amp;ROUNDUP(MONTH(SalesDataTable[[#This Row],[Order Date]])/3,0)</f>
        <v>Q2</v>
      </c>
      <c r="E567" s="4">
        <f>MONTH(SalesDataTable[[#This Row],[Order Date]])</f>
        <v>4</v>
      </c>
      <c r="F567" s="16" t="str">
        <f>TEXT(SalesDataTable[[#This Row],[Order Date]],"MMM")</f>
        <v>Apr</v>
      </c>
      <c r="G567" s="4" t="s">
        <v>20</v>
      </c>
      <c r="H567" s="4" t="s">
        <v>31</v>
      </c>
      <c r="I567" s="4" t="s">
        <v>28</v>
      </c>
      <c r="J567" s="4" t="s">
        <v>13</v>
      </c>
      <c r="K567" s="4" t="s">
        <v>9</v>
      </c>
      <c r="L567" s="4" t="s">
        <v>37</v>
      </c>
      <c r="M567" s="8">
        <v>1</v>
      </c>
      <c r="N567" s="5">
        <v>155.88999999999999</v>
      </c>
      <c r="O567" s="6">
        <v>0</v>
      </c>
      <c r="P567" s="5">
        <v>77.260000000000005</v>
      </c>
      <c r="Q567" s="5">
        <f t="shared" si="32"/>
        <v>155.88999999999999</v>
      </c>
      <c r="R567" s="5">
        <f t="shared" si="33"/>
        <v>77.260000000000005</v>
      </c>
      <c r="S567" s="5">
        <f t="shared" si="34"/>
        <v>78.629999999999981</v>
      </c>
      <c r="T567" s="7">
        <f t="shared" si="35"/>
        <v>0.50439412406183837</v>
      </c>
    </row>
    <row r="568" spans="1:20" ht="15.6">
      <c r="A568" s="2">
        <v>290</v>
      </c>
      <c r="B568" s="3">
        <v>46126</v>
      </c>
      <c r="C568" s="4">
        <f>YEAR(SalesDataTable[[#This Row],[Order Date]])</f>
        <v>2026</v>
      </c>
      <c r="D568" s="16" t="str">
        <f>"Q"&amp;ROUNDUP(MONTH(SalesDataTable[[#This Row],[Order Date]])/3,0)</f>
        <v>Q2</v>
      </c>
      <c r="E568" s="4">
        <f>MONTH(SalesDataTable[[#This Row],[Order Date]])</f>
        <v>4</v>
      </c>
      <c r="F568" s="16" t="str">
        <f>TEXT(SalesDataTable[[#This Row],[Order Date]],"MMM")</f>
        <v>Apr</v>
      </c>
      <c r="G568" s="4" t="s">
        <v>0</v>
      </c>
      <c r="H568" s="4" t="s">
        <v>50</v>
      </c>
      <c r="I568" s="4" t="s">
        <v>2</v>
      </c>
      <c r="J568" s="4" t="s">
        <v>16</v>
      </c>
      <c r="K568" s="4" t="s">
        <v>14</v>
      </c>
      <c r="L568" s="4" t="s">
        <v>44</v>
      </c>
      <c r="M568" s="8">
        <v>1</v>
      </c>
      <c r="N568" s="5">
        <v>130.81</v>
      </c>
      <c r="O568" s="6">
        <v>0</v>
      </c>
      <c r="P568" s="5">
        <v>67.86</v>
      </c>
      <c r="Q568" s="5">
        <f t="shared" si="32"/>
        <v>130.81</v>
      </c>
      <c r="R568" s="5">
        <f t="shared" si="33"/>
        <v>67.86</v>
      </c>
      <c r="S568" s="5">
        <f t="shared" si="34"/>
        <v>62.95</v>
      </c>
      <c r="T568" s="7">
        <f t="shared" si="35"/>
        <v>0.48123232168794439</v>
      </c>
    </row>
    <row r="569" spans="1:20" ht="15.6">
      <c r="A569" s="2">
        <v>2953</v>
      </c>
      <c r="B569" s="3">
        <v>46126</v>
      </c>
      <c r="C569" s="4">
        <f>YEAR(SalesDataTable[[#This Row],[Order Date]])</f>
        <v>2026</v>
      </c>
      <c r="D569" s="16" t="str">
        <f>"Q"&amp;ROUNDUP(MONTH(SalesDataTable[[#This Row],[Order Date]])/3,0)</f>
        <v>Q2</v>
      </c>
      <c r="E569" s="4">
        <f>MONTH(SalesDataTable[[#This Row],[Order Date]])</f>
        <v>4</v>
      </c>
      <c r="F569" s="16" t="str">
        <f>TEXT(SalesDataTable[[#This Row],[Order Date]],"MMM")</f>
        <v>Apr</v>
      </c>
      <c r="G569" s="4" t="s">
        <v>0</v>
      </c>
      <c r="H569" s="4" t="s">
        <v>1</v>
      </c>
      <c r="I569" s="4" t="s">
        <v>2</v>
      </c>
      <c r="J569" s="4" t="s">
        <v>3</v>
      </c>
      <c r="K569" s="4" t="s">
        <v>14</v>
      </c>
      <c r="L569" s="4" t="s">
        <v>32</v>
      </c>
      <c r="M569" s="8">
        <v>2</v>
      </c>
      <c r="N569" s="5">
        <v>47.56</v>
      </c>
      <c r="O569" s="6">
        <v>0.05</v>
      </c>
      <c r="P569" s="5">
        <v>18.649999999999999</v>
      </c>
      <c r="Q569" s="5">
        <f t="shared" si="32"/>
        <v>90.364000000000004</v>
      </c>
      <c r="R569" s="5">
        <f t="shared" si="33"/>
        <v>37.299999999999997</v>
      </c>
      <c r="S569" s="5">
        <f t="shared" si="34"/>
        <v>53.064000000000007</v>
      </c>
      <c r="T569" s="7">
        <f t="shared" si="35"/>
        <v>0.58722500110663545</v>
      </c>
    </row>
    <row r="570" spans="1:20" ht="15.6">
      <c r="A570" s="2">
        <v>3179</v>
      </c>
      <c r="B570" s="3">
        <v>46126</v>
      </c>
      <c r="C570" s="4">
        <f>YEAR(SalesDataTable[[#This Row],[Order Date]])</f>
        <v>2026</v>
      </c>
      <c r="D570" s="16" t="str">
        <f>"Q"&amp;ROUNDUP(MONTH(SalesDataTable[[#This Row],[Order Date]])/3,0)</f>
        <v>Q2</v>
      </c>
      <c r="E570" s="4">
        <f>MONTH(SalesDataTable[[#This Row],[Order Date]])</f>
        <v>4</v>
      </c>
      <c r="F570" s="16" t="str">
        <f>TEXT(SalesDataTable[[#This Row],[Order Date]],"MMM")</f>
        <v>Apr</v>
      </c>
      <c r="G570" s="4" t="s">
        <v>6</v>
      </c>
      <c r="H570" s="4" t="s">
        <v>49</v>
      </c>
      <c r="I570" s="4" t="s">
        <v>2</v>
      </c>
      <c r="J570" s="4" t="s">
        <v>13</v>
      </c>
      <c r="K570" s="4" t="s">
        <v>9</v>
      </c>
      <c r="L570" s="4" t="s">
        <v>17</v>
      </c>
      <c r="M570" s="8">
        <v>2</v>
      </c>
      <c r="N570" s="5">
        <v>140.65</v>
      </c>
      <c r="O570" s="6">
        <v>0.05</v>
      </c>
      <c r="P570" s="5">
        <v>78.900000000000006</v>
      </c>
      <c r="Q570" s="5">
        <f t="shared" si="32"/>
        <v>267.23500000000001</v>
      </c>
      <c r="R570" s="5">
        <f t="shared" si="33"/>
        <v>157.80000000000001</v>
      </c>
      <c r="S570" s="5">
        <f t="shared" si="34"/>
        <v>109.435</v>
      </c>
      <c r="T570" s="7">
        <f t="shared" si="35"/>
        <v>0.40950848504125581</v>
      </c>
    </row>
    <row r="571" spans="1:20" ht="15.6">
      <c r="A571" s="2">
        <v>3301</v>
      </c>
      <c r="B571" s="3">
        <v>46126</v>
      </c>
      <c r="C571" s="4">
        <f>YEAR(SalesDataTable[[#This Row],[Order Date]])</f>
        <v>2026</v>
      </c>
      <c r="D571" s="16" t="str">
        <f>"Q"&amp;ROUNDUP(MONTH(SalesDataTable[[#This Row],[Order Date]])/3,0)</f>
        <v>Q2</v>
      </c>
      <c r="E571" s="4">
        <f>MONTH(SalesDataTable[[#This Row],[Order Date]])</f>
        <v>4</v>
      </c>
      <c r="F571" s="16" t="str">
        <f>TEXT(SalesDataTable[[#This Row],[Order Date]],"MMM")</f>
        <v>Apr</v>
      </c>
      <c r="G571" s="4" t="s">
        <v>20</v>
      </c>
      <c r="H571" s="4" t="s">
        <v>21</v>
      </c>
      <c r="I571" s="4" t="s">
        <v>19</v>
      </c>
      <c r="J571" s="4" t="s">
        <v>13</v>
      </c>
      <c r="K571" s="4" t="s">
        <v>4</v>
      </c>
      <c r="L571" s="4" t="s">
        <v>5</v>
      </c>
      <c r="M571" s="8">
        <v>1</v>
      </c>
      <c r="N571" s="5">
        <v>82.75</v>
      </c>
      <c r="O571" s="6">
        <v>0</v>
      </c>
      <c r="P571" s="5">
        <v>43.18</v>
      </c>
      <c r="Q571" s="5">
        <f t="shared" si="32"/>
        <v>82.75</v>
      </c>
      <c r="R571" s="5">
        <f t="shared" si="33"/>
        <v>43.18</v>
      </c>
      <c r="S571" s="5">
        <f t="shared" si="34"/>
        <v>39.57</v>
      </c>
      <c r="T571" s="7">
        <f t="shared" si="35"/>
        <v>0.47818731117824775</v>
      </c>
    </row>
    <row r="572" spans="1:20" ht="15.6">
      <c r="A572" s="2">
        <v>3349</v>
      </c>
      <c r="B572" s="3">
        <v>46126</v>
      </c>
      <c r="C572" s="4">
        <f>YEAR(SalesDataTable[[#This Row],[Order Date]])</f>
        <v>2026</v>
      </c>
      <c r="D572" s="16" t="str">
        <f>"Q"&amp;ROUNDUP(MONTH(SalesDataTable[[#This Row],[Order Date]])/3,0)</f>
        <v>Q2</v>
      </c>
      <c r="E572" s="4">
        <f>MONTH(SalesDataTable[[#This Row],[Order Date]])</f>
        <v>4</v>
      </c>
      <c r="F572" s="16" t="str">
        <f>TEXT(SalesDataTable[[#This Row],[Order Date]],"MMM")</f>
        <v>Apr</v>
      </c>
      <c r="G572" s="4" t="s">
        <v>20</v>
      </c>
      <c r="H572" s="4" t="s">
        <v>33</v>
      </c>
      <c r="I572" s="4" t="s">
        <v>2</v>
      </c>
      <c r="J572" s="4" t="s">
        <v>3</v>
      </c>
      <c r="K572" s="4" t="s">
        <v>34</v>
      </c>
      <c r="L572" s="4" t="s">
        <v>35</v>
      </c>
      <c r="M572" s="8">
        <v>2</v>
      </c>
      <c r="N572" s="5">
        <v>40.909999999999997</v>
      </c>
      <c r="O572" s="6">
        <v>0.1</v>
      </c>
      <c r="P572" s="5">
        <v>14.95</v>
      </c>
      <c r="Q572" s="5">
        <f t="shared" si="32"/>
        <v>73.637999999999991</v>
      </c>
      <c r="R572" s="5">
        <f t="shared" si="33"/>
        <v>29.9</v>
      </c>
      <c r="S572" s="5">
        <f t="shared" si="34"/>
        <v>43.737999999999992</v>
      </c>
      <c r="T572" s="7">
        <f t="shared" si="35"/>
        <v>0.59395964040305271</v>
      </c>
    </row>
    <row r="573" spans="1:20" ht="15.6">
      <c r="A573" s="2">
        <v>4874</v>
      </c>
      <c r="B573" s="3">
        <v>46126</v>
      </c>
      <c r="C573" s="4">
        <f>YEAR(SalesDataTable[[#This Row],[Order Date]])</f>
        <v>2026</v>
      </c>
      <c r="D573" s="16" t="str">
        <f>"Q"&amp;ROUNDUP(MONTH(SalesDataTable[[#This Row],[Order Date]])/3,0)</f>
        <v>Q2</v>
      </c>
      <c r="E573" s="4">
        <f>MONTH(SalesDataTable[[#This Row],[Order Date]])</f>
        <v>4</v>
      </c>
      <c r="F573" s="16" t="str">
        <f>TEXT(SalesDataTable[[#This Row],[Order Date]],"MMM")</f>
        <v>Apr</v>
      </c>
      <c r="G573" s="4" t="s">
        <v>0</v>
      </c>
      <c r="H573" s="4" t="s">
        <v>1</v>
      </c>
      <c r="I573" s="4" t="s">
        <v>19</v>
      </c>
      <c r="J573" s="4" t="s">
        <v>3</v>
      </c>
      <c r="K573" s="4" t="s">
        <v>14</v>
      </c>
      <c r="L573" s="4" t="s">
        <v>32</v>
      </c>
      <c r="M573" s="8">
        <v>1</v>
      </c>
      <c r="N573" s="5">
        <v>46.62</v>
      </c>
      <c r="O573" s="6">
        <v>0</v>
      </c>
      <c r="P573" s="5">
        <v>18.86</v>
      </c>
      <c r="Q573" s="5">
        <f t="shared" si="32"/>
        <v>46.62</v>
      </c>
      <c r="R573" s="5">
        <f t="shared" si="33"/>
        <v>18.86</v>
      </c>
      <c r="S573" s="5">
        <f t="shared" si="34"/>
        <v>27.759999999999998</v>
      </c>
      <c r="T573" s="7">
        <f t="shared" si="35"/>
        <v>0.59545259545259543</v>
      </c>
    </row>
    <row r="574" spans="1:20" ht="15.6">
      <c r="A574" s="2">
        <v>1045</v>
      </c>
      <c r="B574" s="3">
        <v>46127</v>
      </c>
      <c r="C574" s="4">
        <f>YEAR(SalesDataTable[[#This Row],[Order Date]])</f>
        <v>2026</v>
      </c>
      <c r="D574" s="16" t="str">
        <f>"Q"&amp;ROUNDUP(MONTH(SalesDataTable[[#This Row],[Order Date]])/3,0)</f>
        <v>Q2</v>
      </c>
      <c r="E574" s="4">
        <f>MONTH(SalesDataTable[[#This Row],[Order Date]])</f>
        <v>4</v>
      </c>
      <c r="F574" s="16" t="str">
        <f>TEXT(SalesDataTable[[#This Row],[Order Date]],"MMM")</f>
        <v>Apr</v>
      </c>
      <c r="G574" s="4" t="s">
        <v>0</v>
      </c>
      <c r="H574" s="4" t="s">
        <v>50</v>
      </c>
      <c r="I574" s="4" t="s">
        <v>2</v>
      </c>
      <c r="J574" s="4" t="s">
        <v>3</v>
      </c>
      <c r="K574" s="4" t="s">
        <v>23</v>
      </c>
      <c r="L574" s="4" t="s">
        <v>29</v>
      </c>
      <c r="M574" s="8">
        <v>2</v>
      </c>
      <c r="N574" s="5">
        <v>196.57</v>
      </c>
      <c r="O574" s="6">
        <v>0.05</v>
      </c>
      <c r="P574" s="5">
        <v>106.2</v>
      </c>
      <c r="Q574" s="5">
        <f t="shared" si="32"/>
        <v>373.48299999999995</v>
      </c>
      <c r="R574" s="5">
        <f t="shared" si="33"/>
        <v>212.4</v>
      </c>
      <c r="S574" s="5">
        <f t="shared" si="34"/>
        <v>161.08299999999994</v>
      </c>
      <c r="T574" s="7">
        <f t="shared" si="35"/>
        <v>0.43129941657317727</v>
      </c>
    </row>
    <row r="575" spans="1:20" ht="15.6">
      <c r="A575" s="2">
        <v>1703</v>
      </c>
      <c r="B575" s="3">
        <v>46127</v>
      </c>
      <c r="C575" s="4">
        <f>YEAR(SalesDataTable[[#This Row],[Order Date]])</f>
        <v>2026</v>
      </c>
      <c r="D575" s="16" t="str">
        <f>"Q"&amp;ROUNDUP(MONTH(SalesDataTable[[#This Row],[Order Date]])/3,0)</f>
        <v>Q2</v>
      </c>
      <c r="E575" s="4">
        <f>MONTH(SalesDataTable[[#This Row],[Order Date]])</f>
        <v>4</v>
      </c>
      <c r="F575" s="16" t="str">
        <f>TEXT(SalesDataTable[[#This Row],[Order Date]],"MMM")</f>
        <v>Apr</v>
      </c>
      <c r="G575" s="4" t="s">
        <v>6</v>
      </c>
      <c r="H575" s="4" t="s">
        <v>7</v>
      </c>
      <c r="I575" s="4" t="s">
        <v>2</v>
      </c>
      <c r="J575" s="4" t="s">
        <v>3</v>
      </c>
      <c r="K575" s="4" t="s">
        <v>9</v>
      </c>
      <c r="L575" s="4" t="s">
        <v>10</v>
      </c>
      <c r="M575" s="8">
        <v>1</v>
      </c>
      <c r="N575" s="5">
        <v>90.52</v>
      </c>
      <c r="O575" s="6">
        <v>0</v>
      </c>
      <c r="P575" s="5">
        <v>46.5</v>
      </c>
      <c r="Q575" s="5">
        <f t="shared" si="32"/>
        <v>90.52</v>
      </c>
      <c r="R575" s="5">
        <f t="shared" si="33"/>
        <v>46.5</v>
      </c>
      <c r="S575" s="5">
        <f t="shared" si="34"/>
        <v>44.019999999999996</v>
      </c>
      <c r="T575" s="7">
        <f t="shared" si="35"/>
        <v>0.4863013698630137</v>
      </c>
    </row>
    <row r="576" spans="1:20" ht="15.6">
      <c r="A576" s="2">
        <v>2107</v>
      </c>
      <c r="B576" s="3">
        <v>46127</v>
      </c>
      <c r="C576" s="4">
        <f>YEAR(SalesDataTable[[#This Row],[Order Date]])</f>
        <v>2026</v>
      </c>
      <c r="D576" s="16" t="str">
        <f>"Q"&amp;ROUNDUP(MONTH(SalesDataTable[[#This Row],[Order Date]])/3,0)</f>
        <v>Q2</v>
      </c>
      <c r="E576" s="4">
        <f>MONTH(SalesDataTable[[#This Row],[Order Date]])</f>
        <v>4</v>
      </c>
      <c r="F576" s="16" t="str">
        <f>TEXT(SalesDataTable[[#This Row],[Order Date]],"MMM")</f>
        <v>Apr</v>
      </c>
      <c r="G576" s="4" t="s">
        <v>0</v>
      </c>
      <c r="H576" s="4" t="s">
        <v>50</v>
      </c>
      <c r="I576" s="4" t="s">
        <v>2</v>
      </c>
      <c r="J576" s="4" t="s">
        <v>3</v>
      </c>
      <c r="K576" s="4" t="s">
        <v>14</v>
      </c>
      <c r="L576" s="4" t="s">
        <v>48</v>
      </c>
      <c r="M576" s="8">
        <v>5</v>
      </c>
      <c r="N576" s="5">
        <v>165.35</v>
      </c>
      <c r="O576" s="6">
        <v>0.05</v>
      </c>
      <c r="P576" s="5">
        <v>89.38</v>
      </c>
      <c r="Q576" s="5">
        <f t="shared" si="32"/>
        <v>785.41249999999991</v>
      </c>
      <c r="R576" s="5">
        <f t="shared" si="33"/>
        <v>446.9</v>
      </c>
      <c r="S576" s="5">
        <f t="shared" si="34"/>
        <v>338.51249999999993</v>
      </c>
      <c r="T576" s="7">
        <f t="shared" si="35"/>
        <v>0.43099963395031271</v>
      </c>
    </row>
    <row r="577" spans="1:20" ht="15.6">
      <c r="A577" s="2">
        <v>2265</v>
      </c>
      <c r="B577" s="3">
        <v>46127</v>
      </c>
      <c r="C577" s="4">
        <f>YEAR(SalesDataTable[[#This Row],[Order Date]])</f>
        <v>2026</v>
      </c>
      <c r="D577" s="16" t="str">
        <f>"Q"&amp;ROUNDUP(MONTH(SalesDataTable[[#This Row],[Order Date]])/3,0)</f>
        <v>Q2</v>
      </c>
      <c r="E577" s="4">
        <f>MONTH(SalesDataTable[[#This Row],[Order Date]])</f>
        <v>4</v>
      </c>
      <c r="F577" s="16" t="str">
        <f>TEXT(SalesDataTable[[#This Row],[Order Date]],"MMM")</f>
        <v>Apr</v>
      </c>
      <c r="G577" s="4" t="s">
        <v>6</v>
      </c>
      <c r="H577" s="4" t="s">
        <v>41</v>
      </c>
      <c r="I577" s="4" t="s">
        <v>19</v>
      </c>
      <c r="J577" s="4" t="s">
        <v>3</v>
      </c>
      <c r="K577" s="4" t="s">
        <v>14</v>
      </c>
      <c r="L577" s="4" t="s">
        <v>15</v>
      </c>
      <c r="M577" s="8">
        <v>2</v>
      </c>
      <c r="N577" s="5">
        <v>36.35</v>
      </c>
      <c r="O577" s="6">
        <v>0</v>
      </c>
      <c r="P577" s="5">
        <v>13.55</v>
      </c>
      <c r="Q577" s="5">
        <f t="shared" si="32"/>
        <v>72.7</v>
      </c>
      <c r="R577" s="5">
        <f t="shared" si="33"/>
        <v>27.1</v>
      </c>
      <c r="S577" s="5">
        <f t="shared" si="34"/>
        <v>45.6</v>
      </c>
      <c r="T577" s="7">
        <f t="shared" si="35"/>
        <v>0.6272352132049519</v>
      </c>
    </row>
    <row r="578" spans="1:20" ht="15.6">
      <c r="A578" s="2">
        <v>2839</v>
      </c>
      <c r="B578" s="3">
        <v>46127</v>
      </c>
      <c r="C578" s="4">
        <f>YEAR(SalesDataTable[[#This Row],[Order Date]])</f>
        <v>2026</v>
      </c>
      <c r="D578" s="16" t="str">
        <f>"Q"&amp;ROUNDUP(MONTH(SalesDataTable[[#This Row],[Order Date]])/3,0)</f>
        <v>Q2</v>
      </c>
      <c r="E578" s="4">
        <f>MONTH(SalesDataTable[[#This Row],[Order Date]])</f>
        <v>4</v>
      </c>
      <c r="F578" s="16" t="str">
        <f>TEXT(SalesDataTable[[#This Row],[Order Date]],"MMM")</f>
        <v>Apr</v>
      </c>
      <c r="G578" s="4" t="s">
        <v>6</v>
      </c>
      <c r="H578" s="4" t="s">
        <v>49</v>
      </c>
      <c r="I578" s="4" t="s">
        <v>19</v>
      </c>
      <c r="J578" s="4" t="s">
        <v>13</v>
      </c>
      <c r="K578" s="4" t="s">
        <v>14</v>
      </c>
      <c r="L578" s="4" t="s">
        <v>32</v>
      </c>
      <c r="M578" s="8">
        <v>1</v>
      </c>
      <c r="N578" s="5">
        <v>47</v>
      </c>
      <c r="O578" s="6">
        <v>0</v>
      </c>
      <c r="P578" s="5">
        <v>18.64</v>
      </c>
      <c r="Q578" s="5">
        <f t="shared" ref="Q578:Q641" si="36">M578*N578*(1-O578)</f>
        <v>47</v>
      </c>
      <c r="R578" s="5">
        <f t="shared" ref="R578:R641" si="37">M578*P578</f>
        <v>18.64</v>
      </c>
      <c r="S578" s="5">
        <f t="shared" ref="S578:S641" si="38">Q578-R578</f>
        <v>28.36</v>
      </c>
      <c r="T578" s="7">
        <f t="shared" ref="T578:T641" si="39">IFERROR(S578/Q578,0)</f>
        <v>0.60340425531914887</v>
      </c>
    </row>
    <row r="579" spans="1:20" ht="15.6">
      <c r="A579" s="2">
        <v>4742</v>
      </c>
      <c r="B579" s="3">
        <v>46127</v>
      </c>
      <c r="C579" s="4">
        <f>YEAR(SalesDataTable[[#This Row],[Order Date]])</f>
        <v>2026</v>
      </c>
      <c r="D579" s="16" t="str">
        <f>"Q"&amp;ROUNDUP(MONTH(SalesDataTable[[#This Row],[Order Date]])/3,0)</f>
        <v>Q2</v>
      </c>
      <c r="E579" s="4">
        <f>MONTH(SalesDataTable[[#This Row],[Order Date]])</f>
        <v>4</v>
      </c>
      <c r="F579" s="16" t="str">
        <f>TEXT(SalesDataTable[[#This Row],[Order Date]],"MMM")</f>
        <v>Apr</v>
      </c>
      <c r="G579" s="4" t="s">
        <v>20</v>
      </c>
      <c r="H579" s="4" t="s">
        <v>47</v>
      </c>
      <c r="I579" s="4" t="s">
        <v>28</v>
      </c>
      <c r="J579" s="4" t="s">
        <v>3</v>
      </c>
      <c r="K579" s="4" t="s">
        <v>14</v>
      </c>
      <c r="L579" s="4" t="s">
        <v>32</v>
      </c>
      <c r="M579" s="8">
        <v>1</v>
      </c>
      <c r="N579" s="5">
        <v>46.86</v>
      </c>
      <c r="O579" s="6">
        <v>0</v>
      </c>
      <c r="P579" s="5">
        <v>18.190000000000001</v>
      </c>
      <c r="Q579" s="5">
        <f t="shared" si="36"/>
        <v>46.86</v>
      </c>
      <c r="R579" s="5">
        <f t="shared" si="37"/>
        <v>18.190000000000001</v>
      </c>
      <c r="S579" s="5">
        <f t="shared" si="38"/>
        <v>28.669999999999998</v>
      </c>
      <c r="T579" s="7">
        <f t="shared" si="39"/>
        <v>0.61182244985061884</v>
      </c>
    </row>
    <row r="580" spans="1:20" ht="15.6">
      <c r="A580" s="2">
        <v>4899</v>
      </c>
      <c r="B580" s="3">
        <v>46127</v>
      </c>
      <c r="C580" s="4">
        <f>YEAR(SalesDataTable[[#This Row],[Order Date]])</f>
        <v>2026</v>
      </c>
      <c r="D580" s="16" t="str">
        <f>"Q"&amp;ROUNDUP(MONTH(SalesDataTable[[#This Row],[Order Date]])/3,0)</f>
        <v>Q2</v>
      </c>
      <c r="E580" s="4">
        <f>MONTH(SalesDataTable[[#This Row],[Order Date]])</f>
        <v>4</v>
      </c>
      <c r="F580" s="16" t="str">
        <f>TEXT(SalesDataTable[[#This Row],[Order Date]],"MMM")</f>
        <v>Apr</v>
      </c>
      <c r="G580" s="4" t="s">
        <v>0</v>
      </c>
      <c r="H580" s="4" t="s">
        <v>36</v>
      </c>
      <c r="I580" s="4" t="s">
        <v>2</v>
      </c>
      <c r="J580" s="4" t="s">
        <v>13</v>
      </c>
      <c r="K580" s="4" t="s">
        <v>23</v>
      </c>
      <c r="L580" s="4" t="s">
        <v>40</v>
      </c>
      <c r="M580" s="8">
        <v>2</v>
      </c>
      <c r="N580" s="5">
        <v>82.13</v>
      </c>
      <c r="O580" s="6">
        <v>0.05</v>
      </c>
      <c r="P580" s="5">
        <v>39.909999999999997</v>
      </c>
      <c r="Q580" s="5">
        <f t="shared" si="36"/>
        <v>156.047</v>
      </c>
      <c r="R580" s="5">
        <f t="shared" si="37"/>
        <v>79.819999999999993</v>
      </c>
      <c r="S580" s="5">
        <f t="shared" si="38"/>
        <v>76.227000000000004</v>
      </c>
      <c r="T580" s="7">
        <f t="shared" si="39"/>
        <v>0.48848744288579726</v>
      </c>
    </row>
    <row r="581" spans="1:20" ht="15.6">
      <c r="A581" s="2">
        <v>5042</v>
      </c>
      <c r="B581" s="3">
        <v>46127</v>
      </c>
      <c r="C581" s="4">
        <f>YEAR(SalesDataTable[[#This Row],[Order Date]])</f>
        <v>2026</v>
      </c>
      <c r="D581" s="16" t="str">
        <f>"Q"&amp;ROUNDUP(MONTH(SalesDataTable[[#This Row],[Order Date]])/3,0)</f>
        <v>Q2</v>
      </c>
      <c r="E581" s="4">
        <f>MONTH(SalesDataTable[[#This Row],[Order Date]])</f>
        <v>4</v>
      </c>
      <c r="F581" s="16" t="str">
        <f>TEXT(SalesDataTable[[#This Row],[Order Date]],"MMM")</f>
        <v>Apr</v>
      </c>
      <c r="G581" s="4" t="s">
        <v>6</v>
      </c>
      <c r="H581" s="4" t="s">
        <v>27</v>
      </c>
      <c r="I581" s="4" t="s">
        <v>19</v>
      </c>
      <c r="J581" s="4" t="s">
        <v>16</v>
      </c>
      <c r="K581" s="4" t="s">
        <v>14</v>
      </c>
      <c r="L581" s="4" t="s">
        <v>48</v>
      </c>
      <c r="M581" s="8">
        <v>1</v>
      </c>
      <c r="N581" s="5">
        <v>163.16</v>
      </c>
      <c r="O581" s="6">
        <v>0</v>
      </c>
      <c r="P581" s="5">
        <v>88.78</v>
      </c>
      <c r="Q581" s="5">
        <f t="shared" si="36"/>
        <v>163.16</v>
      </c>
      <c r="R581" s="5">
        <f t="shared" si="37"/>
        <v>88.78</v>
      </c>
      <c r="S581" s="5">
        <f t="shared" si="38"/>
        <v>74.38</v>
      </c>
      <c r="T581" s="7">
        <f t="shared" si="39"/>
        <v>0.45587153714145623</v>
      </c>
    </row>
    <row r="582" spans="1:20" ht="15.6">
      <c r="A582" s="2">
        <v>2248</v>
      </c>
      <c r="B582" s="3">
        <v>46128</v>
      </c>
      <c r="C582" s="4">
        <f>YEAR(SalesDataTable[[#This Row],[Order Date]])</f>
        <v>2026</v>
      </c>
      <c r="D582" s="16" t="str">
        <f>"Q"&amp;ROUNDUP(MONTH(SalesDataTable[[#This Row],[Order Date]])/3,0)</f>
        <v>Q2</v>
      </c>
      <c r="E582" s="4">
        <f>MONTH(SalesDataTable[[#This Row],[Order Date]])</f>
        <v>4</v>
      </c>
      <c r="F582" s="16" t="str">
        <f>TEXT(SalesDataTable[[#This Row],[Order Date]],"MMM")</f>
        <v>Apr</v>
      </c>
      <c r="G582" s="4" t="s">
        <v>0</v>
      </c>
      <c r="H582" s="4" t="s">
        <v>50</v>
      </c>
      <c r="I582" s="4" t="s">
        <v>19</v>
      </c>
      <c r="J582" s="4" t="s">
        <v>13</v>
      </c>
      <c r="K582" s="4" t="s">
        <v>14</v>
      </c>
      <c r="L582" s="4" t="s">
        <v>15</v>
      </c>
      <c r="M582" s="8">
        <v>2</v>
      </c>
      <c r="N582" s="5">
        <v>36.68</v>
      </c>
      <c r="O582" s="6">
        <v>0.1</v>
      </c>
      <c r="P582" s="5">
        <v>13.92</v>
      </c>
      <c r="Q582" s="5">
        <f t="shared" si="36"/>
        <v>66.024000000000001</v>
      </c>
      <c r="R582" s="5">
        <f t="shared" si="37"/>
        <v>27.84</v>
      </c>
      <c r="S582" s="5">
        <f t="shared" si="38"/>
        <v>38.183999999999997</v>
      </c>
      <c r="T582" s="7">
        <f t="shared" si="39"/>
        <v>0.57833515085423481</v>
      </c>
    </row>
    <row r="583" spans="1:20" ht="15.6">
      <c r="A583" s="2">
        <v>2427</v>
      </c>
      <c r="B583" s="3">
        <v>46128</v>
      </c>
      <c r="C583" s="4">
        <f>YEAR(SalesDataTable[[#This Row],[Order Date]])</f>
        <v>2026</v>
      </c>
      <c r="D583" s="16" t="str">
        <f>"Q"&amp;ROUNDUP(MONTH(SalesDataTable[[#This Row],[Order Date]])/3,0)</f>
        <v>Q2</v>
      </c>
      <c r="E583" s="4">
        <f>MONTH(SalesDataTable[[#This Row],[Order Date]])</f>
        <v>4</v>
      </c>
      <c r="F583" s="16" t="str">
        <f>TEXT(SalesDataTable[[#This Row],[Order Date]],"MMM")</f>
        <v>Apr</v>
      </c>
      <c r="G583" s="4" t="s">
        <v>20</v>
      </c>
      <c r="H583" s="4" t="s">
        <v>47</v>
      </c>
      <c r="I583" s="4" t="s">
        <v>2</v>
      </c>
      <c r="J583" s="4" t="s">
        <v>13</v>
      </c>
      <c r="K583" s="4" t="s">
        <v>14</v>
      </c>
      <c r="L583" s="4" t="s">
        <v>32</v>
      </c>
      <c r="M583" s="8">
        <v>1</v>
      </c>
      <c r="N583" s="5">
        <v>45.82</v>
      </c>
      <c r="O583" s="6">
        <v>0.1</v>
      </c>
      <c r="P583" s="5">
        <v>18.48</v>
      </c>
      <c r="Q583" s="5">
        <f t="shared" si="36"/>
        <v>41.238</v>
      </c>
      <c r="R583" s="5">
        <f t="shared" si="37"/>
        <v>18.48</v>
      </c>
      <c r="S583" s="5">
        <f t="shared" si="38"/>
        <v>22.757999999999999</v>
      </c>
      <c r="T583" s="7">
        <f t="shared" si="39"/>
        <v>0.55186963480285167</v>
      </c>
    </row>
    <row r="584" spans="1:20" ht="15.6">
      <c r="A584" s="2">
        <v>2445</v>
      </c>
      <c r="B584" s="3">
        <v>46128</v>
      </c>
      <c r="C584" s="4">
        <f>YEAR(SalesDataTable[[#This Row],[Order Date]])</f>
        <v>2026</v>
      </c>
      <c r="D584" s="16" t="str">
        <f>"Q"&amp;ROUNDUP(MONTH(SalesDataTable[[#This Row],[Order Date]])/3,0)</f>
        <v>Q2</v>
      </c>
      <c r="E584" s="4">
        <f>MONTH(SalesDataTable[[#This Row],[Order Date]])</f>
        <v>4</v>
      </c>
      <c r="F584" s="16" t="str">
        <f>TEXT(SalesDataTable[[#This Row],[Order Date]],"MMM")</f>
        <v>Apr</v>
      </c>
      <c r="G584" s="4" t="s">
        <v>0</v>
      </c>
      <c r="H584" s="4" t="s">
        <v>50</v>
      </c>
      <c r="I584" s="4" t="s">
        <v>2</v>
      </c>
      <c r="J584" s="4" t="s">
        <v>3</v>
      </c>
      <c r="K584" s="4" t="s">
        <v>9</v>
      </c>
      <c r="L584" s="4" t="s">
        <v>46</v>
      </c>
      <c r="M584" s="8">
        <v>1</v>
      </c>
      <c r="N584" s="5">
        <v>70.95</v>
      </c>
      <c r="O584" s="6">
        <v>0</v>
      </c>
      <c r="P584" s="5">
        <v>31.43</v>
      </c>
      <c r="Q584" s="5">
        <f t="shared" si="36"/>
        <v>70.95</v>
      </c>
      <c r="R584" s="5">
        <f t="shared" si="37"/>
        <v>31.43</v>
      </c>
      <c r="S584" s="5">
        <f t="shared" si="38"/>
        <v>39.520000000000003</v>
      </c>
      <c r="T584" s="7">
        <f t="shared" si="39"/>
        <v>0.55701198026779419</v>
      </c>
    </row>
    <row r="585" spans="1:20" ht="15.6">
      <c r="A585" s="2">
        <v>3311</v>
      </c>
      <c r="B585" s="3">
        <v>46128</v>
      </c>
      <c r="C585" s="4">
        <f>YEAR(SalesDataTable[[#This Row],[Order Date]])</f>
        <v>2026</v>
      </c>
      <c r="D585" s="16" t="str">
        <f>"Q"&amp;ROUNDUP(MONTH(SalesDataTable[[#This Row],[Order Date]])/3,0)</f>
        <v>Q2</v>
      </c>
      <c r="E585" s="4">
        <f>MONTH(SalesDataTable[[#This Row],[Order Date]])</f>
        <v>4</v>
      </c>
      <c r="F585" s="16" t="str">
        <f>TEXT(SalesDataTable[[#This Row],[Order Date]],"MMM")</f>
        <v>Apr</v>
      </c>
      <c r="G585" s="4" t="s">
        <v>6</v>
      </c>
      <c r="H585" s="4" t="s">
        <v>41</v>
      </c>
      <c r="I585" s="4" t="s">
        <v>2</v>
      </c>
      <c r="J585" s="4" t="s">
        <v>13</v>
      </c>
      <c r="K585" s="4" t="s">
        <v>14</v>
      </c>
      <c r="L585" s="4" t="s">
        <v>32</v>
      </c>
      <c r="M585" s="8">
        <v>1</v>
      </c>
      <c r="N585" s="5">
        <v>46.68</v>
      </c>
      <c r="O585" s="6">
        <v>0.05</v>
      </c>
      <c r="P585" s="5">
        <v>18.350000000000001</v>
      </c>
      <c r="Q585" s="5">
        <f t="shared" si="36"/>
        <v>44.345999999999997</v>
      </c>
      <c r="R585" s="5">
        <f t="shared" si="37"/>
        <v>18.350000000000001</v>
      </c>
      <c r="S585" s="5">
        <f t="shared" si="38"/>
        <v>25.995999999999995</v>
      </c>
      <c r="T585" s="7">
        <f t="shared" si="39"/>
        <v>0.58620845172056102</v>
      </c>
    </row>
    <row r="586" spans="1:20" ht="15.6">
      <c r="A586" s="2">
        <v>3320</v>
      </c>
      <c r="B586" s="3">
        <v>46128</v>
      </c>
      <c r="C586" s="4">
        <f>YEAR(SalesDataTable[[#This Row],[Order Date]])</f>
        <v>2026</v>
      </c>
      <c r="D586" s="16" t="str">
        <f>"Q"&amp;ROUNDUP(MONTH(SalesDataTable[[#This Row],[Order Date]])/3,0)</f>
        <v>Q2</v>
      </c>
      <c r="E586" s="4">
        <f>MONTH(SalesDataTable[[#This Row],[Order Date]])</f>
        <v>4</v>
      </c>
      <c r="F586" s="16" t="str">
        <f>TEXT(SalesDataTable[[#This Row],[Order Date]],"MMM")</f>
        <v>Apr</v>
      </c>
      <c r="G586" s="4" t="s">
        <v>11</v>
      </c>
      <c r="H586" s="4" t="s">
        <v>52</v>
      </c>
      <c r="I586" s="4" t="s">
        <v>2</v>
      </c>
      <c r="J586" s="4" t="s">
        <v>16</v>
      </c>
      <c r="K586" s="4" t="s">
        <v>14</v>
      </c>
      <c r="L586" s="4" t="s">
        <v>48</v>
      </c>
      <c r="M586" s="8">
        <v>5</v>
      </c>
      <c r="N586" s="5">
        <v>164.31</v>
      </c>
      <c r="O586" s="6">
        <v>0.05</v>
      </c>
      <c r="P586" s="5">
        <v>85.41</v>
      </c>
      <c r="Q586" s="5">
        <f t="shared" si="36"/>
        <v>780.47249999999997</v>
      </c>
      <c r="R586" s="5">
        <f t="shared" si="37"/>
        <v>427.04999999999995</v>
      </c>
      <c r="S586" s="5">
        <f t="shared" si="38"/>
        <v>353.42250000000001</v>
      </c>
      <c r="T586" s="7">
        <f t="shared" si="39"/>
        <v>0.45283145786686912</v>
      </c>
    </row>
    <row r="587" spans="1:20" ht="15.6">
      <c r="A587" s="2">
        <v>3321</v>
      </c>
      <c r="B587" s="3">
        <v>46128</v>
      </c>
      <c r="C587" s="4">
        <f>YEAR(SalesDataTable[[#This Row],[Order Date]])</f>
        <v>2026</v>
      </c>
      <c r="D587" s="16" t="str">
        <f>"Q"&amp;ROUNDUP(MONTH(SalesDataTable[[#This Row],[Order Date]])/3,0)</f>
        <v>Q2</v>
      </c>
      <c r="E587" s="4">
        <f>MONTH(SalesDataTable[[#This Row],[Order Date]])</f>
        <v>4</v>
      </c>
      <c r="F587" s="16" t="str">
        <f>TEXT(SalesDataTable[[#This Row],[Order Date]],"MMM")</f>
        <v>Apr</v>
      </c>
      <c r="G587" s="4" t="s">
        <v>6</v>
      </c>
      <c r="H587" s="4" t="s">
        <v>27</v>
      </c>
      <c r="I587" s="4" t="s">
        <v>2</v>
      </c>
      <c r="J587" s="4" t="s">
        <v>16</v>
      </c>
      <c r="K587" s="4" t="s">
        <v>14</v>
      </c>
      <c r="L587" s="4" t="s">
        <v>15</v>
      </c>
      <c r="M587" s="8">
        <v>3</v>
      </c>
      <c r="N587" s="5">
        <v>35.57</v>
      </c>
      <c r="O587" s="6">
        <v>0</v>
      </c>
      <c r="P587" s="5">
        <v>13.67</v>
      </c>
      <c r="Q587" s="5">
        <f t="shared" si="36"/>
        <v>106.71000000000001</v>
      </c>
      <c r="R587" s="5">
        <f t="shared" si="37"/>
        <v>41.01</v>
      </c>
      <c r="S587" s="5">
        <f t="shared" si="38"/>
        <v>65.700000000000017</v>
      </c>
      <c r="T587" s="7">
        <f t="shared" si="39"/>
        <v>0.61568737700309262</v>
      </c>
    </row>
    <row r="588" spans="1:20" ht="15.6">
      <c r="A588" s="2">
        <v>5181</v>
      </c>
      <c r="B588" s="3">
        <v>46128</v>
      </c>
      <c r="C588" s="4">
        <f>YEAR(SalesDataTable[[#This Row],[Order Date]])</f>
        <v>2026</v>
      </c>
      <c r="D588" s="16" t="str">
        <f>"Q"&amp;ROUNDUP(MONTH(SalesDataTable[[#This Row],[Order Date]])/3,0)</f>
        <v>Q2</v>
      </c>
      <c r="E588" s="4">
        <f>MONTH(SalesDataTable[[#This Row],[Order Date]])</f>
        <v>4</v>
      </c>
      <c r="F588" s="16" t="str">
        <f>TEXT(SalesDataTable[[#This Row],[Order Date]],"MMM")</f>
        <v>Apr</v>
      </c>
      <c r="G588" s="4" t="s">
        <v>0</v>
      </c>
      <c r="H588" s="4" t="s">
        <v>1</v>
      </c>
      <c r="I588" s="4" t="s">
        <v>28</v>
      </c>
      <c r="J588" s="4" t="s">
        <v>13</v>
      </c>
      <c r="K588" s="4" t="s">
        <v>14</v>
      </c>
      <c r="L588" s="4" t="s">
        <v>32</v>
      </c>
      <c r="M588" s="8">
        <v>2</v>
      </c>
      <c r="N588" s="5">
        <v>45.51</v>
      </c>
      <c r="O588" s="6">
        <v>0.1</v>
      </c>
      <c r="P588" s="5">
        <v>18.809999999999999</v>
      </c>
      <c r="Q588" s="5">
        <f t="shared" si="36"/>
        <v>81.917999999999992</v>
      </c>
      <c r="R588" s="5">
        <f t="shared" si="37"/>
        <v>37.619999999999997</v>
      </c>
      <c r="S588" s="5">
        <f t="shared" si="38"/>
        <v>44.297999999999995</v>
      </c>
      <c r="T588" s="7">
        <f t="shared" si="39"/>
        <v>0.54076027246758951</v>
      </c>
    </row>
    <row r="589" spans="1:20" ht="15.6">
      <c r="A589" s="2">
        <v>5187</v>
      </c>
      <c r="B589" s="3">
        <v>46128</v>
      </c>
      <c r="C589" s="4">
        <f>YEAR(SalesDataTable[[#This Row],[Order Date]])</f>
        <v>2026</v>
      </c>
      <c r="D589" s="16" t="str">
        <f>"Q"&amp;ROUNDUP(MONTH(SalesDataTable[[#This Row],[Order Date]])/3,0)</f>
        <v>Q2</v>
      </c>
      <c r="E589" s="4">
        <f>MONTH(SalesDataTable[[#This Row],[Order Date]])</f>
        <v>4</v>
      </c>
      <c r="F589" s="16" t="str">
        <f>TEXT(SalesDataTable[[#This Row],[Order Date]],"MMM")</f>
        <v>Apr</v>
      </c>
      <c r="G589" s="4" t="s">
        <v>20</v>
      </c>
      <c r="H589" s="4" t="s">
        <v>33</v>
      </c>
      <c r="I589" s="4" t="s">
        <v>2</v>
      </c>
      <c r="J589" s="4" t="s">
        <v>3</v>
      </c>
      <c r="K589" s="4" t="s">
        <v>23</v>
      </c>
      <c r="L589" s="4" t="s">
        <v>29</v>
      </c>
      <c r="M589" s="8">
        <v>2</v>
      </c>
      <c r="N589" s="5">
        <v>198.32</v>
      </c>
      <c r="O589" s="6">
        <v>0</v>
      </c>
      <c r="P589" s="5">
        <v>106.8</v>
      </c>
      <c r="Q589" s="5">
        <f t="shared" si="36"/>
        <v>396.64</v>
      </c>
      <c r="R589" s="5">
        <f t="shared" si="37"/>
        <v>213.6</v>
      </c>
      <c r="S589" s="5">
        <f t="shared" si="38"/>
        <v>183.04</v>
      </c>
      <c r="T589" s="7">
        <f t="shared" si="39"/>
        <v>0.46147640177490923</v>
      </c>
    </row>
    <row r="590" spans="1:20" ht="15.6">
      <c r="A590" s="2">
        <v>605</v>
      </c>
      <c r="B590" s="3">
        <v>46129</v>
      </c>
      <c r="C590" s="4">
        <f>YEAR(SalesDataTable[[#This Row],[Order Date]])</f>
        <v>2026</v>
      </c>
      <c r="D590" s="16" t="str">
        <f>"Q"&amp;ROUNDUP(MONTH(SalesDataTable[[#This Row],[Order Date]])/3,0)</f>
        <v>Q2</v>
      </c>
      <c r="E590" s="4">
        <f>MONTH(SalesDataTable[[#This Row],[Order Date]])</f>
        <v>4</v>
      </c>
      <c r="F590" s="16" t="str">
        <f>TEXT(SalesDataTable[[#This Row],[Order Date]],"MMM")</f>
        <v>Apr</v>
      </c>
      <c r="G590" s="4" t="s">
        <v>20</v>
      </c>
      <c r="H590" s="4" t="s">
        <v>33</v>
      </c>
      <c r="I590" s="4" t="s">
        <v>28</v>
      </c>
      <c r="J590" s="4" t="s">
        <v>16</v>
      </c>
      <c r="K590" s="4" t="s">
        <v>14</v>
      </c>
      <c r="L590" s="4" t="s">
        <v>44</v>
      </c>
      <c r="M590" s="8">
        <v>2</v>
      </c>
      <c r="N590" s="5">
        <v>130.94</v>
      </c>
      <c r="O590" s="6">
        <v>0</v>
      </c>
      <c r="P590" s="5">
        <v>67.459999999999994</v>
      </c>
      <c r="Q590" s="5">
        <f t="shared" si="36"/>
        <v>261.88</v>
      </c>
      <c r="R590" s="5">
        <f t="shared" si="37"/>
        <v>134.91999999999999</v>
      </c>
      <c r="S590" s="5">
        <f t="shared" si="38"/>
        <v>126.96000000000001</v>
      </c>
      <c r="T590" s="7">
        <f t="shared" si="39"/>
        <v>0.48480219948067821</v>
      </c>
    </row>
    <row r="591" spans="1:20" ht="15.6">
      <c r="A591" s="2">
        <v>3244</v>
      </c>
      <c r="B591" s="3">
        <v>46129</v>
      </c>
      <c r="C591" s="4">
        <f>YEAR(SalesDataTable[[#This Row],[Order Date]])</f>
        <v>2026</v>
      </c>
      <c r="D591" s="16" t="str">
        <f>"Q"&amp;ROUNDUP(MONTH(SalesDataTable[[#This Row],[Order Date]])/3,0)</f>
        <v>Q2</v>
      </c>
      <c r="E591" s="4">
        <f>MONTH(SalesDataTable[[#This Row],[Order Date]])</f>
        <v>4</v>
      </c>
      <c r="F591" s="16" t="str">
        <f>TEXT(SalesDataTable[[#This Row],[Order Date]],"MMM")</f>
        <v>Apr</v>
      </c>
      <c r="G591" s="4" t="s">
        <v>6</v>
      </c>
      <c r="H591" s="4" t="s">
        <v>41</v>
      </c>
      <c r="I591" s="4" t="s">
        <v>28</v>
      </c>
      <c r="J591" s="4" t="s">
        <v>3</v>
      </c>
      <c r="K591" s="4" t="s">
        <v>14</v>
      </c>
      <c r="L591" s="4" t="s">
        <v>44</v>
      </c>
      <c r="M591" s="8">
        <v>1</v>
      </c>
      <c r="N591" s="5">
        <v>131.62</v>
      </c>
      <c r="O591" s="6">
        <v>0</v>
      </c>
      <c r="P591" s="5">
        <v>66.95</v>
      </c>
      <c r="Q591" s="5">
        <f t="shared" si="36"/>
        <v>131.62</v>
      </c>
      <c r="R591" s="5">
        <f t="shared" si="37"/>
        <v>66.95</v>
      </c>
      <c r="S591" s="5">
        <f t="shared" si="38"/>
        <v>64.67</v>
      </c>
      <c r="T591" s="7">
        <f t="shared" si="39"/>
        <v>0.49133870232487464</v>
      </c>
    </row>
    <row r="592" spans="1:20" ht="15.6">
      <c r="A592" s="2">
        <v>4047</v>
      </c>
      <c r="B592" s="3">
        <v>46129</v>
      </c>
      <c r="C592" s="4">
        <f>YEAR(SalesDataTable[[#This Row],[Order Date]])</f>
        <v>2026</v>
      </c>
      <c r="D592" s="16" t="str">
        <f>"Q"&amp;ROUNDUP(MONTH(SalesDataTable[[#This Row],[Order Date]])/3,0)</f>
        <v>Q2</v>
      </c>
      <c r="E592" s="4">
        <f>MONTH(SalesDataTable[[#This Row],[Order Date]])</f>
        <v>4</v>
      </c>
      <c r="F592" s="16" t="str">
        <f>TEXT(SalesDataTable[[#This Row],[Order Date]],"MMM")</f>
        <v>Apr</v>
      </c>
      <c r="G592" s="4" t="s">
        <v>0</v>
      </c>
      <c r="H592" s="4" t="s">
        <v>1</v>
      </c>
      <c r="I592" s="4" t="s">
        <v>8</v>
      </c>
      <c r="J592" s="4" t="s">
        <v>16</v>
      </c>
      <c r="K592" s="4" t="s">
        <v>14</v>
      </c>
      <c r="L592" s="4" t="s">
        <v>48</v>
      </c>
      <c r="M592" s="8">
        <v>8</v>
      </c>
      <c r="N592" s="5">
        <v>168.34</v>
      </c>
      <c r="O592" s="6">
        <v>0.15</v>
      </c>
      <c r="P592" s="5">
        <v>88.7</v>
      </c>
      <c r="Q592" s="5">
        <f t="shared" si="36"/>
        <v>1144.712</v>
      </c>
      <c r="R592" s="5">
        <f t="shared" si="37"/>
        <v>709.6</v>
      </c>
      <c r="S592" s="5">
        <f t="shared" si="38"/>
        <v>435.11199999999997</v>
      </c>
      <c r="T592" s="7">
        <f t="shared" si="39"/>
        <v>0.38010608781946897</v>
      </c>
    </row>
    <row r="593" spans="1:20" ht="15.6">
      <c r="A593" s="2">
        <v>4101</v>
      </c>
      <c r="B593" s="3">
        <v>46129</v>
      </c>
      <c r="C593" s="4">
        <f>YEAR(SalesDataTable[[#This Row],[Order Date]])</f>
        <v>2026</v>
      </c>
      <c r="D593" s="16" t="str">
        <f>"Q"&amp;ROUNDUP(MONTH(SalesDataTable[[#This Row],[Order Date]])/3,0)</f>
        <v>Q2</v>
      </c>
      <c r="E593" s="4">
        <f>MONTH(SalesDataTable[[#This Row],[Order Date]])</f>
        <v>4</v>
      </c>
      <c r="F593" s="16" t="str">
        <f>TEXT(SalesDataTable[[#This Row],[Order Date]],"MMM")</f>
        <v>Apr</v>
      </c>
      <c r="G593" s="4" t="s">
        <v>6</v>
      </c>
      <c r="H593" s="4" t="s">
        <v>27</v>
      </c>
      <c r="I593" s="4" t="s">
        <v>2</v>
      </c>
      <c r="J593" s="4" t="s">
        <v>3</v>
      </c>
      <c r="K593" s="4" t="s">
        <v>23</v>
      </c>
      <c r="L593" s="4" t="s">
        <v>40</v>
      </c>
      <c r="M593" s="8">
        <v>1</v>
      </c>
      <c r="N593" s="5">
        <v>81.040000000000006</v>
      </c>
      <c r="O593" s="6">
        <v>0</v>
      </c>
      <c r="P593" s="5">
        <v>39.97</v>
      </c>
      <c r="Q593" s="5">
        <f t="shared" si="36"/>
        <v>81.040000000000006</v>
      </c>
      <c r="R593" s="5">
        <f t="shared" si="37"/>
        <v>39.97</v>
      </c>
      <c r="S593" s="5">
        <f t="shared" si="38"/>
        <v>41.070000000000007</v>
      </c>
      <c r="T593" s="7">
        <f t="shared" si="39"/>
        <v>0.50678677196446209</v>
      </c>
    </row>
    <row r="594" spans="1:20" ht="15.6">
      <c r="A594" s="2">
        <v>4537</v>
      </c>
      <c r="B594" s="3">
        <v>46129</v>
      </c>
      <c r="C594" s="4">
        <f>YEAR(SalesDataTable[[#This Row],[Order Date]])</f>
        <v>2026</v>
      </c>
      <c r="D594" s="16" t="str">
        <f>"Q"&amp;ROUNDUP(MONTH(SalesDataTable[[#This Row],[Order Date]])/3,0)</f>
        <v>Q2</v>
      </c>
      <c r="E594" s="4">
        <f>MONTH(SalesDataTable[[#This Row],[Order Date]])</f>
        <v>4</v>
      </c>
      <c r="F594" s="16" t="str">
        <f>TEXT(SalesDataTable[[#This Row],[Order Date]],"MMM")</f>
        <v>Apr</v>
      </c>
      <c r="G594" s="4" t="s">
        <v>20</v>
      </c>
      <c r="H594" s="4" t="s">
        <v>33</v>
      </c>
      <c r="I594" s="4" t="s">
        <v>2</v>
      </c>
      <c r="J594" s="4" t="s">
        <v>16</v>
      </c>
      <c r="K594" s="4" t="s">
        <v>23</v>
      </c>
      <c r="L594" s="4" t="s">
        <v>40</v>
      </c>
      <c r="M594" s="8">
        <v>3</v>
      </c>
      <c r="N594" s="5">
        <v>81.53</v>
      </c>
      <c r="O594" s="6">
        <v>0.05</v>
      </c>
      <c r="P594" s="5">
        <v>38.630000000000003</v>
      </c>
      <c r="Q594" s="5">
        <f t="shared" si="36"/>
        <v>232.3605</v>
      </c>
      <c r="R594" s="5">
        <f t="shared" si="37"/>
        <v>115.89000000000001</v>
      </c>
      <c r="S594" s="5">
        <f t="shared" si="38"/>
        <v>116.47049999999999</v>
      </c>
      <c r="T594" s="7">
        <f t="shared" si="39"/>
        <v>0.50124913657872139</v>
      </c>
    </row>
    <row r="595" spans="1:20" ht="15.6">
      <c r="A595" s="2">
        <v>754</v>
      </c>
      <c r="B595" s="3">
        <v>46130</v>
      </c>
      <c r="C595" s="4">
        <f>YEAR(SalesDataTable[[#This Row],[Order Date]])</f>
        <v>2026</v>
      </c>
      <c r="D595" s="16" t="str">
        <f>"Q"&amp;ROUNDUP(MONTH(SalesDataTable[[#This Row],[Order Date]])/3,0)</f>
        <v>Q2</v>
      </c>
      <c r="E595" s="4">
        <f>MONTH(SalesDataTable[[#This Row],[Order Date]])</f>
        <v>4</v>
      </c>
      <c r="F595" s="16" t="str">
        <f>TEXT(SalesDataTable[[#This Row],[Order Date]],"MMM")</f>
        <v>Apr</v>
      </c>
      <c r="G595" s="4" t="s">
        <v>11</v>
      </c>
      <c r="H595" s="4" t="s">
        <v>39</v>
      </c>
      <c r="I595" s="4" t="s">
        <v>28</v>
      </c>
      <c r="J595" s="4" t="s">
        <v>3</v>
      </c>
      <c r="K595" s="4" t="s">
        <v>4</v>
      </c>
      <c r="L595" s="4" t="s">
        <v>30</v>
      </c>
      <c r="M595" s="8">
        <v>3</v>
      </c>
      <c r="N595" s="5">
        <v>104.8</v>
      </c>
      <c r="O595" s="6">
        <v>0.1</v>
      </c>
      <c r="P595" s="5">
        <v>50.59</v>
      </c>
      <c r="Q595" s="5">
        <f t="shared" si="36"/>
        <v>282.95999999999998</v>
      </c>
      <c r="R595" s="5">
        <f t="shared" si="37"/>
        <v>151.77000000000001</v>
      </c>
      <c r="S595" s="5">
        <f t="shared" si="38"/>
        <v>131.18999999999997</v>
      </c>
      <c r="T595" s="7">
        <f t="shared" si="39"/>
        <v>0.46363443596268017</v>
      </c>
    </row>
    <row r="596" spans="1:20" ht="15.6">
      <c r="A596" s="2">
        <v>1340</v>
      </c>
      <c r="B596" s="3">
        <v>46130</v>
      </c>
      <c r="C596" s="4">
        <f>YEAR(SalesDataTable[[#This Row],[Order Date]])</f>
        <v>2026</v>
      </c>
      <c r="D596" s="16" t="str">
        <f>"Q"&amp;ROUNDUP(MONTH(SalesDataTable[[#This Row],[Order Date]])/3,0)</f>
        <v>Q2</v>
      </c>
      <c r="E596" s="4">
        <f>MONTH(SalesDataTable[[#This Row],[Order Date]])</f>
        <v>4</v>
      </c>
      <c r="F596" s="16" t="str">
        <f>TEXT(SalesDataTable[[#This Row],[Order Date]],"MMM")</f>
        <v>Apr</v>
      </c>
      <c r="G596" s="4" t="s">
        <v>20</v>
      </c>
      <c r="H596" s="4" t="s">
        <v>33</v>
      </c>
      <c r="I596" s="4" t="s">
        <v>2</v>
      </c>
      <c r="J596" s="4" t="s">
        <v>13</v>
      </c>
      <c r="K596" s="4" t="s">
        <v>34</v>
      </c>
      <c r="L596" s="4" t="s">
        <v>45</v>
      </c>
      <c r="M596" s="8">
        <v>2</v>
      </c>
      <c r="N596" s="5">
        <v>51.24</v>
      </c>
      <c r="O596" s="6">
        <v>0</v>
      </c>
      <c r="P596" s="5">
        <v>22.52</v>
      </c>
      <c r="Q596" s="5">
        <f t="shared" si="36"/>
        <v>102.48</v>
      </c>
      <c r="R596" s="5">
        <f t="shared" si="37"/>
        <v>45.04</v>
      </c>
      <c r="S596" s="5">
        <f t="shared" si="38"/>
        <v>57.440000000000005</v>
      </c>
      <c r="T596" s="7">
        <f t="shared" si="39"/>
        <v>0.56049960967993762</v>
      </c>
    </row>
    <row r="597" spans="1:20" ht="15.6">
      <c r="A597" s="2">
        <v>1444</v>
      </c>
      <c r="B597" s="3">
        <v>46130</v>
      </c>
      <c r="C597" s="4">
        <f>YEAR(SalesDataTable[[#This Row],[Order Date]])</f>
        <v>2026</v>
      </c>
      <c r="D597" s="16" t="str">
        <f>"Q"&amp;ROUNDUP(MONTH(SalesDataTable[[#This Row],[Order Date]])/3,0)</f>
        <v>Q2</v>
      </c>
      <c r="E597" s="4">
        <f>MONTH(SalesDataTable[[#This Row],[Order Date]])</f>
        <v>4</v>
      </c>
      <c r="F597" s="16" t="str">
        <f>TEXT(SalesDataTable[[#This Row],[Order Date]],"MMM")</f>
        <v>Apr</v>
      </c>
      <c r="G597" s="4" t="s">
        <v>11</v>
      </c>
      <c r="H597" s="4" t="s">
        <v>39</v>
      </c>
      <c r="I597" s="4" t="s">
        <v>19</v>
      </c>
      <c r="J597" s="4" t="s">
        <v>3</v>
      </c>
      <c r="K597" s="4" t="s">
        <v>23</v>
      </c>
      <c r="L597" s="4" t="s">
        <v>51</v>
      </c>
      <c r="M597" s="8">
        <v>1</v>
      </c>
      <c r="N597" s="5">
        <v>120.52</v>
      </c>
      <c r="O597" s="6">
        <v>0.1</v>
      </c>
      <c r="P597" s="5">
        <v>59.01</v>
      </c>
      <c r="Q597" s="5">
        <f t="shared" si="36"/>
        <v>108.468</v>
      </c>
      <c r="R597" s="5">
        <f t="shared" si="37"/>
        <v>59.01</v>
      </c>
      <c r="S597" s="5">
        <f t="shared" si="38"/>
        <v>49.458000000000006</v>
      </c>
      <c r="T597" s="7">
        <f t="shared" si="39"/>
        <v>0.45596858059519862</v>
      </c>
    </row>
    <row r="598" spans="1:20" ht="15.6">
      <c r="A598" s="2">
        <v>2390</v>
      </c>
      <c r="B598" s="3">
        <v>46130</v>
      </c>
      <c r="C598" s="4">
        <f>YEAR(SalesDataTable[[#This Row],[Order Date]])</f>
        <v>2026</v>
      </c>
      <c r="D598" s="16" t="str">
        <f>"Q"&amp;ROUNDUP(MONTH(SalesDataTable[[#This Row],[Order Date]])/3,0)</f>
        <v>Q2</v>
      </c>
      <c r="E598" s="4">
        <f>MONTH(SalesDataTable[[#This Row],[Order Date]])</f>
        <v>4</v>
      </c>
      <c r="F598" s="16" t="str">
        <f>TEXT(SalesDataTable[[#This Row],[Order Date]],"MMM")</f>
        <v>Apr</v>
      </c>
      <c r="G598" s="4" t="s">
        <v>20</v>
      </c>
      <c r="H598" s="4" t="s">
        <v>33</v>
      </c>
      <c r="I598" s="4" t="s">
        <v>19</v>
      </c>
      <c r="J598" s="4" t="s">
        <v>3</v>
      </c>
      <c r="K598" s="4" t="s">
        <v>23</v>
      </c>
      <c r="L598" s="4" t="s">
        <v>40</v>
      </c>
      <c r="M598" s="8">
        <v>1</v>
      </c>
      <c r="N598" s="5">
        <v>80.98</v>
      </c>
      <c r="O598" s="6">
        <v>0</v>
      </c>
      <c r="P598" s="5">
        <v>40.19</v>
      </c>
      <c r="Q598" s="5">
        <f t="shared" si="36"/>
        <v>80.98</v>
      </c>
      <c r="R598" s="5">
        <f t="shared" si="37"/>
        <v>40.19</v>
      </c>
      <c r="S598" s="5">
        <f t="shared" si="38"/>
        <v>40.790000000000006</v>
      </c>
      <c r="T598" s="7">
        <f t="shared" si="39"/>
        <v>0.50370461842430236</v>
      </c>
    </row>
    <row r="599" spans="1:20" ht="15.6">
      <c r="A599" s="2">
        <v>3076</v>
      </c>
      <c r="B599" s="3">
        <v>46130</v>
      </c>
      <c r="C599" s="4">
        <f>YEAR(SalesDataTable[[#This Row],[Order Date]])</f>
        <v>2026</v>
      </c>
      <c r="D599" s="16" t="str">
        <f>"Q"&amp;ROUNDUP(MONTH(SalesDataTable[[#This Row],[Order Date]])/3,0)</f>
        <v>Q2</v>
      </c>
      <c r="E599" s="4">
        <f>MONTH(SalesDataTable[[#This Row],[Order Date]])</f>
        <v>4</v>
      </c>
      <c r="F599" s="16" t="str">
        <f>TEXT(SalesDataTable[[#This Row],[Order Date]],"MMM")</f>
        <v>Apr</v>
      </c>
      <c r="G599" s="4" t="s">
        <v>11</v>
      </c>
      <c r="H599" s="4" t="s">
        <v>12</v>
      </c>
      <c r="I599" s="4" t="s">
        <v>2</v>
      </c>
      <c r="J599" s="4" t="s">
        <v>16</v>
      </c>
      <c r="K599" s="4" t="s">
        <v>23</v>
      </c>
      <c r="L599" s="4" t="s">
        <v>40</v>
      </c>
      <c r="M599" s="8">
        <v>2</v>
      </c>
      <c r="N599" s="5">
        <v>82.58</v>
      </c>
      <c r="O599" s="6">
        <v>0.1</v>
      </c>
      <c r="P599" s="5">
        <v>39.93</v>
      </c>
      <c r="Q599" s="5">
        <f t="shared" si="36"/>
        <v>148.64400000000001</v>
      </c>
      <c r="R599" s="5">
        <f t="shared" si="37"/>
        <v>79.86</v>
      </c>
      <c r="S599" s="5">
        <f t="shared" si="38"/>
        <v>68.784000000000006</v>
      </c>
      <c r="T599" s="7">
        <f t="shared" si="39"/>
        <v>0.46274319851457174</v>
      </c>
    </row>
    <row r="600" spans="1:20" ht="15.6">
      <c r="A600" s="2">
        <v>3157</v>
      </c>
      <c r="B600" s="3">
        <v>46130</v>
      </c>
      <c r="C600" s="4">
        <f>YEAR(SalesDataTable[[#This Row],[Order Date]])</f>
        <v>2026</v>
      </c>
      <c r="D600" s="16" t="str">
        <f>"Q"&amp;ROUNDUP(MONTH(SalesDataTable[[#This Row],[Order Date]])/3,0)</f>
        <v>Q2</v>
      </c>
      <c r="E600" s="4">
        <f>MONTH(SalesDataTable[[#This Row],[Order Date]])</f>
        <v>4</v>
      </c>
      <c r="F600" s="16" t="str">
        <f>TEXT(SalesDataTable[[#This Row],[Order Date]],"MMM")</f>
        <v>Apr</v>
      </c>
      <c r="G600" s="4" t="s">
        <v>20</v>
      </c>
      <c r="H600" s="4" t="s">
        <v>33</v>
      </c>
      <c r="I600" s="4" t="s">
        <v>2</v>
      </c>
      <c r="J600" s="4" t="s">
        <v>13</v>
      </c>
      <c r="K600" s="4" t="s">
        <v>23</v>
      </c>
      <c r="L600" s="4" t="s">
        <v>29</v>
      </c>
      <c r="M600" s="8">
        <v>2</v>
      </c>
      <c r="N600" s="5">
        <v>200.36</v>
      </c>
      <c r="O600" s="6">
        <v>0</v>
      </c>
      <c r="P600" s="5">
        <v>105.12</v>
      </c>
      <c r="Q600" s="5">
        <f t="shared" si="36"/>
        <v>400.72</v>
      </c>
      <c r="R600" s="5">
        <f t="shared" si="37"/>
        <v>210.24</v>
      </c>
      <c r="S600" s="5">
        <f t="shared" si="38"/>
        <v>190.48000000000002</v>
      </c>
      <c r="T600" s="7">
        <f t="shared" si="39"/>
        <v>0.47534438011579161</v>
      </c>
    </row>
    <row r="601" spans="1:20" ht="15.6">
      <c r="A601" s="2">
        <v>4516</v>
      </c>
      <c r="B601" s="3">
        <v>46130</v>
      </c>
      <c r="C601" s="4">
        <f>YEAR(SalesDataTable[[#This Row],[Order Date]])</f>
        <v>2026</v>
      </c>
      <c r="D601" s="16" t="str">
        <f>"Q"&amp;ROUNDUP(MONTH(SalesDataTable[[#This Row],[Order Date]])/3,0)</f>
        <v>Q2</v>
      </c>
      <c r="E601" s="4">
        <f>MONTH(SalesDataTable[[#This Row],[Order Date]])</f>
        <v>4</v>
      </c>
      <c r="F601" s="16" t="str">
        <f>TEXT(SalesDataTable[[#This Row],[Order Date]],"MMM")</f>
        <v>Apr</v>
      </c>
      <c r="G601" s="4" t="s">
        <v>11</v>
      </c>
      <c r="H601" s="4" t="s">
        <v>25</v>
      </c>
      <c r="I601" s="4" t="s">
        <v>2</v>
      </c>
      <c r="J601" s="4" t="s">
        <v>3</v>
      </c>
      <c r="K601" s="4" t="s">
        <v>23</v>
      </c>
      <c r="L601" s="4" t="s">
        <v>29</v>
      </c>
      <c r="M601" s="8">
        <v>1</v>
      </c>
      <c r="N601" s="5">
        <v>196.24</v>
      </c>
      <c r="O601" s="6">
        <v>0</v>
      </c>
      <c r="P601" s="5">
        <v>106.34</v>
      </c>
      <c r="Q601" s="5">
        <f t="shared" si="36"/>
        <v>196.24</v>
      </c>
      <c r="R601" s="5">
        <f t="shared" si="37"/>
        <v>106.34</v>
      </c>
      <c r="S601" s="5">
        <f t="shared" si="38"/>
        <v>89.9</v>
      </c>
      <c r="T601" s="7">
        <f t="shared" si="39"/>
        <v>0.45811251528740321</v>
      </c>
    </row>
    <row r="602" spans="1:20" ht="15.6">
      <c r="A602" s="2">
        <v>5119</v>
      </c>
      <c r="B602" s="3">
        <v>46130</v>
      </c>
      <c r="C602" s="4">
        <f>YEAR(SalesDataTable[[#This Row],[Order Date]])</f>
        <v>2026</v>
      </c>
      <c r="D602" s="16" t="str">
        <f>"Q"&amp;ROUNDUP(MONTH(SalesDataTable[[#This Row],[Order Date]])/3,0)</f>
        <v>Q2</v>
      </c>
      <c r="E602" s="4">
        <f>MONTH(SalesDataTable[[#This Row],[Order Date]])</f>
        <v>4</v>
      </c>
      <c r="F602" s="16" t="str">
        <f>TEXT(SalesDataTable[[#This Row],[Order Date]],"MMM")</f>
        <v>Apr</v>
      </c>
      <c r="G602" s="4" t="s">
        <v>0</v>
      </c>
      <c r="H602" s="4" t="s">
        <v>50</v>
      </c>
      <c r="I602" s="4" t="s">
        <v>2</v>
      </c>
      <c r="J602" s="4" t="s">
        <v>16</v>
      </c>
      <c r="K602" s="4" t="s">
        <v>9</v>
      </c>
      <c r="L602" s="4" t="s">
        <v>10</v>
      </c>
      <c r="M602" s="8">
        <v>1</v>
      </c>
      <c r="N602" s="5">
        <v>93.32</v>
      </c>
      <c r="O602" s="6">
        <v>0</v>
      </c>
      <c r="P602" s="5">
        <v>44.82</v>
      </c>
      <c r="Q602" s="5">
        <f t="shared" si="36"/>
        <v>93.32</v>
      </c>
      <c r="R602" s="5">
        <f t="shared" si="37"/>
        <v>44.82</v>
      </c>
      <c r="S602" s="5">
        <f t="shared" si="38"/>
        <v>48.499999999999993</v>
      </c>
      <c r="T602" s="7">
        <f t="shared" si="39"/>
        <v>0.51971710244320612</v>
      </c>
    </row>
    <row r="603" spans="1:20" ht="15.6">
      <c r="A603" s="2">
        <v>125</v>
      </c>
      <c r="B603" s="3">
        <v>46131</v>
      </c>
      <c r="C603" s="4">
        <f>YEAR(SalesDataTable[[#This Row],[Order Date]])</f>
        <v>2026</v>
      </c>
      <c r="D603" s="16" t="str">
        <f>"Q"&amp;ROUNDUP(MONTH(SalesDataTable[[#This Row],[Order Date]])/3,0)</f>
        <v>Q2</v>
      </c>
      <c r="E603" s="4">
        <f>MONTH(SalesDataTable[[#This Row],[Order Date]])</f>
        <v>4</v>
      </c>
      <c r="F603" s="16" t="str">
        <f>TEXT(SalesDataTable[[#This Row],[Order Date]],"MMM")</f>
        <v>Apr</v>
      </c>
      <c r="G603" s="4" t="s">
        <v>20</v>
      </c>
      <c r="H603" s="4" t="s">
        <v>31</v>
      </c>
      <c r="I603" s="4" t="s">
        <v>2</v>
      </c>
      <c r="J603" s="4" t="s">
        <v>3</v>
      </c>
      <c r="K603" s="4" t="s">
        <v>4</v>
      </c>
      <c r="L603" s="4" t="s">
        <v>30</v>
      </c>
      <c r="M603" s="8">
        <v>2</v>
      </c>
      <c r="N603" s="5">
        <v>101.61</v>
      </c>
      <c r="O603" s="6">
        <v>0</v>
      </c>
      <c r="P603" s="5">
        <v>49.9</v>
      </c>
      <c r="Q603" s="5">
        <f t="shared" si="36"/>
        <v>203.22</v>
      </c>
      <c r="R603" s="5">
        <f t="shared" si="37"/>
        <v>99.8</v>
      </c>
      <c r="S603" s="5">
        <f t="shared" si="38"/>
        <v>103.42</v>
      </c>
      <c r="T603" s="7">
        <f t="shared" si="39"/>
        <v>0.50890660368074014</v>
      </c>
    </row>
    <row r="604" spans="1:20" ht="15.6">
      <c r="A604" s="2">
        <v>728</v>
      </c>
      <c r="B604" s="3">
        <v>46131</v>
      </c>
      <c r="C604" s="4">
        <f>YEAR(SalesDataTable[[#This Row],[Order Date]])</f>
        <v>2026</v>
      </c>
      <c r="D604" s="16" t="str">
        <f>"Q"&amp;ROUNDUP(MONTH(SalesDataTable[[#This Row],[Order Date]])/3,0)</f>
        <v>Q2</v>
      </c>
      <c r="E604" s="4">
        <f>MONTH(SalesDataTable[[#This Row],[Order Date]])</f>
        <v>4</v>
      </c>
      <c r="F604" s="16" t="str">
        <f>TEXT(SalesDataTable[[#This Row],[Order Date]],"MMM")</f>
        <v>Apr</v>
      </c>
      <c r="G604" s="4" t="s">
        <v>6</v>
      </c>
      <c r="H604" s="4" t="s">
        <v>49</v>
      </c>
      <c r="I604" s="4" t="s">
        <v>2</v>
      </c>
      <c r="J604" s="4" t="s">
        <v>3</v>
      </c>
      <c r="K604" s="4" t="s">
        <v>4</v>
      </c>
      <c r="L604" s="4" t="s">
        <v>30</v>
      </c>
      <c r="M604" s="8">
        <v>1</v>
      </c>
      <c r="N604" s="5">
        <v>104.91</v>
      </c>
      <c r="O604" s="6">
        <v>0</v>
      </c>
      <c r="P604" s="5">
        <v>51.68</v>
      </c>
      <c r="Q604" s="5">
        <f t="shared" si="36"/>
        <v>104.91</v>
      </c>
      <c r="R604" s="5">
        <f t="shared" si="37"/>
        <v>51.68</v>
      </c>
      <c r="S604" s="5">
        <f t="shared" si="38"/>
        <v>53.23</v>
      </c>
      <c r="T604" s="7">
        <f t="shared" si="39"/>
        <v>0.50738728433895719</v>
      </c>
    </row>
    <row r="605" spans="1:20" ht="15.6">
      <c r="A605" s="2">
        <v>1271</v>
      </c>
      <c r="B605" s="3">
        <v>46131</v>
      </c>
      <c r="C605" s="4">
        <f>YEAR(SalesDataTable[[#This Row],[Order Date]])</f>
        <v>2026</v>
      </c>
      <c r="D605" s="16" t="str">
        <f>"Q"&amp;ROUNDUP(MONTH(SalesDataTable[[#This Row],[Order Date]])/3,0)</f>
        <v>Q2</v>
      </c>
      <c r="E605" s="4">
        <f>MONTH(SalesDataTable[[#This Row],[Order Date]])</f>
        <v>4</v>
      </c>
      <c r="F605" s="16" t="str">
        <f>TEXT(SalesDataTable[[#This Row],[Order Date]],"MMM")</f>
        <v>Apr</v>
      </c>
      <c r="G605" s="4" t="s">
        <v>11</v>
      </c>
      <c r="H605" s="4" t="s">
        <v>12</v>
      </c>
      <c r="I605" s="4" t="s">
        <v>8</v>
      </c>
      <c r="J605" s="4" t="s">
        <v>16</v>
      </c>
      <c r="K605" s="4" t="s">
        <v>34</v>
      </c>
      <c r="L605" s="4" t="s">
        <v>35</v>
      </c>
      <c r="M605" s="8">
        <v>8</v>
      </c>
      <c r="N605" s="5">
        <v>39.99</v>
      </c>
      <c r="O605" s="6">
        <v>0.15</v>
      </c>
      <c r="P605" s="5">
        <v>14.92</v>
      </c>
      <c r="Q605" s="5">
        <f t="shared" si="36"/>
        <v>271.93200000000002</v>
      </c>
      <c r="R605" s="5">
        <f t="shared" si="37"/>
        <v>119.36</v>
      </c>
      <c r="S605" s="5">
        <f t="shared" si="38"/>
        <v>152.572</v>
      </c>
      <c r="T605" s="7">
        <f t="shared" si="39"/>
        <v>0.56106673727255341</v>
      </c>
    </row>
    <row r="606" spans="1:20" ht="15.6">
      <c r="A606" s="2">
        <v>1284</v>
      </c>
      <c r="B606" s="3">
        <v>46131</v>
      </c>
      <c r="C606" s="4">
        <f>YEAR(SalesDataTable[[#This Row],[Order Date]])</f>
        <v>2026</v>
      </c>
      <c r="D606" s="16" t="str">
        <f>"Q"&amp;ROUNDUP(MONTH(SalesDataTable[[#This Row],[Order Date]])/3,0)</f>
        <v>Q2</v>
      </c>
      <c r="E606" s="4">
        <f>MONTH(SalesDataTable[[#This Row],[Order Date]])</f>
        <v>4</v>
      </c>
      <c r="F606" s="16" t="str">
        <f>TEXT(SalesDataTable[[#This Row],[Order Date]],"MMM")</f>
        <v>Apr</v>
      </c>
      <c r="G606" s="4" t="s">
        <v>6</v>
      </c>
      <c r="H606" s="4" t="s">
        <v>43</v>
      </c>
      <c r="I606" s="4" t="s">
        <v>19</v>
      </c>
      <c r="J606" s="4" t="s">
        <v>13</v>
      </c>
      <c r="K606" s="4" t="s">
        <v>14</v>
      </c>
      <c r="L606" s="4" t="s">
        <v>44</v>
      </c>
      <c r="M606" s="8">
        <v>1</v>
      </c>
      <c r="N606" s="5">
        <v>136.01</v>
      </c>
      <c r="O606" s="6">
        <v>0</v>
      </c>
      <c r="P606" s="5">
        <v>66.59</v>
      </c>
      <c r="Q606" s="5">
        <f t="shared" si="36"/>
        <v>136.01</v>
      </c>
      <c r="R606" s="5">
        <f t="shared" si="37"/>
        <v>66.59</v>
      </c>
      <c r="S606" s="5">
        <f t="shared" si="38"/>
        <v>69.419999999999987</v>
      </c>
      <c r="T606" s="7">
        <f t="shared" si="39"/>
        <v>0.51040364679067707</v>
      </c>
    </row>
    <row r="607" spans="1:20" ht="15.6">
      <c r="A607" s="2">
        <v>1657</v>
      </c>
      <c r="B607" s="3">
        <v>46131</v>
      </c>
      <c r="C607" s="4">
        <f>YEAR(SalesDataTable[[#This Row],[Order Date]])</f>
        <v>2026</v>
      </c>
      <c r="D607" s="16" t="str">
        <f>"Q"&amp;ROUNDUP(MONTH(SalesDataTable[[#This Row],[Order Date]])/3,0)</f>
        <v>Q2</v>
      </c>
      <c r="E607" s="4">
        <f>MONTH(SalesDataTable[[#This Row],[Order Date]])</f>
        <v>4</v>
      </c>
      <c r="F607" s="16" t="str">
        <f>TEXT(SalesDataTable[[#This Row],[Order Date]],"MMM")</f>
        <v>Apr</v>
      </c>
      <c r="G607" s="4" t="s">
        <v>0</v>
      </c>
      <c r="H607" s="4" t="s">
        <v>1</v>
      </c>
      <c r="I607" s="4" t="s">
        <v>8</v>
      </c>
      <c r="J607" s="4" t="s">
        <v>16</v>
      </c>
      <c r="K607" s="4" t="s">
        <v>23</v>
      </c>
      <c r="L607" s="4" t="s">
        <v>51</v>
      </c>
      <c r="M607" s="8">
        <v>15</v>
      </c>
      <c r="N607" s="5">
        <v>122.1</v>
      </c>
      <c r="O607" s="6">
        <v>0.15</v>
      </c>
      <c r="P607" s="5">
        <v>62.33</v>
      </c>
      <c r="Q607" s="5">
        <f t="shared" si="36"/>
        <v>1556.7749999999999</v>
      </c>
      <c r="R607" s="5">
        <f t="shared" si="37"/>
        <v>934.94999999999993</v>
      </c>
      <c r="S607" s="5">
        <f t="shared" si="38"/>
        <v>621.82499999999993</v>
      </c>
      <c r="T607" s="7">
        <f t="shared" si="39"/>
        <v>0.39943151707857588</v>
      </c>
    </row>
    <row r="608" spans="1:20" ht="15.6">
      <c r="A608" s="2">
        <v>2240</v>
      </c>
      <c r="B608" s="3">
        <v>46131</v>
      </c>
      <c r="C608" s="4">
        <f>YEAR(SalesDataTable[[#This Row],[Order Date]])</f>
        <v>2026</v>
      </c>
      <c r="D608" s="16" t="str">
        <f>"Q"&amp;ROUNDUP(MONTH(SalesDataTable[[#This Row],[Order Date]])/3,0)</f>
        <v>Q2</v>
      </c>
      <c r="E608" s="4">
        <f>MONTH(SalesDataTable[[#This Row],[Order Date]])</f>
        <v>4</v>
      </c>
      <c r="F608" s="16" t="str">
        <f>TEXT(SalesDataTable[[#This Row],[Order Date]],"MMM")</f>
        <v>Apr</v>
      </c>
      <c r="G608" s="4" t="s">
        <v>0</v>
      </c>
      <c r="H608" s="4" t="s">
        <v>50</v>
      </c>
      <c r="I608" s="4" t="s">
        <v>28</v>
      </c>
      <c r="J608" s="4" t="s">
        <v>3</v>
      </c>
      <c r="K608" s="4" t="s">
        <v>23</v>
      </c>
      <c r="L608" s="4" t="s">
        <v>24</v>
      </c>
      <c r="M608" s="8">
        <v>4</v>
      </c>
      <c r="N608" s="5">
        <v>341.75</v>
      </c>
      <c r="O608" s="6">
        <v>0.1</v>
      </c>
      <c r="P608" s="5">
        <v>191.91</v>
      </c>
      <c r="Q608" s="5">
        <f t="shared" si="36"/>
        <v>1230.3</v>
      </c>
      <c r="R608" s="5">
        <f t="shared" si="37"/>
        <v>767.64</v>
      </c>
      <c r="S608" s="5">
        <f t="shared" si="38"/>
        <v>462.65999999999997</v>
      </c>
      <c r="T608" s="7">
        <f t="shared" si="39"/>
        <v>0.37605462082418922</v>
      </c>
    </row>
    <row r="609" spans="1:20" ht="15.6">
      <c r="A609" s="2">
        <v>3050</v>
      </c>
      <c r="B609" s="3">
        <v>46131</v>
      </c>
      <c r="C609" s="4">
        <f>YEAR(SalesDataTable[[#This Row],[Order Date]])</f>
        <v>2026</v>
      </c>
      <c r="D609" s="16" t="str">
        <f>"Q"&amp;ROUNDUP(MONTH(SalesDataTable[[#This Row],[Order Date]])/3,0)</f>
        <v>Q2</v>
      </c>
      <c r="E609" s="4">
        <f>MONTH(SalesDataTable[[#This Row],[Order Date]])</f>
        <v>4</v>
      </c>
      <c r="F609" s="16" t="str">
        <f>TEXT(SalesDataTable[[#This Row],[Order Date]],"MMM")</f>
        <v>Apr</v>
      </c>
      <c r="G609" s="4" t="s">
        <v>20</v>
      </c>
      <c r="H609" s="4" t="s">
        <v>47</v>
      </c>
      <c r="I609" s="4" t="s">
        <v>19</v>
      </c>
      <c r="J609" s="4" t="s">
        <v>3</v>
      </c>
      <c r="K609" s="4" t="s">
        <v>9</v>
      </c>
      <c r="L609" s="4" t="s">
        <v>37</v>
      </c>
      <c r="M609" s="8">
        <v>3</v>
      </c>
      <c r="N609" s="5">
        <v>156.16</v>
      </c>
      <c r="O609" s="6">
        <v>0.05</v>
      </c>
      <c r="P609" s="5">
        <v>77.81</v>
      </c>
      <c r="Q609" s="5">
        <f t="shared" si="36"/>
        <v>445.05599999999998</v>
      </c>
      <c r="R609" s="5">
        <f t="shared" si="37"/>
        <v>233.43</v>
      </c>
      <c r="S609" s="5">
        <f t="shared" si="38"/>
        <v>211.62599999999998</v>
      </c>
      <c r="T609" s="7">
        <f t="shared" si="39"/>
        <v>0.47550420621225192</v>
      </c>
    </row>
    <row r="610" spans="1:20" ht="15.6">
      <c r="A610" s="2">
        <v>3213</v>
      </c>
      <c r="B610" s="3">
        <v>46131</v>
      </c>
      <c r="C610" s="4">
        <f>YEAR(SalesDataTable[[#This Row],[Order Date]])</f>
        <v>2026</v>
      </c>
      <c r="D610" s="16" t="str">
        <f>"Q"&amp;ROUNDUP(MONTH(SalesDataTable[[#This Row],[Order Date]])/3,0)</f>
        <v>Q2</v>
      </c>
      <c r="E610" s="4">
        <f>MONTH(SalesDataTable[[#This Row],[Order Date]])</f>
        <v>4</v>
      </c>
      <c r="F610" s="16" t="str">
        <f>TEXT(SalesDataTable[[#This Row],[Order Date]],"MMM")</f>
        <v>Apr</v>
      </c>
      <c r="G610" s="4" t="s">
        <v>0</v>
      </c>
      <c r="H610" s="4" t="s">
        <v>50</v>
      </c>
      <c r="I610" s="4" t="s">
        <v>2</v>
      </c>
      <c r="J610" s="4" t="s">
        <v>3</v>
      </c>
      <c r="K610" s="4" t="s">
        <v>14</v>
      </c>
      <c r="L610" s="4" t="s">
        <v>44</v>
      </c>
      <c r="M610" s="8">
        <v>2</v>
      </c>
      <c r="N610" s="5">
        <v>132.53</v>
      </c>
      <c r="O610" s="6">
        <v>0.05</v>
      </c>
      <c r="P610" s="5">
        <v>66.39</v>
      </c>
      <c r="Q610" s="5">
        <f t="shared" si="36"/>
        <v>251.80699999999999</v>
      </c>
      <c r="R610" s="5">
        <f t="shared" si="37"/>
        <v>132.78</v>
      </c>
      <c r="S610" s="5">
        <f t="shared" si="38"/>
        <v>119.02699999999999</v>
      </c>
      <c r="T610" s="7">
        <f t="shared" si="39"/>
        <v>0.47269138665724142</v>
      </c>
    </row>
    <row r="611" spans="1:20" ht="15.6">
      <c r="A611" s="2">
        <v>3367</v>
      </c>
      <c r="B611" s="3">
        <v>46131</v>
      </c>
      <c r="C611" s="4">
        <f>YEAR(SalesDataTable[[#This Row],[Order Date]])</f>
        <v>2026</v>
      </c>
      <c r="D611" s="16" t="str">
        <f>"Q"&amp;ROUNDUP(MONTH(SalesDataTable[[#This Row],[Order Date]])/3,0)</f>
        <v>Q2</v>
      </c>
      <c r="E611" s="4">
        <f>MONTH(SalesDataTable[[#This Row],[Order Date]])</f>
        <v>4</v>
      </c>
      <c r="F611" s="16" t="str">
        <f>TEXT(SalesDataTable[[#This Row],[Order Date]],"MMM")</f>
        <v>Apr</v>
      </c>
      <c r="G611" s="4" t="s">
        <v>11</v>
      </c>
      <c r="H611" s="4" t="s">
        <v>18</v>
      </c>
      <c r="I611" s="4" t="s">
        <v>2</v>
      </c>
      <c r="J611" s="4" t="s">
        <v>3</v>
      </c>
      <c r="K611" s="4" t="s">
        <v>14</v>
      </c>
      <c r="L611" s="4" t="s">
        <v>32</v>
      </c>
      <c r="M611" s="8">
        <v>3</v>
      </c>
      <c r="N611" s="5">
        <v>45.79</v>
      </c>
      <c r="O611" s="6">
        <v>0</v>
      </c>
      <c r="P611" s="5">
        <v>17.98</v>
      </c>
      <c r="Q611" s="5">
        <f t="shared" si="36"/>
        <v>137.37</v>
      </c>
      <c r="R611" s="5">
        <f t="shared" si="37"/>
        <v>53.94</v>
      </c>
      <c r="S611" s="5">
        <f t="shared" si="38"/>
        <v>83.43</v>
      </c>
      <c r="T611" s="7">
        <f t="shared" si="39"/>
        <v>0.60733784669141733</v>
      </c>
    </row>
    <row r="612" spans="1:20" ht="15.6">
      <c r="A612" s="2">
        <v>3885</v>
      </c>
      <c r="B612" s="3">
        <v>46131</v>
      </c>
      <c r="C612" s="4">
        <f>YEAR(SalesDataTable[[#This Row],[Order Date]])</f>
        <v>2026</v>
      </c>
      <c r="D612" s="16" t="str">
        <f>"Q"&amp;ROUNDUP(MONTH(SalesDataTable[[#This Row],[Order Date]])/3,0)</f>
        <v>Q2</v>
      </c>
      <c r="E612" s="4">
        <f>MONTH(SalesDataTable[[#This Row],[Order Date]])</f>
        <v>4</v>
      </c>
      <c r="F612" s="16" t="str">
        <f>TEXT(SalesDataTable[[#This Row],[Order Date]],"MMM")</f>
        <v>Apr</v>
      </c>
      <c r="G612" s="4" t="s">
        <v>0</v>
      </c>
      <c r="H612" s="4" t="s">
        <v>50</v>
      </c>
      <c r="I612" s="4" t="s">
        <v>2</v>
      </c>
      <c r="J612" s="4" t="s">
        <v>13</v>
      </c>
      <c r="K612" s="4" t="s">
        <v>14</v>
      </c>
      <c r="L612" s="4" t="s">
        <v>44</v>
      </c>
      <c r="M612" s="8">
        <v>2</v>
      </c>
      <c r="N612" s="5">
        <v>133.97</v>
      </c>
      <c r="O612" s="6">
        <v>0.15</v>
      </c>
      <c r="P612" s="5">
        <v>67.36</v>
      </c>
      <c r="Q612" s="5">
        <f t="shared" si="36"/>
        <v>227.749</v>
      </c>
      <c r="R612" s="5">
        <f t="shared" si="37"/>
        <v>134.72</v>
      </c>
      <c r="S612" s="5">
        <f t="shared" si="38"/>
        <v>93.028999999999996</v>
      </c>
      <c r="T612" s="7">
        <f t="shared" si="39"/>
        <v>0.40847160690057915</v>
      </c>
    </row>
    <row r="613" spans="1:20" ht="15.6">
      <c r="A613" s="2">
        <v>4372</v>
      </c>
      <c r="B613" s="3">
        <v>46131</v>
      </c>
      <c r="C613" s="4">
        <f>YEAR(SalesDataTable[[#This Row],[Order Date]])</f>
        <v>2026</v>
      </c>
      <c r="D613" s="16" t="str">
        <f>"Q"&amp;ROUNDUP(MONTH(SalesDataTable[[#This Row],[Order Date]])/3,0)</f>
        <v>Q2</v>
      </c>
      <c r="E613" s="4">
        <f>MONTH(SalesDataTable[[#This Row],[Order Date]])</f>
        <v>4</v>
      </c>
      <c r="F613" s="16" t="str">
        <f>TEXT(SalesDataTable[[#This Row],[Order Date]],"MMM")</f>
        <v>Apr</v>
      </c>
      <c r="G613" s="4" t="s">
        <v>0</v>
      </c>
      <c r="H613" s="4" t="s">
        <v>50</v>
      </c>
      <c r="I613" s="4" t="s">
        <v>2</v>
      </c>
      <c r="J613" s="4" t="s">
        <v>13</v>
      </c>
      <c r="K613" s="4" t="s">
        <v>34</v>
      </c>
      <c r="L613" s="4" t="s">
        <v>42</v>
      </c>
      <c r="M613" s="8">
        <v>1</v>
      </c>
      <c r="N613" s="5">
        <v>37.11</v>
      </c>
      <c r="O613" s="6">
        <v>0.1</v>
      </c>
      <c r="P613" s="5">
        <v>14.27</v>
      </c>
      <c r="Q613" s="5">
        <f t="shared" si="36"/>
        <v>33.399000000000001</v>
      </c>
      <c r="R613" s="5">
        <f t="shared" si="37"/>
        <v>14.27</v>
      </c>
      <c r="S613" s="5">
        <f t="shared" si="38"/>
        <v>19.129000000000001</v>
      </c>
      <c r="T613" s="7">
        <f t="shared" si="39"/>
        <v>0.5727416988532591</v>
      </c>
    </row>
    <row r="614" spans="1:20" ht="15.6">
      <c r="A614" s="2">
        <v>4417</v>
      </c>
      <c r="B614" s="3">
        <v>46131</v>
      </c>
      <c r="C614" s="4">
        <f>YEAR(SalesDataTable[[#This Row],[Order Date]])</f>
        <v>2026</v>
      </c>
      <c r="D614" s="16" t="str">
        <f>"Q"&amp;ROUNDUP(MONTH(SalesDataTable[[#This Row],[Order Date]])/3,0)</f>
        <v>Q2</v>
      </c>
      <c r="E614" s="4">
        <f>MONTH(SalesDataTable[[#This Row],[Order Date]])</f>
        <v>4</v>
      </c>
      <c r="F614" s="16" t="str">
        <f>TEXT(SalesDataTable[[#This Row],[Order Date]],"MMM")</f>
        <v>Apr</v>
      </c>
      <c r="G614" s="4" t="s">
        <v>20</v>
      </c>
      <c r="H614" s="4" t="s">
        <v>33</v>
      </c>
      <c r="I614" s="4" t="s">
        <v>19</v>
      </c>
      <c r="J614" s="4" t="s">
        <v>13</v>
      </c>
      <c r="K614" s="4" t="s">
        <v>23</v>
      </c>
      <c r="L614" s="4" t="s">
        <v>24</v>
      </c>
      <c r="M614" s="8">
        <v>3</v>
      </c>
      <c r="N614" s="5">
        <v>334.01</v>
      </c>
      <c r="O614" s="6">
        <v>0.15</v>
      </c>
      <c r="P614" s="5">
        <v>192.17</v>
      </c>
      <c r="Q614" s="5">
        <f t="shared" si="36"/>
        <v>851.72550000000001</v>
      </c>
      <c r="R614" s="5">
        <f t="shared" si="37"/>
        <v>576.51</v>
      </c>
      <c r="S614" s="5">
        <f t="shared" si="38"/>
        <v>275.21550000000002</v>
      </c>
      <c r="T614" s="7">
        <f t="shared" si="39"/>
        <v>0.32312699337990941</v>
      </c>
    </row>
    <row r="615" spans="1:20" ht="15.6">
      <c r="A615" s="2">
        <v>1147</v>
      </c>
      <c r="B615" s="3">
        <v>46132</v>
      </c>
      <c r="C615" s="4">
        <f>YEAR(SalesDataTable[[#This Row],[Order Date]])</f>
        <v>2026</v>
      </c>
      <c r="D615" s="16" t="str">
        <f>"Q"&amp;ROUNDUP(MONTH(SalesDataTable[[#This Row],[Order Date]])/3,0)</f>
        <v>Q2</v>
      </c>
      <c r="E615" s="4">
        <f>MONTH(SalesDataTable[[#This Row],[Order Date]])</f>
        <v>4</v>
      </c>
      <c r="F615" s="16" t="str">
        <f>TEXT(SalesDataTable[[#This Row],[Order Date]],"MMM")</f>
        <v>Apr</v>
      </c>
      <c r="G615" s="4" t="s">
        <v>20</v>
      </c>
      <c r="H615" s="4" t="s">
        <v>31</v>
      </c>
      <c r="I615" s="4" t="s">
        <v>2</v>
      </c>
      <c r="J615" s="4" t="s">
        <v>13</v>
      </c>
      <c r="K615" s="4" t="s">
        <v>14</v>
      </c>
      <c r="L615" s="4" t="s">
        <v>44</v>
      </c>
      <c r="M615" s="8">
        <v>1</v>
      </c>
      <c r="N615" s="5">
        <v>131.46</v>
      </c>
      <c r="O615" s="6">
        <v>0</v>
      </c>
      <c r="P615" s="5">
        <v>67.77</v>
      </c>
      <c r="Q615" s="5">
        <f t="shared" si="36"/>
        <v>131.46</v>
      </c>
      <c r="R615" s="5">
        <f t="shared" si="37"/>
        <v>67.77</v>
      </c>
      <c r="S615" s="5">
        <f t="shared" si="38"/>
        <v>63.690000000000012</v>
      </c>
      <c r="T615" s="7">
        <f t="shared" si="39"/>
        <v>0.48448197170241902</v>
      </c>
    </row>
    <row r="616" spans="1:20" ht="15.6">
      <c r="A616" s="2">
        <v>1514</v>
      </c>
      <c r="B616" s="3">
        <v>46132</v>
      </c>
      <c r="C616" s="4">
        <f>YEAR(SalesDataTable[[#This Row],[Order Date]])</f>
        <v>2026</v>
      </c>
      <c r="D616" s="16" t="str">
        <f>"Q"&amp;ROUNDUP(MONTH(SalesDataTable[[#This Row],[Order Date]])/3,0)</f>
        <v>Q2</v>
      </c>
      <c r="E616" s="4">
        <f>MONTH(SalesDataTable[[#This Row],[Order Date]])</f>
        <v>4</v>
      </c>
      <c r="F616" s="16" t="str">
        <f>TEXT(SalesDataTable[[#This Row],[Order Date]],"MMM")</f>
        <v>Apr</v>
      </c>
      <c r="G616" s="4" t="s">
        <v>11</v>
      </c>
      <c r="H616" s="4" t="s">
        <v>18</v>
      </c>
      <c r="I616" s="4" t="s">
        <v>19</v>
      </c>
      <c r="J616" s="4" t="s">
        <v>3</v>
      </c>
      <c r="K616" s="4" t="s">
        <v>9</v>
      </c>
      <c r="L616" s="4" t="s">
        <v>46</v>
      </c>
      <c r="M616" s="8">
        <v>3</v>
      </c>
      <c r="N616" s="5">
        <v>72.48</v>
      </c>
      <c r="O616" s="6">
        <v>0</v>
      </c>
      <c r="P616" s="5">
        <v>32.36</v>
      </c>
      <c r="Q616" s="5">
        <f t="shared" si="36"/>
        <v>217.44</v>
      </c>
      <c r="R616" s="5">
        <f t="shared" si="37"/>
        <v>97.08</v>
      </c>
      <c r="S616" s="5">
        <f t="shared" si="38"/>
        <v>120.36</v>
      </c>
      <c r="T616" s="7">
        <f t="shared" si="39"/>
        <v>0.55353200883002207</v>
      </c>
    </row>
    <row r="617" spans="1:20" ht="15.6">
      <c r="A617" s="2">
        <v>1538</v>
      </c>
      <c r="B617" s="3">
        <v>46132</v>
      </c>
      <c r="C617" s="4">
        <f>YEAR(SalesDataTable[[#This Row],[Order Date]])</f>
        <v>2026</v>
      </c>
      <c r="D617" s="16" t="str">
        <f>"Q"&amp;ROUNDUP(MONTH(SalesDataTable[[#This Row],[Order Date]])/3,0)</f>
        <v>Q2</v>
      </c>
      <c r="E617" s="4">
        <f>MONTH(SalesDataTable[[#This Row],[Order Date]])</f>
        <v>4</v>
      </c>
      <c r="F617" s="16" t="str">
        <f>TEXT(SalesDataTable[[#This Row],[Order Date]],"MMM")</f>
        <v>Apr</v>
      </c>
      <c r="G617" s="4" t="s">
        <v>11</v>
      </c>
      <c r="H617" s="4" t="s">
        <v>12</v>
      </c>
      <c r="I617" s="4" t="s">
        <v>28</v>
      </c>
      <c r="J617" s="4" t="s">
        <v>13</v>
      </c>
      <c r="K617" s="4" t="s">
        <v>4</v>
      </c>
      <c r="L617" s="4" t="s">
        <v>5</v>
      </c>
      <c r="M617" s="8">
        <v>1</v>
      </c>
      <c r="N617" s="5">
        <v>81.98</v>
      </c>
      <c r="O617" s="6">
        <v>0</v>
      </c>
      <c r="P617" s="5">
        <v>43.15</v>
      </c>
      <c r="Q617" s="5">
        <f t="shared" si="36"/>
        <v>81.98</v>
      </c>
      <c r="R617" s="5">
        <f t="shared" si="37"/>
        <v>43.15</v>
      </c>
      <c r="S617" s="5">
        <f t="shared" si="38"/>
        <v>38.830000000000005</v>
      </c>
      <c r="T617" s="7">
        <f t="shared" si="39"/>
        <v>0.47365211027079779</v>
      </c>
    </row>
    <row r="618" spans="1:20" ht="15.6">
      <c r="A618" s="2">
        <v>1679</v>
      </c>
      <c r="B618" s="3">
        <v>46132</v>
      </c>
      <c r="C618" s="4">
        <f>YEAR(SalesDataTable[[#This Row],[Order Date]])</f>
        <v>2026</v>
      </c>
      <c r="D618" s="16" t="str">
        <f>"Q"&amp;ROUNDUP(MONTH(SalesDataTable[[#This Row],[Order Date]])/3,0)</f>
        <v>Q2</v>
      </c>
      <c r="E618" s="4">
        <f>MONTH(SalesDataTable[[#This Row],[Order Date]])</f>
        <v>4</v>
      </c>
      <c r="F618" s="16" t="str">
        <f>TEXT(SalesDataTable[[#This Row],[Order Date]],"MMM")</f>
        <v>Apr</v>
      </c>
      <c r="G618" s="4" t="s">
        <v>20</v>
      </c>
      <c r="H618" s="4" t="s">
        <v>47</v>
      </c>
      <c r="I618" s="4" t="s">
        <v>28</v>
      </c>
      <c r="J618" s="4" t="s">
        <v>3</v>
      </c>
      <c r="K618" s="4" t="s">
        <v>14</v>
      </c>
      <c r="L618" s="4" t="s">
        <v>32</v>
      </c>
      <c r="M618" s="8">
        <v>1</v>
      </c>
      <c r="N618" s="5">
        <v>46.71</v>
      </c>
      <c r="O618" s="6">
        <v>0</v>
      </c>
      <c r="P618" s="5">
        <v>18.18</v>
      </c>
      <c r="Q618" s="5">
        <f t="shared" si="36"/>
        <v>46.71</v>
      </c>
      <c r="R618" s="5">
        <f t="shared" si="37"/>
        <v>18.18</v>
      </c>
      <c r="S618" s="5">
        <f t="shared" si="38"/>
        <v>28.53</v>
      </c>
      <c r="T618" s="7">
        <f t="shared" si="39"/>
        <v>0.61078998073217727</v>
      </c>
    </row>
    <row r="619" spans="1:20" ht="15.6">
      <c r="A619" s="2">
        <v>1708</v>
      </c>
      <c r="B619" s="3">
        <v>46132</v>
      </c>
      <c r="C619" s="4">
        <f>YEAR(SalesDataTable[[#This Row],[Order Date]])</f>
        <v>2026</v>
      </c>
      <c r="D619" s="16" t="str">
        <f>"Q"&amp;ROUNDUP(MONTH(SalesDataTable[[#This Row],[Order Date]])/3,0)</f>
        <v>Q2</v>
      </c>
      <c r="E619" s="4">
        <f>MONTH(SalesDataTable[[#This Row],[Order Date]])</f>
        <v>4</v>
      </c>
      <c r="F619" s="16" t="str">
        <f>TEXT(SalesDataTable[[#This Row],[Order Date]],"MMM")</f>
        <v>Apr</v>
      </c>
      <c r="G619" s="4" t="s">
        <v>11</v>
      </c>
      <c r="H619" s="4" t="s">
        <v>25</v>
      </c>
      <c r="I619" s="4" t="s">
        <v>28</v>
      </c>
      <c r="J619" s="4" t="s">
        <v>13</v>
      </c>
      <c r="K619" s="4" t="s">
        <v>34</v>
      </c>
      <c r="L619" s="4" t="s">
        <v>35</v>
      </c>
      <c r="M619" s="8">
        <v>1</v>
      </c>
      <c r="N619" s="5">
        <v>41.01</v>
      </c>
      <c r="O619" s="6">
        <v>0</v>
      </c>
      <c r="P619" s="5">
        <v>14.5</v>
      </c>
      <c r="Q619" s="5">
        <f t="shared" si="36"/>
        <v>41.01</v>
      </c>
      <c r="R619" s="5">
        <f t="shared" si="37"/>
        <v>14.5</v>
      </c>
      <c r="S619" s="5">
        <f t="shared" si="38"/>
        <v>26.509999999999998</v>
      </c>
      <c r="T619" s="7">
        <f t="shared" si="39"/>
        <v>0.64642770056083876</v>
      </c>
    </row>
    <row r="620" spans="1:20" ht="15.6">
      <c r="A620" s="2">
        <v>2686</v>
      </c>
      <c r="B620" s="3">
        <v>46132</v>
      </c>
      <c r="C620" s="4">
        <f>YEAR(SalesDataTable[[#This Row],[Order Date]])</f>
        <v>2026</v>
      </c>
      <c r="D620" s="16" t="str">
        <f>"Q"&amp;ROUNDUP(MONTH(SalesDataTable[[#This Row],[Order Date]])/3,0)</f>
        <v>Q2</v>
      </c>
      <c r="E620" s="4">
        <f>MONTH(SalesDataTable[[#This Row],[Order Date]])</f>
        <v>4</v>
      </c>
      <c r="F620" s="16" t="str">
        <f>TEXT(SalesDataTable[[#This Row],[Order Date]],"MMM")</f>
        <v>Apr</v>
      </c>
      <c r="G620" s="4" t="s">
        <v>6</v>
      </c>
      <c r="H620" s="4" t="s">
        <v>43</v>
      </c>
      <c r="I620" s="4" t="s">
        <v>2</v>
      </c>
      <c r="J620" s="4" t="s">
        <v>3</v>
      </c>
      <c r="K620" s="4" t="s">
        <v>9</v>
      </c>
      <c r="L620" s="4" t="s">
        <v>46</v>
      </c>
      <c r="M620" s="8">
        <v>1</v>
      </c>
      <c r="N620" s="5">
        <v>70.45</v>
      </c>
      <c r="O620" s="6">
        <v>0.05</v>
      </c>
      <c r="P620" s="5">
        <v>31.98</v>
      </c>
      <c r="Q620" s="5">
        <f t="shared" si="36"/>
        <v>66.927499999999995</v>
      </c>
      <c r="R620" s="5">
        <f t="shared" si="37"/>
        <v>31.98</v>
      </c>
      <c r="S620" s="5">
        <f t="shared" si="38"/>
        <v>34.947499999999991</v>
      </c>
      <c r="T620" s="7">
        <f t="shared" si="39"/>
        <v>0.52216951178514059</v>
      </c>
    </row>
    <row r="621" spans="1:20" ht="15.6">
      <c r="A621" s="2">
        <v>3307</v>
      </c>
      <c r="B621" s="3">
        <v>46132</v>
      </c>
      <c r="C621" s="4">
        <f>YEAR(SalesDataTable[[#This Row],[Order Date]])</f>
        <v>2026</v>
      </c>
      <c r="D621" s="16" t="str">
        <f>"Q"&amp;ROUNDUP(MONTH(SalesDataTable[[#This Row],[Order Date]])/3,0)</f>
        <v>Q2</v>
      </c>
      <c r="E621" s="4">
        <f>MONTH(SalesDataTable[[#This Row],[Order Date]])</f>
        <v>4</v>
      </c>
      <c r="F621" s="16" t="str">
        <f>TEXT(SalesDataTable[[#This Row],[Order Date]],"MMM")</f>
        <v>Apr</v>
      </c>
      <c r="G621" s="4" t="s">
        <v>20</v>
      </c>
      <c r="H621" s="4" t="s">
        <v>47</v>
      </c>
      <c r="I621" s="4" t="s">
        <v>19</v>
      </c>
      <c r="J621" s="4" t="s">
        <v>16</v>
      </c>
      <c r="K621" s="4" t="s">
        <v>4</v>
      </c>
      <c r="L621" s="4" t="s">
        <v>22</v>
      </c>
      <c r="M621" s="8">
        <v>2</v>
      </c>
      <c r="N621" s="5">
        <v>51.39</v>
      </c>
      <c r="O621" s="6">
        <v>0.05</v>
      </c>
      <c r="P621" s="5">
        <v>22.28</v>
      </c>
      <c r="Q621" s="5">
        <f t="shared" si="36"/>
        <v>97.640999999999991</v>
      </c>
      <c r="R621" s="5">
        <f t="shared" si="37"/>
        <v>44.56</v>
      </c>
      <c r="S621" s="5">
        <f t="shared" si="38"/>
        <v>53.080999999999989</v>
      </c>
      <c r="T621" s="7">
        <f t="shared" si="39"/>
        <v>0.54363433393758764</v>
      </c>
    </row>
    <row r="622" spans="1:20" ht="15.6">
      <c r="A622" s="2">
        <v>3772</v>
      </c>
      <c r="B622" s="3">
        <v>46132</v>
      </c>
      <c r="C622" s="4">
        <f>YEAR(SalesDataTable[[#This Row],[Order Date]])</f>
        <v>2026</v>
      </c>
      <c r="D622" s="16" t="str">
        <f>"Q"&amp;ROUNDUP(MONTH(SalesDataTable[[#This Row],[Order Date]])/3,0)</f>
        <v>Q2</v>
      </c>
      <c r="E622" s="4">
        <f>MONTH(SalesDataTable[[#This Row],[Order Date]])</f>
        <v>4</v>
      </c>
      <c r="F622" s="16" t="str">
        <f>TEXT(SalesDataTable[[#This Row],[Order Date]],"MMM")</f>
        <v>Apr</v>
      </c>
      <c r="G622" s="4" t="s">
        <v>0</v>
      </c>
      <c r="H622" s="4" t="s">
        <v>50</v>
      </c>
      <c r="I622" s="4" t="s">
        <v>19</v>
      </c>
      <c r="J622" s="4" t="s">
        <v>3</v>
      </c>
      <c r="K622" s="4" t="s">
        <v>23</v>
      </c>
      <c r="L622" s="4" t="s">
        <v>51</v>
      </c>
      <c r="M622" s="8">
        <v>2</v>
      </c>
      <c r="N622" s="5">
        <v>122.03</v>
      </c>
      <c r="O622" s="6">
        <v>0</v>
      </c>
      <c r="P622" s="5">
        <v>59.43</v>
      </c>
      <c r="Q622" s="5">
        <f t="shared" si="36"/>
        <v>244.06</v>
      </c>
      <c r="R622" s="5">
        <f t="shared" si="37"/>
        <v>118.86</v>
      </c>
      <c r="S622" s="5">
        <f t="shared" si="38"/>
        <v>125.2</v>
      </c>
      <c r="T622" s="7">
        <f t="shared" si="39"/>
        <v>0.51298860935835455</v>
      </c>
    </row>
    <row r="623" spans="1:20" ht="15.6">
      <c r="A623" s="2">
        <v>3877</v>
      </c>
      <c r="B623" s="3">
        <v>46132</v>
      </c>
      <c r="C623" s="4">
        <f>YEAR(SalesDataTable[[#This Row],[Order Date]])</f>
        <v>2026</v>
      </c>
      <c r="D623" s="16" t="str">
        <f>"Q"&amp;ROUNDUP(MONTH(SalesDataTable[[#This Row],[Order Date]])/3,0)</f>
        <v>Q2</v>
      </c>
      <c r="E623" s="4">
        <f>MONTH(SalesDataTable[[#This Row],[Order Date]])</f>
        <v>4</v>
      </c>
      <c r="F623" s="16" t="str">
        <f>TEXT(SalesDataTable[[#This Row],[Order Date]],"MMM")</f>
        <v>Apr</v>
      </c>
      <c r="G623" s="4" t="s">
        <v>20</v>
      </c>
      <c r="H623" s="4" t="s">
        <v>21</v>
      </c>
      <c r="I623" s="4" t="s">
        <v>2</v>
      </c>
      <c r="J623" s="4" t="s">
        <v>13</v>
      </c>
      <c r="K623" s="4" t="s">
        <v>14</v>
      </c>
      <c r="L623" s="4" t="s">
        <v>44</v>
      </c>
      <c r="M623" s="8">
        <v>3</v>
      </c>
      <c r="N623" s="5">
        <v>132.07</v>
      </c>
      <c r="O623" s="6">
        <v>0.05</v>
      </c>
      <c r="P623" s="5">
        <v>66.41</v>
      </c>
      <c r="Q623" s="5">
        <f t="shared" si="36"/>
        <v>376.39949999999999</v>
      </c>
      <c r="R623" s="5">
        <f t="shared" si="37"/>
        <v>199.23</v>
      </c>
      <c r="S623" s="5">
        <f t="shared" si="38"/>
        <v>177.1695</v>
      </c>
      <c r="T623" s="7">
        <f t="shared" si="39"/>
        <v>0.47069536489819991</v>
      </c>
    </row>
    <row r="624" spans="1:20" ht="15.6">
      <c r="A624" s="2">
        <v>4117</v>
      </c>
      <c r="B624" s="3">
        <v>46132</v>
      </c>
      <c r="C624" s="4">
        <f>YEAR(SalesDataTable[[#This Row],[Order Date]])</f>
        <v>2026</v>
      </c>
      <c r="D624" s="16" t="str">
        <f>"Q"&amp;ROUNDUP(MONTH(SalesDataTable[[#This Row],[Order Date]])/3,0)</f>
        <v>Q2</v>
      </c>
      <c r="E624" s="4">
        <f>MONTH(SalesDataTable[[#This Row],[Order Date]])</f>
        <v>4</v>
      </c>
      <c r="F624" s="16" t="str">
        <f>TEXT(SalesDataTable[[#This Row],[Order Date]],"MMM")</f>
        <v>Apr</v>
      </c>
      <c r="G624" s="4" t="s">
        <v>20</v>
      </c>
      <c r="H624" s="4" t="s">
        <v>31</v>
      </c>
      <c r="I624" s="4" t="s">
        <v>28</v>
      </c>
      <c r="J624" s="4" t="s">
        <v>3</v>
      </c>
      <c r="K624" s="4" t="s">
        <v>4</v>
      </c>
      <c r="L624" s="4" t="s">
        <v>26</v>
      </c>
      <c r="M624" s="8">
        <v>1</v>
      </c>
      <c r="N624" s="5">
        <v>41.04</v>
      </c>
      <c r="O624" s="6">
        <v>0.1</v>
      </c>
      <c r="P624" s="5">
        <v>17.02</v>
      </c>
      <c r="Q624" s="5">
        <f t="shared" si="36"/>
        <v>36.936</v>
      </c>
      <c r="R624" s="5">
        <f t="shared" si="37"/>
        <v>17.02</v>
      </c>
      <c r="S624" s="5">
        <f t="shared" si="38"/>
        <v>19.916</v>
      </c>
      <c r="T624" s="7">
        <f t="shared" si="39"/>
        <v>0.53920294563569415</v>
      </c>
    </row>
    <row r="625" spans="1:20" ht="15.6">
      <c r="A625" s="2">
        <v>4562</v>
      </c>
      <c r="B625" s="3">
        <v>46132</v>
      </c>
      <c r="C625" s="4">
        <f>YEAR(SalesDataTable[[#This Row],[Order Date]])</f>
        <v>2026</v>
      </c>
      <c r="D625" s="16" t="str">
        <f>"Q"&amp;ROUNDUP(MONTH(SalesDataTable[[#This Row],[Order Date]])/3,0)</f>
        <v>Q2</v>
      </c>
      <c r="E625" s="4">
        <f>MONTH(SalesDataTable[[#This Row],[Order Date]])</f>
        <v>4</v>
      </c>
      <c r="F625" s="16" t="str">
        <f>TEXT(SalesDataTable[[#This Row],[Order Date]],"MMM")</f>
        <v>Apr</v>
      </c>
      <c r="G625" s="4" t="s">
        <v>6</v>
      </c>
      <c r="H625" s="4" t="s">
        <v>7</v>
      </c>
      <c r="I625" s="4" t="s">
        <v>19</v>
      </c>
      <c r="J625" s="4" t="s">
        <v>13</v>
      </c>
      <c r="K625" s="4" t="s">
        <v>34</v>
      </c>
      <c r="L625" s="4" t="s">
        <v>35</v>
      </c>
      <c r="M625" s="8">
        <v>2</v>
      </c>
      <c r="N625" s="5">
        <v>40.56</v>
      </c>
      <c r="O625" s="6">
        <v>0</v>
      </c>
      <c r="P625" s="5">
        <v>15.09</v>
      </c>
      <c r="Q625" s="5">
        <f t="shared" si="36"/>
        <v>81.12</v>
      </c>
      <c r="R625" s="5">
        <f t="shared" si="37"/>
        <v>30.18</v>
      </c>
      <c r="S625" s="5">
        <f t="shared" si="38"/>
        <v>50.940000000000005</v>
      </c>
      <c r="T625" s="7">
        <f t="shared" si="39"/>
        <v>0.62795857988165682</v>
      </c>
    </row>
    <row r="626" spans="1:20" ht="15.6">
      <c r="A626" s="2">
        <v>4683</v>
      </c>
      <c r="B626" s="3">
        <v>46132</v>
      </c>
      <c r="C626" s="4">
        <f>YEAR(SalesDataTable[[#This Row],[Order Date]])</f>
        <v>2026</v>
      </c>
      <c r="D626" s="16" t="str">
        <f>"Q"&amp;ROUNDUP(MONTH(SalesDataTable[[#This Row],[Order Date]])/3,0)</f>
        <v>Q2</v>
      </c>
      <c r="E626" s="4">
        <f>MONTH(SalesDataTable[[#This Row],[Order Date]])</f>
        <v>4</v>
      </c>
      <c r="F626" s="16" t="str">
        <f>TEXT(SalesDataTable[[#This Row],[Order Date]],"MMM")</f>
        <v>Apr</v>
      </c>
      <c r="G626" s="4" t="s">
        <v>11</v>
      </c>
      <c r="H626" s="4" t="s">
        <v>52</v>
      </c>
      <c r="I626" s="4" t="s">
        <v>2</v>
      </c>
      <c r="J626" s="4" t="s">
        <v>16</v>
      </c>
      <c r="K626" s="4" t="s">
        <v>34</v>
      </c>
      <c r="L626" s="4" t="s">
        <v>45</v>
      </c>
      <c r="M626" s="8">
        <v>3</v>
      </c>
      <c r="N626" s="5">
        <v>51.36</v>
      </c>
      <c r="O626" s="6">
        <v>0</v>
      </c>
      <c r="P626" s="5">
        <v>22.05</v>
      </c>
      <c r="Q626" s="5">
        <f t="shared" si="36"/>
        <v>154.07999999999998</v>
      </c>
      <c r="R626" s="5">
        <f t="shared" si="37"/>
        <v>66.150000000000006</v>
      </c>
      <c r="S626" s="5">
        <f t="shared" si="38"/>
        <v>87.929999999999978</v>
      </c>
      <c r="T626" s="7">
        <f t="shared" si="39"/>
        <v>0.57067757009345788</v>
      </c>
    </row>
    <row r="627" spans="1:20" ht="15.6">
      <c r="A627" s="2">
        <v>308</v>
      </c>
      <c r="B627" s="3">
        <v>46133</v>
      </c>
      <c r="C627" s="4">
        <f>YEAR(SalesDataTable[[#This Row],[Order Date]])</f>
        <v>2026</v>
      </c>
      <c r="D627" s="16" t="str">
        <f>"Q"&amp;ROUNDUP(MONTH(SalesDataTable[[#This Row],[Order Date]])/3,0)</f>
        <v>Q2</v>
      </c>
      <c r="E627" s="4">
        <f>MONTH(SalesDataTable[[#This Row],[Order Date]])</f>
        <v>4</v>
      </c>
      <c r="F627" s="16" t="str">
        <f>TEXT(SalesDataTable[[#This Row],[Order Date]],"MMM")</f>
        <v>Apr</v>
      </c>
      <c r="G627" s="4" t="s">
        <v>20</v>
      </c>
      <c r="H627" s="4" t="s">
        <v>31</v>
      </c>
      <c r="I627" s="4" t="s">
        <v>2</v>
      </c>
      <c r="J627" s="4" t="s">
        <v>3</v>
      </c>
      <c r="K627" s="4" t="s">
        <v>9</v>
      </c>
      <c r="L627" s="4" t="s">
        <v>10</v>
      </c>
      <c r="M627" s="8">
        <v>6</v>
      </c>
      <c r="N627" s="5">
        <v>93.58</v>
      </c>
      <c r="O627" s="6">
        <v>0</v>
      </c>
      <c r="P627" s="5">
        <v>46.68</v>
      </c>
      <c r="Q627" s="5">
        <f t="shared" si="36"/>
        <v>561.48</v>
      </c>
      <c r="R627" s="5">
        <f t="shared" si="37"/>
        <v>280.08</v>
      </c>
      <c r="S627" s="5">
        <f t="shared" si="38"/>
        <v>281.40000000000003</v>
      </c>
      <c r="T627" s="7">
        <f t="shared" si="39"/>
        <v>0.5011754648429152</v>
      </c>
    </row>
    <row r="628" spans="1:20" ht="15.6">
      <c r="A628" s="2">
        <v>773</v>
      </c>
      <c r="B628" s="3">
        <v>46133</v>
      </c>
      <c r="C628" s="4">
        <f>YEAR(SalesDataTable[[#This Row],[Order Date]])</f>
        <v>2026</v>
      </c>
      <c r="D628" s="16" t="str">
        <f>"Q"&amp;ROUNDUP(MONTH(SalesDataTable[[#This Row],[Order Date]])/3,0)</f>
        <v>Q2</v>
      </c>
      <c r="E628" s="4">
        <f>MONTH(SalesDataTable[[#This Row],[Order Date]])</f>
        <v>4</v>
      </c>
      <c r="F628" s="16" t="str">
        <f>TEXT(SalesDataTable[[#This Row],[Order Date]],"MMM")</f>
        <v>Apr</v>
      </c>
      <c r="G628" s="4" t="s">
        <v>20</v>
      </c>
      <c r="H628" s="4" t="s">
        <v>31</v>
      </c>
      <c r="I628" s="4" t="s">
        <v>2</v>
      </c>
      <c r="J628" s="4" t="s">
        <v>16</v>
      </c>
      <c r="K628" s="4" t="s">
        <v>4</v>
      </c>
      <c r="L628" s="4" t="s">
        <v>5</v>
      </c>
      <c r="M628" s="8">
        <v>5</v>
      </c>
      <c r="N628" s="5">
        <v>80.16</v>
      </c>
      <c r="O628" s="6">
        <v>0.1</v>
      </c>
      <c r="P628" s="5">
        <v>42.5</v>
      </c>
      <c r="Q628" s="5">
        <f t="shared" si="36"/>
        <v>360.71999999999997</v>
      </c>
      <c r="R628" s="5">
        <f t="shared" si="37"/>
        <v>212.5</v>
      </c>
      <c r="S628" s="5">
        <f t="shared" si="38"/>
        <v>148.21999999999997</v>
      </c>
      <c r="T628" s="7">
        <f t="shared" si="39"/>
        <v>0.41090042137946325</v>
      </c>
    </row>
    <row r="629" spans="1:20" ht="15.6">
      <c r="A629" s="2">
        <v>1303</v>
      </c>
      <c r="B629" s="3">
        <v>46133</v>
      </c>
      <c r="C629" s="4">
        <f>YEAR(SalesDataTable[[#This Row],[Order Date]])</f>
        <v>2026</v>
      </c>
      <c r="D629" s="16" t="str">
        <f>"Q"&amp;ROUNDUP(MONTH(SalesDataTable[[#This Row],[Order Date]])/3,0)</f>
        <v>Q2</v>
      </c>
      <c r="E629" s="4">
        <f>MONTH(SalesDataTable[[#This Row],[Order Date]])</f>
        <v>4</v>
      </c>
      <c r="F629" s="16" t="str">
        <f>TEXT(SalesDataTable[[#This Row],[Order Date]],"MMM")</f>
        <v>Apr</v>
      </c>
      <c r="G629" s="4" t="s">
        <v>6</v>
      </c>
      <c r="H629" s="4" t="s">
        <v>43</v>
      </c>
      <c r="I629" s="4" t="s">
        <v>2</v>
      </c>
      <c r="J629" s="4" t="s">
        <v>13</v>
      </c>
      <c r="K629" s="4" t="s">
        <v>9</v>
      </c>
      <c r="L629" s="4" t="s">
        <v>17</v>
      </c>
      <c r="M629" s="8">
        <v>1</v>
      </c>
      <c r="N629" s="5">
        <v>142.22999999999999</v>
      </c>
      <c r="O629" s="6">
        <v>0.05</v>
      </c>
      <c r="P629" s="5">
        <v>77.66</v>
      </c>
      <c r="Q629" s="5">
        <f t="shared" si="36"/>
        <v>135.11849999999998</v>
      </c>
      <c r="R629" s="5">
        <f t="shared" si="37"/>
        <v>77.66</v>
      </c>
      <c r="S629" s="5">
        <f t="shared" si="38"/>
        <v>57.458499999999987</v>
      </c>
      <c r="T629" s="7">
        <f t="shared" si="39"/>
        <v>0.42524524768999061</v>
      </c>
    </row>
    <row r="630" spans="1:20" ht="15.6">
      <c r="A630" s="2">
        <v>1348</v>
      </c>
      <c r="B630" s="3">
        <v>46133</v>
      </c>
      <c r="C630" s="4">
        <f>YEAR(SalesDataTable[[#This Row],[Order Date]])</f>
        <v>2026</v>
      </c>
      <c r="D630" s="16" t="str">
        <f>"Q"&amp;ROUNDUP(MONTH(SalesDataTable[[#This Row],[Order Date]])/3,0)</f>
        <v>Q2</v>
      </c>
      <c r="E630" s="4">
        <f>MONTH(SalesDataTable[[#This Row],[Order Date]])</f>
        <v>4</v>
      </c>
      <c r="F630" s="16" t="str">
        <f>TEXT(SalesDataTable[[#This Row],[Order Date]],"MMM")</f>
        <v>Apr</v>
      </c>
      <c r="G630" s="4" t="s">
        <v>6</v>
      </c>
      <c r="H630" s="4" t="s">
        <v>49</v>
      </c>
      <c r="I630" s="4" t="s">
        <v>2</v>
      </c>
      <c r="J630" s="4" t="s">
        <v>3</v>
      </c>
      <c r="K630" s="4" t="s">
        <v>9</v>
      </c>
      <c r="L630" s="4" t="s">
        <v>46</v>
      </c>
      <c r="M630" s="8">
        <v>2</v>
      </c>
      <c r="N630" s="5">
        <v>71.77</v>
      </c>
      <c r="O630" s="6">
        <v>0</v>
      </c>
      <c r="P630" s="5">
        <v>32.450000000000003</v>
      </c>
      <c r="Q630" s="5">
        <f t="shared" si="36"/>
        <v>143.54</v>
      </c>
      <c r="R630" s="5">
        <f t="shared" si="37"/>
        <v>64.900000000000006</v>
      </c>
      <c r="S630" s="5">
        <f t="shared" si="38"/>
        <v>78.639999999999986</v>
      </c>
      <c r="T630" s="7">
        <f t="shared" si="39"/>
        <v>0.54786122335237553</v>
      </c>
    </row>
    <row r="631" spans="1:20" ht="15.6">
      <c r="A631" s="2">
        <v>1496</v>
      </c>
      <c r="B631" s="3">
        <v>46133</v>
      </c>
      <c r="C631" s="4">
        <f>YEAR(SalesDataTable[[#This Row],[Order Date]])</f>
        <v>2026</v>
      </c>
      <c r="D631" s="16" t="str">
        <f>"Q"&amp;ROUNDUP(MONTH(SalesDataTable[[#This Row],[Order Date]])/3,0)</f>
        <v>Q2</v>
      </c>
      <c r="E631" s="4">
        <f>MONTH(SalesDataTable[[#This Row],[Order Date]])</f>
        <v>4</v>
      </c>
      <c r="F631" s="16" t="str">
        <f>TEXT(SalesDataTable[[#This Row],[Order Date]],"MMM")</f>
        <v>Apr</v>
      </c>
      <c r="G631" s="4" t="s">
        <v>0</v>
      </c>
      <c r="H631" s="4" t="s">
        <v>1</v>
      </c>
      <c r="I631" s="4" t="s">
        <v>28</v>
      </c>
      <c r="J631" s="4" t="s">
        <v>3</v>
      </c>
      <c r="K631" s="4" t="s">
        <v>9</v>
      </c>
      <c r="L631" s="4" t="s">
        <v>46</v>
      </c>
      <c r="M631" s="8">
        <v>1</v>
      </c>
      <c r="N631" s="5">
        <v>71.23</v>
      </c>
      <c r="O631" s="6">
        <v>0.05</v>
      </c>
      <c r="P631" s="5">
        <v>33.28</v>
      </c>
      <c r="Q631" s="5">
        <f t="shared" si="36"/>
        <v>67.668499999999995</v>
      </c>
      <c r="R631" s="5">
        <f t="shared" si="37"/>
        <v>33.28</v>
      </c>
      <c r="S631" s="5">
        <f t="shared" si="38"/>
        <v>34.388499999999993</v>
      </c>
      <c r="T631" s="7">
        <f t="shared" si="39"/>
        <v>0.50819066478494423</v>
      </c>
    </row>
    <row r="632" spans="1:20" ht="15.6">
      <c r="A632" s="2">
        <v>1695</v>
      </c>
      <c r="B632" s="3">
        <v>46133</v>
      </c>
      <c r="C632" s="4">
        <f>YEAR(SalesDataTable[[#This Row],[Order Date]])</f>
        <v>2026</v>
      </c>
      <c r="D632" s="16" t="str">
        <f>"Q"&amp;ROUNDUP(MONTH(SalesDataTable[[#This Row],[Order Date]])/3,0)</f>
        <v>Q2</v>
      </c>
      <c r="E632" s="4">
        <f>MONTH(SalesDataTable[[#This Row],[Order Date]])</f>
        <v>4</v>
      </c>
      <c r="F632" s="16" t="str">
        <f>TEXT(SalesDataTable[[#This Row],[Order Date]],"MMM")</f>
        <v>Apr</v>
      </c>
      <c r="G632" s="4" t="s">
        <v>0</v>
      </c>
      <c r="H632" s="4" t="s">
        <v>1</v>
      </c>
      <c r="I632" s="4" t="s">
        <v>19</v>
      </c>
      <c r="J632" s="4" t="s">
        <v>3</v>
      </c>
      <c r="K632" s="4" t="s">
        <v>9</v>
      </c>
      <c r="L632" s="4" t="s">
        <v>46</v>
      </c>
      <c r="M632" s="8">
        <v>1</v>
      </c>
      <c r="N632" s="5">
        <v>71.239999999999995</v>
      </c>
      <c r="O632" s="6">
        <v>0.1</v>
      </c>
      <c r="P632" s="5">
        <v>33.07</v>
      </c>
      <c r="Q632" s="5">
        <f t="shared" si="36"/>
        <v>64.116</v>
      </c>
      <c r="R632" s="5">
        <f t="shared" si="37"/>
        <v>33.07</v>
      </c>
      <c r="S632" s="5">
        <f t="shared" si="38"/>
        <v>31.045999999999999</v>
      </c>
      <c r="T632" s="7">
        <f t="shared" si="39"/>
        <v>0.48421610830369954</v>
      </c>
    </row>
    <row r="633" spans="1:20" ht="15.6">
      <c r="A633" s="2">
        <v>2812</v>
      </c>
      <c r="B633" s="3">
        <v>46133</v>
      </c>
      <c r="C633" s="4">
        <f>YEAR(SalesDataTable[[#This Row],[Order Date]])</f>
        <v>2026</v>
      </c>
      <c r="D633" s="16" t="str">
        <f>"Q"&amp;ROUNDUP(MONTH(SalesDataTable[[#This Row],[Order Date]])/3,0)</f>
        <v>Q2</v>
      </c>
      <c r="E633" s="4">
        <f>MONTH(SalesDataTable[[#This Row],[Order Date]])</f>
        <v>4</v>
      </c>
      <c r="F633" s="16" t="str">
        <f>TEXT(SalesDataTable[[#This Row],[Order Date]],"MMM")</f>
        <v>Apr</v>
      </c>
      <c r="G633" s="4" t="s">
        <v>6</v>
      </c>
      <c r="H633" s="4" t="s">
        <v>27</v>
      </c>
      <c r="I633" s="4" t="s">
        <v>2</v>
      </c>
      <c r="J633" s="4" t="s">
        <v>13</v>
      </c>
      <c r="K633" s="4" t="s">
        <v>4</v>
      </c>
      <c r="L633" s="4" t="s">
        <v>22</v>
      </c>
      <c r="M633" s="8">
        <v>1</v>
      </c>
      <c r="N633" s="5">
        <v>51.39</v>
      </c>
      <c r="O633" s="6">
        <v>0</v>
      </c>
      <c r="P633" s="5">
        <v>22.08</v>
      </c>
      <c r="Q633" s="5">
        <f t="shared" si="36"/>
        <v>51.39</v>
      </c>
      <c r="R633" s="5">
        <f t="shared" si="37"/>
        <v>22.08</v>
      </c>
      <c r="S633" s="5">
        <f t="shared" si="38"/>
        <v>29.310000000000002</v>
      </c>
      <c r="T633" s="7">
        <f t="shared" si="39"/>
        <v>0.57034442498540572</v>
      </c>
    </row>
    <row r="634" spans="1:20" ht="15.6">
      <c r="A634" s="2">
        <v>3017</v>
      </c>
      <c r="B634" s="3">
        <v>46133</v>
      </c>
      <c r="C634" s="4">
        <f>YEAR(SalesDataTable[[#This Row],[Order Date]])</f>
        <v>2026</v>
      </c>
      <c r="D634" s="16" t="str">
        <f>"Q"&amp;ROUNDUP(MONTH(SalesDataTable[[#This Row],[Order Date]])/3,0)</f>
        <v>Q2</v>
      </c>
      <c r="E634" s="4">
        <f>MONTH(SalesDataTable[[#This Row],[Order Date]])</f>
        <v>4</v>
      </c>
      <c r="F634" s="16" t="str">
        <f>TEXT(SalesDataTable[[#This Row],[Order Date]],"MMM")</f>
        <v>Apr</v>
      </c>
      <c r="G634" s="4" t="s">
        <v>6</v>
      </c>
      <c r="H634" s="4" t="s">
        <v>43</v>
      </c>
      <c r="I634" s="4" t="s">
        <v>2</v>
      </c>
      <c r="J634" s="4" t="s">
        <v>3</v>
      </c>
      <c r="K634" s="4" t="s">
        <v>4</v>
      </c>
      <c r="L634" s="4" t="s">
        <v>30</v>
      </c>
      <c r="M634" s="8">
        <v>1</v>
      </c>
      <c r="N634" s="5">
        <v>102.64</v>
      </c>
      <c r="O634" s="6">
        <v>0</v>
      </c>
      <c r="P634" s="5">
        <v>51.86</v>
      </c>
      <c r="Q634" s="5">
        <f t="shared" si="36"/>
        <v>102.64</v>
      </c>
      <c r="R634" s="5">
        <f t="shared" si="37"/>
        <v>51.86</v>
      </c>
      <c r="S634" s="5">
        <f t="shared" si="38"/>
        <v>50.78</v>
      </c>
      <c r="T634" s="7">
        <f t="shared" si="39"/>
        <v>0.49473889321901793</v>
      </c>
    </row>
    <row r="635" spans="1:20" ht="15.6">
      <c r="A635" s="2">
        <v>3719</v>
      </c>
      <c r="B635" s="3">
        <v>46133</v>
      </c>
      <c r="C635" s="4">
        <f>YEAR(SalesDataTable[[#This Row],[Order Date]])</f>
        <v>2026</v>
      </c>
      <c r="D635" s="16" t="str">
        <f>"Q"&amp;ROUNDUP(MONTH(SalesDataTable[[#This Row],[Order Date]])/3,0)</f>
        <v>Q2</v>
      </c>
      <c r="E635" s="4">
        <f>MONTH(SalesDataTable[[#This Row],[Order Date]])</f>
        <v>4</v>
      </c>
      <c r="F635" s="16" t="str">
        <f>TEXT(SalesDataTable[[#This Row],[Order Date]],"MMM")</f>
        <v>Apr</v>
      </c>
      <c r="G635" s="4" t="s">
        <v>11</v>
      </c>
      <c r="H635" s="4" t="s">
        <v>12</v>
      </c>
      <c r="I635" s="4" t="s">
        <v>2</v>
      </c>
      <c r="J635" s="4" t="s">
        <v>13</v>
      </c>
      <c r="K635" s="4" t="s">
        <v>34</v>
      </c>
      <c r="L635" s="4" t="s">
        <v>42</v>
      </c>
      <c r="M635" s="8">
        <v>2</v>
      </c>
      <c r="N635" s="5">
        <v>35.56</v>
      </c>
      <c r="O635" s="6">
        <v>0.1</v>
      </c>
      <c r="P635" s="5">
        <v>13.85</v>
      </c>
      <c r="Q635" s="5">
        <f t="shared" si="36"/>
        <v>64.00800000000001</v>
      </c>
      <c r="R635" s="5">
        <f t="shared" si="37"/>
        <v>27.7</v>
      </c>
      <c r="S635" s="5">
        <f t="shared" si="38"/>
        <v>36.308000000000007</v>
      </c>
      <c r="T635" s="7">
        <f t="shared" si="39"/>
        <v>0.56724159480064995</v>
      </c>
    </row>
    <row r="636" spans="1:20" ht="15.6">
      <c r="A636" s="2">
        <v>3920</v>
      </c>
      <c r="B636" s="3">
        <v>46133</v>
      </c>
      <c r="C636" s="4">
        <f>YEAR(SalesDataTable[[#This Row],[Order Date]])</f>
        <v>2026</v>
      </c>
      <c r="D636" s="16" t="str">
        <f>"Q"&amp;ROUNDUP(MONTH(SalesDataTable[[#This Row],[Order Date]])/3,0)</f>
        <v>Q2</v>
      </c>
      <c r="E636" s="4">
        <f>MONTH(SalesDataTable[[#This Row],[Order Date]])</f>
        <v>4</v>
      </c>
      <c r="F636" s="16" t="str">
        <f>TEXT(SalesDataTable[[#This Row],[Order Date]],"MMM")</f>
        <v>Apr</v>
      </c>
      <c r="G636" s="4" t="s">
        <v>6</v>
      </c>
      <c r="H636" s="4" t="s">
        <v>41</v>
      </c>
      <c r="I636" s="4" t="s">
        <v>2</v>
      </c>
      <c r="J636" s="4" t="s">
        <v>3</v>
      </c>
      <c r="K636" s="4" t="s">
        <v>4</v>
      </c>
      <c r="L636" s="4" t="s">
        <v>30</v>
      </c>
      <c r="M636" s="8">
        <v>2</v>
      </c>
      <c r="N636" s="5">
        <v>100.39</v>
      </c>
      <c r="O636" s="6">
        <v>0</v>
      </c>
      <c r="P636" s="5">
        <v>49.05</v>
      </c>
      <c r="Q636" s="5">
        <f t="shared" si="36"/>
        <v>200.78</v>
      </c>
      <c r="R636" s="5">
        <f t="shared" si="37"/>
        <v>98.1</v>
      </c>
      <c r="S636" s="5">
        <f t="shared" si="38"/>
        <v>102.68</v>
      </c>
      <c r="T636" s="7">
        <f t="shared" si="39"/>
        <v>0.51140551847793603</v>
      </c>
    </row>
    <row r="637" spans="1:20" ht="15.6">
      <c r="A637" s="2">
        <v>4654</v>
      </c>
      <c r="B637" s="3">
        <v>46133</v>
      </c>
      <c r="C637" s="4">
        <f>YEAR(SalesDataTable[[#This Row],[Order Date]])</f>
        <v>2026</v>
      </c>
      <c r="D637" s="16" t="str">
        <f>"Q"&amp;ROUNDUP(MONTH(SalesDataTable[[#This Row],[Order Date]])/3,0)</f>
        <v>Q2</v>
      </c>
      <c r="E637" s="4">
        <f>MONTH(SalesDataTable[[#This Row],[Order Date]])</f>
        <v>4</v>
      </c>
      <c r="F637" s="16" t="str">
        <f>TEXT(SalesDataTable[[#This Row],[Order Date]],"MMM")</f>
        <v>Apr</v>
      </c>
      <c r="G637" s="4" t="s">
        <v>0</v>
      </c>
      <c r="H637" s="4" t="s">
        <v>50</v>
      </c>
      <c r="I637" s="4" t="s">
        <v>19</v>
      </c>
      <c r="J637" s="4" t="s">
        <v>3</v>
      </c>
      <c r="K637" s="4" t="s">
        <v>23</v>
      </c>
      <c r="L637" s="4" t="s">
        <v>29</v>
      </c>
      <c r="M637" s="8">
        <v>2</v>
      </c>
      <c r="N637" s="5">
        <v>191.51</v>
      </c>
      <c r="O637" s="6">
        <v>0.1</v>
      </c>
      <c r="P637" s="5">
        <v>101.25</v>
      </c>
      <c r="Q637" s="5">
        <f t="shared" si="36"/>
        <v>344.71800000000002</v>
      </c>
      <c r="R637" s="5">
        <f t="shared" si="37"/>
        <v>202.5</v>
      </c>
      <c r="S637" s="5">
        <f t="shared" si="38"/>
        <v>142.21800000000002</v>
      </c>
      <c r="T637" s="7">
        <f t="shared" si="39"/>
        <v>0.41256331262075091</v>
      </c>
    </row>
    <row r="638" spans="1:20" ht="15.6">
      <c r="A638" s="2">
        <v>4920</v>
      </c>
      <c r="B638" s="3">
        <v>46133</v>
      </c>
      <c r="C638" s="4">
        <f>YEAR(SalesDataTable[[#This Row],[Order Date]])</f>
        <v>2026</v>
      </c>
      <c r="D638" s="16" t="str">
        <f>"Q"&amp;ROUNDUP(MONTH(SalesDataTable[[#This Row],[Order Date]])/3,0)</f>
        <v>Q2</v>
      </c>
      <c r="E638" s="4">
        <f>MONTH(SalesDataTable[[#This Row],[Order Date]])</f>
        <v>4</v>
      </c>
      <c r="F638" s="16" t="str">
        <f>TEXT(SalesDataTable[[#This Row],[Order Date]],"MMM")</f>
        <v>Apr</v>
      </c>
      <c r="G638" s="4" t="s">
        <v>6</v>
      </c>
      <c r="H638" s="4" t="s">
        <v>43</v>
      </c>
      <c r="I638" s="4" t="s">
        <v>19</v>
      </c>
      <c r="J638" s="4" t="s">
        <v>13</v>
      </c>
      <c r="K638" s="4" t="s">
        <v>9</v>
      </c>
      <c r="L638" s="4" t="s">
        <v>17</v>
      </c>
      <c r="M638" s="8">
        <v>2</v>
      </c>
      <c r="N638" s="5">
        <v>147.30000000000001</v>
      </c>
      <c r="O638" s="6">
        <v>0</v>
      </c>
      <c r="P638" s="5">
        <v>81.2</v>
      </c>
      <c r="Q638" s="5">
        <f t="shared" si="36"/>
        <v>294.60000000000002</v>
      </c>
      <c r="R638" s="5">
        <f t="shared" si="37"/>
        <v>162.4</v>
      </c>
      <c r="S638" s="5">
        <f t="shared" si="38"/>
        <v>132.20000000000002</v>
      </c>
      <c r="T638" s="7">
        <f t="shared" si="39"/>
        <v>0.44874405974202308</v>
      </c>
    </row>
    <row r="639" spans="1:20" ht="15.6">
      <c r="A639" s="2">
        <v>5191</v>
      </c>
      <c r="B639" s="3">
        <v>46133</v>
      </c>
      <c r="C639" s="4">
        <f>YEAR(SalesDataTable[[#This Row],[Order Date]])</f>
        <v>2026</v>
      </c>
      <c r="D639" s="16" t="str">
        <f>"Q"&amp;ROUNDUP(MONTH(SalesDataTable[[#This Row],[Order Date]])/3,0)</f>
        <v>Q2</v>
      </c>
      <c r="E639" s="4">
        <f>MONTH(SalesDataTable[[#This Row],[Order Date]])</f>
        <v>4</v>
      </c>
      <c r="F639" s="16" t="str">
        <f>TEXT(SalesDataTable[[#This Row],[Order Date]],"MMM")</f>
        <v>Apr</v>
      </c>
      <c r="G639" s="4" t="s">
        <v>6</v>
      </c>
      <c r="H639" s="4" t="s">
        <v>41</v>
      </c>
      <c r="I639" s="4" t="s">
        <v>19</v>
      </c>
      <c r="J639" s="4" t="s">
        <v>3</v>
      </c>
      <c r="K639" s="4" t="s">
        <v>4</v>
      </c>
      <c r="L639" s="4" t="s">
        <v>5</v>
      </c>
      <c r="M639" s="8">
        <v>1</v>
      </c>
      <c r="N639" s="5">
        <v>79.92</v>
      </c>
      <c r="O639" s="6">
        <v>0.1</v>
      </c>
      <c r="P639" s="5">
        <v>43.13</v>
      </c>
      <c r="Q639" s="5">
        <f t="shared" si="36"/>
        <v>71.927999999999997</v>
      </c>
      <c r="R639" s="5">
        <f t="shared" si="37"/>
        <v>43.13</v>
      </c>
      <c r="S639" s="5">
        <f t="shared" si="38"/>
        <v>28.797999999999995</v>
      </c>
      <c r="T639" s="7">
        <f t="shared" si="39"/>
        <v>0.40037259481703918</v>
      </c>
    </row>
    <row r="640" spans="1:20" ht="15.6">
      <c r="A640" s="2">
        <v>413</v>
      </c>
      <c r="B640" s="3">
        <v>46134</v>
      </c>
      <c r="C640" s="4">
        <f>YEAR(SalesDataTable[[#This Row],[Order Date]])</f>
        <v>2026</v>
      </c>
      <c r="D640" s="16" t="str">
        <f>"Q"&amp;ROUNDUP(MONTH(SalesDataTable[[#This Row],[Order Date]])/3,0)</f>
        <v>Q2</v>
      </c>
      <c r="E640" s="4">
        <f>MONTH(SalesDataTable[[#This Row],[Order Date]])</f>
        <v>4</v>
      </c>
      <c r="F640" s="16" t="str">
        <f>TEXT(SalesDataTable[[#This Row],[Order Date]],"MMM")</f>
        <v>Apr</v>
      </c>
      <c r="G640" s="4" t="s">
        <v>6</v>
      </c>
      <c r="H640" s="4" t="s">
        <v>7</v>
      </c>
      <c r="I640" s="4" t="s">
        <v>2</v>
      </c>
      <c r="J640" s="4" t="s">
        <v>3</v>
      </c>
      <c r="K640" s="4" t="s">
        <v>23</v>
      </c>
      <c r="L640" s="4" t="s">
        <v>24</v>
      </c>
      <c r="M640" s="8">
        <v>2</v>
      </c>
      <c r="N640" s="5">
        <v>344.29</v>
      </c>
      <c r="O640" s="6">
        <v>0.1</v>
      </c>
      <c r="P640" s="5">
        <v>192.66</v>
      </c>
      <c r="Q640" s="5">
        <f t="shared" si="36"/>
        <v>619.72200000000009</v>
      </c>
      <c r="R640" s="5">
        <f t="shared" si="37"/>
        <v>385.32</v>
      </c>
      <c r="S640" s="5">
        <f t="shared" si="38"/>
        <v>234.4020000000001</v>
      </c>
      <c r="T640" s="7">
        <f t="shared" si="39"/>
        <v>0.37823733867766524</v>
      </c>
    </row>
    <row r="641" spans="1:20" ht="15.6">
      <c r="A641" s="2">
        <v>1658</v>
      </c>
      <c r="B641" s="3">
        <v>46134</v>
      </c>
      <c r="C641" s="4">
        <f>YEAR(SalesDataTable[[#This Row],[Order Date]])</f>
        <v>2026</v>
      </c>
      <c r="D641" s="16" t="str">
        <f>"Q"&amp;ROUNDUP(MONTH(SalesDataTable[[#This Row],[Order Date]])/3,0)</f>
        <v>Q2</v>
      </c>
      <c r="E641" s="4">
        <f>MONTH(SalesDataTable[[#This Row],[Order Date]])</f>
        <v>4</v>
      </c>
      <c r="F641" s="16" t="str">
        <f>TEXT(SalesDataTable[[#This Row],[Order Date]],"MMM")</f>
        <v>Apr</v>
      </c>
      <c r="G641" s="4" t="s">
        <v>11</v>
      </c>
      <c r="H641" s="4" t="s">
        <v>25</v>
      </c>
      <c r="I641" s="4" t="s">
        <v>2</v>
      </c>
      <c r="J641" s="4" t="s">
        <v>3</v>
      </c>
      <c r="K641" s="4" t="s">
        <v>9</v>
      </c>
      <c r="L641" s="4" t="s">
        <v>37</v>
      </c>
      <c r="M641" s="8">
        <v>1</v>
      </c>
      <c r="N641" s="5">
        <v>151.15</v>
      </c>
      <c r="O641" s="6">
        <v>0</v>
      </c>
      <c r="P641" s="5">
        <v>77.680000000000007</v>
      </c>
      <c r="Q641" s="5">
        <f t="shared" si="36"/>
        <v>151.15</v>
      </c>
      <c r="R641" s="5">
        <f t="shared" si="37"/>
        <v>77.680000000000007</v>
      </c>
      <c r="S641" s="5">
        <f t="shared" si="38"/>
        <v>73.47</v>
      </c>
      <c r="T641" s="7">
        <f t="shared" si="39"/>
        <v>0.48607343698312933</v>
      </c>
    </row>
    <row r="642" spans="1:20" ht="15.6">
      <c r="A642" s="2">
        <v>2024</v>
      </c>
      <c r="B642" s="3">
        <v>46134</v>
      </c>
      <c r="C642" s="4">
        <f>YEAR(SalesDataTable[[#This Row],[Order Date]])</f>
        <v>2026</v>
      </c>
      <c r="D642" s="16" t="str">
        <f>"Q"&amp;ROUNDUP(MONTH(SalesDataTable[[#This Row],[Order Date]])/3,0)</f>
        <v>Q2</v>
      </c>
      <c r="E642" s="4">
        <f>MONTH(SalesDataTable[[#This Row],[Order Date]])</f>
        <v>4</v>
      </c>
      <c r="F642" s="16" t="str">
        <f>TEXT(SalesDataTable[[#This Row],[Order Date]],"MMM")</f>
        <v>Apr</v>
      </c>
      <c r="G642" s="4" t="s">
        <v>6</v>
      </c>
      <c r="H642" s="4" t="s">
        <v>27</v>
      </c>
      <c r="I642" s="4" t="s">
        <v>19</v>
      </c>
      <c r="J642" s="4" t="s">
        <v>13</v>
      </c>
      <c r="K642" s="4" t="s">
        <v>23</v>
      </c>
      <c r="L642" s="4" t="s">
        <v>40</v>
      </c>
      <c r="M642" s="8">
        <v>1</v>
      </c>
      <c r="N642" s="5">
        <v>81.73</v>
      </c>
      <c r="O642" s="6">
        <v>0.05</v>
      </c>
      <c r="P642" s="5">
        <v>39.979999999999997</v>
      </c>
      <c r="Q642" s="5">
        <f t="shared" ref="Q642:Q705" si="40">M642*N642*(1-O642)</f>
        <v>77.643500000000003</v>
      </c>
      <c r="R642" s="5">
        <f t="shared" ref="R642:R705" si="41">M642*P642</f>
        <v>39.979999999999997</v>
      </c>
      <c r="S642" s="5">
        <f t="shared" ref="S642:S705" si="42">Q642-R642</f>
        <v>37.663500000000006</v>
      </c>
      <c r="T642" s="7">
        <f t="shared" ref="T642:T705" si="43">IFERROR(S642/Q642,0)</f>
        <v>0.48508246021882068</v>
      </c>
    </row>
    <row r="643" spans="1:20" ht="15.6">
      <c r="A643" s="2">
        <v>3980</v>
      </c>
      <c r="B643" s="3">
        <v>46134</v>
      </c>
      <c r="C643" s="4">
        <f>YEAR(SalesDataTable[[#This Row],[Order Date]])</f>
        <v>2026</v>
      </c>
      <c r="D643" s="16" t="str">
        <f>"Q"&amp;ROUNDUP(MONTH(SalesDataTable[[#This Row],[Order Date]])/3,0)</f>
        <v>Q2</v>
      </c>
      <c r="E643" s="4">
        <f>MONTH(SalesDataTable[[#This Row],[Order Date]])</f>
        <v>4</v>
      </c>
      <c r="F643" s="16" t="str">
        <f>TEXT(SalesDataTable[[#This Row],[Order Date]],"MMM")</f>
        <v>Apr</v>
      </c>
      <c r="G643" s="4" t="s">
        <v>20</v>
      </c>
      <c r="H643" s="4" t="s">
        <v>21</v>
      </c>
      <c r="I643" s="4" t="s">
        <v>19</v>
      </c>
      <c r="J643" s="4" t="s">
        <v>13</v>
      </c>
      <c r="K643" s="4" t="s">
        <v>9</v>
      </c>
      <c r="L643" s="4" t="s">
        <v>17</v>
      </c>
      <c r="M643" s="8">
        <v>1</v>
      </c>
      <c r="N643" s="5">
        <v>142.53</v>
      </c>
      <c r="O643" s="6">
        <v>0.05</v>
      </c>
      <c r="P643" s="5">
        <v>77.77</v>
      </c>
      <c r="Q643" s="5">
        <f t="shared" si="40"/>
        <v>135.40350000000001</v>
      </c>
      <c r="R643" s="5">
        <f t="shared" si="41"/>
        <v>77.77</v>
      </c>
      <c r="S643" s="5">
        <f t="shared" si="42"/>
        <v>57.633500000000012</v>
      </c>
      <c r="T643" s="7">
        <f t="shared" si="43"/>
        <v>0.4256426163282338</v>
      </c>
    </row>
    <row r="644" spans="1:20" ht="15.6">
      <c r="A644" s="2">
        <v>4239</v>
      </c>
      <c r="B644" s="3">
        <v>46134</v>
      </c>
      <c r="C644" s="4">
        <f>YEAR(SalesDataTable[[#This Row],[Order Date]])</f>
        <v>2026</v>
      </c>
      <c r="D644" s="16" t="str">
        <f>"Q"&amp;ROUNDUP(MONTH(SalesDataTable[[#This Row],[Order Date]])/3,0)</f>
        <v>Q2</v>
      </c>
      <c r="E644" s="4">
        <f>MONTH(SalesDataTable[[#This Row],[Order Date]])</f>
        <v>4</v>
      </c>
      <c r="F644" s="16" t="str">
        <f>TEXT(SalesDataTable[[#This Row],[Order Date]],"MMM")</f>
        <v>Apr</v>
      </c>
      <c r="G644" s="4" t="s">
        <v>6</v>
      </c>
      <c r="H644" s="4" t="s">
        <v>7</v>
      </c>
      <c r="I644" s="4" t="s">
        <v>2</v>
      </c>
      <c r="J644" s="4" t="s">
        <v>13</v>
      </c>
      <c r="K644" s="4" t="s">
        <v>23</v>
      </c>
      <c r="L644" s="4" t="s">
        <v>40</v>
      </c>
      <c r="M644" s="8">
        <v>2</v>
      </c>
      <c r="N644" s="5">
        <v>83.24</v>
      </c>
      <c r="O644" s="6">
        <v>0</v>
      </c>
      <c r="P644" s="5">
        <v>40.03</v>
      </c>
      <c r="Q644" s="5">
        <f t="shared" si="40"/>
        <v>166.48</v>
      </c>
      <c r="R644" s="5">
        <f t="shared" si="41"/>
        <v>80.06</v>
      </c>
      <c r="S644" s="5">
        <f t="shared" si="42"/>
        <v>86.419999999999987</v>
      </c>
      <c r="T644" s="7">
        <f t="shared" si="43"/>
        <v>0.51910139356078799</v>
      </c>
    </row>
    <row r="645" spans="1:20" ht="15.6">
      <c r="A645" s="2">
        <v>4761</v>
      </c>
      <c r="B645" s="3">
        <v>46134</v>
      </c>
      <c r="C645" s="4">
        <f>YEAR(SalesDataTable[[#This Row],[Order Date]])</f>
        <v>2026</v>
      </c>
      <c r="D645" s="16" t="str">
        <f>"Q"&amp;ROUNDUP(MONTH(SalesDataTable[[#This Row],[Order Date]])/3,0)</f>
        <v>Q2</v>
      </c>
      <c r="E645" s="4">
        <f>MONTH(SalesDataTable[[#This Row],[Order Date]])</f>
        <v>4</v>
      </c>
      <c r="F645" s="16" t="str">
        <f>TEXT(SalesDataTable[[#This Row],[Order Date]],"MMM")</f>
        <v>Apr</v>
      </c>
      <c r="G645" s="4" t="s">
        <v>0</v>
      </c>
      <c r="H645" s="4" t="s">
        <v>1</v>
      </c>
      <c r="I645" s="4" t="s">
        <v>28</v>
      </c>
      <c r="J645" s="4" t="s">
        <v>13</v>
      </c>
      <c r="K645" s="4" t="s">
        <v>9</v>
      </c>
      <c r="L645" s="4" t="s">
        <v>17</v>
      </c>
      <c r="M645" s="8">
        <v>1</v>
      </c>
      <c r="N645" s="5">
        <v>141.99</v>
      </c>
      <c r="O645" s="6">
        <v>0.05</v>
      </c>
      <c r="P645" s="5">
        <v>79.7</v>
      </c>
      <c r="Q645" s="5">
        <f t="shared" si="40"/>
        <v>134.8905</v>
      </c>
      <c r="R645" s="5">
        <f t="shared" si="41"/>
        <v>79.7</v>
      </c>
      <c r="S645" s="5">
        <f t="shared" si="42"/>
        <v>55.1905</v>
      </c>
      <c r="T645" s="7">
        <f t="shared" si="43"/>
        <v>0.40915038494186023</v>
      </c>
    </row>
    <row r="646" spans="1:20" ht="15.6">
      <c r="A646" s="2">
        <v>5160</v>
      </c>
      <c r="B646" s="3">
        <v>46134</v>
      </c>
      <c r="C646" s="4">
        <f>YEAR(SalesDataTable[[#This Row],[Order Date]])</f>
        <v>2026</v>
      </c>
      <c r="D646" s="16" t="str">
        <f>"Q"&amp;ROUNDUP(MONTH(SalesDataTable[[#This Row],[Order Date]])/3,0)</f>
        <v>Q2</v>
      </c>
      <c r="E646" s="4">
        <f>MONTH(SalesDataTable[[#This Row],[Order Date]])</f>
        <v>4</v>
      </c>
      <c r="F646" s="16" t="str">
        <f>TEXT(SalesDataTable[[#This Row],[Order Date]],"MMM")</f>
        <v>Apr</v>
      </c>
      <c r="G646" s="4" t="s">
        <v>6</v>
      </c>
      <c r="H646" s="4" t="s">
        <v>43</v>
      </c>
      <c r="I646" s="4" t="s">
        <v>2</v>
      </c>
      <c r="J646" s="4" t="s">
        <v>13</v>
      </c>
      <c r="K646" s="4" t="s">
        <v>34</v>
      </c>
      <c r="L646" s="4" t="s">
        <v>42</v>
      </c>
      <c r="M646" s="8">
        <v>2</v>
      </c>
      <c r="N646" s="5">
        <v>35.94</v>
      </c>
      <c r="O646" s="6">
        <v>0.05</v>
      </c>
      <c r="P646" s="5">
        <v>14.17</v>
      </c>
      <c r="Q646" s="5">
        <f t="shared" si="40"/>
        <v>68.285999999999987</v>
      </c>
      <c r="R646" s="5">
        <f t="shared" si="41"/>
        <v>28.34</v>
      </c>
      <c r="S646" s="5">
        <f t="shared" si="42"/>
        <v>39.945999999999984</v>
      </c>
      <c r="T646" s="7">
        <f t="shared" si="43"/>
        <v>0.5849808159798493</v>
      </c>
    </row>
    <row r="647" spans="1:20" ht="15.6">
      <c r="A647" s="2">
        <v>2224</v>
      </c>
      <c r="B647" s="3">
        <v>46135</v>
      </c>
      <c r="C647" s="4">
        <f>YEAR(SalesDataTable[[#This Row],[Order Date]])</f>
        <v>2026</v>
      </c>
      <c r="D647" s="16" t="str">
        <f>"Q"&amp;ROUNDUP(MONTH(SalesDataTable[[#This Row],[Order Date]])/3,0)</f>
        <v>Q2</v>
      </c>
      <c r="E647" s="4">
        <f>MONTH(SalesDataTable[[#This Row],[Order Date]])</f>
        <v>4</v>
      </c>
      <c r="F647" s="16" t="str">
        <f>TEXT(SalesDataTable[[#This Row],[Order Date]],"MMM")</f>
        <v>Apr</v>
      </c>
      <c r="G647" s="4" t="s">
        <v>6</v>
      </c>
      <c r="H647" s="4" t="s">
        <v>7</v>
      </c>
      <c r="I647" s="4" t="s">
        <v>2</v>
      </c>
      <c r="J647" s="4" t="s">
        <v>13</v>
      </c>
      <c r="K647" s="4" t="s">
        <v>34</v>
      </c>
      <c r="L647" s="4" t="s">
        <v>45</v>
      </c>
      <c r="M647" s="8">
        <v>3</v>
      </c>
      <c r="N647" s="5">
        <v>49.55</v>
      </c>
      <c r="O647" s="6">
        <v>0</v>
      </c>
      <c r="P647" s="5">
        <v>22.55</v>
      </c>
      <c r="Q647" s="5">
        <f t="shared" si="40"/>
        <v>148.64999999999998</v>
      </c>
      <c r="R647" s="5">
        <f t="shared" si="41"/>
        <v>67.650000000000006</v>
      </c>
      <c r="S647" s="5">
        <f t="shared" si="42"/>
        <v>80.999999999999972</v>
      </c>
      <c r="T647" s="7">
        <f t="shared" si="43"/>
        <v>0.54490413723511588</v>
      </c>
    </row>
    <row r="648" spans="1:20" ht="15.6">
      <c r="A648" s="2">
        <v>2832</v>
      </c>
      <c r="B648" s="3">
        <v>46135</v>
      </c>
      <c r="C648" s="4">
        <f>YEAR(SalesDataTable[[#This Row],[Order Date]])</f>
        <v>2026</v>
      </c>
      <c r="D648" s="16" t="str">
        <f>"Q"&amp;ROUNDUP(MONTH(SalesDataTable[[#This Row],[Order Date]])/3,0)</f>
        <v>Q2</v>
      </c>
      <c r="E648" s="4">
        <f>MONTH(SalesDataTable[[#This Row],[Order Date]])</f>
        <v>4</v>
      </c>
      <c r="F648" s="16" t="str">
        <f>TEXT(SalesDataTable[[#This Row],[Order Date]],"MMM")</f>
        <v>Apr</v>
      </c>
      <c r="G648" s="4" t="s">
        <v>20</v>
      </c>
      <c r="H648" s="4" t="s">
        <v>33</v>
      </c>
      <c r="I648" s="4" t="s">
        <v>28</v>
      </c>
      <c r="J648" s="4" t="s">
        <v>3</v>
      </c>
      <c r="K648" s="4" t="s">
        <v>34</v>
      </c>
      <c r="L648" s="4" t="s">
        <v>35</v>
      </c>
      <c r="M648" s="8">
        <v>1</v>
      </c>
      <c r="N648" s="5">
        <v>39.89</v>
      </c>
      <c r="O648" s="6">
        <v>0.05</v>
      </c>
      <c r="P648" s="5">
        <v>15.06</v>
      </c>
      <c r="Q648" s="5">
        <f t="shared" si="40"/>
        <v>37.895499999999998</v>
      </c>
      <c r="R648" s="5">
        <f t="shared" si="41"/>
        <v>15.06</v>
      </c>
      <c r="S648" s="5">
        <f t="shared" si="42"/>
        <v>22.835499999999996</v>
      </c>
      <c r="T648" s="7">
        <f t="shared" si="43"/>
        <v>0.60259133670224685</v>
      </c>
    </row>
    <row r="649" spans="1:20" ht="15.6">
      <c r="A649" s="2">
        <v>3000</v>
      </c>
      <c r="B649" s="3">
        <v>46135</v>
      </c>
      <c r="C649" s="4">
        <f>YEAR(SalesDataTable[[#This Row],[Order Date]])</f>
        <v>2026</v>
      </c>
      <c r="D649" s="16" t="str">
        <f>"Q"&amp;ROUNDUP(MONTH(SalesDataTable[[#This Row],[Order Date]])/3,0)</f>
        <v>Q2</v>
      </c>
      <c r="E649" s="4">
        <f>MONTH(SalesDataTable[[#This Row],[Order Date]])</f>
        <v>4</v>
      </c>
      <c r="F649" s="16" t="str">
        <f>TEXT(SalesDataTable[[#This Row],[Order Date]],"MMM")</f>
        <v>Apr</v>
      </c>
      <c r="G649" s="4" t="s">
        <v>20</v>
      </c>
      <c r="H649" s="4" t="s">
        <v>31</v>
      </c>
      <c r="I649" s="4" t="s">
        <v>28</v>
      </c>
      <c r="J649" s="4" t="s">
        <v>13</v>
      </c>
      <c r="K649" s="4" t="s">
        <v>34</v>
      </c>
      <c r="L649" s="4" t="s">
        <v>35</v>
      </c>
      <c r="M649" s="8">
        <v>1</v>
      </c>
      <c r="N649" s="5">
        <v>40.630000000000003</v>
      </c>
      <c r="O649" s="6">
        <v>0.1</v>
      </c>
      <c r="P649" s="5">
        <v>14.67</v>
      </c>
      <c r="Q649" s="5">
        <f t="shared" si="40"/>
        <v>36.567</v>
      </c>
      <c r="R649" s="5">
        <f t="shared" si="41"/>
        <v>14.67</v>
      </c>
      <c r="S649" s="5">
        <f t="shared" si="42"/>
        <v>21.896999999999998</v>
      </c>
      <c r="T649" s="7">
        <f t="shared" si="43"/>
        <v>0.59881860694068423</v>
      </c>
    </row>
    <row r="650" spans="1:20" ht="15.6">
      <c r="A650" s="2">
        <v>3206</v>
      </c>
      <c r="B650" s="3">
        <v>46135</v>
      </c>
      <c r="C650" s="4">
        <f>YEAR(SalesDataTable[[#This Row],[Order Date]])</f>
        <v>2026</v>
      </c>
      <c r="D650" s="16" t="str">
        <f>"Q"&amp;ROUNDUP(MONTH(SalesDataTable[[#This Row],[Order Date]])/3,0)</f>
        <v>Q2</v>
      </c>
      <c r="E650" s="4">
        <f>MONTH(SalesDataTable[[#This Row],[Order Date]])</f>
        <v>4</v>
      </c>
      <c r="F650" s="16" t="str">
        <f>TEXT(SalesDataTable[[#This Row],[Order Date]],"MMM")</f>
        <v>Apr</v>
      </c>
      <c r="G650" s="4" t="s">
        <v>20</v>
      </c>
      <c r="H650" s="4" t="s">
        <v>33</v>
      </c>
      <c r="I650" s="4" t="s">
        <v>28</v>
      </c>
      <c r="J650" s="4" t="s">
        <v>3</v>
      </c>
      <c r="K650" s="4" t="s">
        <v>4</v>
      </c>
      <c r="L650" s="4" t="s">
        <v>26</v>
      </c>
      <c r="M650" s="8">
        <v>4</v>
      </c>
      <c r="N650" s="5">
        <v>39.78</v>
      </c>
      <c r="O650" s="6">
        <v>0.05</v>
      </c>
      <c r="P650" s="5">
        <v>16.7</v>
      </c>
      <c r="Q650" s="5">
        <f t="shared" si="40"/>
        <v>151.16399999999999</v>
      </c>
      <c r="R650" s="5">
        <f t="shared" si="41"/>
        <v>66.8</v>
      </c>
      <c r="S650" s="5">
        <f t="shared" si="42"/>
        <v>84.36399999999999</v>
      </c>
      <c r="T650" s="7">
        <f t="shared" si="43"/>
        <v>0.55809584292556425</v>
      </c>
    </row>
    <row r="651" spans="1:20" ht="15.6">
      <c r="A651" s="2">
        <v>3777</v>
      </c>
      <c r="B651" s="3">
        <v>46135</v>
      </c>
      <c r="C651" s="4">
        <f>YEAR(SalesDataTable[[#This Row],[Order Date]])</f>
        <v>2026</v>
      </c>
      <c r="D651" s="16" t="str">
        <f>"Q"&amp;ROUNDUP(MONTH(SalesDataTable[[#This Row],[Order Date]])/3,0)</f>
        <v>Q2</v>
      </c>
      <c r="E651" s="4">
        <f>MONTH(SalesDataTable[[#This Row],[Order Date]])</f>
        <v>4</v>
      </c>
      <c r="F651" s="16" t="str">
        <f>TEXT(SalesDataTable[[#This Row],[Order Date]],"MMM")</f>
        <v>Apr</v>
      </c>
      <c r="G651" s="4" t="s">
        <v>20</v>
      </c>
      <c r="H651" s="4" t="s">
        <v>21</v>
      </c>
      <c r="I651" s="4" t="s">
        <v>28</v>
      </c>
      <c r="J651" s="4" t="s">
        <v>16</v>
      </c>
      <c r="K651" s="4" t="s">
        <v>9</v>
      </c>
      <c r="L651" s="4" t="s">
        <v>10</v>
      </c>
      <c r="M651" s="8">
        <v>1</v>
      </c>
      <c r="N651" s="5">
        <v>92.74</v>
      </c>
      <c r="O651" s="6">
        <v>0</v>
      </c>
      <c r="P651" s="5">
        <v>46.1</v>
      </c>
      <c r="Q651" s="5">
        <f t="shared" si="40"/>
        <v>92.74</v>
      </c>
      <c r="R651" s="5">
        <f t="shared" si="41"/>
        <v>46.1</v>
      </c>
      <c r="S651" s="5">
        <f t="shared" si="42"/>
        <v>46.639999999999993</v>
      </c>
      <c r="T651" s="7">
        <f t="shared" si="43"/>
        <v>0.50291136510675005</v>
      </c>
    </row>
    <row r="652" spans="1:20" ht="15.6">
      <c r="A652" s="2">
        <v>4980</v>
      </c>
      <c r="B652" s="3">
        <v>46135</v>
      </c>
      <c r="C652" s="4">
        <f>YEAR(SalesDataTable[[#This Row],[Order Date]])</f>
        <v>2026</v>
      </c>
      <c r="D652" s="16" t="str">
        <f>"Q"&amp;ROUNDUP(MONTH(SalesDataTable[[#This Row],[Order Date]])/3,0)</f>
        <v>Q2</v>
      </c>
      <c r="E652" s="4">
        <f>MONTH(SalesDataTable[[#This Row],[Order Date]])</f>
        <v>4</v>
      </c>
      <c r="F652" s="16" t="str">
        <f>TEXT(SalesDataTable[[#This Row],[Order Date]],"MMM")</f>
        <v>Apr</v>
      </c>
      <c r="G652" s="4" t="s">
        <v>6</v>
      </c>
      <c r="H652" s="4" t="s">
        <v>27</v>
      </c>
      <c r="I652" s="4" t="s">
        <v>19</v>
      </c>
      <c r="J652" s="4" t="s">
        <v>3</v>
      </c>
      <c r="K652" s="4" t="s">
        <v>23</v>
      </c>
      <c r="L652" s="4" t="s">
        <v>51</v>
      </c>
      <c r="M652" s="8">
        <v>2</v>
      </c>
      <c r="N652" s="5">
        <v>120.49</v>
      </c>
      <c r="O652" s="6">
        <v>0.1</v>
      </c>
      <c r="P652" s="5">
        <v>62.23</v>
      </c>
      <c r="Q652" s="5">
        <f t="shared" si="40"/>
        <v>216.88200000000001</v>
      </c>
      <c r="R652" s="5">
        <f t="shared" si="41"/>
        <v>124.46</v>
      </c>
      <c r="S652" s="5">
        <f t="shared" si="42"/>
        <v>92.422000000000011</v>
      </c>
      <c r="T652" s="7">
        <f t="shared" si="43"/>
        <v>0.42613955976060719</v>
      </c>
    </row>
    <row r="653" spans="1:20" ht="15.6">
      <c r="A653" s="2">
        <v>1102</v>
      </c>
      <c r="B653" s="3">
        <v>46136</v>
      </c>
      <c r="C653" s="4">
        <f>YEAR(SalesDataTable[[#This Row],[Order Date]])</f>
        <v>2026</v>
      </c>
      <c r="D653" s="16" t="str">
        <f>"Q"&amp;ROUNDUP(MONTH(SalesDataTable[[#This Row],[Order Date]])/3,0)</f>
        <v>Q2</v>
      </c>
      <c r="E653" s="4">
        <f>MONTH(SalesDataTable[[#This Row],[Order Date]])</f>
        <v>4</v>
      </c>
      <c r="F653" s="16" t="str">
        <f>TEXT(SalesDataTable[[#This Row],[Order Date]],"MMM")</f>
        <v>Apr</v>
      </c>
      <c r="G653" s="4" t="s">
        <v>6</v>
      </c>
      <c r="H653" s="4" t="s">
        <v>27</v>
      </c>
      <c r="I653" s="4" t="s">
        <v>2</v>
      </c>
      <c r="J653" s="4" t="s">
        <v>16</v>
      </c>
      <c r="K653" s="4" t="s">
        <v>9</v>
      </c>
      <c r="L653" s="4" t="s">
        <v>46</v>
      </c>
      <c r="M653" s="8">
        <v>2</v>
      </c>
      <c r="N653" s="5">
        <v>70.53</v>
      </c>
      <c r="O653" s="6">
        <v>0</v>
      </c>
      <c r="P653" s="5">
        <v>32.229999999999997</v>
      </c>
      <c r="Q653" s="5">
        <f t="shared" si="40"/>
        <v>141.06</v>
      </c>
      <c r="R653" s="5">
        <f t="shared" si="41"/>
        <v>64.459999999999994</v>
      </c>
      <c r="S653" s="5">
        <f t="shared" si="42"/>
        <v>76.600000000000009</v>
      </c>
      <c r="T653" s="7">
        <f t="shared" si="43"/>
        <v>0.54303133418403526</v>
      </c>
    </row>
    <row r="654" spans="1:20" ht="15.6">
      <c r="A654" s="2">
        <v>1333</v>
      </c>
      <c r="B654" s="3">
        <v>46136</v>
      </c>
      <c r="C654" s="4">
        <f>YEAR(SalesDataTable[[#This Row],[Order Date]])</f>
        <v>2026</v>
      </c>
      <c r="D654" s="16" t="str">
        <f>"Q"&amp;ROUNDUP(MONTH(SalesDataTable[[#This Row],[Order Date]])/3,0)</f>
        <v>Q2</v>
      </c>
      <c r="E654" s="4">
        <f>MONTH(SalesDataTable[[#This Row],[Order Date]])</f>
        <v>4</v>
      </c>
      <c r="F654" s="16" t="str">
        <f>TEXT(SalesDataTable[[#This Row],[Order Date]],"MMM")</f>
        <v>Apr</v>
      </c>
      <c r="G654" s="4" t="s">
        <v>6</v>
      </c>
      <c r="H654" s="4" t="s">
        <v>49</v>
      </c>
      <c r="I654" s="4" t="s">
        <v>2</v>
      </c>
      <c r="J654" s="4" t="s">
        <v>13</v>
      </c>
      <c r="K654" s="4" t="s">
        <v>9</v>
      </c>
      <c r="L654" s="4" t="s">
        <v>10</v>
      </c>
      <c r="M654" s="8">
        <v>1</v>
      </c>
      <c r="N654" s="5">
        <v>90.87</v>
      </c>
      <c r="O654" s="6">
        <v>0.1</v>
      </c>
      <c r="P654" s="5">
        <v>44.4</v>
      </c>
      <c r="Q654" s="5">
        <f t="shared" si="40"/>
        <v>81.783000000000001</v>
      </c>
      <c r="R654" s="5">
        <f t="shared" si="41"/>
        <v>44.4</v>
      </c>
      <c r="S654" s="5">
        <f t="shared" si="42"/>
        <v>37.383000000000003</v>
      </c>
      <c r="T654" s="7">
        <f t="shared" si="43"/>
        <v>0.45709988628443565</v>
      </c>
    </row>
    <row r="655" spans="1:20" ht="15.6">
      <c r="A655" s="2">
        <v>1369</v>
      </c>
      <c r="B655" s="3">
        <v>46136</v>
      </c>
      <c r="C655" s="4">
        <f>YEAR(SalesDataTable[[#This Row],[Order Date]])</f>
        <v>2026</v>
      </c>
      <c r="D655" s="16" t="str">
        <f>"Q"&amp;ROUNDUP(MONTH(SalesDataTable[[#This Row],[Order Date]])/3,0)</f>
        <v>Q2</v>
      </c>
      <c r="E655" s="4">
        <f>MONTH(SalesDataTable[[#This Row],[Order Date]])</f>
        <v>4</v>
      </c>
      <c r="F655" s="16" t="str">
        <f>TEXT(SalesDataTable[[#This Row],[Order Date]],"MMM")</f>
        <v>Apr</v>
      </c>
      <c r="G655" s="4" t="s">
        <v>6</v>
      </c>
      <c r="H655" s="4" t="s">
        <v>49</v>
      </c>
      <c r="I655" s="4" t="s">
        <v>8</v>
      </c>
      <c r="J655" s="4" t="s">
        <v>3</v>
      </c>
      <c r="K655" s="4" t="s">
        <v>34</v>
      </c>
      <c r="L655" s="4" t="s">
        <v>38</v>
      </c>
      <c r="M655" s="8">
        <v>3</v>
      </c>
      <c r="N655" s="5">
        <v>124.31</v>
      </c>
      <c r="O655" s="6">
        <v>0.2</v>
      </c>
      <c r="P655" s="5">
        <v>67.97</v>
      </c>
      <c r="Q655" s="5">
        <f t="shared" si="40"/>
        <v>298.34399999999999</v>
      </c>
      <c r="R655" s="5">
        <f t="shared" si="41"/>
        <v>203.91</v>
      </c>
      <c r="S655" s="5">
        <f t="shared" si="42"/>
        <v>94.433999999999997</v>
      </c>
      <c r="T655" s="7">
        <f t="shared" si="43"/>
        <v>0.31652723031131846</v>
      </c>
    </row>
    <row r="656" spans="1:20" ht="15.6">
      <c r="A656" s="2">
        <v>1712</v>
      </c>
      <c r="B656" s="3">
        <v>46136</v>
      </c>
      <c r="C656" s="4">
        <f>YEAR(SalesDataTable[[#This Row],[Order Date]])</f>
        <v>2026</v>
      </c>
      <c r="D656" s="16" t="str">
        <f>"Q"&amp;ROUNDUP(MONTH(SalesDataTable[[#This Row],[Order Date]])/3,0)</f>
        <v>Q2</v>
      </c>
      <c r="E656" s="4">
        <f>MONTH(SalesDataTable[[#This Row],[Order Date]])</f>
        <v>4</v>
      </c>
      <c r="F656" s="16" t="str">
        <f>TEXT(SalesDataTable[[#This Row],[Order Date]],"MMM")</f>
        <v>Apr</v>
      </c>
      <c r="G656" s="4" t="s">
        <v>6</v>
      </c>
      <c r="H656" s="4" t="s">
        <v>7</v>
      </c>
      <c r="I656" s="4" t="s">
        <v>8</v>
      </c>
      <c r="J656" s="4" t="s">
        <v>3</v>
      </c>
      <c r="K656" s="4" t="s">
        <v>4</v>
      </c>
      <c r="L656" s="4" t="s">
        <v>26</v>
      </c>
      <c r="M656" s="8">
        <v>15</v>
      </c>
      <c r="N656" s="5">
        <v>41.21</v>
      </c>
      <c r="O656" s="6">
        <v>0.15</v>
      </c>
      <c r="P656" s="5">
        <v>16.760000000000002</v>
      </c>
      <c r="Q656" s="5">
        <f t="shared" si="40"/>
        <v>525.42750000000001</v>
      </c>
      <c r="R656" s="5">
        <f t="shared" si="41"/>
        <v>251.40000000000003</v>
      </c>
      <c r="S656" s="5">
        <f t="shared" si="42"/>
        <v>274.02749999999997</v>
      </c>
      <c r="T656" s="7">
        <f t="shared" si="43"/>
        <v>0.52153246642020068</v>
      </c>
    </row>
    <row r="657" spans="1:20" ht="15.6">
      <c r="A657" s="2">
        <v>2229</v>
      </c>
      <c r="B657" s="3">
        <v>46136</v>
      </c>
      <c r="C657" s="4">
        <f>YEAR(SalesDataTable[[#This Row],[Order Date]])</f>
        <v>2026</v>
      </c>
      <c r="D657" s="16" t="str">
        <f>"Q"&amp;ROUNDUP(MONTH(SalesDataTable[[#This Row],[Order Date]])/3,0)</f>
        <v>Q2</v>
      </c>
      <c r="E657" s="4">
        <f>MONTH(SalesDataTable[[#This Row],[Order Date]])</f>
        <v>4</v>
      </c>
      <c r="F657" s="16" t="str">
        <f>TEXT(SalesDataTable[[#This Row],[Order Date]],"MMM")</f>
        <v>Apr</v>
      </c>
      <c r="G657" s="4" t="s">
        <v>0</v>
      </c>
      <c r="H657" s="4" t="s">
        <v>1</v>
      </c>
      <c r="I657" s="4" t="s">
        <v>2</v>
      </c>
      <c r="J657" s="4" t="s">
        <v>13</v>
      </c>
      <c r="K657" s="4" t="s">
        <v>9</v>
      </c>
      <c r="L657" s="4" t="s">
        <v>17</v>
      </c>
      <c r="M657" s="8">
        <v>2</v>
      </c>
      <c r="N657" s="5">
        <v>145.75</v>
      </c>
      <c r="O657" s="6">
        <v>0.1</v>
      </c>
      <c r="P657" s="5">
        <v>78.900000000000006</v>
      </c>
      <c r="Q657" s="5">
        <f t="shared" si="40"/>
        <v>262.35000000000002</v>
      </c>
      <c r="R657" s="5">
        <f t="shared" si="41"/>
        <v>157.80000000000001</v>
      </c>
      <c r="S657" s="5">
        <f t="shared" si="42"/>
        <v>104.55000000000001</v>
      </c>
      <c r="T657" s="7">
        <f t="shared" si="43"/>
        <v>0.39851343624928531</v>
      </c>
    </row>
    <row r="658" spans="1:20" ht="15.6">
      <c r="A658" s="2">
        <v>3458</v>
      </c>
      <c r="B658" s="3">
        <v>46136</v>
      </c>
      <c r="C658" s="4">
        <f>YEAR(SalesDataTable[[#This Row],[Order Date]])</f>
        <v>2026</v>
      </c>
      <c r="D658" s="16" t="str">
        <f>"Q"&amp;ROUNDUP(MONTH(SalesDataTable[[#This Row],[Order Date]])/3,0)</f>
        <v>Q2</v>
      </c>
      <c r="E658" s="4">
        <f>MONTH(SalesDataTable[[#This Row],[Order Date]])</f>
        <v>4</v>
      </c>
      <c r="F658" s="16" t="str">
        <f>TEXT(SalesDataTable[[#This Row],[Order Date]],"MMM")</f>
        <v>Apr</v>
      </c>
      <c r="G658" s="4" t="s">
        <v>11</v>
      </c>
      <c r="H658" s="4" t="s">
        <v>18</v>
      </c>
      <c r="I658" s="4" t="s">
        <v>2</v>
      </c>
      <c r="J658" s="4" t="s">
        <v>13</v>
      </c>
      <c r="K658" s="4" t="s">
        <v>14</v>
      </c>
      <c r="L658" s="4" t="s">
        <v>44</v>
      </c>
      <c r="M658" s="8">
        <v>1</v>
      </c>
      <c r="N658" s="5">
        <v>134.86000000000001</v>
      </c>
      <c r="O658" s="6">
        <v>0</v>
      </c>
      <c r="P658" s="5">
        <v>66.040000000000006</v>
      </c>
      <c r="Q658" s="5">
        <f t="shared" si="40"/>
        <v>134.86000000000001</v>
      </c>
      <c r="R658" s="5">
        <f t="shared" si="41"/>
        <v>66.040000000000006</v>
      </c>
      <c r="S658" s="5">
        <f t="shared" si="42"/>
        <v>68.820000000000007</v>
      </c>
      <c r="T658" s="7">
        <f t="shared" si="43"/>
        <v>0.51030698502150373</v>
      </c>
    </row>
    <row r="659" spans="1:20" ht="15.6">
      <c r="A659" s="2">
        <v>4637</v>
      </c>
      <c r="B659" s="3">
        <v>46136</v>
      </c>
      <c r="C659" s="4">
        <f>YEAR(SalesDataTable[[#This Row],[Order Date]])</f>
        <v>2026</v>
      </c>
      <c r="D659" s="16" t="str">
        <f>"Q"&amp;ROUNDUP(MONTH(SalesDataTable[[#This Row],[Order Date]])/3,0)</f>
        <v>Q2</v>
      </c>
      <c r="E659" s="4">
        <f>MONTH(SalesDataTable[[#This Row],[Order Date]])</f>
        <v>4</v>
      </c>
      <c r="F659" s="16" t="str">
        <f>TEXT(SalesDataTable[[#This Row],[Order Date]],"MMM")</f>
        <v>Apr</v>
      </c>
      <c r="G659" s="4" t="s">
        <v>20</v>
      </c>
      <c r="H659" s="4" t="s">
        <v>47</v>
      </c>
      <c r="I659" s="4" t="s">
        <v>19</v>
      </c>
      <c r="J659" s="4" t="s">
        <v>13</v>
      </c>
      <c r="K659" s="4" t="s">
        <v>14</v>
      </c>
      <c r="L659" s="4" t="s">
        <v>44</v>
      </c>
      <c r="M659" s="8">
        <v>1</v>
      </c>
      <c r="N659" s="5">
        <v>136.07</v>
      </c>
      <c r="O659" s="6">
        <v>0</v>
      </c>
      <c r="P659" s="5">
        <v>65.17</v>
      </c>
      <c r="Q659" s="5">
        <f t="shared" si="40"/>
        <v>136.07</v>
      </c>
      <c r="R659" s="5">
        <f t="shared" si="41"/>
        <v>65.17</v>
      </c>
      <c r="S659" s="5">
        <f t="shared" si="42"/>
        <v>70.899999999999991</v>
      </c>
      <c r="T659" s="7">
        <f t="shared" si="43"/>
        <v>0.52105533916366575</v>
      </c>
    </row>
    <row r="660" spans="1:20" ht="15.6">
      <c r="A660" s="2">
        <v>4726</v>
      </c>
      <c r="B660" s="3">
        <v>46136</v>
      </c>
      <c r="C660" s="4">
        <f>YEAR(SalesDataTable[[#This Row],[Order Date]])</f>
        <v>2026</v>
      </c>
      <c r="D660" s="16" t="str">
        <f>"Q"&amp;ROUNDUP(MONTH(SalesDataTable[[#This Row],[Order Date]])/3,0)</f>
        <v>Q2</v>
      </c>
      <c r="E660" s="4">
        <f>MONTH(SalesDataTable[[#This Row],[Order Date]])</f>
        <v>4</v>
      </c>
      <c r="F660" s="16" t="str">
        <f>TEXT(SalesDataTable[[#This Row],[Order Date]],"MMM")</f>
        <v>Apr</v>
      </c>
      <c r="G660" s="4" t="s">
        <v>0</v>
      </c>
      <c r="H660" s="4" t="s">
        <v>50</v>
      </c>
      <c r="I660" s="4" t="s">
        <v>19</v>
      </c>
      <c r="J660" s="4" t="s">
        <v>16</v>
      </c>
      <c r="K660" s="4" t="s">
        <v>14</v>
      </c>
      <c r="L660" s="4" t="s">
        <v>32</v>
      </c>
      <c r="M660" s="8">
        <v>1</v>
      </c>
      <c r="N660" s="5">
        <v>47.25</v>
      </c>
      <c r="O660" s="6">
        <v>0.1</v>
      </c>
      <c r="P660" s="5">
        <v>18.25</v>
      </c>
      <c r="Q660" s="5">
        <f t="shared" si="40"/>
        <v>42.524999999999999</v>
      </c>
      <c r="R660" s="5">
        <f t="shared" si="41"/>
        <v>18.25</v>
      </c>
      <c r="S660" s="5">
        <f t="shared" si="42"/>
        <v>24.274999999999999</v>
      </c>
      <c r="T660" s="7">
        <f t="shared" si="43"/>
        <v>0.57084068195179305</v>
      </c>
    </row>
    <row r="661" spans="1:20" ht="15.6">
      <c r="A661" s="2">
        <v>4838</v>
      </c>
      <c r="B661" s="3">
        <v>46136</v>
      </c>
      <c r="C661" s="4">
        <f>YEAR(SalesDataTable[[#This Row],[Order Date]])</f>
        <v>2026</v>
      </c>
      <c r="D661" s="16" t="str">
        <f>"Q"&amp;ROUNDUP(MONTH(SalesDataTable[[#This Row],[Order Date]])/3,0)</f>
        <v>Q2</v>
      </c>
      <c r="E661" s="4">
        <f>MONTH(SalesDataTable[[#This Row],[Order Date]])</f>
        <v>4</v>
      </c>
      <c r="F661" s="16" t="str">
        <f>TEXT(SalesDataTable[[#This Row],[Order Date]],"MMM")</f>
        <v>Apr</v>
      </c>
      <c r="G661" s="4" t="s">
        <v>0</v>
      </c>
      <c r="H661" s="4" t="s">
        <v>1</v>
      </c>
      <c r="I661" s="4" t="s">
        <v>2</v>
      </c>
      <c r="J661" s="4" t="s">
        <v>16</v>
      </c>
      <c r="K661" s="4" t="s">
        <v>4</v>
      </c>
      <c r="L661" s="4" t="s">
        <v>26</v>
      </c>
      <c r="M661" s="8">
        <v>2</v>
      </c>
      <c r="N661" s="5">
        <v>41.32</v>
      </c>
      <c r="O661" s="6">
        <v>0.1</v>
      </c>
      <c r="P661" s="5">
        <v>16.66</v>
      </c>
      <c r="Q661" s="5">
        <f t="shared" si="40"/>
        <v>74.376000000000005</v>
      </c>
      <c r="R661" s="5">
        <f t="shared" si="41"/>
        <v>33.32</v>
      </c>
      <c r="S661" s="5">
        <f t="shared" si="42"/>
        <v>41.056000000000004</v>
      </c>
      <c r="T661" s="7">
        <f t="shared" si="43"/>
        <v>0.5520060234484242</v>
      </c>
    </row>
    <row r="662" spans="1:20" ht="15.6">
      <c r="A662" s="2">
        <v>5075</v>
      </c>
      <c r="B662" s="3">
        <v>46136</v>
      </c>
      <c r="C662" s="4">
        <f>YEAR(SalesDataTable[[#This Row],[Order Date]])</f>
        <v>2026</v>
      </c>
      <c r="D662" s="16" t="str">
        <f>"Q"&amp;ROUNDUP(MONTH(SalesDataTable[[#This Row],[Order Date]])/3,0)</f>
        <v>Q2</v>
      </c>
      <c r="E662" s="4">
        <f>MONTH(SalesDataTable[[#This Row],[Order Date]])</f>
        <v>4</v>
      </c>
      <c r="F662" s="16" t="str">
        <f>TEXT(SalesDataTable[[#This Row],[Order Date]],"MMM")</f>
        <v>Apr</v>
      </c>
      <c r="G662" s="4" t="s">
        <v>0</v>
      </c>
      <c r="H662" s="4" t="s">
        <v>50</v>
      </c>
      <c r="I662" s="4" t="s">
        <v>28</v>
      </c>
      <c r="J662" s="4" t="s">
        <v>13</v>
      </c>
      <c r="K662" s="4" t="s">
        <v>4</v>
      </c>
      <c r="L662" s="4" t="s">
        <v>5</v>
      </c>
      <c r="M662" s="8">
        <v>2</v>
      </c>
      <c r="N662" s="5">
        <v>81.75</v>
      </c>
      <c r="O662" s="6">
        <v>0</v>
      </c>
      <c r="P662" s="5">
        <v>41.92</v>
      </c>
      <c r="Q662" s="5">
        <f t="shared" si="40"/>
        <v>163.5</v>
      </c>
      <c r="R662" s="5">
        <f t="shared" si="41"/>
        <v>83.84</v>
      </c>
      <c r="S662" s="5">
        <f t="shared" si="42"/>
        <v>79.66</v>
      </c>
      <c r="T662" s="7">
        <f t="shared" si="43"/>
        <v>0.48721712538226297</v>
      </c>
    </row>
    <row r="663" spans="1:20" ht="15.6">
      <c r="A663" s="2">
        <v>149</v>
      </c>
      <c r="B663" s="3">
        <v>46137</v>
      </c>
      <c r="C663" s="4">
        <f>YEAR(SalesDataTable[[#This Row],[Order Date]])</f>
        <v>2026</v>
      </c>
      <c r="D663" s="16" t="str">
        <f>"Q"&amp;ROUNDUP(MONTH(SalesDataTable[[#This Row],[Order Date]])/3,0)</f>
        <v>Q2</v>
      </c>
      <c r="E663" s="4">
        <f>MONTH(SalesDataTable[[#This Row],[Order Date]])</f>
        <v>4</v>
      </c>
      <c r="F663" s="16" t="str">
        <f>TEXT(SalesDataTable[[#This Row],[Order Date]],"MMM")</f>
        <v>Apr</v>
      </c>
      <c r="G663" s="4" t="s">
        <v>6</v>
      </c>
      <c r="H663" s="4" t="s">
        <v>43</v>
      </c>
      <c r="I663" s="4" t="s">
        <v>2</v>
      </c>
      <c r="J663" s="4" t="s">
        <v>3</v>
      </c>
      <c r="K663" s="4" t="s">
        <v>14</v>
      </c>
      <c r="L663" s="4" t="s">
        <v>15</v>
      </c>
      <c r="M663" s="8">
        <v>1</v>
      </c>
      <c r="N663" s="5">
        <v>36.020000000000003</v>
      </c>
      <c r="O663" s="6">
        <v>0.05</v>
      </c>
      <c r="P663" s="5">
        <v>13.72</v>
      </c>
      <c r="Q663" s="5">
        <f t="shared" si="40"/>
        <v>34.219000000000001</v>
      </c>
      <c r="R663" s="5">
        <f t="shared" si="41"/>
        <v>13.72</v>
      </c>
      <c r="S663" s="5">
        <f t="shared" si="42"/>
        <v>20.499000000000002</v>
      </c>
      <c r="T663" s="7">
        <f t="shared" si="43"/>
        <v>0.59905315760250155</v>
      </c>
    </row>
    <row r="664" spans="1:20" ht="15.6">
      <c r="A664" s="2">
        <v>449</v>
      </c>
      <c r="B664" s="3">
        <v>46137</v>
      </c>
      <c r="C664" s="4">
        <f>YEAR(SalesDataTable[[#This Row],[Order Date]])</f>
        <v>2026</v>
      </c>
      <c r="D664" s="16" t="str">
        <f>"Q"&amp;ROUNDUP(MONTH(SalesDataTable[[#This Row],[Order Date]])/3,0)</f>
        <v>Q2</v>
      </c>
      <c r="E664" s="4">
        <f>MONTH(SalesDataTable[[#This Row],[Order Date]])</f>
        <v>4</v>
      </c>
      <c r="F664" s="16" t="str">
        <f>TEXT(SalesDataTable[[#This Row],[Order Date]],"MMM")</f>
        <v>Apr</v>
      </c>
      <c r="G664" s="4" t="s">
        <v>11</v>
      </c>
      <c r="H664" s="4" t="s">
        <v>25</v>
      </c>
      <c r="I664" s="4" t="s">
        <v>2</v>
      </c>
      <c r="J664" s="4" t="s">
        <v>16</v>
      </c>
      <c r="K664" s="4" t="s">
        <v>14</v>
      </c>
      <c r="L664" s="4" t="s">
        <v>15</v>
      </c>
      <c r="M664" s="8">
        <v>1</v>
      </c>
      <c r="N664" s="5">
        <v>36.68</v>
      </c>
      <c r="O664" s="6">
        <v>0</v>
      </c>
      <c r="P664" s="5">
        <v>13.27</v>
      </c>
      <c r="Q664" s="5">
        <f t="shared" si="40"/>
        <v>36.68</v>
      </c>
      <c r="R664" s="5">
        <f t="shared" si="41"/>
        <v>13.27</v>
      </c>
      <c r="S664" s="5">
        <f t="shared" si="42"/>
        <v>23.41</v>
      </c>
      <c r="T664" s="7">
        <f t="shared" si="43"/>
        <v>0.63822246455834242</v>
      </c>
    </row>
    <row r="665" spans="1:20" ht="15.6">
      <c r="A665" s="2">
        <v>1422</v>
      </c>
      <c r="B665" s="3">
        <v>46137</v>
      </c>
      <c r="C665" s="4">
        <f>YEAR(SalesDataTable[[#This Row],[Order Date]])</f>
        <v>2026</v>
      </c>
      <c r="D665" s="16" t="str">
        <f>"Q"&amp;ROUNDUP(MONTH(SalesDataTable[[#This Row],[Order Date]])/3,0)</f>
        <v>Q2</v>
      </c>
      <c r="E665" s="4">
        <f>MONTH(SalesDataTable[[#This Row],[Order Date]])</f>
        <v>4</v>
      </c>
      <c r="F665" s="16" t="str">
        <f>TEXT(SalesDataTable[[#This Row],[Order Date]],"MMM")</f>
        <v>Apr</v>
      </c>
      <c r="G665" s="4" t="s">
        <v>20</v>
      </c>
      <c r="H665" s="4" t="s">
        <v>33</v>
      </c>
      <c r="I665" s="4" t="s">
        <v>8</v>
      </c>
      <c r="J665" s="4" t="s">
        <v>16</v>
      </c>
      <c r="K665" s="4" t="s">
        <v>23</v>
      </c>
      <c r="L665" s="4" t="s">
        <v>24</v>
      </c>
      <c r="M665" s="8">
        <v>6</v>
      </c>
      <c r="N665" s="5">
        <v>348.16</v>
      </c>
      <c r="O665" s="6">
        <v>0.1</v>
      </c>
      <c r="P665" s="5">
        <v>198.24</v>
      </c>
      <c r="Q665" s="5">
        <f t="shared" si="40"/>
        <v>1880.0640000000001</v>
      </c>
      <c r="R665" s="5">
        <f t="shared" si="41"/>
        <v>1189.44</v>
      </c>
      <c r="S665" s="5">
        <f t="shared" si="42"/>
        <v>690.62400000000002</v>
      </c>
      <c r="T665" s="7">
        <f t="shared" si="43"/>
        <v>0.36734068627450978</v>
      </c>
    </row>
    <row r="666" spans="1:20" ht="15.6">
      <c r="A666" s="2">
        <v>3248</v>
      </c>
      <c r="B666" s="3">
        <v>46137</v>
      </c>
      <c r="C666" s="4">
        <f>YEAR(SalesDataTable[[#This Row],[Order Date]])</f>
        <v>2026</v>
      </c>
      <c r="D666" s="16" t="str">
        <f>"Q"&amp;ROUNDUP(MONTH(SalesDataTable[[#This Row],[Order Date]])/3,0)</f>
        <v>Q2</v>
      </c>
      <c r="E666" s="4">
        <f>MONTH(SalesDataTable[[#This Row],[Order Date]])</f>
        <v>4</v>
      </c>
      <c r="F666" s="16" t="str">
        <f>TEXT(SalesDataTable[[#This Row],[Order Date]],"MMM")</f>
        <v>Apr</v>
      </c>
      <c r="G666" s="4" t="s">
        <v>11</v>
      </c>
      <c r="H666" s="4" t="s">
        <v>52</v>
      </c>
      <c r="I666" s="4" t="s">
        <v>2</v>
      </c>
      <c r="J666" s="4" t="s">
        <v>3</v>
      </c>
      <c r="K666" s="4" t="s">
        <v>4</v>
      </c>
      <c r="L666" s="4" t="s">
        <v>26</v>
      </c>
      <c r="M666" s="8">
        <v>2</v>
      </c>
      <c r="N666" s="5">
        <v>39.799999999999997</v>
      </c>
      <c r="O666" s="6">
        <v>0.05</v>
      </c>
      <c r="P666" s="5">
        <v>16.23</v>
      </c>
      <c r="Q666" s="5">
        <f t="shared" si="40"/>
        <v>75.61999999999999</v>
      </c>
      <c r="R666" s="5">
        <f t="shared" si="41"/>
        <v>32.46</v>
      </c>
      <c r="S666" s="5">
        <f t="shared" si="42"/>
        <v>43.159999999999989</v>
      </c>
      <c r="T666" s="7">
        <f t="shared" si="43"/>
        <v>0.57074847923829664</v>
      </c>
    </row>
    <row r="667" spans="1:20" ht="15.6">
      <c r="A667" s="2">
        <v>3445</v>
      </c>
      <c r="B667" s="3">
        <v>46137</v>
      </c>
      <c r="C667" s="4">
        <f>YEAR(SalesDataTable[[#This Row],[Order Date]])</f>
        <v>2026</v>
      </c>
      <c r="D667" s="16" t="str">
        <f>"Q"&amp;ROUNDUP(MONTH(SalesDataTable[[#This Row],[Order Date]])/3,0)</f>
        <v>Q2</v>
      </c>
      <c r="E667" s="4">
        <f>MONTH(SalesDataTable[[#This Row],[Order Date]])</f>
        <v>4</v>
      </c>
      <c r="F667" s="16" t="str">
        <f>TEXT(SalesDataTable[[#This Row],[Order Date]],"MMM")</f>
        <v>Apr</v>
      </c>
      <c r="G667" s="4" t="s">
        <v>0</v>
      </c>
      <c r="H667" s="4" t="s">
        <v>50</v>
      </c>
      <c r="I667" s="4" t="s">
        <v>2</v>
      </c>
      <c r="J667" s="4" t="s">
        <v>3</v>
      </c>
      <c r="K667" s="4" t="s">
        <v>4</v>
      </c>
      <c r="L667" s="4" t="s">
        <v>26</v>
      </c>
      <c r="M667" s="8">
        <v>5</v>
      </c>
      <c r="N667" s="5">
        <v>39.369999999999997</v>
      </c>
      <c r="O667" s="6">
        <v>0.05</v>
      </c>
      <c r="P667" s="5">
        <v>16.760000000000002</v>
      </c>
      <c r="Q667" s="5">
        <f t="shared" si="40"/>
        <v>187.00749999999999</v>
      </c>
      <c r="R667" s="5">
        <f t="shared" si="41"/>
        <v>83.800000000000011</v>
      </c>
      <c r="S667" s="5">
        <f t="shared" si="42"/>
        <v>103.20749999999998</v>
      </c>
      <c r="T667" s="7">
        <f t="shared" si="43"/>
        <v>0.55188963009504954</v>
      </c>
    </row>
    <row r="668" spans="1:20" ht="15.6">
      <c r="A668" s="2">
        <v>3930</v>
      </c>
      <c r="B668" s="3">
        <v>46137</v>
      </c>
      <c r="C668" s="4">
        <f>YEAR(SalesDataTable[[#This Row],[Order Date]])</f>
        <v>2026</v>
      </c>
      <c r="D668" s="16" t="str">
        <f>"Q"&amp;ROUNDUP(MONTH(SalesDataTable[[#This Row],[Order Date]])/3,0)</f>
        <v>Q2</v>
      </c>
      <c r="E668" s="4">
        <f>MONTH(SalesDataTable[[#This Row],[Order Date]])</f>
        <v>4</v>
      </c>
      <c r="F668" s="16" t="str">
        <f>TEXT(SalesDataTable[[#This Row],[Order Date]],"MMM")</f>
        <v>Apr</v>
      </c>
      <c r="G668" s="4" t="s">
        <v>6</v>
      </c>
      <c r="H668" s="4" t="s">
        <v>43</v>
      </c>
      <c r="I668" s="4" t="s">
        <v>28</v>
      </c>
      <c r="J668" s="4" t="s">
        <v>3</v>
      </c>
      <c r="K668" s="4" t="s">
        <v>34</v>
      </c>
      <c r="L668" s="4" t="s">
        <v>35</v>
      </c>
      <c r="M668" s="8">
        <v>2</v>
      </c>
      <c r="N668" s="5">
        <v>40.85</v>
      </c>
      <c r="O668" s="6">
        <v>0</v>
      </c>
      <c r="P668" s="5">
        <v>14.99</v>
      </c>
      <c r="Q668" s="5">
        <f t="shared" si="40"/>
        <v>81.7</v>
      </c>
      <c r="R668" s="5">
        <f t="shared" si="41"/>
        <v>29.98</v>
      </c>
      <c r="S668" s="5">
        <f t="shared" si="42"/>
        <v>51.72</v>
      </c>
      <c r="T668" s="7">
        <f t="shared" si="43"/>
        <v>0.633047735618115</v>
      </c>
    </row>
    <row r="669" spans="1:20" ht="15.6">
      <c r="A669" s="2">
        <v>3969</v>
      </c>
      <c r="B669" s="3">
        <v>46137</v>
      </c>
      <c r="C669" s="4">
        <f>YEAR(SalesDataTable[[#This Row],[Order Date]])</f>
        <v>2026</v>
      </c>
      <c r="D669" s="16" t="str">
        <f>"Q"&amp;ROUNDUP(MONTH(SalesDataTable[[#This Row],[Order Date]])/3,0)</f>
        <v>Q2</v>
      </c>
      <c r="E669" s="4">
        <f>MONTH(SalesDataTable[[#This Row],[Order Date]])</f>
        <v>4</v>
      </c>
      <c r="F669" s="16" t="str">
        <f>TEXT(SalesDataTable[[#This Row],[Order Date]],"MMM")</f>
        <v>Apr</v>
      </c>
      <c r="G669" s="4" t="s">
        <v>20</v>
      </c>
      <c r="H669" s="4" t="s">
        <v>33</v>
      </c>
      <c r="I669" s="4" t="s">
        <v>28</v>
      </c>
      <c r="J669" s="4" t="s">
        <v>3</v>
      </c>
      <c r="K669" s="4" t="s">
        <v>9</v>
      </c>
      <c r="L669" s="4" t="s">
        <v>10</v>
      </c>
      <c r="M669" s="8">
        <v>1</v>
      </c>
      <c r="N669" s="5">
        <v>92.91</v>
      </c>
      <c r="O669" s="6">
        <v>0.05</v>
      </c>
      <c r="P669" s="5">
        <v>46</v>
      </c>
      <c r="Q669" s="5">
        <f t="shared" si="40"/>
        <v>88.264499999999998</v>
      </c>
      <c r="R669" s="5">
        <f t="shared" si="41"/>
        <v>46</v>
      </c>
      <c r="S669" s="5">
        <f t="shared" si="42"/>
        <v>42.264499999999998</v>
      </c>
      <c r="T669" s="7">
        <f t="shared" si="43"/>
        <v>0.4788391709010984</v>
      </c>
    </row>
    <row r="670" spans="1:20" ht="15.6">
      <c r="A670" s="2">
        <v>4190</v>
      </c>
      <c r="B670" s="3">
        <v>46137</v>
      </c>
      <c r="C670" s="4">
        <f>YEAR(SalesDataTable[[#This Row],[Order Date]])</f>
        <v>2026</v>
      </c>
      <c r="D670" s="16" t="str">
        <f>"Q"&amp;ROUNDUP(MONTH(SalesDataTable[[#This Row],[Order Date]])/3,0)</f>
        <v>Q2</v>
      </c>
      <c r="E670" s="4">
        <f>MONTH(SalesDataTable[[#This Row],[Order Date]])</f>
        <v>4</v>
      </c>
      <c r="F670" s="16" t="str">
        <f>TEXT(SalesDataTable[[#This Row],[Order Date]],"MMM")</f>
        <v>Apr</v>
      </c>
      <c r="G670" s="4" t="s">
        <v>20</v>
      </c>
      <c r="H670" s="4" t="s">
        <v>47</v>
      </c>
      <c r="I670" s="4" t="s">
        <v>2</v>
      </c>
      <c r="J670" s="4" t="s">
        <v>13</v>
      </c>
      <c r="K670" s="4" t="s">
        <v>9</v>
      </c>
      <c r="L670" s="4" t="s">
        <v>37</v>
      </c>
      <c r="M670" s="8">
        <v>1</v>
      </c>
      <c r="N670" s="5">
        <v>152.01</v>
      </c>
      <c r="O670" s="6">
        <v>0</v>
      </c>
      <c r="P670" s="5">
        <v>80.33</v>
      </c>
      <c r="Q670" s="5">
        <f t="shared" si="40"/>
        <v>152.01</v>
      </c>
      <c r="R670" s="5">
        <f t="shared" si="41"/>
        <v>80.33</v>
      </c>
      <c r="S670" s="5">
        <f t="shared" si="42"/>
        <v>71.679999999999993</v>
      </c>
      <c r="T670" s="7">
        <f t="shared" si="43"/>
        <v>0.47154792447865268</v>
      </c>
    </row>
    <row r="671" spans="1:20" ht="15.6">
      <c r="A671" s="2">
        <v>4442</v>
      </c>
      <c r="B671" s="3">
        <v>46137</v>
      </c>
      <c r="C671" s="4">
        <f>YEAR(SalesDataTable[[#This Row],[Order Date]])</f>
        <v>2026</v>
      </c>
      <c r="D671" s="16" t="str">
        <f>"Q"&amp;ROUNDUP(MONTH(SalesDataTable[[#This Row],[Order Date]])/3,0)</f>
        <v>Q2</v>
      </c>
      <c r="E671" s="4">
        <f>MONTH(SalesDataTable[[#This Row],[Order Date]])</f>
        <v>4</v>
      </c>
      <c r="F671" s="16" t="str">
        <f>TEXT(SalesDataTable[[#This Row],[Order Date]],"MMM")</f>
        <v>Apr</v>
      </c>
      <c r="G671" s="4" t="s">
        <v>6</v>
      </c>
      <c r="H671" s="4" t="s">
        <v>27</v>
      </c>
      <c r="I671" s="4" t="s">
        <v>28</v>
      </c>
      <c r="J671" s="4" t="s">
        <v>13</v>
      </c>
      <c r="K671" s="4" t="s">
        <v>14</v>
      </c>
      <c r="L671" s="4" t="s">
        <v>15</v>
      </c>
      <c r="M671" s="8">
        <v>1</v>
      </c>
      <c r="N671" s="5">
        <v>36.65</v>
      </c>
      <c r="O671" s="6">
        <v>0</v>
      </c>
      <c r="P671" s="5">
        <v>13.28</v>
      </c>
      <c r="Q671" s="5">
        <f t="shared" si="40"/>
        <v>36.65</v>
      </c>
      <c r="R671" s="5">
        <f t="shared" si="41"/>
        <v>13.28</v>
      </c>
      <c r="S671" s="5">
        <f t="shared" si="42"/>
        <v>23.369999999999997</v>
      </c>
      <c r="T671" s="7">
        <f t="shared" si="43"/>
        <v>0.63765347885402446</v>
      </c>
    </row>
    <row r="672" spans="1:20" ht="15.6">
      <c r="A672" s="2">
        <v>228</v>
      </c>
      <c r="B672" s="3">
        <v>46138</v>
      </c>
      <c r="C672" s="4">
        <f>YEAR(SalesDataTable[[#This Row],[Order Date]])</f>
        <v>2026</v>
      </c>
      <c r="D672" s="16" t="str">
        <f>"Q"&amp;ROUNDUP(MONTH(SalesDataTable[[#This Row],[Order Date]])/3,0)</f>
        <v>Q2</v>
      </c>
      <c r="E672" s="4">
        <f>MONTH(SalesDataTable[[#This Row],[Order Date]])</f>
        <v>4</v>
      </c>
      <c r="F672" s="16" t="str">
        <f>TEXT(SalesDataTable[[#This Row],[Order Date]],"MMM")</f>
        <v>Apr</v>
      </c>
      <c r="G672" s="4" t="s">
        <v>20</v>
      </c>
      <c r="H672" s="4" t="s">
        <v>33</v>
      </c>
      <c r="I672" s="4" t="s">
        <v>2</v>
      </c>
      <c r="J672" s="4" t="s">
        <v>3</v>
      </c>
      <c r="K672" s="4" t="s">
        <v>23</v>
      </c>
      <c r="L672" s="4" t="s">
        <v>40</v>
      </c>
      <c r="M672" s="8">
        <v>5</v>
      </c>
      <c r="N672" s="5">
        <v>80.819999999999993</v>
      </c>
      <c r="O672" s="6">
        <v>0</v>
      </c>
      <c r="P672" s="5">
        <v>40.47</v>
      </c>
      <c r="Q672" s="5">
        <f t="shared" si="40"/>
        <v>404.09999999999997</v>
      </c>
      <c r="R672" s="5">
        <f t="shared" si="41"/>
        <v>202.35</v>
      </c>
      <c r="S672" s="5">
        <f t="shared" si="42"/>
        <v>201.74999999999997</v>
      </c>
      <c r="T672" s="7">
        <f t="shared" si="43"/>
        <v>0.49925760950259834</v>
      </c>
    </row>
    <row r="673" spans="1:20" ht="15.6">
      <c r="A673" s="2">
        <v>2101</v>
      </c>
      <c r="B673" s="3">
        <v>46138</v>
      </c>
      <c r="C673" s="4">
        <f>YEAR(SalesDataTable[[#This Row],[Order Date]])</f>
        <v>2026</v>
      </c>
      <c r="D673" s="16" t="str">
        <f>"Q"&amp;ROUNDUP(MONTH(SalesDataTable[[#This Row],[Order Date]])/3,0)</f>
        <v>Q2</v>
      </c>
      <c r="E673" s="4">
        <f>MONTH(SalesDataTable[[#This Row],[Order Date]])</f>
        <v>4</v>
      </c>
      <c r="F673" s="16" t="str">
        <f>TEXT(SalesDataTable[[#This Row],[Order Date]],"MMM")</f>
        <v>Apr</v>
      </c>
      <c r="G673" s="4" t="s">
        <v>20</v>
      </c>
      <c r="H673" s="4" t="s">
        <v>21</v>
      </c>
      <c r="I673" s="4" t="s">
        <v>2</v>
      </c>
      <c r="J673" s="4" t="s">
        <v>13</v>
      </c>
      <c r="K673" s="4" t="s">
        <v>9</v>
      </c>
      <c r="L673" s="4" t="s">
        <v>17</v>
      </c>
      <c r="M673" s="8">
        <v>4</v>
      </c>
      <c r="N673" s="5">
        <v>144.69999999999999</v>
      </c>
      <c r="O673" s="6">
        <v>0</v>
      </c>
      <c r="P673" s="5">
        <v>79.41</v>
      </c>
      <c r="Q673" s="5">
        <f t="shared" si="40"/>
        <v>578.79999999999995</v>
      </c>
      <c r="R673" s="5">
        <f t="shared" si="41"/>
        <v>317.64</v>
      </c>
      <c r="S673" s="5">
        <f t="shared" si="42"/>
        <v>261.15999999999997</v>
      </c>
      <c r="T673" s="7">
        <f t="shared" si="43"/>
        <v>0.45120939875604699</v>
      </c>
    </row>
    <row r="674" spans="1:20" ht="15.6">
      <c r="A674" s="2">
        <v>2590</v>
      </c>
      <c r="B674" s="3">
        <v>46138</v>
      </c>
      <c r="C674" s="4">
        <f>YEAR(SalesDataTable[[#This Row],[Order Date]])</f>
        <v>2026</v>
      </c>
      <c r="D674" s="16" t="str">
        <f>"Q"&amp;ROUNDUP(MONTH(SalesDataTable[[#This Row],[Order Date]])/3,0)</f>
        <v>Q2</v>
      </c>
      <c r="E674" s="4">
        <f>MONTH(SalesDataTable[[#This Row],[Order Date]])</f>
        <v>4</v>
      </c>
      <c r="F674" s="16" t="str">
        <f>TEXT(SalesDataTable[[#This Row],[Order Date]],"MMM")</f>
        <v>Apr</v>
      </c>
      <c r="G674" s="4" t="s">
        <v>6</v>
      </c>
      <c r="H674" s="4" t="s">
        <v>27</v>
      </c>
      <c r="I674" s="4" t="s">
        <v>19</v>
      </c>
      <c r="J674" s="4" t="s">
        <v>13</v>
      </c>
      <c r="K674" s="4" t="s">
        <v>34</v>
      </c>
      <c r="L674" s="4" t="s">
        <v>42</v>
      </c>
      <c r="M674" s="8">
        <v>2</v>
      </c>
      <c r="N674" s="5">
        <v>36.51</v>
      </c>
      <c r="O674" s="6">
        <v>0.1</v>
      </c>
      <c r="P674" s="5">
        <v>14.18</v>
      </c>
      <c r="Q674" s="5">
        <f t="shared" si="40"/>
        <v>65.718000000000004</v>
      </c>
      <c r="R674" s="5">
        <f t="shared" si="41"/>
        <v>28.36</v>
      </c>
      <c r="S674" s="5">
        <f t="shared" si="42"/>
        <v>37.358000000000004</v>
      </c>
      <c r="T674" s="7">
        <f t="shared" si="43"/>
        <v>0.56845917404668433</v>
      </c>
    </row>
    <row r="675" spans="1:20" ht="15.6">
      <c r="A675" s="2">
        <v>2957</v>
      </c>
      <c r="B675" s="3">
        <v>46138</v>
      </c>
      <c r="C675" s="4">
        <f>YEAR(SalesDataTable[[#This Row],[Order Date]])</f>
        <v>2026</v>
      </c>
      <c r="D675" s="16" t="str">
        <f>"Q"&amp;ROUNDUP(MONTH(SalesDataTable[[#This Row],[Order Date]])/3,0)</f>
        <v>Q2</v>
      </c>
      <c r="E675" s="4">
        <f>MONTH(SalesDataTable[[#This Row],[Order Date]])</f>
        <v>4</v>
      </c>
      <c r="F675" s="16" t="str">
        <f>TEXT(SalesDataTable[[#This Row],[Order Date]],"MMM")</f>
        <v>Apr</v>
      </c>
      <c r="G675" s="4" t="s">
        <v>20</v>
      </c>
      <c r="H675" s="4" t="s">
        <v>31</v>
      </c>
      <c r="I675" s="4" t="s">
        <v>28</v>
      </c>
      <c r="J675" s="4" t="s">
        <v>13</v>
      </c>
      <c r="K675" s="4" t="s">
        <v>14</v>
      </c>
      <c r="L675" s="4" t="s">
        <v>15</v>
      </c>
      <c r="M675" s="8">
        <v>3</v>
      </c>
      <c r="N675" s="5">
        <v>36.58</v>
      </c>
      <c r="O675" s="6">
        <v>0.05</v>
      </c>
      <c r="P675" s="5">
        <v>13.71</v>
      </c>
      <c r="Q675" s="5">
        <f t="shared" si="40"/>
        <v>104.25299999999999</v>
      </c>
      <c r="R675" s="5">
        <f t="shared" si="41"/>
        <v>41.13</v>
      </c>
      <c r="S675" s="5">
        <f t="shared" si="42"/>
        <v>63.122999999999983</v>
      </c>
      <c r="T675" s="7">
        <f t="shared" si="43"/>
        <v>0.60547897902218628</v>
      </c>
    </row>
    <row r="676" spans="1:20" ht="15.6">
      <c r="A676" s="2">
        <v>4270</v>
      </c>
      <c r="B676" s="3">
        <v>46138</v>
      </c>
      <c r="C676" s="4">
        <f>YEAR(SalesDataTable[[#This Row],[Order Date]])</f>
        <v>2026</v>
      </c>
      <c r="D676" s="16" t="str">
        <f>"Q"&amp;ROUNDUP(MONTH(SalesDataTable[[#This Row],[Order Date]])/3,0)</f>
        <v>Q2</v>
      </c>
      <c r="E676" s="4">
        <f>MONTH(SalesDataTable[[#This Row],[Order Date]])</f>
        <v>4</v>
      </c>
      <c r="F676" s="16" t="str">
        <f>TEXT(SalesDataTable[[#This Row],[Order Date]],"MMM")</f>
        <v>Apr</v>
      </c>
      <c r="G676" s="4" t="s">
        <v>20</v>
      </c>
      <c r="H676" s="4" t="s">
        <v>31</v>
      </c>
      <c r="I676" s="4" t="s">
        <v>19</v>
      </c>
      <c r="J676" s="4" t="s">
        <v>16</v>
      </c>
      <c r="K676" s="4" t="s">
        <v>23</v>
      </c>
      <c r="L676" s="4" t="s">
        <v>29</v>
      </c>
      <c r="M676" s="8">
        <v>2</v>
      </c>
      <c r="N676" s="5">
        <v>191.59</v>
      </c>
      <c r="O676" s="6">
        <v>0</v>
      </c>
      <c r="P676" s="5">
        <v>102.52</v>
      </c>
      <c r="Q676" s="5">
        <f t="shared" si="40"/>
        <v>383.18</v>
      </c>
      <c r="R676" s="5">
        <f t="shared" si="41"/>
        <v>205.04</v>
      </c>
      <c r="S676" s="5">
        <f t="shared" si="42"/>
        <v>178.14000000000001</v>
      </c>
      <c r="T676" s="7">
        <f t="shared" si="43"/>
        <v>0.46489900307949272</v>
      </c>
    </row>
    <row r="677" spans="1:20" ht="15.6">
      <c r="A677" s="2">
        <v>4324</v>
      </c>
      <c r="B677" s="3">
        <v>46138</v>
      </c>
      <c r="C677" s="4">
        <f>YEAR(SalesDataTable[[#This Row],[Order Date]])</f>
        <v>2026</v>
      </c>
      <c r="D677" s="16" t="str">
        <f>"Q"&amp;ROUNDUP(MONTH(SalesDataTable[[#This Row],[Order Date]])/3,0)</f>
        <v>Q2</v>
      </c>
      <c r="E677" s="4">
        <f>MONTH(SalesDataTable[[#This Row],[Order Date]])</f>
        <v>4</v>
      </c>
      <c r="F677" s="16" t="str">
        <f>TEXT(SalesDataTable[[#This Row],[Order Date]],"MMM")</f>
        <v>Apr</v>
      </c>
      <c r="G677" s="4" t="s">
        <v>20</v>
      </c>
      <c r="H677" s="4" t="s">
        <v>33</v>
      </c>
      <c r="I677" s="4" t="s">
        <v>8</v>
      </c>
      <c r="J677" s="4" t="s">
        <v>16</v>
      </c>
      <c r="K677" s="4" t="s">
        <v>23</v>
      </c>
      <c r="L677" s="4" t="s">
        <v>24</v>
      </c>
      <c r="M677" s="8">
        <v>6</v>
      </c>
      <c r="N677" s="5">
        <v>337.24</v>
      </c>
      <c r="O677" s="6">
        <v>0.05</v>
      </c>
      <c r="P677" s="5">
        <v>198.63</v>
      </c>
      <c r="Q677" s="5">
        <f t="shared" si="40"/>
        <v>1922.268</v>
      </c>
      <c r="R677" s="5">
        <f t="shared" si="41"/>
        <v>1191.78</v>
      </c>
      <c r="S677" s="5">
        <f t="shared" si="42"/>
        <v>730.48800000000006</v>
      </c>
      <c r="T677" s="7">
        <f t="shared" si="43"/>
        <v>0.38001360892445801</v>
      </c>
    </row>
    <row r="678" spans="1:20" ht="15.6">
      <c r="A678" s="2">
        <v>5010</v>
      </c>
      <c r="B678" s="3">
        <v>46138</v>
      </c>
      <c r="C678" s="4">
        <f>YEAR(SalesDataTable[[#This Row],[Order Date]])</f>
        <v>2026</v>
      </c>
      <c r="D678" s="16" t="str">
        <f>"Q"&amp;ROUNDUP(MONTH(SalesDataTable[[#This Row],[Order Date]])/3,0)</f>
        <v>Q2</v>
      </c>
      <c r="E678" s="4">
        <f>MONTH(SalesDataTable[[#This Row],[Order Date]])</f>
        <v>4</v>
      </c>
      <c r="F678" s="16" t="str">
        <f>TEXT(SalesDataTable[[#This Row],[Order Date]],"MMM")</f>
        <v>Apr</v>
      </c>
      <c r="G678" s="4" t="s">
        <v>20</v>
      </c>
      <c r="H678" s="4" t="s">
        <v>31</v>
      </c>
      <c r="I678" s="4" t="s">
        <v>8</v>
      </c>
      <c r="J678" s="4" t="s">
        <v>16</v>
      </c>
      <c r="K678" s="4" t="s">
        <v>14</v>
      </c>
      <c r="L678" s="4" t="s">
        <v>32</v>
      </c>
      <c r="M678" s="8">
        <v>3</v>
      </c>
      <c r="N678" s="5">
        <v>46.2</v>
      </c>
      <c r="O678" s="6">
        <v>0.1</v>
      </c>
      <c r="P678" s="5">
        <v>18.149999999999999</v>
      </c>
      <c r="Q678" s="5">
        <f t="shared" si="40"/>
        <v>124.74000000000002</v>
      </c>
      <c r="R678" s="5">
        <f t="shared" si="41"/>
        <v>54.449999999999996</v>
      </c>
      <c r="S678" s="5">
        <f t="shared" si="42"/>
        <v>70.29000000000002</v>
      </c>
      <c r="T678" s="7">
        <f t="shared" si="43"/>
        <v>0.5634920634920636</v>
      </c>
    </row>
    <row r="679" spans="1:20" ht="15.6">
      <c r="A679" s="2">
        <v>5092</v>
      </c>
      <c r="B679" s="3">
        <v>46138</v>
      </c>
      <c r="C679" s="4">
        <f>YEAR(SalesDataTable[[#This Row],[Order Date]])</f>
        <v>2026</v>
      </c>
      <c r="D679" s="16" t="str">
        <f>"Q"&amp;ROUNDUP(MONTH(SalesDataTable[[#This Row],[Order Date]])/3,0)</f>
        <v>Q2</v>
      </c>
      <c r="E679" s="4">
        <f>MONTH(SalesDataTable[[#This Row],[Order Date]])</f>
        <v>4</v>
      </c>
      <c r="F679" s="16" t="str">
        <f>TEXT(SalesDataTable[[#This Row],[Order Date]],"MMM")</f>
        <v>Apr</v>
      </c>
      <c r="G679" s="4" t="s">
        <v>6</v>
      </c>
      <c r="H679" s="4" t="s">
        <v>7</v>
      </c>
      <c r="I679" s="4" t="s">
        <v>28</v>
      </c>
      <c r="J679" s="4" t="s">
        <v>16</v>
      </c>
      <c r="K679" s="4" t="s">
        <v>34</v>
      </c>
      <c r="L679" s="4" t="s">
        <v>45</v>
      </c>
      <c r="M679" s="8">
        <v>4</v>
      </c>
      <c r="N679" s="5">
        <v>50.84</v>
      </c>
      <c r="O679" s="6">
        <v>0.05</v>
      </c>
      <c r="P679" s="5">
        <v>22.63</v>
      </c>
      <c r="Q679" s="5">
        <f t="shared" si="40"/>
        <v>193.19200000000001</v>
      </c>
      <c r="R679" s="5">
        <f t="shared" si="41"/>
        <v>90.52</v>
      </c>
      <c r="S679" s="5">
        <f t="shared" si="42"/>
        <v>102.67200000000001</v>
      </c>
      <c r="T679" s="7">
        <f t="shared" si="43"/>
        <v>0.53145057766367143</v>
      </c>
    </row>
    <row r="680" spans="1:20" ht="15.6">
      <c r="A680" s="2">
        <v>1061</v>
      </c>
      <c r="B680" s="3">
        <v>46139</v>
      </c>
      <c r="C680" s="4">
        <f>YEAR(SalesDataTable[[#This Row],[Order Date]])</f>
        <v>2026</v>
      </c>
      <c r="D680" s="16" t="str">
        <f>"Q"&amp;ROUNDUP(MONTH(SalesDataTable[[#This Row],[Order Date]])/3,0)</f>
        <v>Q2</v>
      </c>
      <c r="E680" s="4">
        <f>MONTH(SalesDataTable[[#This Row],[Order Date]])</f>
        <v>4</v>
      </c>
      <c r="F680" s="16" t="str">
        <f>TEXT(SalesDataTable[[#This Row],[Order Date]],"MMM")</f>
        <v>Apr</v>
      </c>
      <c r="G680" s="4" t="s">
        <v>20</v>
      </c>
      <c r="H680" s="4" t="s">
        <v>47</v>
      </c>
      <c r="I680" s="4" t="s">
        <v>2</v>
      </c>
      <c r="J680" s="4" t="s">
        <v>3</v>
      </c>
      <c r="K680" s="4" t="s">
        <v>14</v>
      </c>
      <c r="L680" s="4" t="s">
        <v>48</v>
      </c>
      <c r="M680" s="8">
        <v>1</v>
      </c>
      <c r="N680" s="5">
        <v>166.5</v>
      </c>
      <c r="O680" s="6">
        <v>0</v>
      </c>
      <c r="P680" s="5">
        <v>85.55</v>
      </c>
      <c r="Q680" s="5">
        <f t="shared" si="40"/>
        <v>166.5</v>
      </c>
      <c r="R680" s="5">
        <f t="shared" si="41"/>
        <v>85.55</v>
      </c>
      <c r="S680" s="5">
        <f t="shared" si="42"/>
        <v>80.95</v>
      </c>
      <c r="T680" s="7">
        <f t="shared" si="43"/>
        <v>0.4861861861861862</v>
      </c>
    </row>
    <row r="681" spans="1:20" ht="15.6">
      <c r="A681" s="2">
        <v>1099</v>
      </c>
      <c r="B681" s="3">
        <v>46139</v>
      </c>
      <c r="C681" s="4">
        <f>YEAR(SalesDataTable[[#This Row],[Order Date]])</f>
        <v>2026</v>
      </c>
      <c r="D681" s="16" t="str">
        <f>"Q"&amp;ROUNDUP(MONTH(SalesDataTable[[#This Row],[Order Date]])/3,0)</f>
        <v>Q2</v>
      </c>
      <c r="E681" s="4">
        <f>MONTH(SalesDataTable[[#This Row],[Order Date]])</f>
        <v>4</v>
      </c>
      <c r="F681" s="16" t="str">
        <f>TEXT(SalesDataTable[[#This Row],[Order Date]],"MMM")</f>
        <v>Apr</v>
      </c>
      <c r="G681" s="4" t="s">
        <v>20</v>
      </c>
      <c r="H681" s="4" t="s">
        <v>21</v>
      </c>
      <c r="I681" s="4" t="s">
        <v>28</v>
      </c>
      <c r="J681" s="4" t="s">
        <v>13</v>
      </c>
      <c r="K681" s="4" t="s">
        <v>9</v>
      </c>
      <c r="L681" s="4" t="s">
        <v>46</v>
      </c>
      <c r="M681" s="8">
        <v>1</v>
      </c>
      <c r="N681" s="5">
        <v>70.2</v>
      </c>
      <c r="O681" s="6">
        <v>0</v>
      </c>
      <c r="P681" s="5">
        <v>32.06</v>
      </c>
      <c r="Q681" s="5">
        <f t="shared" si="40"/>
        <v>70.2</v>
      </c>
      <c r="R681" s="5">
        <f t="shared" si="41"/>
        <v>32.06</v>
      </c>
      <c r="S681" s="5">
        <f t="shared" si="42"/>
        <v>38.14</v>
      </c>
      <c r="T681" s="7">
        <f t="shared" si="43"/>
        <v>0.5433048433048433</v>
      </c>
    </row>
    <row r="682" spans="1:20" ht="15.6">
      <c r="A682" s="2">
        <v>3500</v>
      </c>
      <c r="B682" s="3">
        <v>46139</v>
      </c>
      <c r="C682" s="4">
        <f>YEAR(SalesDataTable[[#This Row],[Order Date]])</f>
        <v>2026</v>
      </c>
      <c r="D682" s="16" t="str">
        <f>"Q"&amp;ROUNDUP(MONTH(SalesDataTable[[#This Row],[Order Date]])/3,0)</f>
        <v>Q2</v>
      </c>
      <c r="E682" s="4">
        <f>MONTH(SalesDataTable[[#This Row],[Order Date]])</f>
        <v>4</v>
      </c>
      <c r="F682" s="16" t="str">
        <f>TEXT(SalesDataTable[[#This Row],[Order Date]],"MMM")</f>
        <v>Apr</v>
      </c>
      <c r="G682" s="4" t="s">
        <v>6</v>
      </c>
      <c r="H682" s="4" t="s">
        <v>43</v>
      </c>
      <c r="I682" s="4" t="s">
        <v>2</v>
      </c>
      <c r="J682" s="4" t="s">
        <v>13</v>
      </c>
      <c r="K682" s="4" t="s">
        <v>34</v>
      </c>
      <c r="L682" s="4" t="s">
        <v>45</v>
      </c>
      <c r="M682" s="8">
        <v>4</v>
      </c>
      <c r="N682" s="5">
        <v>50.67</v>
      </c>
      <c r="O682" s="6">
        <v>0</v>
      </c>
      <c r="P682" s="5">
        <v>22.62</v>
      </c>
      <c r="Q682" s="5">
        <f t="shared" si="40"/>
        <v>202.68</v>
      </c>
      <c r="R682" s="5">
        <f t="shared" si="41"/>
        <v>90.48</v>
      </c>
      <c r="S682" s="5">
        <f t="shared" si="42"/>
        <v>112.2</v>
      </c>
      <c r="T682" s="7">
        <f t="shared" si="43"/>
        <v>0.55358200118413259</v>
      </c>
    </row>
    <row r="683" spans="1:20" ht="15.6">
      <c r="A683" s="2">
        <v>3856</v>
      </c>
      <c r="B683" s="3">
        <v>46139</v>
      </c>
      <c r="C683" s="4">
        <f>YEAR(SalesDataTable[[#This Row],[Order Date]])</f>
        <v>2026</v>
      </c>
      <c r="D683" s="16" t="str">
        <f>"Q"&amp;ROUNDUP(MONTH(SalesDataTable[[#This Row],[Order Date]])/3,0)</f>
        <v>Q2</v>
      </c>
      <c r="E683" s="4">
        <f>MONTH(SalesDataTable[[#This Row],[Order Date]])</f>
        <v>4</v>
      </c>
      <c r="F683" s="16" t="str">
        <f>TEXT(SalesDataTable[[#This Row],[Order Date]],"MMM")</f>
        <v>Apr</v>
      </c>
      <c r="G683" s="4" t="s">
        <v>6</v>
      </c>
      <c r="H683" s="4" t="s">
        <v>41</v>
      </c>
      <c r="I683" s="4" t="s">
        <v>19</v>
      </c>
      <c r="J683" s="4" t="s">
        <v>13</v>
      </c>
      <c r="K683" s="4" t="s">
        <v>14</v>
      </c>
      <c r="L683" s="4" t="s">
        <v>48</v>
      </c>
      <c r="M683" s="8">
        <v>3</v>
      </c>
      <c r="N683" s="5">
        <v>161.05000000000001</v>
      </c>
      <c r="O683" s="6">
        <v>0.05</v>
      </c>
      <c r="P683" s="5">
        <v>87.43</v>
      </c>
      <c r="Q683" s="5">
        <f t="shared" si="40"/>
        <v>458.99250000000001</v>
      </c>
      <c r="R683" s="5">
        <f t="shared" si="41"/>
        <v>262.29000000000002</v>
      </c>
      <c r="S683" s="5">
        <f t="shared" si="42"/>
        <v>196.70249999999999</v>
      </c>
      <c r="T683" s="7">
        <f t="shared" si="43"/>
        <v>0.4285527541299694</v>
      </c>
    </row>
    <row r="684" spans="1:20" ht="15.6">
      <c r="A684" s="2">
        <v>4044</v>
      </c>
      <c r="B684" s="3">
        <v>46139</v>
      </c>
      <c r="C684" s="4">
        <f>YEAR(SalesDataTable[[#This Row],[Order Date]])</f>
        <v>2026</v>
      </c>
      <c r="D684" s="16" t="str">
        <f>"Q"&amp;ROUNDUP(MONTH(SalesDataTable[[#This Row],[Order Date]])/3,0)</f>
        <v>Q2</v>
      </c>
      <c r="E684" s="4">
        <f>MONTH(SalesDataTable[[#This Row],[Order Date]])</f>
        <v>4</v>
      </c>
      <c r="F684" s="16" t="str">
        <f>TEXT(SalesDataTable[[#This Row],[Order Date]],"MMM")</f>
        <v>Apr</v>
      </c>
      <c r="G684" s="4" t="s">
        <v>6</v>
      </c>
      <c r="H684" s="4" t="s">
        <v>27</v>
      </c>
      <c r="I684" s="4" t="s">
        <v>8</v>
      </c>
      <c r="J684" s="4" t="s">
        <v>13</v>
      </c>
      <c r="K684" s="4" t="s">
        <v>34</v>
      </c>
      <c r="L684" s="4" t="s">
        <v>38</v>
      </c>
      <c r="M684" s="8">
        <v>10</v>
      </c>
      <c r="N684" s="5">
        <v>124.59</v>
      </c>
      <c r="O684" s="6">
        <v>0.15</v>
      </c>
      <c r="P684" s="5">
        <v>67.14</v>
      </c>
      <c r="Q684" s="5">
        <f t="shared" si="40"/>
        <v>1059.0150000000001</v>
      </c>
      <c r="R684" s="5">
        <f t="shared" si="41"/>
        <v>671.4</v>
      </c>
      <c r="S684" s="5">
        <f t="shared" si="42"/>
        <v>387.61500000000012</v>
      </c>
      <c r="T684" s="7">
        <f t="shared" si="43"/>
        <v>0.36601464568490538</v>
      </c>
    </row>
    <row r="685" spans="1:20" ht="15.6">
      <c r="A685" s="2">
        <v>4235</v>
      </c>
      <c r="B685" s="3">
        <v>46139</v>
      </c>
      <c r="C685" s="4">
        <f>YEAR(SalesDataTable[[#This Row],[Order Date]])</f>
        <v>2026</v>
      </c>
      <c r="D685" s="16" t="str">
        <f>"Q"&amp;ROUNDUP(MONTH(SalesDataTable[[#This Row],[Order Date]])/3,0)</f>
        <v>Q2</v>
      </c>
      <c r="E685" s="4">
        <f>MONTH(SalesDataTable[[#This Row],[Order Date]])</f>
        <v>4</v>
      </c>
      <c r="F685" s="16" t="str">
        <f>TEXT(SalesDataTable[[#This Row],[Order Date]],"MMM")</f>
        <v>Apr</v>
      </c>
      <c r="G685" s="4" t="s">
        <v>11</v>
      </c>
      <c r="H685" s="4" t="s">
        <v>52</v>
      </c>
      <c r="I685" s="4" t="s">
        <v>2</v>
      </c>
      <c r="J685" s="4" t="s">
        <v>16</v>
      </c>
      <c r="K685" s="4" t="s">
        <v>34</v>
      </c>
      <c r="L685" s="4" t="s">
        <v>45</v>
      </c>
      <c r="M685" s="8">
        <v>1</v>
      </c>
      <c r="N685" s="5">
        <v>50.18</v>
      </c>
      <c r="O685" s="6">
        <v>0</v>
      </c>
      <c r="P685" s="5">
        <v>22.05</v>
      </c>
      <c r="Q685" s="5">
        <f t="shared" si="40"/>
        <v>50.18</v>
      </c>
      <c r="R685" s="5">
        <f t="shared" si="41"/>
        <v>22.05</v>
      </c>
      <c r="S685" s="5">
        <f t="shared" si="42"/>
        <v>28.13</v>
      </c>
      <c r="T685" s="7">
        <f t="shared" si="43"/>
        <v>0.56058190514149064</v>
      </c>
    </row>
    <row r="686" spans="1:20" ht="15.6">
      <c r="A686" s="2">
        <v>122</v>
      </c>
      <c r="B686" s="3">
        <v>46140</v>
      </c>
      <c r="C686" s="4">
        <f>YEAR(SalesDataTable[[#This Row],[Order Date]])</f>
        <v>2026</v>
      </c>
      <c r="D686" s="16" t="str">
        <f>"Q"&amp;ROUNDUP(MONTH(SalesDataTable[[#This Row],[Order Date]])/3,0)</f>
        <v>Q2</v>
      </c>
      <c r="E686" s="4">
        <f>MONTH(SalesDataTable[[#This Row],[Order Date]])</f>
        <v>4</v>
      </c>
      <c r="F686" s="16" t="str">
        <f>TEXT(SalesDataTable[[#This Row],[Order Date]],"MMM")</f>
        <v>Apr</v>
      </c>
      <c r="G686" s="4" t="s">
        <v>6</v>
      </c>
      <c r="H686" s="4" t="s">
        <v>41</v>
      </c>
      <c r="I686" s="4" t="s">
        <v>2</v>
      </c>
      <c r="J686" s="4" t="s">
        <v>13</v>
      </c>
      <c r="K686" s="4" t="s">
        <v>23</v>
      </c>
      <c r="L686" s="4" t="s">
        <v>40</v>
      </c>
      <c r="M686" s="8">
        <v>1</v>
      </c>
      <c r="N686" s="5">
        <v>83.38</v>
      </c>
      <c r="O686" s="6">
        <v>0</v>
      </c>
      <c r="P686" s="5">
        <v>38.979999999999997</v>
      </c>
      <c r="Q686" s="5">
        <f t="shared" si="40"/>
        <v>83.38</v>
      </c>
      <c r="R686" s="5">
        <f t="shared" si="41"/>
        <v>38.979999999999997</v>
      </c>
      <c r="S686" s="5">
        <f t="shared" si="42"/>
        <v>44.4</v>
      </c>
      <c r="T686" s="7">
        <f t="shared" si="43"/>
        <v>0.53250179899256422</v>
      </c>
    </row>
    <row r="687" spans="1:20" ht="15.6">
      <c r="A687" s="2">
        <v>239</v>
      </c>
      <c r="B687" s="3">
        <v>46140</v>
      </c>
      <c r="C687" s="4">
        <f>YEAR(SalesDataTable[[#This Row],[Order Date]])</f>
        <v>2026</v>
      </c>
      <c r="D687" s="16" t="str">
        <f>"Q"&amp;ROUNDUP(MONTH(SalesDataTable[[#This Row],[Order Date]])/3,0)</f>
        <v>Q2</v>
      </c>
      <c r="E687" s="4">
        <f>MONTH(SalesDataTable[[#This Row],[Order Date]])</f>
        <v>4</v>
      </c>
      <c r="F687" s="16" t="str">
        <f>TEXT(SalesDataTable[[#This Row],[Order Date]],"MMM")</f>
        <v>Apr</v>
      </c>
      <c r="G687" s="4" t="s">
        <v>20</v>
      </c>
      <c r="H687" s="4" t="s">
        <v>31</v>
      </c>
      <c r="I687" s="4" t="s">
        <v>2</v>
      </c>
      <c r="J687" s="4" t="s">
        <v>3</v>
      </c>
      <c r="K687" s="4" t="s">
        <v>14</v>
      </c>
      <c r="L687" s="4" t="s">
        <v>15</v>
      </c>
      <c r="M687" s="8">
        <v>1</v>
      </c>
      <c r="N687" s="5">
        <v>35.549999999999997</v>
      </c>
      <c r="O687" s="6">
        <v>0.05</v>
      </c>
      <c r="P687" s="5">
        <v>13.25</v>
      </c>
      <c r="Q687" s="5">
        <f t="shared" si="40"/>
        <v>33.772499999999994</v>
      </c>
      <c r="R687" s="5">
        <f t="shared" si="41"/>
        <v>13.25</v>
      </c>
      <c r="S687" s="5">
        <f t="shared" si="42"/>
        <v>20.522499999999994</v>
      </c>
      <c r="T687" s="7">
        <f t="shared" si="43"/>
        <v>0.60766896143311855</v>
      </c>
    </row>
    <row r="688" spans="1:20" ht="15.6">
      <c r="A688" s="2">
        <v>356</v>
      </c>
      <c r="B688" s="3">
        <v>46140</v>
      </c>
      <c r="C688" s="4">
        <f>YEAR(SalesDataTable[[#This Row],[Order Date]])</f>
        <v>2026</v>
      </c>
      <c r="D688" s="16" t="str">
        <f>"Q"&amp;ROUNDUP(MONTH(SalesDataTable[[#This Row],[Order Date]])/3,0)</f>
        <v>Q2</v>
      </c>
      <c r="E688" s="4">
        <f>MONTH(SalesDataTable[[#This Row],[Order Date]])</f>
        <v>4</v>
      </c>
      <c r="F688" s="16" t="str">
        <f>TEXT(SalesDataTable[[#This Row],[Order Date]],"MMM")</f>
        <v>Apr</v>
      </c>
      <c r="G688" s="4" t="s">
        <v>20</v>
      </c>
      <c r="H688" s="4" t="s">
        <v>33</v>
      </c>
      <c r="I688" s="4" t="s">
        <v>19</v>
      </c>
      <c r="J688" s="4" t="s">
        <v>13</v>
      </c>
      <c r="K688" s="4" t="s">
        <v>9</v>
      </c>
      <c r="L688" s="4" t="s">
        <v>37</v>
      </c>
      <c r="M688" s="8">
        <v>1</v>
      </c>
      <c r="N688" s="5">
        <v>154.36000000000001</v>
      </c>
      <c r="O688" s="6">
        <v>0</v>
      </c>
      <c r="P688" s="5">
        <v>77.760000000000005</v>
      </c>
      <c r="Q688" s="5">
        <f t="shared" si="40"/>
        <v>154.36000000000001</v>
      </c>
      <c r="R688" s="5">
        <f t="shared" si="41"/>
        <v>77.760000000000005</v>
      </c>
      <c r="S688" s="5">
        <f t="shared" si="42"/>
        <v>76.600000000000009</v>
      </c>
      <c r="T688" s="7">
        <f t="shared" si="43"/>
        <v>0.49624254988338951</v>
      </c>
    </row>
    <row r="689" spans="1:20" ht="15.6">
      <c r="A689" s="2">
        <v>785</v>
      </c>
      <c r="B689" s="3">
        <v>46140</v>
      </c>
      <c r="C689" s="4">
        <f>YEAR(SalesDataTable[[#This Row],[Order Date]])</f>
        <v>2026</v>
      </c>
      <c r="D689" s="16" t="str">
        <f>"Q"&amp;ROUNDUP(MONTH(SalesDataTable[[#This Row],[Order Date]])/3,0)</f>
        <v>Q2</v>
      </c>
      <c r="E689" s="4">
        <f>MONTH(SalesDataTable[[#This Row],[Order Date]])</f>
        <v>4</v>
      </c>
      <c r="F689" s="16" t="str">
        <f>TEXT(SalesDataTable[[#This Row],[Order Date]],"MMM")</f>
        <v>Apr</v>
      </c>
      <c r="G689" s="4" t="s">
        <v>0</v>
      </c>
      <c r="H689" s="4" t="s">
        <v>36</v>
      </c>
      <c r="I689" s="4" t="s">
        <v>28</v>
      </c>
      <c r="J689" s="4" t="s">
        <v>13</v>
      </c>
      <c r="K689" s="4" t="s">
        <v>9</v>
      </c>
      <c r="L689" s="4" t="s">
        <v>37</v>
      </c>
      <c r="M689" s="8">
        <v>1</v>
      </c>
      <c r="N689" s="5">
        <v>155.68</v>
      </c>
      <c r="O689" s="6">
        <v>0</v>
      </c>
      <c r="P689" s="5">
        <v>77.97</v>
      </c>
      <c r="Q689" s="5">
        <f t="shared" si="40"/>
        <v>155.68</v>
      </c>
      <c r="R689" s="5">
        <f t="shared" si="41"/>
        <v>77.97</v>
      </c>
      <c r="S689" s="5">
        <f t="shared" si="42"/>
        <v>77.710000000000008</v>
      </c>
      <c r="T689" s="7">
        <f t="shared" si="43"/>
        <v>0.49916495375128472</v>
      </c>
    </row>
    <row r="690" spans="1:20" ht="15.6">
      <c r="A690" s="2">
        <v>2325</v>
      </c>
      <c r="B690" s="3">
        <v>46140</v>
      </c>
      <c r="C690" s="4">
        <f>YEAR(SalesDataTable[[#This Row],[Order Date]])</f>
        <v>2026</v>
      </c>
      <c r="D690" s="16" t="str">
        <f>"Q"&amp;ROUNDUP(MONTH(SalesDataTable[[#This Row],[Order Date]])/3,0)</f>
        <v>Q2</v>
      </c>
      <c r="E690" s="4">
        <f>MONTH(SalesDataTable[[#This Row],[Order Date]])</f>
        <v>4</v>
      </c>
      <c r="F690" s="16" t="str">
        <f>TEXT(SalesDataTable[[#This Row],[Order Date]],"MMM")</f>
        <v>Apr</v>
      </c>
      <c r="G690" s="4" t="s">
        <v>0</v>
      </c>
      <c r="H690" s="4" t="s">
        <v>1</v>
      </c>
      <c r="I690" s="4" t="s">
        <v>2</v>
      </c>
      <c r="J690" s="4" t="s">
        <v>3</v>
      </c>
      <c r="K690" s="4" t="s">
        <v>34</v>
      </c>
      <c r="L690" s="4" t="s">
        <v>35</v>
      </c>
      <c r="M690" s="8">
        <v>1</v>
      </c>
      <c r="N690" s="5">
        <v>40.950000000000003</v>
      </c>
      <c r="O690" s="6">
        <v>0.15</v>
      </c>
      <c r="P690" s="5">
        <v>14.89</v>
      </c>
      <c r="Q690" s="5">
        <f t="shared" si="40"/>
        <v>34.807500000000005</v>
      </c>
      <c r="R690" s="5">
        <f t="shared" si="41"/>
        <v>14.89</v>
      </c>
      <c r="S690" s="5">
        <f t="shared" si="42"/>
        <v>19.917500000000004</v>
      </c>
      <c r="T690" s="7">
        <f t="shared" si="43"/>
        <v>0.57221863104216053</v>
      </c>
    </row>
    <row r="691" spans="1:20" ht="15.6">
      <c r="A691" s="2">
        <v>2566</v>
      </c>
      <c r="B691" s="3">
        <v>46140</v>
      </c>
      <c r="C691" s="4">
        <f>YEAR(SalesDataTable[[#This Row],[Order Date]])</f>
        <v>2026</v>
      </c>
      <c r="D691" s="16" t="str">
        <f>"Q"&amp;ROUNDUP(MONTH(SalesDataTable[[#This Row],[Order Date]])/3,0)</f>
        <v>Q2</v>
      </c>
      <c r="E691" s="4">
        <f>MONTH(SalesDataTable[[#This Row],[Order Date]])</f>
        <v>4</v>
      </c>
      <c r="F691" s="16" t="str">
        <f>TEXT(SalesDataTable[[#This Row],[Order Date]],"MMM")</f>
        <v>Apr</v>
      </c>
      <c r="G691" s="4" t="s">
        <v>20</v>
      </c>
      <c r="H691" s="4" t="s">
        <v>47</v>
      </c>
      <c r="I691" s="4" t="s">
        <v>28</v>
      </c>
      <c r="J691" s="4" t="s">
        <v>3</v>
      </c>
      <c r="K691" s="4" t="s">
        <v>14</v>
      </c>
      <c r="L691" s="4" t="s">
        <v>32</v>
      </c>
      <c r="M691" s="8">
        <v>3</v>
      </c>
      <c r="N691" s="5">
        <v>47.28</v>
      </c>
      <c r="O691" s="6">
        <v>0.05</v>
      </c>
      <c r="P691" s="5">
        <v>18.52</v>
      </c>
      <c r="Q691" s="5">
        <f t="shared" si="40"/>
        <v>134.74799999999999</v>
      </c>
      <c r="R691" s="5">
        <f t="shared" si="41"/>
        <v>55.56</v>
      </c>
      <c r="S691" s="5">
        <f t="shared" si="42"/>
        <v>79.187999999999988</v>
      </c>
      <c r="T691" s="7">
        <f t="shared" si="43"/>
        <v>0.58767477068305274</v>
      </c>
    </row>
    <row r="692" spans="1:20" ht="15.6">
      <c r="A692" s="2">
        <v>3105</v>
      </c>
      <c r="B692" s="3">
        <v>46140</v>
      </c>
      <c r="C692" s="4">
        <f>YEAR(SalesDataTable[[#This Row],[Order Date]])</f>
        <v>2026</v>
      </c>
      <c r="D692" s="16" t="str">
        <f>"Q"&amp;ROUNDUP(MONTH(SalesDataTable[[#This Row],[Order Date]])/3,0)</f>
        <v>Q2</v>
      </c>
      <c r="E692" s="4">
        <f>MONTH(SalesDataTable[[#This Row],[Order Date]])</f>
        <v>4</v>
      </c>
      <c r="F692" s="16" t="str">
        <f>TEXT(SalesDataTable[[#This Row],[Order Date]],"MMM")</f>
        <v>Apr</v>
      </c>
      <c r="G692" s="4" t="s">
        <v>20</v>
      </c>
      <c r="H692" s="4" t="s">
        <v>31</v>
      </c>
      <c r="I692" s="4" t="s">
        <v>2</v>
      </c>
      <c r="J692" s="4" t="s">
        <v>3</v>
      </c>
      <c r="K692" s="4" t="s">
        <v>34</v>
      </c>
      <c r="L692" s="4" t="s">
        <v>45</v>
      </c>
      <c r="M692" s="8">
        <v>4</v>
      </c>
      <c r="N692" s="5">
        <v>51.57</v>
      </c>
      <c r="O692" s="6">
        <v>0.1</v>
      </c>
      <c r="P692" s="5">
        <v>22.58</v>
      </c>
      <c r="Q692" s="5">
        <f t="shared" si="40"/>
        <v>185.65200000000002</v>
      </c>
      <c r="R692" s="5">
        <f t="shared" si="41"/>
        <v>90.32</v>
      </c>
      <c r="S692" s="5">
        <f t="shared" si="42"/>
        <v>95.332000000000022</v>
      </c>
      <c r="T692" s="7">
        <f t="shared" si="43"/>
        <v>0.51349837330058401</v>
      </c>
    </row>
    <row r="693" spans="1:20" ht="15.6">
      <c r="A693" s="2">
        <v>3167</v>
      </c>
      <c r="B693" s="3">
        <v>46140</v>
      </c>
      <c r="C693" s="4">
        <f>YEAR(SalesDataTable[[#This Row],[Order Date]])</f>
        <v>2026</v>
      </c>
      <c r="D693" s="16" t="str">
        <f>"Q"&amp;ROUNDUP(MONTH(SalesDataTable[[#This Row],[Order Date]])/3,0)</f>
        <v>Q2</v>
      </c>
      <c r="E693" s="4">
        <f>MONTH(SalesDataTable[[#This Row],[Order Date]])</f>
        <v>4</v>
      </c>
      <c r="F693" s="16" t="str">
        <f>TEXT(SalesDataTable[[#This Row],[Order Date]],"MMM")</f>
        <v>Apr</v>
      </c>
      <c r="G693" s="4" t="s">
        <v>20</v>
      </c>
      <c r="H693" s="4" t="s">
        <v>33</v>
      </c>
      <c r="I693" s="4" t="s">
        <v>2</v>
      </c>
      <c r="J693" s="4" t="s">
        <v>16</v>
      </c>
      <c r="K693" s="4" t="s">
        <v>4</v>
      </c>
      <c r="L693" s="4" t="s">
        <v>22</v>
      </c>
      <c r="M693" s="8">
        <v>1</v>
      </c>
      <c r="N693" s="5">
        <v>51.61</v>
      </c>
      <c r="O693" s="6">
        <v>0</v>
      </c>
      <c r="P693" s="5">
        <v>23</v>
      </c>
      <c r="Q693" s="5">
        <f t="shared" si="40"/>
        <v>51.61</v>
      </c>
      <c r="R693" s="5">
        <f t="shared" si="41"/>
        <v>23</v>
      </c>
      <c r="S693" s="5">
        <f t="shared" si="42"/>
        <v>28.61</v>
      </c>
      <c r="T693" s="7">
        <f t="shared" si="43"/>
        <v>0.55434993218368533</v>
      </c>
    </row>
    <row r="694" spans="1:20" ht="15.6">
      <c r="A694" s="2">
        <v>4396</v>
      </c>
      <c r="B694" s="3">
        <v>46140</v>
      </c>
      <c r="C694" s="4">
        <f>YEAR(SalesDataTable[[#This Row],[Order Date]])</f>
        <v>2026</v>
      </c>
      <c r="D694" s="16" t="str">
        <f>"Q"&amp;ROUNDUP(MONTH(SalesDataTable[[#This Row],[Order Date]])/3,0)</f>
        <v>Q2</v>
      </c>
      <c r="E694" s="4">
        <f>MONTH(SalesDataTable[[#This Row],[Order Date]])</f>
        <v>4</v>
      </c>
      <c r="F694" s="16" t="str">
        <f>TEXT(SalesDataTable[[#This Row],[Order Date]],"MMM")</f>
        <v>Apr</v>
      </c>
      <c r="G694" s="4" t="s">
        <v>0</v>
      </c>
      <c r="H694" s="4" t="s">
        <v>50</v>
      </c>
      <c r="I694" s="4" t="s">
        <v>19</v>
      </c>
      <c r="J694" s="4" t="s">
        <v>3</v>
      </c>
      <c r="K694" s="4" t="s">
        <v>34</v>
      </c>
      <c r="L694" s="4" t="s">
        <v>45</v>
      </c>
      <c r="M694" s="8">
        <v>1</v>
      </c>
      <c r="N694" s="5">
        <v>50.56</v>
      </c>
      <c r="O694" s="6">
        <v>0.05</v>
      </c>
      <c r="P694" s="5">
        <v>22.06</v>
      </c>
      <c r="Q694" s="5">
        <f t="shared" si="40"/>
        <v>48.031999999999996</v>
      </c>
      <c r="R694" s="5">
        <f t="shared" si="41"/>
        <v>22.06</v>
      </c>
      <c r="S694" s="5">
        <f t="shared" si="42"/>
        <v>25.971999999999998</v>
      </c>
      <c r="T694" s="7">
        <f t="shared" si="43"/>
        <v>0.54072285143237842</v>
      </c>
    </row>
    <row r="695" spans="1:20" ht="15.6">
      <c r="A695" s="2">
        <v>4475</v>
      </c>
      <c r="B695" s="3">
        <v>46140</v>
      </c>
      <c r="C695" s="4">
        <f>YEAR(SalesDataTable[[#This Row],[Order Date]])</f>
        <v>2026</v>
      </c>
      <c r="D695" s="16" t="str">
        <f>"Q"&amp;ROUNDUP(MONTH(SalesDataTable[[#This Row],[Order Date]])/3,0)</f>
        <v>Q2</v>
      </c>
      <c r="E695" s="4">
        <f>MONTH(SalesDataTable[[#This Row],[Order Date]])</f>
        <v>4</v>
      </c>
      <c r="F695" s="16" t="str">
        <f>TEXT(SalesDataTable[[#This Row],[Order Date]],"MMM")</f>
        <v>Apr</v>
      </c>
      <c r="G695" s="4" t="s">
        <v>11</v>
      </c>
      <c r="H695" s="4" t="s">
        <v>25</v>
      </c>
      <c r="I695" s="4" t="s">
        <v>28</v>
      </c>
      <c r="J695" s="4" t="s">
        <v>16</v>
      </c>
      <c r="K695" s="4" t="s">
        <v>14</v>
      </c>
      <c r="L695" s="4" t="s">
        <v>48</v>
      </c>
      <c r="M695" s="8">
        <v>2</v>
      </c>
      <c r="N695" s="5">
        <v>165.74</v>
      </c>
      <c r="O695" s="6">
        <v>0</v>
      </c>
      <c r="P695" s="5">
        <v>87.73</v>
      </c>
      <c r="Q695" s="5">
        <f t="shared" si="40"/>
        <v>331.48</v>
      </c>
      <c r="R695" s="5">
        <f t="shared" si="41"/>
        <v>175.46</v>
      </c>
      <c r="S695" s="5">
        <f t="shared" si="42"/>
        <v>156.02000000000001</v>
      </c>
      <c r="T695" s="7">
        <f t="shared" si="43"/>
        <v>0.47067696391939184</v>
      </c>
    </row>
    <row r="696" spans="1:20" ht="15.6">
      <c r="A696" s="2">
        <v>4482</v>
      </c>
      <c r="B696" s="3">
        <v>46140</v>
      </c>
      <c r="C696" s="4">
        <f>YEAR(SalesDataTable[[#This Row],[Order Date]])</f>
        <v>2026</v>
      </c>
      <c r="D696" s="16" t="str">
        <f>"Q"&amp;ROUNDUP(MONTH(SalesDataTable[[#This Row],[Order Date]])/3,0)</f>
        <v>Q2</v>
      </c>
      <c r="E696" s="4">
        <f>MONTH(SalesDataTable[[#This Row],[Order Date]])</f>
        <v>4</v>
      </c>
      <c r="F696" s="16" t="str">
        <f>TEXT(SalesDataTable[[#This Row],[Order Date]],"MMM")</f>
        <v>Apr</v>
      </c>
      <c r="G696" s="4" t="s">
        <v>11</v>
      </c>
      <c r="H696" s="4" t="s">
        <v>12</v>
      </c>
      <c r="I696" s="4" t="s">
        <v>2</v>
      </c>
      <c r="J696" s="4" t="s">
        <v>16</v>
      </c>
      <c r="K696" s="4" t="s">
        <v>34</v>
      </c>
      <c r="L696" s="4" t="s">
        <v>42</v>
      </c>
      <c r="M696" s="8">
        <v>3</v>
      </c>
      <c r="N696" s="5">
        <v>36.770000000000003</v>
      </c>
      <c r="O696" s="6">
        <v>0</v>
      </c>
      <c r="P696" s="5">
        <v>13.63</v>
      </c>
      <c r="Q696" s="5">
        <f t="shared" si="40"/>
        <v>110.31</v>
      </c>
      <c r="R696" s="5">
        <f t="shared" si="41"/>
        <v>40.89</v>
      </c>
      <c r="S696" s="5">
        <f t="shared" si="42"/>
        <v>69.42</v>
      </c>
      <c r="T696" s="7">
        <f t="shared" si="43"/>
        <v>0.62931737829752521</v>
      </c>
    </row>
    <row r="697" spans="1:20" ht="15.6">
      <c r="A697" s="2">
        <v>5022</v>
      </c>
      <c r="B697" s="3">
        <v>46140</v>
      </c>
      <c r="C697" s="4">
        <f>YEAR(SalesDataTable[[#This Row],[Order Date]])</f>
        <v>2026</v>
      </c>
      <c r="D697" s="16" t="str">
        <f>"Q"&amp;ROUNDUP(MONTH(SalesDataTable[[#This Row],[Order Date]])/3,0)</f>
        <v>Q2</v>
      </c>
      <c r="E697" s="4">
        <f>MONTH(SalesDataTable[[#This Row],[Order Date]])</f>
        <v>4</v>
      </c>
      <c r="F697" s="16" t="str">
        <f>TEXT(SalesDataTable[[#This Row],[Order Date]],"MMM")</f>
        <v>Apr</v>
      </c>
      <c r="G697" s="4" t="s">
        <v>20</v>
      </c>
      <c r="H697" s="4" t="s">
        <v>31</v>
      </c>
      <c r="I697" s="4" t="s">
        <v>2</v>
      </c>
      <c r="J697" s="4" t="s">
        <v>16</v>
      </c>
      <c r="K697" s="4" t="s">
        <v>23</v>
      </c>
      <c r="L697" s="4" t="s">
        <v>29</v>
      </c>
      <c r="M697" s="8">
        <v>2</v>
      </c>
      <c r="N697" s="5">
        <v>196.37</v>
      </c>
      <c r="O697" s="6">
        <v>0</v>
      </c>
      <c r="P697" s="5">
        <v>101.73</v>
      </c>
      <c r="Q697" s="5">
        <f t="shared" si="40"/>
        <v>392.74</v>
      </c>
      <c r="R697" s="5">
        <f t="shared" si="41"/>
        <v>203.46</v>
      </c>
      <c r="S697" s="5">
        <f t="shared" si="42"/>
        <v>189.28</v>
      </c>
      <c r="T697" s="7">
        <f t="shared" si="43"/>
        <v>0.48194734429902736</v>
      </c>
    </row>
    <row r="698" spans="1:20" ht="15.6">
      <c r="A698" s="2">
        <v>1304</v>
      </c>
      <c r="B698" s="3">
        <v>46141</v>
      </c>
      <c r="C698" s="4">
        <f>YEAR(SalesDataTable[[#This Row],[Order Date]])</f>
        <v>2026</v>
      </c>
      <c r="D698" s="16" t="str">
        <f>"Q"&amp;ROUNDUP(MONTH(SalesDataTable[[#This Row],[Order Date]])/3,0)</f>
        <v>Q2</v>
      </c>
      <c r="E698" s="4">
        <f>MONTH(SalesDataTable[[#This Row],[Order Date]])</f>
        <v>4</v>
      </c>
      <c r="F698" s="16" t="str">
        <f>TEXT(SalesDataTable[[#This Row],[Order Date]],"MMM")</f>
        <v>Apr</v>
      </c>
      <c r="G698" s="4" t="s">
        <v>0</v>
      </c>
      <c r="H698" s="4" t="s">
        <v>1</v>
      </c>
      <c r="I698" s="4" t="s">
        <v>28</v>
      </c>
      <c r="J698" s="4" t="s">
        <v>3</v>
      </c>
      <c r="K698" s="4" t="s">
        <v>14</v>
      </c>
      <c r="L698" s="4" t="s">
        <v>15</v>
      </c>
      <c r="M698" s="8">
        <v>2</v>
      </c>
      <c r="N698" s="5">
        <v>35.33</v>
      </c>
      <c r="O698" s="6">
        <v>0</v>
      </c>
      <c r="P698" s="5">
        <v>13.69</v>
      </c>
      <c r="Q698" s="5">
        <f t="shared" si="40"/>
        <v>70.66</v>
      </c>
      <c r="R698" s="5">
        <f t="shared" si="41"/>
        <v>27.38</v>
      </c>
      <c r="S698" s="5">
        <f t="shared" si="42"/>
        <v>43.28</v>
      </c>
      <c r="T698" s="7">
        <f t="shared" si="43"/>
        <v>0.61251061420888764</v>
      </c>
    </row>
    <row r="699" spans="1:20" ht="15.6">
      <c r="A699" s="2">
        <v>3008</v>
      </c>
      <c r="B699" s="3">
        <v>46141</v>
      </c>
      <c r="C699" s="4">
        <f>YEAR(SalesDataTable[[#This Row],[Order Date]])</f>
        <v>2026</v>
      </c>
      <c r="D699" s="16" t="str">
        <f>"Q"&amp;ROUNDUP(MONTH(SalesDataTable[[#This Row],[Order Date]])/3,0)</f>
        <v>Q2</v>
      </c>
      <c r="E699" s="4">
        <f>MONTH(SalesDataTable[[#This Row],[Order Date]])</f>
        <v>4</v>
      </c>
      <c r="F699" s="16" t="str">
        <f>TEXT(SalesDataTable[[#This Row],[Order Date]],"MMM")</f>
        <v>Apr</v>
      </c>
      <c r="G699" s="4" t="s">
        <v>11</v>
      </c>
      <c r="H699" s="4" t="s">
        <v>12</v>
      </c>
      <c r="I699" s="4" t="s">
        <v>8</v>
      </c>
      <c r="J699" s="4" t="s">
        <v>16</v>
      </c>
      <c r="K699" s="4" t="s">
        <v>14</v>
      </c>
      <c r="L699" s="4" t="s">
        <v>32</v>
      </c>
      <c r="M699" s="8">
        <v>4</v>
      </c>
      <c r="N699" s="5">
        <v>46.43</v>
      </c>
      <c r="O699" s="6">
        <v>0.1</v>
      </c>
      <c r="P699" s="5">
        <v>18.04</v>
      </c>
      <c r="Q699" s="5">
        <f t="shared" si="40"/>
        <v>167.148</v>
      </c>
      <c r="R699" s="5">
        <f t="shared" si="41"/>
        <v>72.16</v>
      </c>
      <c r="S699" s="5">
        <f t="shared" si="42"/>
        <v>94.988</v>
      </c>
      <c r="T699" s="7">
        <f t="shared" si="43"/>
        <v>0.56828678775695796</v>
      </c>
    </row>
    <row r="700" spans="1:20" ht="15.6">
      <c r="A700" s="2">
        <v>4140</v>
      </c>
      <c r="B700" s="3">
        <v>46141</v>
      </c>
      <c r="C700" s="4">
        <f>YEAR(SalesDataTable[[#This Row],[Order Date]])</f>
        <v>2026</v>
      </c>
      <c r="D700" s="16" t="str">
        <f>"Q"&amp;ROUNDUP(MONTH(SalesDataTable[[#This Row],[Order Date]])/3,0)</f>
        <v>Q2</v>
      </c>
      <c r="E700" s="4">
        <f>MONTH(SalesDataTable[[#This Row],[Order Date]])</f>
        <v>4</v>
      </c>
      <c r="F700" s="16" t="str">
        <f>TEXT(SalesDataTable[[#This Row],[Order Date]],"MMM")</f>
        <v>Apr</v>
      </c>
      <c r="G700" s="4" t="s">
        <v>20</v>
      </c>
      <c r="H700" s="4" t="s">
        <v>31</v>
      </c>
      <c r="I700" s="4" t="s">
        <v>28</v>
      </c>
      <c r="J700" s="4" t="s">
        <v>13</v>
      </c>
      <c r="K700" s="4" t="s">
        <v>34</v>
      </c>
      <c r="L700" s="4" t="s">
        <v>38</v>
      </c>
      <c r="M700" s="8">
        <v>1</v>
      </c>
      <c r="N700" s="5">
        <v>125.25</v>
      </c>
      <c r="O700" s="6">
        <v>0</v>
      </c>
      <c r="P700" s="5">
        <v>70.88</v>
      </c>
      <c r="Q700" s="5">
        <f t="shared" si="40"/>
        <v>125.25</v>
      </c>
      <c r="R700" s="5">
        <f t="shared" si="41"/>
        <v>70.88</v>
      </c>
      <c r="S700" s="5">
        <f t="shared" si="42"/>
        <v>54.370000000000005</v>
      </c>
      <c r="T700" s="7">
        <f t="shared" si="43"/>
        <v>0.43409181636726552</v>
      </c>
    </row>
    <row r="701" spans="1:20" ht="15.6">
      <c r="A701" s="2">
        <v>4151</v>
      </c>
      <c r="B701" s="3">
        <v>46141</v>
      </c>
      <c r="C701" s="4">
        <f>YEAR(SalesDataTable[[#This Row],[Order Date]])</f>
        <v>2026</v>
      </c>
      <c r="D701" s="16" t="str">
        <f>"Q"&amp;ROUNDUP(MONTH(SalesDataTable[[#This Row],[Order Date]])/3,0)</f>
        <v>Q2</v>
      </c>
      <c r="E701" s="4">
        <f>MONTH(SalesDataTable[[#This Row],[Order Date]])</f>
        <v>4</v>
      </c>
      <c r="F701" s="16" t="str">
        <f>TEXT(SalesDataTable[[#This Row],[Order Date]],"MMM")</f>
        <v>Apr</v>
      </c>
      <c r="G701" s="4" t="s">
        <v>6</v>
      </c>
      <c r="H701" s="4" t="s">
        <v>49</v>
      </c>
      <c r="I701" s="4" t="s">
        <v>2</v>
      </c>
      <c r="J701" s="4" t="s">
        <v>3</v>
      </c>
      <c r="K701" s="4" t="s">
        <v>23</v>
      </c>
      <c r="L701" s="4" t="s">
        <v>24</v>
      </c>
      <c r="M701" s="8">
        <v>1</v>
      </c>
      <c r="N701" s="5">
        <v>341.98</v>
      </c>
      <c r="O701" s="6">
        <v>0</v>
      </c>
      <c r="P701" s="5">
        <v>192.43</v>
      </c>
      <c r="Q701" s="5">
        <f t="shared" si="40"/>
        <v>341.98</v>
      </c>
      <c r="R701" s="5">
        <f t="shared" si="41"/>
        <v>192.43</v>
      </c>
      <c r="S701" s="5">
        <f t="shared" si="42"/>
        <v>149.55000000000001</v>
      </c>
      <c r="T701" s="7">
        <f t="shared" si="43"/>
        <v>0.43730627522077314</v>
      </c>
    </row>
    <row r="702" spans="1:20" ht="15.6">
      <c r="A702" s="2">
        <v>4650</v>
      </c>
      <c r="B702" s="3">
        <v>46141</v>
      </c>
      <c r="C702" s="4">
        <f>YEAR(SalesDataTable[[#This Row],[Order Date]])</f>
        <v>2026</v>
      </c>
      <c r="D702" s="16" t="str">
        <f>"Q"&amp;ROUNDUP(MONTH(SalesDataTable[[#This Row],[Order Date]])/3,0)</f>
        <v>Q2</v>
      </c>
      <c r="E702" s="4">
        <f>MONTH(SalesDataTable[[#This Row],[Order Date]])</f>
        <v>4</v>
      </c>
      <c r="F702" s="16" t="str">
        <f>TEXT(SalesDataTable[[#This Row],[Order Date]],"MMM")</f>
        <v>Apr</v>
      </c>
      <c r="G702" s="4" t="s">
        <v>6</v>
      </c>
      <c r="H702" s="4" t="s">
        <v>27</v>
      </c>
      <c r="I702" s="4" t="s">
        <v>28</v>
      </c>
      <c r="J702" s="4" t="s">
        <v>16</v>
      </c>
      <c r="K702" s="4" t="s">
        <v>34</v>
      </c>
      <c r="L702" s="4" t="s">
        <v>35</v>
      </c>
      <c r="M702" s="8">
        <v>1</v>
      </c>
      <c r="N702" s="5">
        <v>40.04</v>
      </c>
      <c r="O702" s="6">
        <v>0</v>
      </c>
      <c r="P702" s="5">
        <v>14.72</v>
      </c>
      <c r="Q702" s="5">
        <f t="shared" si="40"/>
        <v>40.04</v>
      </c>
      <c r="R702" s="5">
        <f t="shared" si="41"/>
        <v>14.72</v>
      </c>
      <c r="S702" s="5">
        <f t="shared" si="42"/>
        <v>25.32</v>
      </c>
      <c r="T702" s="7">
        <f t="shared" si="43"/>
        <v>0.63236763236763238</v>
      </c>
    </row>
    <row r="703" spans="1:20" ht="15.6">
      <c r="A703" s="2">
        <v>4897</v>
      </c>
      <c r="B703" s="3">
        <v>46141</v>
      </c>
      <c r="C703" s="4">
        <f>YEAR(SalesDataTable[[#This Row],[Order Date]])</f>
        <v>2026</v>
      </c>
      <c r="D703" s="16" t="str">
        <f>"Q"&amp;ROUNDUP(MONTH(SalesDataTable[[#This Row],[Order Date]])/3,0)</f>
        <v>Q2</v>
      </c>
      <c r="E703" s="4">
        <f>MONTH(SalesDataTable[[#This Row],[Order Date]])</f>
        <v>4</v>
      </c>
      <c r="F703" s="16" t="str">
        <f>TEXT(SalesDataTable[[#This Row],[Order Date]],"MMM")</f>
        <v>Apr</v>
      </c>
      <c r="G703" s="4" t="s">
        <v>20</v>
      </c>
      <c r="H703" s="4" t="s">
        <v>47</v>
      </c>
      <c r="I703" s="4" t="s">
        <v>2</v>
      </c>
      <c r="J703" s="4" t="s">
        <v>3</v>
      </c>
      <c r="K703" s="4" t="s">
        <v>4</v>
      </c>
      <c r="L703" s="4" t="s">
        <v>26</v>
      </c>
      <c r="M703" s="8">
        <v>3</v>
      </c>
      <c r="N703" s="5">
        <v>40.47</v>
      </c>
      <c r="O703" s="6">
        <v>0.05</v>
      </c>
      <c r="P703" s="5">
        <v>17.14</v>
      </c>
      <c r="Q703" s="5">
        <f t="shared" si="40"/>
        <v>115.33949999999999</v>
      </c>
      <c r="R703" s="5">
        <f t="shared" si="41"/>
        <v>51.42</v>
      </c>
      <c r="S703" s="5">
        <f t="shared" si="42"/>
        <v>63.919499999999985</v>
      </c>
      <c r="T703" s="7">
        <f t="shared" si="43"/>
        <v>0.5541856866034619</v>
      </c>
    </row>
    <row r="704" spans="1:20" ht="15.6">
      <c r="A704" s="2">
        <v>792</v>
      </c>
      <c r="B704" s="3">
        <v>46142</v>
      </c>
      <c r="C704" s="4">
        <f>YEAR(SalesDataTable[[#This Row],[Order Date]])</f>
        <v>2026</v>
      </c>
      <c r="D704" s="16" t="str">
        <f>"Q"&amp;ROUNDUP(MONTH(SalesDataTable[[#This Row],[Order Date]])/3,0)</f>
        <v>Q2</v>
      </c>
      <c r="E704" s="4">
        <f>MONTH(SalesDataTable[[#This Row],[Order Date]])</f>
        <v>4</v>
      </c>
      <c r="F704" s="16" t="str">
        <f>TEXT(SalesDataTable[[#This Row],[Order Date]],"MMM")</f>
        <v>Apr</v>
      </c>
      <c r="G704" s="4" t="s">
        <v>20</v>
      </c>
      <c r="H704" s="4" t="s">
        <v>33</v>
      </c>
      <c r="I704" s="4" t="s">
        <v>8</v>
      </c>
      <c r="J704" s="4" t="s">
        <v>3</v>
      </c>
      <c r="K704" s="4" t="s">
        <v>23</v>
      </c>
      <c r="L704" s="4" t="s">
        <v>40</v>
      </c>
      <c r="M704" s="8">
        <v>6</v>
      </c>
      <c r="N704" s="5">
        <v>83.7</v>
      </c>
      <c r="O704" s="6">
        <v>0.2</v>
      </c>
      <c r="P704" s="5">
        <v>38.58</v>
      </c>
      <c r="Q704" s="5">
        <f t="shared" si="40"/>
        <v>401.76000000000005</v>
      </c>
      <c r="R704" s="5">
        <f t="shared" si="41"/>
        <v>231.48</v>
      </c>
      <c r="S704" s="5">
        <f t="shared" si="42"/>
        <v>170.28000000000006</v>
      </c>
      <c r="T704" s="7">
        <f t="shared" si="43"/>
        <v>0.42383512544802876</v>
      </c>
    </row>
    <row r="705" spans="1:20" ht="15.6">
      <c r="A705" s="2">
        <v>1796</v>
      </c>
      <c r="B705" s="3">
        <v>46142</v>
      </c>
      <c r="C705" s="4">
        <f>YEAR(SalesDataTable[[#This Row],[Order Date]])</f>
        <v>2026</v>
      </c>
      <c r="D705" s="16" t="str">
        <f>"Q"&amp;ROUNDUP(MONTH(SalesDataTable[[#This Row],[Order Date]])/3,0)</f>
        <v>Q2</v>
      </c>
      <c r="E705" s="4">
        <f>MONTH(SalesDataTable[[#This Row],[Order Date]])</f>
        <v>4</v>
      </c>
      <c r="F705" s="16" t="str">
        <f>TEXT(SalesDataTable[[#This Row],[Order Date]],"MMM")</f>
        <v>Apr</v>
      </c>
      <c r="G705" s="4" t="s">
        <v>0</v>
      </c>
      <c r="H705" s="4" t="s">
        <v>50</v>
      </c>
      <c r="I705" s="4" t="s">
        <v>2</v>
      </c>
      <c r="J705" s="4" t="s">
        <v>3</v>
      </c>
      <c r="K705" s="4" t="s">
        <v>23</v>
      </c>
      <c r="L705" s="4" t="s">
        <v>40</v>
      </c>
      <c r="M705" s="8">
        <v>4</v>
      </c>
      <c r="N705" s="5">
        <v>83.27</v>
      </c>
      <c r="O705" s="6">
        <v>0</v>
      </c>
      <c r="P705" s="5">
        <v>39.979999999999997</v>
      </c>
      <c r="Q705" s="5">
        <f t="shared" si="40"/>
        <v>333.08</v>
      </c>
      <c r="R705" s="5">
        <f t="shared" si="41"/>
        <v>159.91999999999999</v>
      </c>
      <c r="S705" s="5">
        <f t="shared" si="42"/>
        <v>173.16</v>
      </c>
      <c r="T705" s="7">
        <f t="shared" si="43"/>
        <v>0.51987510507986068</v>
      </c>
    </row>
    <row r="706" spans="1:20" ht="15.6">
      <c r="A706" s="2">
        <v>3222</v>
      </c>
      <c r="B706" s="3">
        <v>46142</v>
      </c>
      <c r="C706" s="4">
        <f>YEAR(SalesDataTable[[#This Row],[Order Date]])</f>
        <v>2026</v>
      </c>
      <c r="D706" s="16" t="str">
        <f>"Q"&amp;ROUNDUP(MONTH(SalesDataTable[[#This Row],[Order Date]])/3,0)</f>
        <v>Q2</v>
      </c>
      <c r="E706" s="4">
        <f>MONTH(SalesDataTable[[#This Row],[Order Date]])</f>
        <v>4</v>
      </c>
      <c r="F706" s="16" t="str">
        <f>TEXT(SalesDataTable[[#This Row],[Order Date]],"MMM")</f>
        <v>Apr</v>
      </c>
      <c r="G706" s="4" t="s">
        <v>11</v>
      </c>
      <c r="H706" s="4" t="s">
        <v>52</v>
      </c>
      <c r="I706" s="4" t="s">
        <v>8</v>
      </c>
      <c r="J706" s="4" t="s">
        <v>16</v>
      </c>
      <c r="K706" s="4" t="s">
        <v>23</v>
      </c>
      <c r="L706" s="4" t="s">
        <v>51</v>
      </c>
      <c r="M706" s="8">
        <v>3</v>
      </c>
      <c r="N706" s="5">
        <v>126.03</v>
      </c>
      <c r="O706" s="6">
        <v>0.1</v>
      </c>
      <c r="P706" s="5">
        <v>61.75</v>
      </c>
      <c r="Q706" s="5">
        <f t="shared" ref="Q706:Q769" si="44">M706*N706*(1-O706)</f>
        <v>340.28100000000006</v>
      </c>
      <c r="R706" s="5">
        <f t="shared" ref="R706:R769" si="45">M706*P706</f>
        <v>185.25</v>
      </c>
      <c r="S706" s="5">
        <f t="shared" ref="S706:S769" si="46">Q706-R706</f>
        <v>155.03100000000006</v>
      </c>
      <c r="T706" s="7">
        <f t="shared" ref="T706:T769" si="47">IFERROR(S706/Q706,0)</f>
        <v>0.45559699189787273</v>
      </c>
    </row>
    <row r="707" spans="1:20" ht="15.6">
      <c r="A707" s="2">
        <v>3237</v>
      </c>
      <c r="B707" s="3">
        <v>46142</v>
      </c>
      <c r="C707" s="4">
        <f>YEAR(SalesDataTable[[#This Row],[Order Date]])</f>
        <v>2026</v>
      </c>
      <c r="D707" s="16" t="str">
        <f>"Q"&amp;ROUNDUP(MONTH(SalesDataTable[[#This Row],[Order Date]])/3,0)</f>
        <v>Q2</v>
      </c>
      <c r="E707" s="4">
        <f>MONTH(SalesDataTable[[#This Row],[Order Date]])</f>
        <v>4</v>
      </c>
      <c r="F707" s="16" t="str">
        <f>TEXT(SalesDataTable[[#This Row],[Order Date]],"MMM")</f>
        <v>Apr</v>
      </c>
      <c r="G707" s="4" t="s">
        <v>6</v>
      </c>
      <c r="H707" s="4" t="s">
        <v>49</v>
      </c>
      <c r="I707" s="4" t="s">
        <v>2</v>
      </c>
      <c r="J707" s="4" t="s">
        <v>13</v>
      </c>
      <c r="K707" s="4" t="s">
        <v>23</v>
      </c>
      <c r="L707" s="4" t="s">
        <v>51</v>
      </c>
      <c r="M707" s="8">
        <v>1</v>
      </c>
      <c r="N707" s="5">
        <v>122.86</v>
      </c>
      <c r="O707" s="6">
        <v>0.05</v>
      </c>
      <c r="P707" s="5">
        <v>59.22</v>
      </c>
      <c r="Q707" s="5">
        <f t="shared" si="44"/>
        <v>116.717</v>
      </c>
      <c r="R707" s="5">
        <f t="shared" si="45"/>
        <v>59.22</v>
      </c>
      <c r="S707" s="5">
        <f t="shared" si="46"/>
        <v>57.497</v>
      </c>
      <c r="T707" s="7">
        <f t="shared" si="47"/>
        <v>0.49261889870370212</v>
      </c>
    </row>
    <row r="708" spans="1:20" ht="15.6">
      <c r="A708" s="2">
        <v>3695</v>
      </c>
      <c r="B708" s="3">
        <v>46142</v>
      </c>
      <c r="C708" s="4">
        <f>YEAR(SalesDataTable[[#This Row],[Order Date]])</f>
        <v>2026</v>
      </c>
      <c r="D708" s="16" t="str">
        <f>"Q"&amp;ROUNDUP(MONTH(SalesDataTable[[#This Row],[Order Date]])/3,0)</f>
        <v>Q2</v>
      </c>
      <c r="E708" s="4">
        <f>MONTH(SalesDataTable[[#This Row],[Order Date]])</f>
        <v>4</v>
      </c>
      <c r="F708" s="16" t="str">
        <f>TEXT(SalesDataTable[[#This Row],[Order Date]],"MMM")</f>
        <v>Apr</v>
      </c>
      <c r="G708" s="4" t="s">
        <v>11</v>
      </c>
      <c r="H708" s="4" t="s">
        <v>12</v>
      </c>
      <c r="I708" s="4" t="s">
        <v>2</v>
      </c>
      <c r="J708" s="4" t="s">
        <v>13</v>
      </c>
      <c r="K708" s="4" t="s">
        <v>4</v>
      </c>
      <c r="L708" s="4" t="s">
        <v>26</v>
      </c>
      <c r="M708" s="8">
        <v>1</v>
      </c>
      <c r="N708" s="5">
        <v>39.44</v>
      </c>
      <c r="O708" s="6">
        <v>0.1</v>
      </c>
      <c r="P708" s="5">
        <v>16.63</v>
      </c>
      <c r="Q708" s="5">
        <f t="shared" si="44"/>
        <v>35.496000000000002</v>
      </c>
      <c r="R708" s="5">
        <f t="shared" si="45"/>
        <v>16.63</v>
      </c>
      <c r="S708" s="5">
        <f t="shared" si="46"/>
        <v>18.866000000000003</v>
      </c>
      <c r="T708" s="7">
        <f t="shared" si="47"/>
        <v>0.53149650664863657</v>
      </c>
    </row>
    <row r="709" spans="1:20" ht="15.6">
      <c r="A709" s="2">
        <v>5148</v>
      </c>
      <c r="B709" s="3">
        <v>46142</v>
      </c>
      <c r="C709" s="4">
        <f>YEAR(SalesDataTable[[#This Row],[Order Date]])</f>
        <v>2026</v>
      </c>
      <c r="D709" s="16" t="str">
        <f>"Q"&amp;ROUNDUP(MONTH(SalesDataTable[[#This Row],[Order Date]])/3,0)</f>
        <v>Q2</v>
      </c>
      <c r="E709" s="4">
        <f>MONTH(SalesDataTable[[#This Row],[Order Date]])</f>
        <v>4</v>
      </c>
      <c r="F709" s="16" t="str">
        <f>TEXT(SalesDataTable[[#This Row],[Order Date]],"MMM")</f>
        <v>Apr</v>
      </c>
      <c r="G709" s="4" t="s">
        <v>11</v>
      </c>
      <c r="H709" s="4" t="s">
        <v>39</v>
      </c>
      <c r="I709" s="4" t="s">
        <v>2</v>
      </c>
      <c r="J709" s="4" t="s">
        <v>3</v>
      </c>
      <c r="K709" s="4" t="s">
        <v>14</v>
      </c>
      <c r="L709" s="4" t="s">
        <v>44</v>
      </c>
      <c r="M709" s="8">
        <v>1</v>
      </c>
      <c r="N709" s="5">
        <v>130.34</v>
      </c>
      <c r="O709" s="6">
        <v>0.1</v>
      </c>
      <c r="P709" s="5">
        <v>66.680000000000007</v>
      </c>
      <c r="Q709" s="5">
        <f t="shared" si="44"/>
        <v>117.30600000000001</v>
      </c>
      <c r="R709" s="5">
        <f t="shared" si="45"/>
        <v>66.680000000000007</v>
      </c>
      <c r="S709" s="5">
        <f t="shared" si="46"/>
        <v>50.626000000000005</v>
      </c>
      <c r="T709" s="7">
        <f t="shared" si="47"/>
        <v>0.43157212759790631</v>
      </c>
    </row>
    <row r="710" spans="1:20" ht="15.6">
      <c r="A710" s="2">
        <v>534</v>
      </c>
      <c r="B710" s="3">
        <v>46143</v>
      </c>
      <c r="C710" s="4">
        <f>YEAR(SalesDataTable[[#This Row],[Order Date]])</f>
        <v>2026</v>
      </c>
      <c r="D710" s="16" t="str">
        <f>"Q"&amp;ROUNDUP(MONTH(SalesDataTable[[#This Row],[Order Date]])/3,0)</f>
        <v>Q2</v>
      </c>
      <c r="E710" s="4">
        <f>MONTH(SalesDataTable[[#This Row],[Order Date]])</f>
        <v>5</v>
      </c>
      <c r="F710" s="16" t="str">
        <f>TEXT(SalesDataTable[[#This Row],[Order Date]],"MMM")</f>
        <v>May</v>
      </c>
      <c r="G710" s="4" t="s">
        <v>6</v>
      </c>
      <c r="H710" s="4" t="s">
        <v>43</v>
      </c>
      <c r="I710" s="4" t="s">
        <v>2</v>
      </c>
      <c r="J710" s="4" t="s">
        <v>16</v>
      </c>
      <c r="K710" s="4" t="s">
        <v>9</v>
      </c>
      <c r="L710" s="4" t="s">
        <v>37</v>
      </c>
      <c r="M710" s="8">
        <v>1</v>
      </c>
      <c r="N710" s="5">
        <v>154.86000000000001</v>
      </c>
      <c r="O710" s="6">
        <v>0</v>
      </c>
      <c r="P710" s="5">
        <v>78.37</v>
      </c>
      <c r="Q710" s="5">
        <f t="shared" si="44"/>
        <v>154.86000000000001</v>
      </c>
      <c r="R710" s="5">
        <f t="shared" si="45"/>
        <v>78.37</v>
      </c>
      <c r="S710" s="5">
        <f t="shared" si="46"/>
        <v>76.490000000000009</v>
      </c>
      <c r="T710" s="7">
        <f t="shared" si="47"/>
        <v>0.49393000129148912</v>
      </c>
    </row>
    <row r="711" spans="1:20" ht="15.6">
      <c r="A711" s="2">
        <v>551</v>
      </c>
      <c r="B711" s="3">
        <v>46143</v>
      </c>
      <c r="C711" s="4">
        <f>YEAR(SalesDataTable[[#This Row],[Order Date]])</f>
        <v>2026</v>
      </c>
      <c r="D711" s="16" t="str">
        <f>"Q"&amp;ROUNDUP(MONTH(SalesDataTable[[#This Row],[Order Date]])/3,0)</f>
        <v>Q2</v>
      </c>
      <c r="E711" s="4">
        <f>MONTH(SalesDataTable[[#This Row],[Order Date]])</f>
        <v>5</v>
      </c>
      <c r="F711" s="16" t="str">
        <f>TEXT(SalesDataTable[[#This Row],[Order Date]],"MMM")</f>
        <v>May</v>
      </c>
      <c r="G711" s="4" t="s">
        <v>20</v>
      </c>
      <c r="H711" s="4" t="s">
        <v>33</v>
      </c>
      <c r="I711" s="4" t="s">
        <v>19</v>
      </c>
      <c r="J711" s="4" t="s">
        <v>3</v>
      </c>
      <c r="K711" s="4" t="s">
        <v>4</v>
      </c>
      <c r="L711" s="4" t="s">
        <v>30</v>
      </c>
      <c r="M711" s="8">
        <v>4</v>
      </c>
      <c r="N711" s="5">
        <v>103.64</v>
      </c>
      <c r="O711" s="6">
        <v>0</v>
      </c>
      <c r="P711" s="5">
        <v>50.59</v>
      </c>
      <c r="Q711" s="5">
        <f t="shared" si="44"/>
        <v>414.56</v>
      </c>
      <c r="R711" s="5">
        <f t="shared" si="45"/>
        <v>202.36</v>
      </c>
      <c r="S711" s="5">
        <f t="shared" si="46"/>
        <v>212.2</v>
      </c>
      <c r="T711" s="7">
        <f t="shared" si="47"/>
        <v>0.51186800463141646</v>
      </c>
    </row>
    <row r="712" spans="1:20" ht="15.6">
      <c r="A712" s="2">
        <v>2110</v>
      </c>
      <c r="B712" s="3">
        <v>46143</v>
      </c>
      <c r="C712" s="4">
        <f>YEAR(SalesDataTable[[#This Row],[Order Date]])</f>
        <v>2026</v>
      </c>
      <c r="D712" s="16" t="str">
        <f>"Q"&amp;ROUNDUP(MONTH(SalesDataTable[[#This Row],[Order Date]])/3,0)</f>
        <v>Q2</v>
      </c>
      <c r="E712" s="4">
        <f>MONTH(SalesDataTable[[#This Row],[Order Date]])</f>
        <v>5</v>
      </c>
      <c r="F712" s="16" t="str">
        <f>TEXT(SalesDataTable[[#This Row],[Order Date]],"MMM")</f>
        <v>May</v>
      </c>
      <c r="G712" s="4" t="s">
        <v>0</v>
      </c>
      <c r="H712" s="4" t="s">
        <v>50</v>
      </c>
      <c r="I712" s="4" t="s">
        <v>2</v>
      </c>
      <c r="J712" s="4" t="s">
        <v>3</v>
      </c>
      <c r="K712" s="4" t="s">
        <v>14</v>
      </c>
      <c r="L712" s="4" t="s">
        <v>48</v>
      </c>
      <c r="M712" s="8">
        <v>1</v>
      </c>
      <c r="N712" s="5">
        <v>164.49</v>
      </c>
      <c r="O712" s="6">
        <v>0.05</v>
      </c>
      <c r="P712" s="5">
        <v>87.81</v>
      </c>
      <c r="Q712" s="5">
        <f t="shared" si="44"/>
        <v>156.2655</v>
      </c>
      <c r="R712" s="5">
        <f t="shared" si="45"/>
        <v>87.81</v>
      </c>
      <c r="S712" s="5">
        <f t="shared" si="46"/>
        <v>68.455500000000001</v>
      </c>
      <c r="T712" s="7">
        <f t="shared" si="47"/>
        <v>0.43807174328306631</v>
      </c>
    </row>
    <row r="713" spans="1:20" ht="15.6">
      <c r="A713" s="2">
        <v>2217</v>
      </c>
      <c r="B713" s="3">
        <v>46143</v>
      </c>
      <c r="C713" s="4">
        <f>YEAR(SalesDataTable[[#This Row],[Order Date]])</f>
        <v>2026</v>
      </c>
      <c r="D713" s="16" t="str">
        <f>"Q"&amp;ROUNDUP(MONTH(SalesDataTable[[#This Row],[Order Date]])/3,0)</f>
        <v>Q2</v>
      </c>
      <c r="E713" s="4">
        <f>MONTH(SalesDataTable[[#This Row],[Order Date]])</f>
        <v>5</v>
      </c>
      <c r="F713" s="16" t="str">
        <f>TEXT(SalesDataTable[[#This Row],[Order Date]],"MMM")</f>
        <v>May</v>
      </c>
      <c r="G713" s="4" t="s">
        <v>20</v>
      </c>
      <c r="H713" s="4" t="s">
        <v>33</v>
      </c>
      <c r="I713" s="4" t="s">
        <v>8</v>
      </c>
      <c r="J713" s="4" t="s">
        <v>3</v>
      </c>
      <c r="K713" s="4" t="s">
        <v>14</v>
      </c>
      <c r="L713" s="4" t="s">
        <v>48</v>
      </c>
      <c r="M713" s="8">
        <v>3</v>
      </c>
      <c r="N713" s="5">
        <v>163.44999999999999</v>
      </c>
      <c r="O713" s="6">
        <v>0.05</v>
      </c>
      <c r="P713" s="5">
        <v>87.54</v>
      </c>
      <c r="Q713" s="5">
        <f t="shared" si="44"/>
        <v>465.83249999999992</v>
      </c>
      <c r="R713" s="5">
        <f t="shared" si="45"/>
        <v>262.62</v>
      </c>
      <c r="S713" s="5">
        <f t="shared" si="46"/>
        <v>203.21249999999992</v>
      </c>
      <c r="T713" s="7">
        <f t="shared" si="47"/>
        <v>0.4362351274331438</v>
      </c>
    </row>
    <row r="714" spans="1:20" ht="15.6">
      <c r="A714" s="2">
        <v>2544</v>
      </c>
      <c r="B714" s="3">
        <v>46143</v>
      </c>
      <c r="C714" s="4">
        <f>YEAR(SalesDataTable[[#This Row],[Order Date]])</f>
        <v>2026</v>
      </c>
      <c r="D714" s="16" t="str">
        <f>"Q"&amp;ROUNDUP(MONTH(SalesDataTable[[#This Row],[Order Date]])/3,0)</f>
        <v>Q2</v>
      </c>
      <c r="E714" s="4">
        <f>MONTH(SalesDataTable[[#This Row],[Order Date]])</f>
        <v>5</v>
      </c>
      <c r="F714" s="16" t="str">
        <f>TEXT(SalesDataTable[[#This Row],[Order Date]],"MMM")</f>
        <v>May</v>
      </c>
      <c r="G714" s="4" t="s">
        <v>20</v>
      </c>
      <c r="H714" s="4" t="s">
        <v>21</v>
      </c>
      <c r="I714" s="4" t="s">
        <v>2</v>
      </c>
      <c r="J714" s="4" t="s">
        <v>3</v>
      </c>
      <c r="K714" s="4" t="s">
        <v>9</v>
      </c>
      <c r="L714" s="4" t="s">
        <v>46</v>
      </c>
      <c r="M714" s="8">
        <v>1</v>
      </c>
      <c r="N714" s="5">
        <v>71.87</v>
      </c>
      <c r="O714" s="6">
        <v>0.05</v>
      </c>
      <c r="P714" s="5">
        <v>31.97</v>
      </c>
      <c r="Q714" s="5">
        <f t="shared" si="44"/>
        <v>68.276499999999999</v>
      </c>
      <c r="R714" s="5">
        <f t="shared" si="45"/>
        <v>31.97</v>
      </c>
      <c r="S714" s="5">
        <f t="shared" si="46"/>
        <v>36.3065</v>
      </c>
      <c r="T714" s="7">
        <f t="shared" si="47"/>
        <v>0.53175690025118449</v>
      </c>
    </row>
    <row r="715" spans="1:20" ht="15.6">
      <c r="A715" s="2">
        <v>3678</v>
      </c>
      <c r="B715" s="3">
        <v>46143</v>
      </c>
      <c r="C715" s="4">
        <f>YEAR(SalesDataTable[[#This Row],[Order Date]])</f>
        <v>2026</v>
      </c>
      <c r="D715" s="16" t="str">
        <f>"Q"&amp;ROUNDUP(MONTH(SalesDataTable[[#This Row],[Order Date]])/3,0)</f>
        <v>Q2</v>
      </c>
      <c r="E715" s="4">
        <f>MONTH(SalesDataTable[[#This Row],[Order Date]])</f>
        <v>5</v>
      </c>
      <c r="F715" s="16" t="str">
        <f>TEXT(SalesDataTable[[#This Row],[Order Date]],"MMM")</f>
        <v>May</v>
      </c>
      <c r="G715" s="4" t="s">
        <v>6</v>
      </c>
      <c r="H715" s="4" t="s">
        <v>49</v>
      </c>
      <c r="I715" s="4" t="s">
        <v>28</v>
      </c>
      <c r="J715" s="4" t="s">
        <v>3</v>
      </c>
      <c r="K715" s="4" t="s">
        <v>23</v>
      </c>
      <c r="L715" s="4" t="s">
        <v>29</v>
      </c>
      <c r="M715" s="8">
        <v>2</v>
      </c>
      <c r="N715" s="5">
        <v>194.97</v>
      </c>
      <c r="O715" s="6">
        <v>0</v>
      </c>
      <c r="P715" s="5">
        <v>101.14</v>
      </c>
      <c r="Q715" s="5">
        <f t="shared" si="44"/>
        <v>389.94</v>
      </c>
      <c r="R715" s="5">
        <f t="shared" si="45"/>
        <v>202.28</v>
      </c>
      <c r="S715" s="5">
        <f t="shared" si="46"/>
        <v>187.66</v>
      </c>
      <c r="T715" s="7">
        <f t="shared" si="47"/>
        <v>0.48125352618351541</v>
      </c>
    </row>
    <row r="716" spans="1:20" ht="15.6">
      <c r="A716" s="2">
        <v>3726</v>
      </c>
      <c r="B716" s="3">
        <v>46143</v>
      </c>
      <c r="C716" s="4">
        <f>YEAR(SalesDataTable[[#This Row],[Order Date]])</f>
        <v>2026</v>
      </c>
      <c r="D716" s="16" t="str">
        <f>"Q"&amp;ROUNDUP(MONTH(SalesDataTable[[#This Row],[Order Date]])/3,0)</f>
        <v>Q2</v>
      </c>
      <c r="E716" s="4">
        <f>MONTH(SalesDataTable[[#This Row],[Order Date]])</f>
        <v>5</v>
      </c>
      <c r="F716" s="16" t="str">
        <f>TEXT(SalesDataTable[[#This Row],[Order Date]],"MMM")</f>
        <v>May</v>
      </c>
      <c r="G716" s="4" t="s">
        <v>20</v>
      </c>
      <c r="H716" s="4" t="s">
        <v>33</v>
      </c>
      <c r="I716" s="4" t="s">
        <v>28</v>
      </c>
      <c r="J716" s="4" t="s">
        <v>3</v>
      </c>
      <c r="K716" s="4" t="s">
        <v>4</v>
      </c>
      <c r="L716" s="4" t="s">
        <v>22</v>
      </c>
      <c r="M716" s="8">
        <v>2</v>
      </c>
      <c r="N716" s="5">
        <v>49.53</v>
      </c>
      <c r="O716" s="6">
        <v>0</v>
      </c>
      <c r="P716" s="5">
        <v>22.91</v>
      </c>
      <c r="Q716" s="5">
        <f t="shared" si="44"/>
        <v>99.06</v>
      </c>
      <c r="R716" s="5">
        <f t="shared" si="45"/>
        <v>45.82</v>
      </c>
      <c r="S716" s="5">
        <f t="shared" si="46"/>
        <v>53.24</v>
      </c>
      <c r="T716" s="7">
        <f t="shared" si="47"/>
        <v>0.53745204926307288</v>
      </c>
    </row>
    <row r="717" spans="1:20" ht="15.6">
      <c r="A717" s="2">
        <v>3897</v>
      </c>
      <c r="B717" s="3">
        <v>46143</v>
      </c>
      <c r="C717" s="4">
        <f>YEAR(SalesDataTable[[#This Row],[Order Date]])</f>
        <v>2026</v>
      </c>
      <c r="D717" s="16" t="str">
        <f>"Q"&amp;ROUNDUP(MONTH(SalesDataTable[[#This Row],[Order Date]])/3,0)</f>
        <v>Q2</v>
      </c>
      <c r="E717" s="4">
        <f>MONTH(SalesDataTable[[#This Row],[Order Date]])</f>
        <v>5</v>
      </c>
      <c r="F717" s="16" t="str">
        <f>TEXT(SalesDataTable[[#This Row],[Order Date]],"MMM")</f>
        <v>May</v>
      </c>
      <c r="G717" s="4" t="s">
        <v>20</v>
      </c>
      <c r="H717" s="4" t="s">
        <v>33</v>
      </c>
      <c r="I717" s="4" t="s">
        <v>8</v>
      </c>
      <c r="J717" s="4" t="s">
        <v>16</v>
      </c>
      <c r="K717" s="4" t="s">
        <v>34</v>
      </c>
      <c r="L717" s="4" t="s">
        <v>42</v>
      </c>
      <c r="M717" s="8">
        <v>4</v>
      </c>
      <c r="N717" s="5">
        <v>35.619999999999997</v>
      </c>
      <c r="O717" s="6">
        <v>0.15</v>
      </c>
      <c r="P717" s="5">
        <v>13.76</v>
      </c>
      <c r="Q717" s="5">
        <f t="shared" si="44"/>
        <v>121.10799999999999</v>
      </c>
      <c r="R717" s="5">
        <f t="shared" si="45"/>
        <v>55.04</v>
      </c>
      <c r="S717" s="5">
        <f t="shared" si="46"/>
        <v>66.067999999999984</v>
      </c>
      <c r="T717" s="7">
        <f t="shared" si="47"/>
        <v>0.54552960993493405</v>
      </c>
    </row>
    <row r="718" spans="1:20" ht="15.6">
      <c r="A718" s="2">
        <v>1262</v>
      </c>
      <c r="B718" s="3">
        <v>46144</v>
      </c>
      <c r="C718" s="4">
        <f>YEAR(SalesDataTable[[#This Row],[Order Date]])</f>
        <v>2026</v>
      </c>
      <c r="D718" s="16" t="str">
        <f>"Q"&amp;ROUNDUP(MONTH(SalesDataTable[[#This Row],[Order Date]])/3,0)</f>
        <v>Q2</v>
      </c>
      <c r="E718" s="4">
        <f>MONTH(SalesDataTable[[#This Row],[Order Date]])</f>
        <v>5</v>
      </c>
      <c r="F718" s="16" t="str">
        <f>TEXT(SalesDataTable[[#This Row],[Order Date]],"MMM")</f>
        <v>May</v>
      </c>
      <c r="G718" s="4" t="s">
        <v>20</v>
      </c>
      <c r="H718" s="4" t="s">
        <v>31</v>
      </c>
      <c r="I718" s="4" t="s">
        <v>19</v>
      </c>
      <c r="J718" s="4" t="s">
        <v>3</v>
      </c>
      <c r="K718" s="4" t="s">
        <v>14</v>
      </c>
      <c r="L718" s="4" t="s">
        <v>32</v>
      </c>
      <c r="M718" s="8">
        <v>2</v>
      </c>
      <c r="N718" s="5">
        <v>45.47</v>
      </c>
      <c r="O718" s="6">
        <v>0</v>
      </c>
      <c r="P718" s="5">
        <v>18.37</v>
      </c>
      <c r="Q718" s="5">
        <f t="shared" si="44"/>
        <v>90.94</v>
      </c>
      <c r="R718" s="5">
        <f t="shared" si="45"/>
        <v>36.74</v>
      </c>
      <c r="S718" s="5">
        <f t="shared" si="46"/>
        <v>54.199999999999996</v>
      </c>
      <c r="T718" s="7">
        <f t="shared" si="47"/>
        <v>0.59599736089729494</v>
      </c>
    </row>
    <row r="719" spans="1:20" ht="15.6">
      <c r="A719" s="2">
        <v>2657</v>
      </c>
      <c r="B719" s="3">
        <v>46144</v>
      </c>
      <c r="C719" s="4">
        <f>YEAR(SalesDataTable[[#This Row],[Order Date]])</f>
        <v>2026</v>
      </c>
      <c r="D719" s="16" t="str">
        <f>"Q"&amp;ROUNDUP(MONTH(SalesDataTable[[#This Row],[Order Date]])/3,0)</f>
        <v>Q2</v>
      </c>
      <c r="E719" s="4">
        <f>MONTH(SalesDataTable[[#This Row],[Order Date]])</f>
        <v>5</v>
      </c>
      <c r="F719" s="16" t="str">
        <f>TEXT(SalesDataTable[[#This Row],[Order Date]],"MMM")</f>
        <v>May</v>
      </c>
      <c r="G719" s="4" t="s">
        <v>0</v>
      </c>
      <c r="H719" s="4" t="s">
        <v>1</v>
      </c>
      <c r="I719" s="4" t="s">
        <v>19</v>
      </c>
      <c r="J719" s="4" t="s">
        <v>13</v>
      </c>
      <c r="K719" s="4" t="s">
        <v>9</v>
      </c>
      <c r="L719" s="4" t="s">
        <v>17</v>
      </c>
      <c r="M719" s="8">
        <v>1</v>
      </c>
      <c r="N719" s="5">
        <v>145.68</v>
      </c>
      <c r="O719" s="6">
        <v>0</v>
      </c>
      <c r="P719" s="5">
        <v>77.8</v>
      </c>
      <c r="Q719" s="5">
        <f t="shared" si="44"/>
        <v>145.68</v>
      </c>
      <c r="R719" s="5">
        <f t="shared" si="45"/>
        <v>77.8</v>
      </c>
      <c r="S719" s="5">
        <f t="shared" si="46"/>
        <v>67.88000000000001</v>
      </c>
      <c r="T719" s="7">
        <f t="shared" si="47"/>
        <v>0.46595277320153766</v>
      </c>
    </row>
    <row r="720" spans="1:20" ht="15.6">
      <c r="A720" s="2">
        <v>3238</v>
      </c>
      <c r="B720" s="3">
        <v>46144</v>
      </c>
      <c r="C720" s="4">
        <f>YEAR(SalesDataTable[[#This Row],[Order Date]])</f>
        <v>2026</v>
      </c>
      <c r="D720" s="16" t="str">
        <f>"Q"&amp;ROUNDUP(MONTH(SalesDataTable[[#This Row],[Order Date]])/3,0)</f>
        <v>Q2</v>
      </c>
      <c r="E720" s="4">
        <f>MONTH(SalesDataTable[[#This Row],[Order Date]])</f>
        <v>5</v>
      </c>
      <c r="F720" s="16" t="str">
        <f>TEXT(SalesDataTable[[#This Row],[Order Date]],"MMM")</f>
        <v>May</v>
      </c>
      <c r="G720" s="4" t="s">
        <v>20</v>
      </c>
      <c r="H720" s="4" t="s">
        <v>33</v>
      </c>
      <c r="I720" s="4" t="s">
        <v>28</v>
      </c>
      <c r="J720" s="4" t="s">
        <v>3</v>
      </c>
      <c r="K720" s="4" t="s">
        <v>23</v>
      </c>
      <c r="L720" s="4" t="s">
        <v>40</v>
      </c>
      <c r="M720" s="8">
        <v>2</v>
      </c>
      <c r="N720" s="5">
        <v>82.65</v>
      </c>
      <c r="O720" s="6">
        <v>0.05</v>
      </c>
      <c r="P720" s="5">
        <v>40.46</v>
      </c>
      <c r="Q720" s="5">
        <f t="shared" si="44"/>
        <v>157.035</v>
      </c>
      <c r="R720" s="5">
        <f t="shared" si="45"/>
        <v>80.92</v>
      </c>
      <c r="S720" s="5">
        <f t="shared" si="46"/>
        <v>76.114999999999995</v>
      </c>
      <c r="T720" s="7">
        <f t="shared" si="47"/>
        <v>0.48470086286496639</v>
      </c>
    </row>
    <row r="721" spans="1:20" ht="15.6">
      <c r="A721" s="2">
        <v>3607</v>
      </c>
      <c r="B721" s="3">
        <v>46144</v>
      </c>
      <c r="C721" s="4">
        <f>YEAR(SalesDataTable[[#This Row],[Order Date]])</f>
        <v>2026</v>
      </c>
      <c r="D721" s="16" t="str">
        <f>"Q"&amp;ROUNDUP(MONTH(SalesDataTable[[#This Row],[Order Date]])/3,0)</f>
        <v>Q2</v>
      </c>
      <c r="E721" s="4">
        <f>MONTH(SalesDataTable[[#This Row],[Order Date]])</f>
        <v>5</v>
      </c>
      <c r="F721" s="16" t="str">
        <f>TEXT(SalesDataTable[[#This Row],[Order Date]],"MMM")</f>
        <v>May</v>
      </c>
      <c r="G721" s="4" t="s">
        <v>6</v>
      </c>
      <c r="H721" s="4" t="s">
        <v>27</v>
      </c>
      <c r="I721" s="4" t="s">
        <v>2</v>
      </c>
      <c r="J721" s="4" t="s">
        <v>16</v>
      </c>
      <c r="K721" s="4" t="s">
        <v>14</v>
      </c>
      <c r="L721" s="4" t="s">
        <v>15</v>
      </c>
      <c r="M721" s="8">
        <v>1</v>
      </c>
      <c r="N721" s="5">
        <v>36.270000000000003</v>
      </c>
      <c r="O721" s="6">
        <v>0</v>
      </c>
      <c r="P721" s="5">
        <v>13.8</v>
      </c>
      <c r="Q721" s="5">
        <f t="shared" si="44"/>
        <v>36.270000000000003</v>
      </c>
      <c r="R721" s="5">
        <f t="shared" si="45"/>
        <v>13.8</v>
      </c>
      <c r="S721" s="5">
        <f t="shared" si="46"/>
        <v>22.470000000000002</v>
      </c>
      <c r="T721" s="7">
        <f t="shared" si="47"/>
        <v>0.61952026468155497</v>
      </c>
    </row>
    <row r="722" spans="1:20" ht="15.6">
      <c r="A722" s="2">
        <v>5070</v>
      </c>
      <c r="B722" s="3">
        <v>46144</v>
      </c>
      <c r="C722" s="4">
        <f>YEAR(SalesDataTable[[#This Row],[Order Date]])</f>
        <v>2026</v>
      </c>
      <c r="D722" s="16" t="str">
        <f>"Q"&amp;ROUNDUP(MONTH(SalesDataTable[[#This Row],[Order Date]])/3,0)</f>
        <v>Q2</v>
      </c>
      <c r="E722" s="4">
        <f>MONTH(SalesDataTable[[#This Row],[Order Date]])</f>
        <v>5</v>
      </c>
      <c r="F722" s="16" t="str">
        <f>TEXT(SalesDataTable[[#This Row],[Order Date]],"MMM")</f>
        <v>May</v>
      </c>
      <c r="G722" s="4" t="s">
        <v>11</v>
      </c>
      <c r="H722" s="4" t="s">
        <v>52</v>
      </c>
      <c r="I722" s="4" t="s">
        <v>19</v>
      </c>
      <c r="J722" s="4" t="s">
        <v>13</v>
      </c>
      <c r="K722" s="4" t="s">
        <v>23</v>
      </c>
      <c r="L722" s="4" t="s">
        <v>40</v>
      </c>
      <c r="M722" s="8">
        <v>1</v>
      </c>
      <c r="N722" s="5">
        <v>80.819999999999993</v>
      </c>
      <c r="O722" s="6">
        <v>0</v>
      </c>
      <c r="P722" s="5">
        <v>39.950000000000003</v>
      </c>
      <c r="Q722" s="5">
        <f t="shared" si="44"/>
        <v>80.819999999999993</v>
      </c>
      <c r="R722" s="5">
        <f t="shared" si="45"/>
        <v>39.950000000000003</v>
      </c>
      <c r="S722" s="5">
        <f t="shared" si="46"/>
        <v>40.86999999999999</v>
      </c>
      <c r="T722" s="7">
        <f t="shared" si="47"/>
        <v>0.50569166048007907</v>
      </c>
    </row>
    <row r="723" spans="1:20" ht="15.6">
      <c r="A723" s="2">
        <v>5171</v>
      </c>
      <c r="B723" s="3">
        <v>46144</v>
      </c>
      <c r="C723" s="4">
        <f>YEAR(SalesDataTable[[#This Row],[Order Date]])</f>
        <v>2026</v>
      </c>
      <c r="D723" s="16" t="str">
        <f>"Q"&amp;ROUNDUP(MONTH(SalesDataTable[[#This Row],[Order Date]])/3,0)</f>
        <v>Q2</v>
      </c>
      <c r="E723" s="4">
        <f>MONTH(SalesDataTable[[#This Row],[Order Date]])</f>
        <v>5</v>
      </c>
      <c r="F723" s="16" t="str">
        <f>TEXT(SalesDataTable[[#This Row],[Order Date]],"MMM")</f>
        <v>May</v>
      </c>
      <c r="G723" s="4" t="s">
        <v>6</v>
      </c>
      <c r="H723" s="4" t="s">
        <v>7</v>
      </c>
      <c r="I723" s="4" t="s">
        <v>19</v>
      </c>
      <c r="J723" s="4" t="s">
        <v>13</v>
      </c>
      <c r="K723" s="4" t="s">
        <v>9</v>
      </c>
      <c r="L723" s="4" t="s">
        <v>37</v>
      </c>
      <c r="M723" s="8">
        <v>2</v>
      </c>
      <c r="N723" s="5">
        <v>157.84</v>
      </c>
      <c r="O723" s="6">
        <v>0.1</v>
      </c>
      <c r="P723" s="5">
        <v>79.28</v>
      </c>
      <c r="Q723" s="5">
        <f t="shared" si="44"/>
        <v>284.11200000000002</v>
      </c>
      <c r="R723" s="5">
        <f t="shared" si="45"/>
        <v>158.56</v>
      </c>
      <c r="S723" s="5">
        <f t="shared" si="46"/>
        <v>125.55200000000002</v>
      </c>
      <c r="T723" s="7">
        <f t="shared" si="47"/>
        <v>0.44191023258433298</v>
      </c>
    </row>
    <row r="724" spans="1:20" ht="15.6">
      <c r="A724" s="2">
        <v>617</v>
      </c>
      <c r="B724" s="3">
        <v>46145</v>
      </c>
      <c r="C724" s="4">
        <f>YEAR(SalesDataTable[[#This Row],[Order Date]])</f>
        <v>2026</v>
      </c>
      <c r="D724" s="16" t="str">
        <f>"Q"&amp;ROUNDUP(MONTH(SalesDataTable[[#This Row],[Order Date]])/3,0)</f>
        <v>Q2</v>
      </c>
      <c r="E724" s="4">
        <f>MONTH(SalesDataTable[[#This Row],[Order Date]])</f>
        <v>5</v>
      </c>
      <c r="F724" s="16" t="str">
        <f>TEXT(SalesDataTable[[#This Row],[Order Date]],"MMM")</f>
        <v>May</v>
      </c>
      <c r="G724" s="4" t="s">
        <v>6</v>
      </c>
      <c r="H724" s="4" t="s">
        <v>49</v>
      </c>
      <c r="I724" s="4" t="s">
        <v>28</v>
      </c>
      <c r="J724" s="4" t="s">
        <v>3</v>
      </c>
      <c r="K724" s="4" t="s">
        <v>34</v>
      </c>
      <c r="L724" s="4" t="s">
        <v>42</v>
      </c>
      <c r="M724" s="8">
        <v>4</v>
      </c>
      <c r="N724" s="5">
        <v>36.909999999999997</v>
      </c>
      <c r="O724" s="6">
        <v>0.1</v>
      </c>
      <c r="P724" s="5">
        <v>13.85</v>
      </c>
      <c r="Q724" s="5">
        <f t="shared" si="44"/>
        <v>132.876</v>
      </c>
      <c r="R724" s="5">
        <f t="shared" si="45"/>
        <v>55.4</v>
      </c>
      <c r="S724" s="5">
        <f t="shared" si="46"/>
        <v>77.475999999999999</v>
      </c>
      <c r="T724" s="7">
        <f t="shared" si="47"/>
        <v>0.58306992985941775</v>
      </c>
    </row>
    <row r="725" spans="1:20" ht="15.6">
      <c r="A725" s="2">
        <v>849</v>
      </c>
      <c r="B725" s="3">
        <v>46145</v>
      </c>
      <c r="C725" s="4">
        <f>YEAR(SalesDataTable[[#This Row],[Order Date]])</f>
        <v>2026</v>
      </c>
      <c r="D725" s="16" t="str">
        <f>"Q"&amp;ROUNDUP(MONTH(SalesDataTable[[#This Row],[Order Date]])/3,0)</f>
        <v>Q2</v>
      </c>
      <c r="E725" s="4">
        <f>MONTH(SalesDataTable[[#This Row],[Order Date]])</f>
        <v>5</v>
      </c>
      <c r="F725" s="16" t="str">
        <f>TEXT(SalesDataTable[[#This Row],[Order Date]],"MMM")</f>
        <v>May</v>
      </c>
      <c r="G725" s="4" t="s">
        <v>6</v>
      </c>
      <c r="H725" s="4" t="s">
        <v>49</v>
      </c>
      <c r="I725" s="4" t="s">
        <v>8</v>
      </c>
      <c r="J725" s="4" t="s">
        <v>16</v>
      </c>
      <c r="K725" s="4" t="s">
        <v>23</v>
      </c>
      <c r="L725" s="4" t="s">
        <v>29</v>
      </c>
      <c r="M725" s="8">
        <v>3</v>
      </c>
      <c r="N725" s="5">
        <v>193.18</v>
      </c>
      <c r="O725" s="6">
        <v>0.1</v>
      </c>
      <c r="P725" s="5">
        <v>102.31</v>
      </c>
      <c r="Q725" s="5">
        <f t="shared" si="44"/>
        <v>521.58600000000001</v>
      </c>
      <c r="R725" s="5">
        <f t="shared" si="45"/>
        <v>306.93</v>
      </c>
      <c r="S725" s="5">
        <f t="shared" si="46"/>
        <v>214.65600000000001</v>
      </c>
      <c r="T725" s="7">
        <f t="shared" si="47"/>
        <v>0.41154478839539405</v>
      </c>
    </row>
    <row r="726" spans="1:20" ht="15.6">
      <c r="A726" s="2">
        <v>956</v>
      </c>
      <c r="B726" s="3">
        <v>46145</v>
      </c>
      <c r="C726" s="4">
        <f>YEAR(SalesDataTable[[#This Row],[Order Date]])</f>
        <v>2026</v>
      </c>
      <c r="D726" s="16" t="str">
        <f>"Q"&amp;ROUNDUP(MONTH(SalesDataTable[[#This Row],[Order Date]])/3,0)</f>
        <v>Q2</v>
      </c>
      <c r="E726" s="4">
        <f>MONTH(SalesDataTable[[#This Row],[Order Date]])</f>
        <v>5</v>
      </c>
      <c r="F726" s="16" t="str">
        <f>TEXT(SalesDataTable[[#This Row],[Order Date]],"MMM")</f>
        <v>May</v>
      </c>
      <c r="G726" s="4" t="s">
        <v>0</v>
      </c>
      <c r="H726" s="4" t="s">
        <v>50</v>
      </c>
      <c r="I726" s="4" t="s">
        <v>2</v>
      </c>
      <c r="J726" s="4" t="s">
        <v>16</v>
      </c>
      <c r="K726" s="4" t="s">
        <v>9</v>
      </c>
      <c r="L726" s="4" t="s">
        <v>37</v>
      </c>
      <c r="M726" s="8">
        <v>1</v>
      </c>
      <c r="N726" s="5">
        <v>157.59</v>
      </c>
      <c r="O726" s="6">
        <v>0.05</v>
      </c>
      <c r="P726" s="5">
        <v>77.599999999999994</v>
      </c>
      <c r="Q726" s="5">
        <f t="shared" si="44"/>
        <v>149.7105</v>
      </c>
      <c r="R726" s="5">
        <f t="shared" si="45"/>
        <v>77.599999999999994</v>
      </c>
      <c r="S726" s="5">
        <f t="shared" si="46"/>
        <v>72.110500000000002</v>
      </c>
      <c r="T726" s="7">
        <f t="shared" si="47"/>
        <v>0.48166628259206939</v>
      </c>
    </row>
    <row r="727" spans="1:20" ht="15.6">
      <c r="A727" s="2">
        <v>1896</v>
      </c>
      <c r="B727" s="3">
        <v>46145</v>
      </c>
      <c r="C727" s="4">
        <f>YEAR(SalesDataTable[[#This Row],[Order Date]])</f>
        <v>2026</v>
      </c>
      <c r="D727" s="16" t="str">
        <f>"Q"&amp;ROUNDUP(MONTH(SalesDataTable[[#This Row],[Order Date]])/3,0)</f>
        <v>Q2</v>
      </c>
      <c r="E727" s="4">
        <f>MONTH(SalesDataTable[[#This Row],[Order Date]])</f>
        <v>5</v>
      </c>
      <c r="F727" s="16" t="str">
        <f>TEXT(SalesDataTable[[#This Row],[Order Date]],"MMM")</f>
        <v>May</v>
      </c>
      <c r="G727" s="4" t="s">
        <v>6</v>
      </c>
      <c r="H727" s="4" t="s">
        <v>43</v>
      </c>
      <c r="I727" s="4" t="s">
        <v>28</v>
      </c>
      <c r="J727" s="4" t="s">
        <v>13</v>
      </c>
      <c r="K727" s="4" t="s">
        <v>34</v>
      </c>
      <c r="L727" s="4" t="s">
        <v>45</v>
      </c>
      <c r="M727" s="8">
        <v>2</v>
      </c>
      <c r="N727" s="5">
        <v>49.97</v>
      </c>
      <c r="O727" s="6">
        <v>0</v>
      </c>
      <c r="P727" s="5">
        <v>22.63</v>
      </c>
      <c r="Q727" s="5">
        <f t="shared" si="44"/>
        <v>99.94</v>
      </c>
      <c r="R727" s="5">
        <f t="shared" si="45"/>
        <v>45.26</v>
      </c>
      <c r="S727" s="5">
        <f t="shared" si="46"/>
        <v>54.68</v>
      </c>
      <c r="T727" s="7">
        <f t="shared" si="47"/>
        <v>0.54712827696617972</v>
      </c>
    </row>
    <row r="728" spans="1:20" ht="15.6">
      <c r="A728" s="2">
        <v>2317</v>
      </c>
      <c r="B728" s="3">
        <v>46145</v>
      </c>
      <c r="C728" s="4">
        <f>YEAR(SalesDataTable[[#This Row],[Order Date]])</f>
        <v>2026</v>
      </c>
      <c r="D728" s="16" t="str">
        <f>"Q"&amp;ROUNDUP(MONTH(SalesDataTable[[#This Row],[Order Date]])/3,0)</f>
        <v>Q2</v>
      </c>
      <c r="E728" s="4">
        <f>MONTH(SalesDataTable[[#This Row],[Order Date]])</f>
        <v>5</v>
      </c>
      <c r="F728" s="16" t="str">
        <f>TEXT(SalesDataTable[[#This Row],[Order Date]],"MMM")</f>
        <v>May</v>
      </c>
      <c r="G728" s="4" t="s">
        <v>0</v>
      </c>
      <c r="H728" s="4" t="s">
        <v>50</v>
      </c>
      <c r="I728" s="4" t="s">
        <v>8</v>
      </c>
      <c r="J728" s="4" t="s">
        <v>16</v>
      </c>
      <c r="K728" s="4" t="s">
        <v>9</v>
      </c>
      <c r="L728" s="4" t="s">
        <v>37</v>
      </c>
      <c r="M728" s="8">
        <v>5</v>
      </c>
      <c r="N728" s="5">
        <v>155.54</v>
      </c>
      <c r="O728" s="6">
        <v>0.1</v>
      </c>
      <c r="P728" s="5">
        <v>78.02</v>
      </c>
      <c r="Q728" s="5">
        <f t="shared" si="44"/>
        <v>699.93</v>
      </c>
      <c r="R728" s="5">
        <f t="shared" si="45"/>
        <v>390.09999999999997</v>
      </c>
      <c r="S728" s="5">
        <f t="shared" si="46"/>
        <v>309.83</v>
      </c>
      <c r="T728" s="7">
        <f t="shared" si="47"/>
        <v>0.44265855156944267</v>
      </c>
    </row>
    <row r="729" spans="1:20" ht="15.6">
      <c r="A729" s="2">
        <v>2542</v>
      </c>
      <c r="B729" s="3">
        <v>46145</v>
      </c>
      <c r="C729" s="4">
        <f>YEAR(SalesDataTable[[#This Row],[Order Date]])</f>
        <v>2026</v>
      </c>
      <c r="D729" s="16" t="str">
        <f>"Q"&amp;ROUNDUP(MONTH(SalesDataTable[[#This Row],[Order Date]])/3,0)</f>
        <v>Q2</v>
      </c>
      <c r="E729" s="4">
        <f>MONTH(SalesDataTable[[#This Row],[Order Date]])</f>
        <v>5</v>
      </c>
      <c r="F729" s="16" t="str">
        <f>TEXT(SalesDataTable[[#This Row],[Order Date]],"MMM")</f>
        <v>May</v>
      </c>
      <c r="G729" s="4" t="s">
        <v>20</v>
      </c>
      <c r="H729" s="4" t="s">
        <v>33</v>
      </c>
      <c r="I729" s="4" t="s">
        <v>19</v>
      </c>
      <c r="J729" s="4" t="s">
        <v>13</v>
      </c>
      <c r="K729" s="4" t="s">
        <v>14</v>
      </c>
      <c r="L729" s="4" t="s">
        <v>44</v>
      </c>
      <c r="M729" s="8">
        <v>1</v>
      </c>
      <c r="N729" s="5">
        <v>131.13</v>
      </c>
      <c r="O729" s="6">
        <v>0.05</v>
      </c>
      <c r="P729" s="5">
        <v>67.010000000000005</v>
      </c>
      <c r="Q729" s="5">
        <f t="shared" si="44"/>
        <v>124.5735</v>
      </c>
      <c r="R729" s="5">
        <f t="shared" si="45"/>
        <v>67.010000000000005</v>
      </c>
      <c r="S729" s="5">
        <f t="shared" si="46"/>
        <v>57.563499999999991</v>
      </c>
      <c r="T729" s="7">
        <f t="shared" si="47"/>
        <v>0.46208463276700096</v>
      </c>
    </row>
    <row r="730" spans="1:20" ht="15.6">
      <c r="A730" s="2">
        <v>4535</v>
      </c>
      <c r="B730" s="3">
        <v>46145</v>
      </c>
      <c r="C730" s="4">
        <f>YEAR(SalesDataTable[[#This Row],[Order Date]])</f>
        <v>2026</v>
      </c>
      <c r="D730" s="16" t="str">
        <f>"Q"&amp;ROUNDUP(MONTH(SalesDataTable[[#This Row],[Order Date]])/3,0)</f>
        <v>Q2</v>
      </c>
      <c r="E730" s="4">
        <f>MONTH(SalesDataTable[[#This Row],[Order Date]])</f>
        <v>5</v>
      </c>
      <c r="F730" s="16" t="str">
        <f>TEXT(SalesDataTable[[#This Row],[Order Date]],"MMM")</f>
        <v>May</v>
      </c>
      <c r="G730" s="4" t="s">
        <v>11</v>
      </c>
      <c r="H730" s="4" t="s">
        <v>25</v>
      </c>
      <c r="I730" s="4" t="s">
        <v>2</v>
      </c>
      <c r="J730" s="4" t="s">
        <v>13</v>
      </c>
      <c r="K730" s="4" t="s">
        <v>14</v>
      </c>
      <c r="L730" s="4" t="s">
        <v>15</v>
      </c>
      <c r="M730" s="8">
        <v>1</v>
      </c>
      <c r="N730" s="5">
        <v>36.82</v>
      </c>
      <c r="O730" s="6">
        <v>0.1</v>
      </c>
      <c r="P730" s="5">
        <v>13.4</v>
      </c>
      <c r="Q730" s="5">
        <f t="shared" si="44"/>
        <v>33.137999999999998</v>
      </c>
      <c r="R730" s="5">
        <f t="shared" si="45"/>
        <v>13.4</v>
      </c>
      <c r="S730" s="5">
        <f t="shared" si="46"/>
        <v>19.738</v>
      </c>
      <c r="T730" s="7">
        <f t="shared" si="47"/>
        <v>0.5956303941094816</v>
      </c>
    </row>
    <row r="731" spans="1:20" ht="15.6">
      <c r="A731" s="2">
        <v>4988</v>
      </c>
      <c r="B731" s="3">
        <v>46145</v>
      </c>
      <c r="C731" s="4">
        <f>YEAR(SalesDataTable[[#This Row],[Order Date]])</f>
        <v>2026</v>
      </c>
      <c r="D731" s="16" t="str">
        <f>"Q"&amp;ROUNDUP(MONTH(SalesDataTable[[#This Row],[Order Date]])/3,0)</f>
        <v>Q2</v>
      </c>
      <c r="E731" s="4">
        <f>MONTH(SalesDataTable[[#This Row],[Order Date]])</f>
        <v>5</v>
      </c>
      <c r="F731" s="16" t="str">
        <f>TEXT(SalesDataTable[[#This Row],[Order Date]],"MMM")</f>
        <v>May</v>
      </c>
      <c r="G731" s="4" t="s">
        <v>11</v>
      </c>
      <c r="H731" s="4" t="s">
        <v>39</v>
      </c>
      <c r="I731" s="4" t="s">
        <v>19</v>
      </c>
      <c r="J731" s="4" t="s">
        <v>13</v>
      </c>
      <c r="K731" s="4" t="s">
        <v>34</v>
      </c>
      <c r="L731" s="4" t="s">
        <v>38</v>
      </c>
      <c r="M731" s="8">
        <v>1</v>
      </c>
      <c r="N731" s="5">
        <v>122.28</v>
      </c>
      <c r="O731" s="6">
        <v>0</v>
      </c>
      <c r="P731" s="5">
        <v>67.28</v>
      </c>
      <c r="Q731" s="5">
        <f t="shared" si="44"/>
        <v>122.28</v>
      </c>
      <c r="R731" s="5">
        <f t="shared" si="45"/>
        <v>67.28</v>
      </c>
      <c r="S731" s="5">
        <f t="shared" si="46"/>
        <v>55</v>
      </c>
      <c r="T731" s="7">
        <f t="shared" si="47"/>
        <v>0.44978737324174028</v>
      </c>
    </row>
    <row r="732" spans="1:20" ht="15.6">
      <c r="A732" s="2">
        <v>253</v>
      </c>
      <c r="B732" s="3">
        <v>46146</v>
      </c>
      <c r="C732" s="4">
        <f>YEAR(SalesDataTable[[#This Row],[Order Date]])</f>
        <v>2026</v>
      </c>
      <c r="D732" s="16" t="str">
        <f>"Q"&amp;ROUNDUP(MONTH(SalesDataTable[[#This Row],[Order Date]])/3,0)</f>
        <v>Q2</v>
      </c>
      <c r="E732" s="4">
        <f>MONTH(SalesDataTable[[#This Row],[Order Date]])</f>
        <v>5</v>
      </c>
      <c r="F732" s="16" t="str">
        <f>TEXT(SalesDataTable[[#This Row],[Order Date]],"MMM")</f>
        <v>May</v>
      </c>
      <c r="G732" s="4" t="s">
        <v>11</v>
      </c>
      <c r="H732" s="4" t="s">
        <v>39</v>
      </c>
      <c r="I732" s="4" t="s">
        <v>19</v>
      </c>
      <c r="J732" s="4" t="s">
        <v>16</v>
      </c>
      <c r="K732" s="4" t="s">
        <v>9</v>
      </c>
      <c r="L732" s="4" t="s">
        <v>10</v>
      </c>
      <c r="M732" s="8">
        <v>1</v>
      </c>
      <c r="N732" s="5">
        <v>90.92</v>
      </c>
      <c r="O732" s="6">
        <v>0.15</v>
      </c>
      <c r="P732" s="5">
        <v>44.93</v>
      </c>
      <c r="Q732" s="5">
        <f t="shared" si="44"/>
        <v>77.281999999999996</v>
      </c>
      <c r="R732" s="5">
        <f t="shared" si="45"/>
        <v>44.93</v>
      </c>
      <c r="S732" s="5">
        <f t="shared" si="46"/>
        <v>32.351999999999997</v>
      </c>
      <c r="T732" s="7">
        <f t="shared" si="47"/>
        <v>0.41862270645169636</v>
      </c>
    </row>
    <row r="733" spans="1:20" ht="15.6">
      <c r="A733" s="2">
        <v>1743</v>
      </c>
      <c r="B733" s="3">
        <v>46146</v>
      </c>
      <c r="C733" s="4">
        <f>YEAR(SalesDataTable[[#This Row],[Order Date]])</f>
        <v>2026</v>
      </c>
      <c r="D733" s="16" t="str">
        <f>"Q"&amp;ROUNDUP(MONTH(SalesDataTable[[#This Row],[Order Date]])/3,0)</f>
        <v>Q2</v>
      </c>
      <c r="E733" s="4">
        <f>MONTH(SalesDataTable[[#This Row],[Order Date]])</f>
        <v>5</v>
      </c>
      <c r="F733" s="16" t="str">
        <f>TEXT(SalesDataTable[[#This Row],[Order Date]],"MMM")</f>
        <v>May</v>
      </c>
      <c r="G733" s="4" t="s">
        <v>6</v>
      </c>
      <c r="H733" s="4" t="s">
        <v>43</v>
      </c>
      <c r="I733" s="4" t="s">
        <v>2</v>
      </c>
      <c r="J733" s="4" t="s">
        <v>13</v>
      </c>
      <c r="K733" s="4" t="s">
        <v>34</v>
      </c>
      <c r="L733" s="4" t="s">
        <v>45</v>
      </c>
      <c r="M733" s="8">
        <v>1</v>
      </c>
      <c r="N733" s="5">
        <v>51.02</v>
      </c>
      <c r="O733" s="6">
        <v>0</v>
      </c>
      <c r="P733" s="5">
        <v>21.83</v>
      </c>
      <c r="Q733" s="5">
        <f t="shared" si="44"/>
        <v>51.02</v>
      </c>
      <c r="R733" s="5">
        <f t="shared" si="45"/>
        <v>21.83</v>
      </c>
      <c r="S733" s="5">
        <f t="shared" si="46"/>
        <v>29.190000000000005</v>
      </c>
      <c r="T733" s="7">
        <f t="shared" si="47"/>
        <v>0.5721285770286163</v>
      </c>
    </row>
    <row r="734" spans="1:20" ht="15.6">
      <c r="A734" s="2">
        <v>1801</v>
      </c>
      <c r="B734" s="3">
        <v>46146</v>
      </c>
      <c r="C734" s="4">
        <f>YEAR(SalesDataTable[[#This Row],[Order Date]])</f>
        <v>2026</v>
      </c>
      <c r="D734" s="16" t="str">
        <f>"Q"&amp;ROUNDUP(MONTH(SalesDataTable[[#This Row],[Order Date]])/3,0)</f>
        <v>Q2</v>
      </c>
      <c r="E734" s="4">
        <f>MONTH(SalesDataTable[[#This Row],[Order Date]])</f>
        <v>5</v>
      </c>
      <c r="F734" s="16" t="str">
        <f>TEXT(SalesDataTable[[#This Row],[Order Date]],"MMM")</f>
        <v>May</v>
      </c>
      <c r="G734" s="4" t="s">
        <v>11</v>
      </c>
      <c r="H734" s="4" t="s">
        <v>12</v>
      </c>
      <c r="I734" s="4" t="s">
        <v>2</v>
      </c>
      <c r="J734" s="4" t="s">
        <v>16</v>
      </c>
      <c r="K734" s="4" t="s">
        <v>14</v>
      </c>
      <c r="L734" s="4" t="s">
        <v>15</v>
      </c>
      <c r="M734" s="8">
        <v>2</v>
      </c>
      <c r="N734" s="5">
        <v>36.299999999999997</v>
      </c>
      <c r="O734" s="6">
        <v>0.05</v>
      </c>
      <c r="P734" s="5">
        <v>13.9</v>
      </c>
      <c r="Q734" s="5">
        <f t="shared" si="44"/>
        <v>68.969999999999985</v>
      </c>
      <c r="R734" s="5">
        <f t="shared" si="45"/>
        <v>27.8</v>
      </c>
      <c r="S734" s="5">
        <f t="shared" si="46"/>
        <v>41.169999999999987</v>
      </c>
      <c r="T734" s="7">
        <f t="shared" si="47"/>
        <v>0.59692619979701311</v>
      </c>
    </row>
    <row r="735" spans="1:20" ht="15.6">
      <c r="A735" s="2">
        <v>2511</v>
      </c>
      <c r="B735" s="3">
        <v>46146</v>
      </c>
      <c r="C735" s="4">
        <f>YEAR(SalesDataTable[[#This Row],[Order Date]])</f>
        <v>2026</v>
      </c>
      <c r="D735" s="16" t="str">
        <f>"Q"&amp;ROUNDUP(MONTH(SalesDataTable[[#This Row],[Order Date]])/3,0)</f>
        <v>Q2</v>
      </c>
      <c r="E735" s="4">
        <f>MONTH(SalesDataTable[[#This Row],[Order Date]])</f>
        <v>5</v>
      </c>
      <c r="F735" s="16" t="str">
        <f>TEXT(SalesDataTable[[#This Row],[Order Date]],"MMM")</f>
        <v>May</v>
      </c>
      <c r="G735" s="4" t="s">
        <v>11</v>
      </c>
      <c r="H735" s="4" t="s">
        <v>39</v>
      </c>
      <c r="I735" s="4" t="s">
        <v>8</v>
      </c>
      <c r="J735" s="4" t="s">
        <v>16</v>
      </c>
      <c r="K735" s="4" t="s">
        <v>23</v>
      </c>
      <c r="L735" s="4" t="s">
        <v>29</v>
      </c>
      <c r="M735" s="8">
        <v>8</v>
      </c>
      <c r="N735" s="5">
        <v>195.03</v>
      </c>
      <c r="O735" s="6">
        <v>0.15</v>
      </c>
      <c r="P735" s="5">
        <v>101.13</v>
      </c>
      <c r="Q735" s="5">
        <f t="shared" si="44"/>
        <v>1326.204</v>
      </c>
      <c r="R735" s="5">
        <f t="shared" si="45"/>
        <v>809.04</v>
      </c>
      <c r="S735" s="5">
        <f t="shared" si="46"/>
        <v>517.16399999999999</v>
      </c>
      <c r="T735" s="7">
        <f t="shared" si="47"/>
        <v>0.38995810599274322</v>
      </c>
    </row>
    <row r="736" spans="1:20" ht="15.6">
      <c r="A736" s="2">
        <v>3186</v>
      </c>
      <c r="B736" s="3">
        <v>46146</v>
      </c>
      <c r="C736" s="4">
        <f>YEAR(SalesDataTable[[#This Row],[Order Date]])</f>
        <v>2026</v>
      </c>
      <c r="D736" s="16" t="str">
        <f>"Q"&amp;ROUNDUP(MONTH(SalesDataTable[[#This Row],[Order Date]])/3,0)</f>
        <v>Q2</v>
      </c>
      <c r="E736" s="4">
        <f>MONTH(SalesDataTable[[#This Row],[Order Date]])</f>
        <v>5</v>
      </c>
      <c r="F736" s="16" t="str">
        <f>TEXT(SalesDataTable[[#This Row],[Order Date]],"MMM")</f>
        <v>May</v>
      </c>
      <c r="G736" s="4" t="s">
        <v>6</v>
      </c>
      <c r="H736" s="4" t="s">
        <v>27</v>
      </c>
      <c r="I736" s="4" t="s">
        <v>2</v>
      </c>
      <c r="J736" s="4" t="s">
        <v>13</v>
      </c>
      <c r="K736" s="4" t="s">
        <v>9</v>
      </c>
      <c r="L736" s="4" t="s">
        <v>17</v>
      </c>
      <c r="M736" s="8">
        <v>1</v>
      </c>
      <c r="N736" s="5">
        <v>143.66</v>
      </c>
      <c r="O736" s="6">
        <v>0.1</v>
      </c>
      <c r="P736" s="5">
        <v>79.25</v>
      </c>
      <c r="Q736" s="5">
        <f t="shared" si="44"/>
        <v>129.29400000000001</v>
      </c>
      <c r="R736" s="5">
        <f t="shared" si="45"/>
        <v>79.25</v>
      </c>
      <c r="S736" s="5">
        <f t="shared" si="46"/>
        <v>50.044000000000011</v>
      </c>
      <c r="T736" s="7">
        <f t="shared" si="47"/>
        <v>0.38705585719368268</v>
      </c>
    </row>
    <row r="737" spans="1:20" ht="15.6">
      <c r="A737" s="2">
        <v>3378</v>
      </c>
      <c r="B737" s="3">
        <v>46146</v>
      </c>
      <c r="C737" s="4">
        <f>YEAR(SalesDataTable[[#This Row],[Order Date]])</f>
        <v>2026</v>
      </c>
      <c r="D737" s="16" t="str">
        <f>"Q"&amp;ROUNDUP(MONTH(SalesDataTable[[#This Row],[Order Date]])/3,0)</f>
        <v>Q2</v>
      </c>
      <c r="E737" s="4">
        <f>MONTH(SalesDataTable[[#This Row],[Order Date]])</f>
        <v>5</v>
      </c>
      <c r="F737" s="16" t="str">
        <f>TEXT(SalesDataTable[[#This Row],[Order Date]],"MMM")</f>
        <v>May</v>
      </c>
      <c r="G737" s="4" t="s">
        <v>0</v>
      </c>
      <c r="H737" s="4" t="s">
        <v>1</v>
      </c>
      <c r="I737" s="4" t="s">
        <v>8</v>
      </c>
      <c r="J737" s="4" t="s">
        <v>16</v>
      </c>
      <c r="K737" s="4" t="s">
        <v>34</v>
      </c>
      <c r="L737" s="4" t="s">
        <v>38</v>
      </c>
      <c r="M737" s="8">
        <v>3</v>
      </c>
      <c r="N737" s="5">
        <v>120.28</v>
      </c>
      <c r="O737" s="6">
        <v>0.2</v>
      </c>
      <c r="P737" s="5">
        <v>69.23</v>
      </c>
      <c r="Q737" s="5">
        <f t="shared" si="44"/>
        <v>288.67200000000003</v>
      </c>
      <c r="R737" s="5">
        <f t="shared" si="45"/>
        <v>207.69</v>
      </c>
      <c r="S737" s="5">
        <f t="shared" si="46"/>
        <v>80.982000000000028</v>
      </c>
      <c r="T737" s="7">
        <f t="shared" si="47"/>
        <v>0.28053292317924849</v>
      </c>
    </row>
    <row r="738" spans="1:20" ht="15.6">
      <c r="A738" s="2">
        <v>4255</v>
      </c>
      <c r="B738" s="3">
        <v>46146</v>
      </c>
      <c r="C738" s="4">
        <f>YEAR(SalesDataTable[[#This Row],[Order Date]])</f>
        <v>2026</v>
      </c>
      <c r="D738" s="16" t="str">
        <f>"Q"&amp;ROUNDUP(MONTH(SalesDataTable[[#This Row],[Order Date]])/3,0)</f>
        <v>Q2</v>
      </c>
      <c r="E738" s="4">
        <f>MONTH(SalesDataTable[[#This Row],[Order Date]])</f>
        <v>5</v>
      </c>
      <c r="F738" s="16" t="str">
        <f>TEXT(SalesDataTable[[#This Row],[Order Date]],"MMM")</f>
        <v>May</v>
      </c>
      <c r="G738" s="4" t="s">
        <v>20</v>
      </c>
      <c r="H738" s="4" t="s">
        <v>31</v>
      </c>
      <c r="I738" s="4" t="s">
        <v>28</v>
      </c>
      <c r="J738" s="4" t="s">
        <v>3</v>
      </c>
      <c r="K738" s="4" t="s">
        <v>14</v>
      </c>
      <c r="L738" s="4" t="s">
        <v>15</v>
      </c>
      <c r="M738" s="8">
        <v>6</v>
      </c>
      <c r="N738" s="5">
        <v>36.04</v>
      </c>
      <c r="O738" s="6">
        <v>0</v>
      </c>
      <c r="P738" s="5">
        <v>13.38</v>
      </c>
      <c r="Q738" s="5">
        <f t="shared" si="44"/>
        <v>216.24</v>
      </c>
      <c r="R738" s="5">
        <f t="shared" si="45"/>
        <v>80.28</v>
      </c>
      <c r="S738" s="5">
        <f t="shared" si="46"/>
        <v>135.96</v>
      </c>
      <c r="T738" s="7">
        <f t="shared" si="47"/>
        <v>0.62874583795782468</v>
      </c>
    </row>
    <row r="739" spans="1:20" ht="15.6">
      <c r="A739" s="2">
        <v>4587</v>
      </c>
      <c r="B739" s="3">
        <v>46146</v>
      </c>
      <c r="C739" s="4">
        <f>YEAR(SalesDataTable[[#This Row],[Order Date]])</f>
        <v>2026</v>
      </c>
      <c r="D739" s="16" t="str">
        <f>"Q"&amp;ROUNDUP(MONTH(SalesDataTable[[#This Row],[Order Date]])/3,0)</f>
        <v>Q2</v>
      </c>
      <c r="E739" s="4">
        <f>MONTH(SalesDataTable[[#This Row],[Order Date]])</f>
        <v>5</v>
      </c>
      <c r="F739" s="16" t="str">
        <f>TEXT(SalesDataTable[[#This Row],[Order Date]],"MMM")</f>
        <v>May</v>
      </c>
      <c r="G739" s="4" t="s">
        <v>11</v>
      </c>
      <c r="H739" s="4" t="s">
        <v>12</v>
      </c>
      <c r="I739" s="4" t="s">
        <v>28</v>
      </c>
      <c r="J739" s="4" t="s">
        <v>3</v>
      </c>
      <c r="K739" s="4" t="s">
        <v>9</v>
      </c>
      <c r="L739" s="4" t="s">
        <v>10</v>
      </c>
      <c r="M739" s="8">
        <v>2</v>
      </c>
      <c r="N739" s="5">
        <v>91.72</v>
      </c>
      <c r="O739" s="6">
        <v>0</v>
      </c>
      <c r="P739" s="5">
        <v>45.67</v>
      </c>
      <c r="Q739" s="5">
        <f t="shared" si="44"/>
        <v>183.44</v>
      </c>
      <c r="R739" s="5">
        <f t="shared" si="45"/>
        <v>91.34</v>
      </c>
      <c r="S739" s="5">
        <f t="shared" si="46"/>
        <v>92.1</v>
      </c>
      <c r="T739" s="7">
        <f t="shared" si="47"/>
        <v>0.50207152202354988</v>
      </c>
    </row>
    <row r="740" spans="1:20" ht="15.6">
      <c r="A740" s="2">
        <v>830</v>
      </c>
      <c r="B740" s="3">
        <v>46147</v>
      </c>
      <c r="C740" s="4">
        <f>YEAR(SalesDataTable[[#This Row],[Order Date]])</f>
        <v>2026</v>
      </c>
      <c r="D740" s="16" t="str">
        <f>"Q"&amp;ROUNDUP(MONTH(SalesDataTable[[#This Row],[Order Date]])/3,0)</f>
        <v>Q2</v>
      </c>
      <c r="E740" s="4">
        <f>MONTH(SalesDataTable[[#This Row],[Order Date]])</f>
        <v>5</v>
      </c>
      <c r="F740" s="16" t="str">
        <f>TEXT(SalesDataTable[[#This Row],[Order Date]],"MMM")</f>
        <v>May</v>
      </c>
      <c r="G740" s="4" t="s">
        <v>20</v>
      </c>
      <c r="H740" s="4" t="s">
        <v>33</v>
      </c>
      <c r="I740" s="4" t="s">
        <v>2</v>
      </c>
      <c r="J740" s="4" t="s">
        <v>16</v>
      </c>
      <c r="K740" s="4" t="s">
        <v>4</v>
      </c>
      <c r="L740" s="4" t="s">
        <v>22</v>
      </c>
      <c r="M740" s="8">
        <v>2</v>
      </c>
      <c r="N740" s="5">
        <v>50.4</v>
      </c>
      <c r="O740" s="6">
        <v>0</v>
      </c>
      <c r="P740" s="5">
        <v>22.21</v>
      </c>
      <c r="Q740" s="5">
        <f t="shared" si="44"/>
        <v>100.8</v>
      </c>
      <c r="R740" s="5">
        <f t="shared" si="45"/>
        <v>44.42</v>
      </c>
      <c r="S740" s="5">
        <f t="shared" si="46"/>
        <v>56.379999999999995</v>
      </c>
      <c r="T740" s="7">
        <f t="shared" si="47"/>
        <v>0.55932539682539684</v>
      </c>
    </row>
    <row r="741" spans="1:20" ht="15.6">
      <c r="A741" s="2">
        <v>4320</v>
      </c>
      <c r="B741" s="3">
        <v>46147</v>
      </c>
      <c r="C741" s="4">
        <f>YEAR(SalesDataTable[[#This Row],[Order Date]])</f>
        <v>2026</v>
      </c>
      <c r="D741" s="16" t="str">
        <f>"Q"&amp;ROUNDUP(MONTH(SalesDataTable[[#This Row],[Order Date]])/3,0)</f>
        <v>Q2</v>
      </c>
      <c r="E741" s="4">
        <f>MONTH(SalesDataTable[[#This Row],[Order Date]])</f>
        <v>5</v>
      </c>
      <c r="F741" s="16" t="str">
        <f>TEXT(SalesDataTable[[#This Row],[Order Date]],"MMM")</f>
        <v>May</v>
      </c>
      <c r="G741" s="4" t="s">
        <v>6</v>
      </c>
      <c r="H741" s="4" t="s">
        <v>27</v>
      </c>
      <c r="I741" s="4" t="s">
        <v>2</v>
      </c>
      <c r="J741" s="4" t="s">
        <v>3</v>
      </c>
      <c r="K741" s="4" t="s">
        <v>14</v>
      </c>
      <c r="L741" s="4" t="s">
        <v>48</v>
      </c>
      <c r="M741" s="8">
        <v>2</v>
      </c>
      <c r="N741" s="5">
        <v>165.17</v>
      </c>
      <c r="O741" s="6">
        <v>0</v>
      </c>
      <c r="P741" s="5">
        <v>87.78</v>
      </c>
      <c r="Q741" s="5">
        <f t="shared" si="44"/>
        <v>330.34</v>
      </c>
      <c r="R741" s="5">
        <f t="shared" si="45"/>
        <v>175.56</v>
      </c>
      <c r="S741" s="5">
        <f t="shared" si="46"/>
        <v>154.77999999999997</v>
      </c>
      <c r="T741" s="7">
        <f t="shared" si="47"/>
        <v>0.46854755706242052</v>
      </c>
    </row>
    <row r="742" spans="1:20" ht="15.6">
      <c r="A742" s="2">
        <v>4386</v>
      </c>
      <c r="B742" s="3">
        <v>46147</v>
      </c>
      <c r="C742" s="4">
        <f>YEAR(SalesDataTable[[#This Row],[Order Date]])</f>
        <v>2026</v>
      </c>
      <c r="D742" s="16" t="str">
        <f>"Q"&amp;ROUNDUP(MONTH(SalesDataTable[[#This Row],[Order Date]])/3,0)</f>
        <v>Q2</v>
      </c>
      <c r="E742" s="4">
        <f>MONTH(SalesDataTable[[#This Row],[Order Date]])</f>
        <v>5</v>
      </c>
      <c r="F742" s="16" t="str">
        <f>TEXT(SalesDataTable[[#This Row],[Order Date]],"MMM")</f>
        <v>May</v>
      </c>
      <c r="G742" s="4" t="s">
        <v>0</v>
      </c>
      <c r="H742" s="4" t="s">
        <v>50</v>
      </c>
      <c r="I742" s="4" t="s">
        <v>2</v>
      </c>
      <c r="J742" s="4" t="s">
        <v>3</v>
      </c>
      <c r="K742" s="4" t="s">
        <v>9</v>
      </c>
      <c r="L742" s="4" t="s">
        <v>46</v>
      </c>
      <c r="M742" s="8">
        <v>1</v>
      </c>
      <c r="N742" s="5">
        <v>69.819999999999993</v>
      </c>
      <c r="O742" s="6">
        <v>0.05</v>
      </c>
      <c r="P742" s="5">
        <v>33.29</v>
      </c>
      <c r="Q742" s="5">
        <f t="shared" si="44"/>
        <v>66.328999999999994</v>
      </c>
      <c r="R742" s="5">
        <f t="shared" si="45"/>
        <v>33.29</v>
      </c>
      <c r="S742" s="5">
        <f t="shared" si="46"/>
        <v>33.038999999999994</v>
      </c>
      <c r="T742" s="7">
        <f t="shared" si="47"/>
        <v>0.49810791659756665</v>
      </c>
    </row>
    <row r="743" spans="1:20" ht="15.6">
      <c r="A743" s="2">
        <v>4602</v>
      </c>
      <c r="B743" s="3">
        <v>46147</v>
      </c>
      <c r="C743" s="4">
        <f>YEAR(SalesDataTable[[#This Row],[Order Date]])</f>
        <v>2026</v>
      </c>
      <c r="D743" s="16" t="str">
        <f>"Q"&amp;ROUNDUP(MONTH(SalesDataTable[[#This Row],[Order Date]])/3,0)</f>
        <v>Q2</v>
      </c>
      <c r="E743" s="4">
        <f>MONTH(SalesDataTable[[#This Row],[Order Date]])</f>
        <v>5</v>
      </c>
      <c r="F743" s="16" t="str">
        <f>TEXT(SalesDataTable[[#This Row],[Order Date]],"MMM")</f>
        <v>May</v>
      </c>
      <c r="G743" s="4" t="s">
        <v>6</v>
      </c>
      <c r="H743" s="4" t="s">
        <v>43</v>
      </c>
      <c r="I743" s="4" t="s">
        <v>28</v>
      </c>
      <c r="J743" s="4" t="s">
        <v>13</v>
      </c>
      <c r="K743" s="4" t="s">
        <v>14</v>
      </c>
      <c r="L743" s="4" t="s">
        <v>44</v>
      </c>
      <c r="M743" s="8">
        <v>2</v>
      </c>
      <c r="N743" s="5">
        <v>131.36000000000001</v>
      </c>
      <c r="O743" s="6">
        <v>0.1</v>
      </c>
      <c r="P743" s="5">
        <v>65.3</v>
      </c>
      <c r="Q743" s="5">
        <f t="shared" si="44"/>
        <v>236.44800000000004</v>
      </c>
      <c r="R743" s="5">
        <f t="shared" si="45"/>
        <v>130.6</v>
      </c>
      <c r="S743" s="5">
        <f t="shared" si="46"/>
        <v>105.84800000000004</v>
      </c>
      <c r="T743" s="7">
        <f t="shared" si="47"/>
        <v>0.4476586818243336</v>
      </c>
    </row>
    <row r="744" spans="1:20" ht="15.6">
      <c r="A744" s="2">
        <v>5190</v>
      </c>
      <c r="B744" s="3">
        <v>46147</v>
      </c>
      <c r="C744" s="4">
        <f>YEAR(SalesDataTable[[#This Row],[Order Date]])</f>
        <v>2026</v>
      </c>
      <c r="D744" s="16" t="str">
        <f>"Q"&amp;ROUNDUP(MONTH(SalesDataTable[[#This Row],[Order Date]])/3,0)</f>
        <v>Q2</v>
      </c>
      <c r="E744" s="4">
        <f>MONTH(SalesDataTable[[#This Row],[Order Date]])</f>
        <v>5</v>
      </c>
      <c r="F744" s="16" t="str">
        <f>TEXT(SalesDataTable[[#This Row],[Order Date]],"MMM")</f>
        <v>May</v>
      </c>
      <c r="G744" s="4" t="s">
        <v>20</v>
      </c>
      <c r="H744" s="4" t="s">
        <v>33</v>
      </c>
      <c r="I744" s="4" t="s">
        <v>8</v>
      </c>
      <c r="J744" s="4" t="s">
        <v>3</v>
      </c>
      <c r="K744" s="4" t="s">
        <v>9</v>
      </c>
      <c r="L744" s="4" t="s">
        <v>10</v>
      </c>
      <c r="M744" s="8">
        <v>15</v>
      </c>
      <c r="N744" s="5">
        <v>93.65</v>
      </c>
      <c r="O744" s="6">
        <v>0.1</v>
      </c>
      <c r="P744" s="5">
        <v>44.89</v>
      </c>
      <c r="Q744" s="5">
        <f t="shared" si="44"/>
        <v>1264.2750000000001</v>
      </c>
      <c r="R744" s="5">
        <f t="shared" si="45"/>
        <v>673.35</v>
      </c>
      <c r="S744" s="5">
        <f t="shared" si="46"/>
        <v>590.92500000000007</v>
      </c>
      <c r="T744" s="7">
        <f t="shared" si="47"/>
        <v>0.46740226612089936</v>
      </c>
    </row>
    <row r="745" spans="1:20" ht="15.6">
      <c r="A745" s="2">
        <v>393</v>
      </c>
      <c r="B745" s="3">
        <v>46148</v>
      </c>
      <c r="C745" s="4">
        <f>YEAR(SalesDataTable[[#This Row],[Order Date]])</f>
        <v>2026</v>
      </c>
      <c r="D745" s="16" t="str">
        <f>"Q"&amp;ROUNDUP(MONTH(SalesDataTable[[#This Row],[Order Date]])/3,0)</f>
        <v>Q2</v>
      </c>
      <c r="E745" s="4">
        <f>MONTH(SalesDataTable[[#This Row],[Order Date]])</f>
        <v>5</v>
      </c>
      <c r="F745" s="16" t="str">
        <f>TEXT(SalesDataTable[[#This Row],[Order Date]],"MMM")</f>
        <v>May</v>
      </c>
      <c r="G745" s="4" t="s">
        <v>6</v>
      </c>
      <c r="H745" s="4" t="s">
        <v>43</v>
      </c>
      <c r="I745" s="4" t="s">
        <v>28</v>
      </c>
      <c r="J745" s="4" t="s">
        <v>13</v>
      </c>
      <c r="K745" s="4" t="s">
        <v>23</v>
      </c>
      <c r="L745" s="4" t="s">
        <v>29</v>
      </c>
      <c r="M745" s="8">
        <v>3</v>
      </c>
      <c r="N745" s="5">
        <v>199.93</v>
      </c>
      <c r="O745" s="6">
        <v>0</v>
      </c>
      <c r="P745" s="5">
        <v>104.86</v>
      </c>
      <c r="Q745" s="5">
        <f t="shared" si="44"/>
        <v>599.79</v>
      </c>
      <c r="R745" s="5">
        <f t="shared" si="45"/>
        <v>314.58</v>
      </c>
      <c r="S745" s="5">
        <f t="shared" si="46"/>
        <v>285.20999999999998</v>
      </c>
      <c r="T745" s="7">
        <f t="shared" si="47"/>
        <v>0.47551643075076278</v>
      </c>
    </row>
    <row r="746" spans="1:20" ht="15.6">
      <c r="A746" s="2">
        <v>812</v>
      </c>
      <c r="B746" s="3">
        <v>46148</v>
      </c>
      <c r="C746" s="4">
        <f>YEAR(SalesDataTable[[#This Row],[Order Date]])</f>
        <v>2026</v>
      </c>
      <c r="D746" s="16" t="str">
        <f>"Q"&amp;ROUNDUP(MONTH(SalesDataTable[[#This Row],[Order Date]])/3,0)</f>
        <v>Q2</v>
      </c>
      <c r="E746" s="4">
        <f>MONTH(SalesDataTable[[#This Row],[Order Date]])</f>
        <v>5</v>
      </c>
      <c r="F746" s="16" t="str">
        <f>TEXT(SalesDataTable[[#This Row],[Order Date]],"MMM")</f>
        <v>May</v>
      </c>
      <c r="G746" s="4" t="s">
        <v>0</v>
      </c>
      <c r="H746" s="4" t="s">
        <v>1</v>
      </c>
      <c r="I746" s="4" t="s">
        <v>2</v>
      </c>
      <c r="J746" s="4" t="s">
        <v>13</v>
      </c>
      <c r="K746" s="4" t="s">
        <v>9</v>
      </c>
      <c r="L746" s="4" t="s">
        <v>46</v>
      </c>
      <c r="M746" s="8">
        <v>5</v>
      </c>
      <c r="N746" s="5">
        <v>70.150000000000006</v>
      </c>
      <c r="O746" s="6">
        <v>0</v>
      </c>
      <c r="P746" s="5">
        <v>32.700000000000003</v>
      </c>
      <c r="Q746" s="5">
        <f t="shared" si="44"/>
        <v>350.75</v>
      </c>
      <c r="R746" s="5">
        <f t="shared" si="45"/>
        <v>163.5</v>
      </c>
      <c r="S746" s="5">
        <f t="shared" si="46"/>
        <v>187.25</v>
      </c>
      <c r="T746" s="7">
        <f t="shared" si="47"/>
        <v>0.53385602280826805</v>
      </c>
    </row>
    <row r="747" spans="1:20" ht="15.6">
      <c r="A747" s="2">
        <v>1297</v>
      </c>
      <c r="B747" s="3">
        <v>46148</v>
      </c>
      <c r="C747" s="4">
        <f>YEAR(SalesDataTable[[#This Row],[Order Date]])</f>
        <v>2026</v>
      </c>
      <c r="D747" s="16" t="str">
        <f>"Q"&amp;ROUNDUP(MONTH(SalesDataTable[[#This Row],[Order Date]])/3,0)</f>
        <v>Q2</v>
      </c>
      <c r="E747" s="4">
        <f>MONTH(SalesDataTable[[#This Row],[Order Date]])</f>
        <v>5</v>
      </c>
      <c r="F747" s="16" t="str">
        <f>TEXT(SalesDataTable[[#This Row],[Order Date]],"MMM")</f>
        <v>May</v>
      </c>
      <c r="G747" s="4" t="s">
        <v>11</v>
      </c>
      <c r="H747" s="4" t="s">
        <v>12</v>
      </c>
      <c r="I747" s="4" t="s">
        <v>19</v>
      </c>
      <c r="J747" s="4" t="s">
        <v>13</v>
      </c>
      <c r="K747" s="4" t="s">
        <v>34</v>
      </c>
      <c r="L747" s="4" t="s">
        <v>42</v>
      </c>
      <c r="M747" s="8">
        <v>2</v>
      </c>
      <c r="N747" s="5">
        <v>35.86</v>
      </c>
      <c r="O747" s="6">
        <v>0</v>
      </c>
      <c r="P747" s="5">
        <v>13.9</v>
      </c>
      <c r="Q747" s="5">
        <f t="shared" si="44"/>
        <v>71.72</v>
      </c>
      <c r="R747" s="5">
        <f t="shared" si="45"/>
        <v>27.8</v>
      </c>
      <c r="S747" s="5">
        <f t="shared" si="46"/>
        <v>43.92</v>
      </c>
      <c r="T747" s="7">
        <f t="shared" si="47"/>
        <v>0.61238148354712774</v>
      </c>
    </row>
    <row r="748" spans="1:20" ht="15.6">
      <c r="A748" s="2">
        <v>1574</v>
      </c>
      <c r="B748" s="3">
        <v>46148</v>
      </c>
      <c r="C748" s="4">
        <f>YEAR(SalesDataTable[[#This Row],[Order Date]])</f>
        <v>2026</v>
      </c>
      <c r="D748" s="16" t="str">
        <f>"Q"&amp;ROUNDUP(MONTH(SalesDataTable[[#This Row],[Order Date]])/3,0)</f>
        <v>Q2</v>
      </c>
      <c r="E748" s="4">
        <f>MONTH(SalesDataTable[[#This Row],[Order Date]])</f>
        <v>5</v>
      </c>
      <c r="F748" s="16" t="str">
        <f>TEXT(SalesDataTable[[#This Row],[Order Date]],"MMM")</f>
        <v>May</v>
      </c>
      <c r="G748" s="4" t="s">
        <v>6</v>
      </c>
      <c r="H748" s="4" t="s">
        <v>27</v>
      </c>
      <c r="I748" s="4" t="s">
        <v>2</v>
      </c>
      <c r="J748" s="4" t="s">
        <v>3</v>
      </c>
      <c r="K748" s="4" t="s">
        <v>9</v>
      </c>
      <c r="L748" s="4" t="s">
        <v>10</v>
      </c>
      <c r="M748" s="8">
        <v>1</v>
      </c>
      <c r="N748" s="5">
        <v>92.27</v>
      </c>
      <c r="O748" s="6">
        <v>0</v>
      </c>
      <c r="P748" s="5">
        <v>46.5</v>
      </c>
      <c r="Q748" s="5">
        <f t="shared" si="44"/>
        <v>92.27</v>
      </c>
      <c r="R748" s="5">
        <f t="shared" si="45"/>
        <v>46.5</v>
      </c>
      <c r="S748" s="5">
        <f t="shared" si="46"/>
        <v>45.769999999999996</v>
      </c>
      <c r="T748" s="7">
        <f t="shared" si="47"/>
        <v>0.49604421805570603</v>
      </c>
    </row>
    <row r="749" spans="1:20" ht="15.6">
      <c r="A749" s="2">
        <v>3060</v>
      </c>
      <c r="B749" s="3">
        <v>46148</v>
      </c>
      <c r="C749" s="4">
        <f>YEAR(SalesDataTable[[#This Row],[Order Date]])</f>
        <v>2026</v>
      </c>
      <c r="D749" s="16" t="str">
        <f>"Q"&amp;ROUNDUP(MONTH(SalesDataTable[[#This Row],[Order Date]])/3,0)</f>
        <v>Q2</v>
      </c>
      <c r="E749" s="4">
        <f>MONTH(SalesDataTable[[#This Row],[Order Date]])</f>
        <v>5</v>
      </c>
      <c r="F749" s="16" t="str">
        <f>TEXT(SalesDataTable[[#This Row],[Order Date]],"MMM")</f>
        <v>May</v>
      </c>
      <c r="G749" s="4" t="s">
        <v>6</v>
      </c>
      <c r="H749" s="4" t="s">
        <v>27</v>
      </c>
      <c r="I749" s="4" t="s">
        <v>8</v>
      </c>
      <c r="J749" s="4" t="s">
        <v>16</v>
      </c>
      <c r="K749" s="4" t="s">
        <v>9</v>
      </c>
      <c r="L749" s="4" t="s">
        <v>37</v>
      </c>
      <c r="M749" s="8">
        <v>6</v>
      </c>
      <c r="N749" s="5">
        <v>157.31</v>
      </c>
      <c r="O749" s="6">
        <v>0.15</v>
      </c>
      <c r="P749" s="5">
        <v>80.34</v>
      </c>
      <c r="Q749" s="5">
        <f t="shared" si="44"/>
        <v>802.28099999999995</v>
      </c>
      <c r="R749" s="5">
        <f t="shared" si="45"/>
        <v>482.04</v>
      </c>
      <c r="S749" s="5">
        <f t="shared" si="46"/>
        <v>320.24099999999993</v>
      </c>
      <c r="T749" s="7">
        <f t="shared" si="47"/>
        <v>0.3991631361081715</v>
      </c>
    </row>
    <row r="750" spans="1:20" ht="15.6">
      <c r="A750" s="2">
        <v>3490</v>
      </c>
      <c r="B750" s="3">
        <v>46148</v>
      </c>
      <c r="C750" s="4">
        <f>YEAR(SalesDataTable[[#This Row],[Order Date]])</f>
        <v>2026</v>
      </c>
      <c r="D750" s="16" t="str">
        <f>"Q"&amp;ROUNDUP(MONTH(SalesDataTable[[#This Row],[Order Date]])/3,0)</f>
        <v>Q2</v>
      </c>
      <c r="E750" s="4">
        <f>MONTH(SalesDataTable[[#This Row],[Order Date]])</f>
        <v>5</v>
      </c>
      <c r="F750" s="16" t="str">
        <f>TEXT(SalesDataTable[[#This Row],[Order Date]],"MMM")</f>
        <v>May</v>
      </c>
      <c r="G750" s="4" t="s">
        <v>6</v>
      </c>
      <c r="H750" s="4" t="s">
        <v>41</v>
      </c>
      <c r="I750" s="4" t="s">
        <v>2</v>
      </c>
      <c r="J750" s="4" t="s">
        <v>13</v>
      </c>
      <c r="K750" s="4" t="s">
        <v>14</v>
      </c>
      <c r="L750" s="4" t="s">
        <v>32</v>
      </c>
      <c r="M750" s="8">
        <v>2</v>
      </c>
      <c r="N750" s="5">
        <v>46.18</v>
      </c>
      <c r="O750" s="6">
        <v>0.05</v>
      </c>
      <c r="P750" s="5">
        <v>17.899999999999999</v>
      </c>
      <c r="Q750" s="5">
        <f t="shared" si="44"/>
        <v>87.74199999999999</v>
      </c>
      <c r="R750" s="5">
        <f t="shared" si="45"/>
        <v>35.799999999999997</v>
      </c>
      <c r="S750" s="5">
        <f t="shared" si="46"/>
        <v>51.941999999999993</v>
      </c>
      <c r="T750" s="7">
        <f t="shared" si="47"/>
        <v>0.59198559412823959</v>
      </c>
    </row>
    <row r="751" spans="1:20" ht="15.6">
      <c r="A751" s="2">
        <v>3654</v>
      </c>
      <c r="B751" s="3">
        <v>46148</v>
      </c>
      <c r="C751" s="4">
        <f>YEAR(SalesDataTable[[#This Row],[Order Date]])</f>
        <v>2026</v>
      </c>
      <c r="D751" s="16" t="str">
        <f>"Q"&amp;ROUNDUP(MONTH(SalesDataTable[[#This Row],[Order Date]])/3,0)</f>
        <v>Q2</v>
      </c>
      <c r="E751" s="4">
        <f>MONTH(SalesDataTable[[#This Row],[Order Date]])</f>
        <v>5</v>
      </c>
      <c r="F751" s="16" t="str">
        <f>TEXT(SalesDataTable[[#This Row],[Order Date]],"MMM")</f>
        <v>May</v>
      </c>
      <c r="G751" s="4" t="s">
        <v>11</v>
      </c>
      <c r="H751" s="4" t="s">
        <v>39</v>
      </c>
      <c r="I751" s="4" t="s">
        <v>2</v>
      </c>
      <c r="J751" s="4" t="s">
        <v>16</v>
      </c>
      <c r="K751" s="4" t="s">
        <v>4</v>
      </c>
      <c r="L751" s="4" t="s">
        <v>22</v>
      </c>
      <c r="M751" s="8">
        <v>1</v>
      </c>
      <c r="N751" s="5">
        <v>51.44</v>
      </c>
      <c r="O751" s="6">
        <v>0.1</v>
      </c>
      <c r="P751" s="5">
        <v>22.88</v>
      </c>
      <c r="Q751" s="5">
        <f t="shared" si="44"/>
        <v>46.295999999999999</v>
      </c>
      <c r="R751" s="5">
        <f t="shared" si="45"/>
        <v>22.88</v>
      </c>
      <c r="S751" s="5">
        <f t="shared" si="46"/>
        <v>23.416</v>
      </c>
      <c r="T751" s="7">
        <f t="shared" si="47"/>
        <v>0.50578883704855715</v>
      </c>
    </row>
    <row r="752" spans="1:20" ht="15.6">
      <c r="A752" s="2">
        <v>4209</v>
      </c>
      <c r="B752" s="3">
        <v>46148</v>
      </c>
      <c r="C752" s="4">
        <f>YEAR(SalesDataTable[[#This Row],[Order Date]])</f>
        <v>2026</v>
      </c>
      <c r="D752" s="16" t="str">
        <f>"Q"&amp;ROUNDUP(MONTH(SalesDataTable[[#This Row],[Order Date]])/3,0)</f>
        <v>Q2</v>
      </c>
      <c r="E752" s="4">
        <f>MONTH(SalesDataTable[[#This Row],[Order Date]])</f>
        <v>5</v>
      </c>
      <c r="F752" s="16" t="str">
        <f>TEXT(SalesDataTable[[#This Row],[Order Date]],"MMM")</f>
        <v>May</v>
      </c>
      <c r="G752" s="4" t="s">
        <v>6</v>
      </c>
      <c r="H752" s="4" t="s">
        <v>7</v>
      </c>
      <c r="I752" s="4" t="s">
        <v>2</v>
      </c>
      <c r="J752" s="4" t="s">
        <v>13</v>
      </c>
      <c r="K752" s="4" t="s">
        <v>34</v>
      </c>
      <c r="L752" s="4" t="s">
        <v>45</v>
      </c>
      <c r="M752" s="8">
        <v>2</v>
      </c>
      <c r="N752" s="5">
        <v>50.97</v>
      </c>
      <c r="O752" s="6">
        <v>0.05</v>
      </c>
      <c r="P752" s="5">
        <v>21.67</v>
      </c>
      <c r="Q752" s="5">
        <f t="shared" si="44"/>
        <v>96.842999999999989</v>
      </c>
      <c r="R752" s="5">
        <f t="shared" si="45"/>
        <v>43.34</v>
      </c>
      <c r="S752" s="5">
        <f t="shared" si="46"/>
        <v>53.502999999999986</v>
      </c>
      <c r="T752" s="7">
        <f t="shared" si="47"/>
        <v>0.55247152607829153</v>
      </c>
    </row>
    <row r="753" spans="1:20" ht="15.6">
      <c r="A753" s="2">
        <v>4227</v>
      </c>
      <c r="B753" s="3">
        <v>46148</v>
      </c>
      <c r="C753" s="4">
        <f>YEAR(SalesDataTable[[#This Row],[Order Date]])</f>
        <v>2026</v>
      </c>
      <c r="D753" s="16" t="str">
        <f>"Q"&amp;ROUNDUP(MONTH(SalesDataTable[[#This Row],[Order Date]])/3,0)</f>
        <v>Q2</v>
      </c>
      <c r="E753" s="4">
        <f>MONTH(SalesDataTable[[#This Row],[Order Date]])</f>
        <v>5</v>
      </c>
      <c r="F753" s="16" t="str">
        <f>TEXT(SalesDataTable[[#This Row],[Order Date]],"MMM")</f>
        <v>May</v>
      </c>
      <c r="G753" s="4" t="s">
        <v>6</v>
      </c>
      <c r="H753" s="4" t="s">
        <v>7</v>
      </c>
      <c r="I753" s="4" t="s">
        <v>2</v>
      </c>
      <c r="J753" s="4" t="s">
        <v>13</v>
      </c>
      <c r="K753" s="4" t="s">
        <v>4</v>
      </c>
      <c r="L753" s="4" t="s">
        <v>26</v>
      </c>
      <c r="M753" s="8">
        <v>2</v>
      </c>
      <c r="N753" s="5">
        <v>40.549999999999997</v>
      </c>
      <c r="O753" s="6">
        <v>0</v>
      </c>
      <c r="P753" s="5">
        <v>16.52</v>
      </c>
      <c r="Q753" s="5">
        <f t="shared" si="44"/>
        <v>81.099999999999994</v>
      </c>
      <c r="R753" s="5">
        <f t="shared" si="45"/>
        <v>33.04</v>
      </c>
      <c r="S753" s="5">
        <f t="shared" si="46"/>
        <v>48.059999999999995</v>
      </c>
      <c r="T753" s="7">
        <f t="shared" si="47"/>
        <v>0.59260172626387175</v>
      </c>
    </row>
    <row r="754" spans="1:20" ht="15.6">
      <c r="A754" s="2">
        <v>4247</v>
      </c>
      <c r="B754" s="3">
        <v>46148</v>
      </c>
      <c r="C754" s="4">
        <f>YEAR(SalesDataTable[[#This Row],[Order Date]])</f>
        <v>2026</v>
      </c>
      <c r="D754" s="16" t="str">
        <f>"Q"&amp;ROUNDUP(MONTH(SalesDataTable[[#This Row],[Order Date]])/3,0)</f>
        <v>Q2</v>
      </c>
      <c r="E754" s="4">
        <f>MONTH(SalesDataTable[[#This Row],[Order Date]])</f>
        <v>5</v>
      </c>
      <c r="F754" s="16" t="str">
        <f>TEXT(SalesDataTable[[#This Row],[Order Date]],"MMM")</f>
        <v>May</v>
      </c>
      <c r="G754" s="4" t="s">
        <v>11</v>
      </c>
      <c r="H754" s="4" t="s">
        <v>52</v>
      </c>
      <c r="I754" s="4" t="s">
        <v>2</v>
      </c>
      <c r="J754" s="4" t="s">
        <v>13</v>
      </c>
      <c r="K754" s="4" t="s">
        <v>4</v>
      </c>
      <c r="L754" s="4" t="s">
        <v>22</v>
      </c>
      <c r="M754" s="8">
        <v>2</v>
      </c>
      <c r="N754" s="5">
        <v>51.3</v>
      </c>
      <c r="O754" s="6">
        <v>0</v>
      </c>
      <c r="P754" s="5">
        <v>23.12</v>
      </c>
      <c r="Q754" s="5">
        <f t="shared" si="44"/>
        <v>102.6</v>
      </c>
      <c r="R754" s="5">
        <f t="shared" si="45"/>
        <v>46.24</v>
      </c>
      <c r="S754" s="5">
        <f t="shared" si="46"/>
        <v>56.359999999999992</v>
      </c>
      <c r="T754" s="7">
        <f t="shared" si="47"/>
        <v>0.54931773879142298</v>
      </c>
    </row>
    <row r="755" spans="1:20" ht="15.6">
      <c r="A755" s="2">
        <v>5196</v>
      </c>
      <c r="B755" s="3">
        <v>46148</v>
      </c>
      <c r="C755" s="4">
        <f>YEAR(SalesDataTable[[#This Row],[Order Date]])</f>
        <v>2026</v>
      </c>
      <c r="D755" s="16" t="str">
        <f>"Q"&amp;ROUNDUP(MONTH(SalesDataTable[[#This Row],[Order Date]])/3,0)</f>
        <v>Q2</v>
      </c>
      <c r="E755" s="4">
        <f>MONTH(SalesDataTable[[#This Row],[Order Date]])</f>
        <v>5</v>
      </c>
      <c r="F755" s="16" t="str">
        <f>TEXT(SalesDataTable[[#This Row],[Order Date]],"MMM")</f>
        <v>May</v>
      </c>
      <c r="G755" s="4" t="s">
        <v>20</v>
      </c>
      <c r="H755" s="4" t="s">
        <v>33</v>
      </c>
      <c r="I755" s="4" t="s">
        <v>2</v>
      </c>
      <c r="J755" s="4" t="s">
        <v>13</v>
      </c>
      <c r="K755" s="4" t="s">
        <v>23</v>
      </c>
      <c r="L755" s="4" t="s">
        <v>40</v>
      </c>
      <c r="M755" s="8">
        <v>3</v>
      </c>
      <c r="N755" s="5">
        <v>82.56</v>
      </c>
      <c r="O755" s="6">
        <v>0</v>
      </c>
      <c r="P755" s="5">
        <v>39.99</v>
      </c>
      <c r="Q755" s="5">
        <f t="shared" si="44"/>
        <v>247.68</v>
      </c>
      <c r="R755" s="5">
        <f t="shared" si="45"/>
        <v>119.97</v>
      </c>
      <c r="S755" s="5">
        <f t="shared" si="46"/>
        <v>127.71000000000001</v>
      </c>
      <c r="T755" s="7">
        <f t="shared" si="47"/>
        <v>0.515625</v>
      </c>
    </row>
    <row r="756" spans="1:20" ht="15.6">
      <c r="A756" s="2">
        <v>400</v>
      </c>
      <c r="B756" s="3">
        <v>46149</v>
      </c>
      <c r="C756" s="4">
        <f>YEAR(SalesDataTable[[#This Row],[Order Date]])</f>
        <v>2026</v>
      </c>
      <c r="D756" s="16" t="str">
        <f>"Q"&amp;ROUNDUP(MONTH(SalesDataTable[[#This Row],[Order Date]])/3,0)</f>
        <v>Q2</v>
      </c>
      <c r="E756" s="4">
        <f>MONTH(SalesDataTable[[#This Row],[Order Date]])</f>
        <v>5</v>
      </c>
      <c r="F756" s="16" t="str">
        <f>TEXT(SalesDataTable[[#This Row],[Order Date]],"MMM")</f>
        <v>May</v>
      </c>
      <c r="G756" s="4" t="s">
        <v>6</v>
      </c>
      <c r="H756" s="4" t="s">
        <v>43</v>
      </c>
      <c r="I756" s="4" t="s">
        <v>8</v>
      </c>
      <c r="J756" s="4" t="s">
        <v>16</v>
      </c>
      <c r="K756" s="4" t="s">
        <v>9</v>
      </c>
      <c r="L756" s="4" t="s">
        <v>10</v>
      </c>
      <c r="M756" s="8">
        <v>6</v>
      </c>
      <c r="N756" s="5">
        <v>92.66</v>
      </c>
      <c r="O756" s="6">
        <v>0.15</v>
      </c>
      <c r="P756" s="5">
        <v>44.71</v>
      </c>
      <c r="Q756" s="5">
        <f t="shared" si="44"/>
        <v>472.56600000000003</v>
      </c>
      <c r="R756" s="5">
        <f t="shared" si="45"/>
        <v>268.26</v>
      </c>
      <c r="S756" s="5">
        <f t="shared" si="46"/>
        <v>204.30600000000004</v>
      </c>
      <c r="T756" s="7">
        <f t="shared" si="47"/>
        <v>0.43233326138571126</v>
      </c>
    </row>
    <row r="757" spans="1:20" ht="15.6">
      <c r="A757" s="2">
        <v>829</v>
      </c>
      <c r="B757" s="3">
        <v>46149</v>
      </c>
      <c r="C757" s="4">
        <f>YEAR(SalesDataTable[[#This Row],[Order Date]])</f>
        <v>2026</v>
      </c>
      <c r="D757" s="16" t="str">
        <f>"Q"&amp;ROUNDUP(MONTH(SalesDataTable[[#This Row],[Order Date]])/3,0)</f>
        <v>Q2</v>
      </c>
      <c r="E757" s="4">
        <f>MONTH(SalesDataTable[[#This Row],[Order Date]])</f>
        <v>5</v>
      </c>
      <c r="F757" s="16" t="str">
        <f>TEXT(SalesDataTable[[#This Row],[Order Date]],"MMM")</f>
        <v>May</v>
      </c>
      <c r="G757" s="4" t="s">
        <v>11</v>
      </c>
      <c r="H757" s="4" t="s">
        <v>52</v>
      </c>
      <c r="I757" s="4" t="s">
        <v>28</v>
      </c>
      <c r="J757" s="4" t="s">
        <v>13</v>
      </c>
      <c r="K757" s="4" t="s">
        <v>34</v>
      </c>
      <c r="L757" s="4" t="s">
        <v>35</v>
      </c>
      <c r="M757" s="8">
        <v>1</v>
      </c>
      <c r="N757" s="5">
        <v>39.42</v>
      </c>
      <c r="O757" s="6">
        <v>0</v>
      </c>
      <c r="P757" s="5">
        <v>14.86</v>
      </c>
      <c r="Q757" s="5">
        <f t="shared" si="44"/>
        <v>39.42</v>
      </c>
      <c r="R757" s="5">
        <f t="shared" si="45"/>
        <v>14.86</v>
      </c>
      <c r="S757" s="5">
        <f t="shared" si="46"/>
        <v>24.560000000000002</v>
      </c>
      <c r="T757" s="7">
        <f t="shared" si="47"/>
        <v>0.62303399289700667</v>
      </c>
    </row>
    <row r="758" spans="1:20" ht="15.6">
      <c r="A758" s="2">
        <v>1236</v>
      </c>
      <c r="B758" s="3">
        <v>46149</v>
      </c>
      <c r="C758" s="4">
        <f>YEAR(SalesDataTable[[#This Row],[Order Date]])</f>
        <v>2026</v>
      </c>
      <c r="D758" s="16" t="str">
        <f>"Q"&amp;ROUNDUP(MONTH(SalesDataTable[[#This Row],[Order Date]])/3,0)</f>
        <v>Q2</v>
      </c>
      <c r="E758" s="4">
        <f>MONTH(SalesDataTable[[#This Row],[Order Date]])</f>
        <v>5</v>
      </c>
      <c r="F758" s="16" t="str">
        <f>TEXT(SalesDataTable[[#This Row],[Order Date]],"MMM")</f>
        <v>May</v>
      </c>
      <c r="G758" s="4" t="s">
        <v>0</v>
      </c>
      <c r="H758" s="4" t="s">
        <v>36</v>
      </c>
      <c r="I758" s="4" t="s">
        <v>19</v>
      </c>
      <c r="J758" s="4" t="s">
        <v>3</v>
      </c>
      <c r="K758" s="4" t="s">
        <v>34</v>
      </c>
      <c r="L758" s="4" t="s">
        <v>38</v>
      </c>
      <c r="M758" s="8">
        <v>2</v>
      </c>
      <c r="N758" s="5">
        <v>124.25</v>
      </c>
      <c r="O758" s="6">
        <v>0</v>
      </c>
      <c r="P758" s="5">
        <v>69.510000000000005</v>
      </c>
      <c r="Q758" s="5">
        <f t="shared" si="44"/>
        <v>248.5</v>
      </c>
      <c r="R758" s="5">
        <f t="shared" si="45"/>
        <v>139.02000000000001</v>
      </c>
      <c r="S758" s="5">
        <f t="shared" si="46"/>
        <v>109.47999999999999</v>
      </c>
      <c r="T758" s="7">
        <f t="shared" si="47"/>
        <v>0.44056338028169012</v>
      </c>
    </row>
    <row r="759" spans="1:20" ht="15.6">
      <c r="A759" s="2">
        <v>1364</v>
      </c>
      <c r="B759" s="3">
        <v>46149</v>
      </c>
      <c r="C759" s="4">
        <f>YEAR(SalesDataTable[[#This Row],[Order Date]])</f>
        <v>2026</v>
      </c>
      <c r="D759" s="16" t="str">
        <f>"Q"&amp;ROUNDUP(MONTH(SalesDataTable[[#This Row],[Order Date]])/3,0)</f>
        <v>Q2</v>
      </c>
      <c r="E759" s="4">
        <f>MONTH(SalesDataTable[[#This Row],[Order Date]])</f>
        <v>5</v>
      </c>
      <c r="F759" s="16" t="str">
        <f>TEXT(SalesDataTable[[#This Row],[Order Date]],"MMM")</f>
        <v>May</v>
      </c>
      <c r="G759" s="4" t="s">
        <v>6</v>
      </c>
      <c r="H759" s="4" t="s">
        <v>49</v>
      </c>
      <c r="I759" s="4" t="s">
        <v>2</v>
      </c>
      <c r="J759" s="4" t="s">
        <v>13</v>
      </c>
      <c r="K759" s="4" t="s">
        <v>9</v>
      </c>
      <c r="L759" s="4" t="s">
        <v>37</v>
      </c>
      <c r="M759" s="8">
        <v>2</v>
      </c>
      <c r="N759" s="5">
        <v>156.43</v>
      </c>
      <c r="O759" s="6">
        <v>0</v>
      </c>
      <c r="P759" s="5">
        <v>78.569999999999993</v>
      </c>
      <c r="Q759" s="5">
        <f t="shared" si="44"/>
        <v>312.86</v>
      </c>
      <c r="R759" s="5">
        <f t="shared" si="45"/>
        <v>157.13999999999999</v>
      </c>
      <c r="S759" s="5">
        <f t="shared" si="46"/>
        <v>155.72000000000003</v>
      </c>
      <c r="T759" s="7">
        <f t="shared" si="47"/>
        <v>0.49773061433228927</v>
      </c>
    </row>
    <row r="760" spans="1:20" ht="15.6">
      <c r="A760" s="2">
        <v>2105</v>
      </c>
      <c r="B760" s="3">
        <v>46149</v>
      </c>
      <c r="C760" s="4">
        <f>YEAR(SalesDataTable[[#This Row],[Order Date]])</f>
        <v>2026</v>
      </c>
      <c r="D760" s="16" t="str">
        <f>"Q"&amp;ROUNDUP(MONTH(SalesDataTable[[#This Row],[Order Date]])/3,0)</f>
        <v>Q2</v>
      </c>
      <c r="E760" s="4">
        <f>MONTH(SalesDataTable[[#This Row],[Order Date]])</f>
        <v>5</v>
      </c>
      <c r="F760" s="16" t="str">
        <f>TEXT(SalesDataTable[[#This Row],[Order Date]],"MMM")</f>
        <v>May</v>
      </c>
      <c r="G760" s="4" t="s">
        <v>6</v>
      </c>
      <c r="H760" s="4" t="s">
        <v>49</v>
      </c>
      <c r="I760" s="4" t="s">
        <v>19</v>
      </c>
      <c r="J760" s="4" t="s">
        <v>13</v>
      </c>
      <c r="K760" s="4" t="s">
        <v>23</v>
      </c>
      <c r="L760" s="4" t="s">
        <v>40</v>
      </c>
      <c r="M760" s="8">
        <v>1</v>
      </c>
      <c r="N760" s="5">
        <v>80.3</v>
      </c>
      <c r="O760" s="6">
        <v>0</v>
      </c>
      <c r="P760" s="5">
        <v>40.020000000000003</v>
      </c>
      <c r="Q760" s="5">
        <f t="shared" si="44"/>
        <v>80.3</v>
      </c>
      <c r="R760" s="5">
        <f t="shared" si="45"/>
        <v>40.020000000000003</v>
      </c>
      <c r="S760" s="5">
        <f t="shared" si="46"/>
        <v>40.279999999999994</v>
      </c>
      <c r="T760" s="7">
        <f t="shared" si="47"/>
        <v>0.50161892901618921</v>
      </c>
    </row>
    <row r="761" spans="1:20" ht="15.6">
      <c r="A761" s="2">
        <v>4706</v>
      </c>
      <c r="B761" s="3">
        <v>46149</v>
      </c>
      <c r="C761" s="4">
        <f>YEAR(SalesDataTable[[#This Row],[Order Date]])</f>
        <v>2026</v>
      </c>
      <c r="D761" s="16" t="str">
        <f>"Q"&amp;ROUNDUP(MONTH(SalesDataTable[[#This Row],[Order Date]])/3,0)</f>
        <v>Q2</v>
      </c>
      <c r="E761" s="4">
        <f>MONTH(SalesDataTable[[#This Row],[Order Date]])</f>
        <v>5</v>
      </c>
      <c r="F761" s="16" t="str">
        <f>TEXT(SalesDataTable[[#This Row],[Order Date]],"MMM")</f>
        <v>May</v>
      </c>
      <c r="G761" s="4" t="s">
        <v>20</v>
      </c>
      <c r="H761" s="4" t="s">
        <v>47</v>
      </c>
      <c r="I761" s="4" t="s">
        <v>19</v>
      </c>
      <c r="J761" s="4" t="s">
        <v>13</v>
      </c>
      <c r="K761" s="4" t="s">
        <v>23</v>
      </c>
      <c r="L761" s="4" t="s">
        <v>40</v>
      </c>
      <c r="M761" s="8">
        <v>1</v>
      </c>
      <c r="N761" s="5">
        <v>79.89</v>
      </c>
      <c r="O761" s="6">
        <v>0</v>
      </c>
      <c r="P761" s="5">
        <v>39.549999999999997</v>
      </c>
      <c r="Q761" s="5">
        <f t="shared" si="44"/>
        <v>79.89</v>
      </c>
      <c r="R761" s="5">
        <f t="shared" si="45"/>
        <v>39.549999999999997</v>
      </c>
      <c r="S761" s="5">
        <f t="shared" si="46"/>
        <v>40.340000000000003</v>
      </c>
      <c r="T761" s="7">
        <f t="shared" si="47"/>
        <v>0.50494429841031419</v>
      </c>
    </row>
    <row r="762" spans="1:20" ht="15.6">
      <c r="A762" s="2">
        <v>68</v>
      </c>
      <c r="B762" s="3">
        <v>46150</v>
      </c>
      <c r="C762" s="4">
        <f>YEAR(SalesDataTable[[#This Row],[Order Date]])</f>
        <v>2026</v>
      </c>
      <c r="D762" s="16" t="str">
        <f>"Q"&amp;ROUNDUP(MONTH(SalesDataTable[[#This Row],[Order Date]])/3,0)</f>
        <v>Q2</v>
      </c>
      <c r="E762" s="4">
        <f>MONTH(SalesDataTable[[#This Row],[Order Date]])</f>
        <v>5</v>
      </c>
      <c r="F762" s="16" t="str">
        <f>TEXT(SalesDataTable[[#This Row],[Order Date]],"MMM")</f>
        <v>May</v>
      </c>
      <c r="G762" s="4" t="s">
        <v>20</v>
      </c>
      <c r="H762" s="4" t="s">
        <v>31</v>
      </c>
      <c r="I762" s="4" t="s">
        <v>19</v>
      </c>
      <c r="J762" s="4" t="s">
        <v>13</v>
      </c>
      <c r="K762" s="4" t="s">
        <v>34</v>
      </c>
      <c r="L762" s="4" t="s">
        <v>35</v>
      </c>
      <c r="M762" s="8">
        <v>1</v>
      </c>
      <c r="N762" s="5">
        <v>39.5</v>
      </c>
      <c r="O762" s="6">
        <v>0</v>
      </c>
      <c r="P762" s="5">
        <v>14.68</v>
      </c>
      <c r="Q762" s="5">
        <f t="shared" si="44"/>
        <v>39.5</v>
      </c>
      <c r="R762" s="5">
        <f t="shared" si="45"/>
        <v>14.68</v>
      </c>
      <c r="S762" s="5">
        <f t="shared" si="46"/>
        <v>24.82</v>
      </c>
      <c r="T762" s="7">
        <f t="shared" si="47"/>
        <v>0.62835443037974681</v>
      </c>
    </row>
    <row r="763" spans="1:20" ht="15.6">
      <c r="A763" s="2">
        <v>1352</v>
      </c>
      <c r="B763" s="3">
        <v>46150</v>
      </c>
      <c r="C763" s="4">
        <f>YEAR(SalesDataTable[[#This Row],[Order Date]])</f>
        <v>2026</v>
      </c>
      <c r="D763" s="16" t="str">
        <f>"Q"&amp;ROUNDUP(MONTH(SalesDataTable[[#This Row],[Order Date]])/3,0)</f>
        <v>Q2</v>
      </c>
      <c r="E763" s="4">
        <f>MONTH(SalesDataTable[[#This Row],[Order Date]])</f>
        <v>5</v>
      </c>
      <c r="F763" s="16" t="str">
        <f>TEXT(SalesDataTable[[#This Row],[Order Date]],"MMM")</f>
        <v>May</v>
      </c>
      <c r="G763" s="4" t="s">
        <v>20</v>
      </c>
      <c r="H763" s="4" t="s">
        <v>31</v>
      </c>
      <c r="I763" s="4" t="s">
        <v>2</v>
      </c>
      <c r="J763" s="4" t="s">
        <v>3</v>
      </c>
      <c r="K763" s="4" t="s">
        <v>4</v>
      </c>
      <c r="L763" s="4" t="s">
        <v>5</v>
      </c>
      <c r="M763" s="8">
        <v>1</v>
      </c>
      <c r="N763" s="5">
        <v>80.7</v>
      </c>
      <c r="O763" s="6">
        <v>0</v>
      </c>
      <c r="P763" s="5">
        <v>41.88</v>
      </c>
      <c r="Q763" s="5">
        <f t="shared" si="44"/>
        <v>80.7</v>
      </c>
      <c r="R763" s="5">
        <f t="shared" si="45"/>
        <v>41.88</v>
      </c>
      <c r="S763" s="5">
        <f t="shared" si="46"/>
        <v>38.82</v>
      </c>
      <c r="T763" s="7">
        <f t="shared" si="47"/>
        <v>0.48104089219330853</v>
      </c>
    </row>
    <row r="764" spans="1:20" ht="15.6">
      <c r="A764" s="2">
        <v>2526</v>
      </c>
      <c r="B764" s="3">
        <v>46150</v>
      </c>
      <c r="C764" s="4">
        <f>YEAR(SalesDataTable[[#This Row],[Order Date]])</f>
        <v>2026</v>
      </c>
      <c r="D764" s="16" t="str">
        <f>"Q"&amp;ROUNDUP(MONTH(SalesDataTable[[#This Row],[Order Date]])/3,0)</f>
        <v>Q2</v>
      </c>
      <c r="E764" s="4">
        <f>MONTH(SalesDataTable[[#This Row],[Order Date]])</f>
        <v>5</v>
      </c>
      <c r="F764" s="16" t="str">
        <f>TEXT(SalesDataTable[[#This Row],[Order Date]],"MMM")</f>
        <v>May</v>
      </c>
      <c r="G764" s="4" t="s">
        <v>6</v>
      </c>
      <c r="H764" s="4" t="s">
        <v>49</v>
      </c>
      <c r="I764" s="4" t="s">
        <v>2</v>
      </c>
      <c r="J764" s="4" t="s">
        <v>13</v>
      </c>
      <c r="K764" s="4" t="s">
        <v>23</v>
      </c>
      <c r="L764" s="4" t="s">
        <v>40</v>
      </c>
      <c r="M764" s="8">
        <v>1</v>
      </c>
      <c r="N764" s="5">
        <v>80.86</v>
      </c>
      <c r="O764" s="6">
        <v>0</v>
      </c>
      <c r="P764" s="5">
        <v>38.44</v>
      </c>
      <c r="Q764" s="5">
        <f t="shared" si="44"/>
        <v>80.86</v>
      </c>
      <c r="R764" s="5">
        <f t="shared" si="45"/>
        <v>38.44</v>
      </c>
      <c r="S764" s="5">
        <f t="shared" si="46"/>
        <v>42.42</v>
      </c>
      <c r="T764" s="7">
        <f t="shared" si="47"/>
        <v>0.52461043779371752</v>
      </c>
    </row>
    <row r="765" spans="1:20" ht="15.6">
      <c r="A765" s="2">
        <v>3298</v>
      </c>
      <c r="B765" s="3">
        <v>46150</v>
      </c>
      <c r="C765" s="4">
        <f>YEAR(SalesDataTable[[#This Row],[Order Date]])</f>
        <v>2026</v>
      </c>
      <c r="D765" s="16" t="str">
        <f>"Q"&amp;ROUNDUP(MONTH(SalesDataTable[[#This Row],[Order Date]])/3,0)</f>
        <v>Q2</v>
      </c>
      <c r="E765" s="4">
        <f>MONTH(SalesDataTable[[#This Row],[Order Date]])</f>
        <v>5</v>
      </c>
      <c r="F765" s="16" t="str">
        <f>TEXT(SalesDataTable[[#This Row],[Order Date]],"MMM")</f>
        <v>May</v>
      </c>
      <c r="G765" s="4" t="s">
        <v>6</v>
      </c>
      <c r="H765" s="4" t="s">
        <v>49</v>
      </c>
      <c r="I765" s="4" t="s">
        <v>28</v>
      </c>
      <c r="J765" s="4" t="s">
        <v>13</v>
      </c>
      <c r="K765" s="4" t="s">
        <v>23</v>
      </c>
      <c r="L765" s="4" t="s">
        <v>24</v>
      </c>
      <c r="M765" s="8">
        <v>2</v>
      </c>
      <c r="N765" s="5">
        <v>337.7</v>
      </c>
      <c r="O765" s="6">
        <v>0.1</v>
      </c>
      <c r="P765" s="5">
        <v>192.16</v>
      </c>
      <c r="Q765" s="5">
        <f t="shared" si="44"/>
        <v>607.86</v>
      </c>
      <c r="R765" s="5">
        <f t="shared" si="45"/>
        <v>384.32</v>
      </c>
      <c r="S765" s="5">
        <f t="shared" si="46"/>
        <v>223.54000000000002</v>
      </c>
      <c r="T765" s="7">
        <f t="shared" si="47"/>
        <v>0.36774915276543946</v>
      </c>
    </row>
    <row r="766" spans="1:20" ht="15.6">
      <c r="A766" s="2">
        <v>3510</v>
      </c>
      <c r="B766" s="3">
        <v>46150</v>
      </c>
      <c r="C766" s="4">
        <f>YEAR(SalesDataTable[[#This Row],[Order Date]])</f>
        <v>2026</v>
      </c>
      <c r="D766" s="16" t="str">
        <f>"Q"&amp;ROUNDUP(MONTH(SalesDataTable[[#This Row],[Order Date]])/3,0)</f>
        <v>Q2</v>
      </c>
      <c r="E766" s="4">
        <f>MONTH(SalesDataTable[[#This Row],[Order Date]])</f>
        <v>5</v>
      </c>
      <c r="F766" s="16" t="str">
        <f>TEXT(SalesDataTable[[#This Row],[Order Date]],"MMM")</f>
        <v>May</v>
      </c>
      <c r="G766" s="4" t="s">
        <v>11</v>
      </c>
      <c r="H766" s="4" t="s">
        <v>12</v>
      </c>
      <c r="I766" s="4" t="s">
        <v>2</v>
      </c>
      <c r="J766" s="4" t="s">
        <v>3</v>
      </c>
      <c r="K766" s="4" t="s">
        <v>23</v>
      </c>
      <c r="L766" s="4" t="s">
        <v>51</v>
      </c>
      <c r="M766" s="8">
        <v>4</v>
      </c>
      <c r="N766" s="5">
        <v>121.81</v>
      </c>
      <c r="O766" s="6">
        <v>0</v>
      </c>
      <c r="P766" s="5">
        <v>58.95</v>
      </c>
      <c r="Q766" s="5">
        <f t="shared" si="44"/>
        <v>487.24</v>
      </c>
      <c r="R766" s="5">
        <f t="shared" si="45"/>
        <v>235.8</v>
      </c>
      <c r="S766" s="5">
        <f t="shared" si="46"/>
        <v>251.44</v>
      </c>
      <c r="T766" s="7">
        <f t="shared" si="47"/>
        <v>0.5160495854199163</v>
      </c>
    </row>
    <row r="767" spans="1:20" ht="15.6">
      <c r="A767" s="2">
        <v>3638</v>
      </c>
      <c r="B767" s="3">
        <v>46150</v>
      </c>
      <c r="C767" s="4">
        <f>YEAR(SalesDataTable[[#This Row],[Order Date]])</f>
        <v>2026</v>
      </c>
      <c r="D767" s="16" t="str">
        <f>"Q"&amp;ROUNDUP(MONTH(SalesDataTable[[#This Row],[Order Date]])/3,0)</f>
        <v>Q2</v>
      </c>
      <c r="E767" s="4">
        <f>MONTH(SalesDataTable[[#This Row],[Order Date]])</f>
        <v>5</v>
      </c>
      <c r="F767" s="16" t="str">
        <f>TEXT(SalesDataTable[[#This Row],[Order Date]],"MMM")</f>
        <v>May</v>
      </c>
      <c r="G767" s="4" t="s">
        <v>20</v>
      </c>
      <c r="H767" s="4" t="s">
        <v>31</v>
      </c>
      <c r="I767" s="4" t="s">
        <v>8</v>
      </c>
      <c r="J767" s="4" t="s">
        <v>16</v>
      </c>
      <c r="K767" s="4" t="s">
        <v>14</v>
      </c>
      <c r="L767" s="4" t="s">
        <v>48</v>
      </c>
      <c r="M767" s="8">
        <v>10</v>
      </c>
      <c r="N767" s="5">
        <v>168.55</v>
      </c>
      <c r="O767" s="6">
        <v>0.1</v>
      </c>
      <c r="P767" s="5">
        <v>88.85</v>
      </c>
      <c r="Q767" s="5">
        <f t="shared" si="44"/>
        <v>1516.95</v>
      </c>
      <c r="R767" s="5">
        <f t="shared" si="45"/>
        <v>888.5</v>
      </c>
      <c r="S767" s="5">
        <f t="shared" si="46"/>
        <v>628.45000000000005</v>
      </c>
      <c r="T767" s="7">
        <f t="shared" si="47"/>
        <v>0.41428524341606515</v>
      </c>
    </row>
    <row r="768" spans="1:20" ht="15.6">
      <c r="A768" s="2">
        <v>3754</v>
      </c>
      <c r="B768" s="3">
        <v>46150</v>
      </c>
      <c r="C768" s="4">
        <f>YEAR(SalesDataTable[[#This Row],[Order Date]])</f>
        <v>2026</v>
      </c>
      <c r="D768" s="16" t="str">
        <f>"Q"&amp;ROUNDUP(MONTH(SalesDataTable[[#This Row],[Order Date]])/3,0)</f>
        <v>Q2</v>
      </c>
      <c r="E768" s="4">
        <f>MONTH(SalesDataTable[[#This Row],[Order Date]])</f>
        <v>5</v>
      </c>
      <c r="F768" s="16" t="str">
        <f>TEXT(SalesDataTable[[#This Row],[Order Date]],"MMM")</f>
        <v>May</v>
      </c>
      <c r="G768" s="4" t="s">
        <v>6</v>
      </c>
      <c r="H768" s="4" t="s">
        <v>43</v>
      </c>
      <c r="I768" s="4" t="s">
        <v>2</v>
      </c>
      <c r="J768" s="4" t="s">
        <v>3</v>
      </c>
      <c r="K768" s="4" t="s">
        <v>4</v>
      </c>
      <c r="L768" s="4" t="s">
        <v>26</v>
      </c>
      <c r="M768" s="8">
        <v>1</v>
      </c>
      <c r="N768" s="5">
        <v>39.42</v>
      </c>
      <c r="O768" s="6">
        <v>0.05</v>
      </c>
      <c r="P768" s="5">
        <v>16.77</v>
      </c>
      <c r="Q768" s="5">
        <f t="shared" si="44"/>
        <v>37.448999999999998</v>
      </c>
      <c r="R768" s="5">
        <f t="shared" si="45"/>
        <v>16.77</v>
      </c>
      <c r="S768" s="5">
        <f t="shared" si="46"/>
        <v>20.678999999999998</v>
      </c>
      <c r="T768" s="7">
        <f t="shared" si="47"/>
        <v>0.55219097973243614</v>
      </c>
    </row>
    <row r="769" spans="1:20" ht="15.6">
      <c r="A769" s="2">
        <v>4029</v>
      </c>
      <c r="B769" s="3">
        <v>46150</v>
      </c>
      <c r="C769" s="4">
        <f>YEAR(SalesDataTable[[#This Row],[Order Date]])</f>
        <v>2026</v>
      </c>
      <c r="D769" s="16" t="str">
        <f>"Q"&amp;ROUNDUP(MONTH(SalesDataTable[[#This Row],[Order Date]])/3,0)</f>
        <v>Q2</v>
      </c>
      <c r="E769" s="4">
        <f>MONTH(SalesDataTable[[#This Row],[Order Date]])</f>
        <v>5</v>
      </c>
      <c r="F769" s="16" t="str">
        <f>TEXT(SalesDataTable[[#This Row],[Order Date]],"MMM")</f>
        <v>May</v>
      </c>
      <c r="G769" s="4" t="s">
        <v>20</v>
      </c>
      <c r="H769" s="4" t="s">
        <v>47</v>
      </c>
      <c r="I769" s="4" t="s">
        <v>19</v>
      </c>
      <c r="J769" s="4" t="s">
        <v>13</v>
      </c>
      <c r="K769" s="4" t="s">
        <v>14</v>
      </c>
      <c r="L769" s="4" t="s">
        <v>48</v>
      </c>
      <c r="M769" s="8">
        <v>1</v>
      </c>
      <c r="N769" s="5">
        <v>161.36000000000001</v>
      </c>
      <c r="O769" s="6">
        <v>0</v>
      </c>
      <c r="P769" s="5">
        <v>87</v>
      </c>
      <c r="Q769" s="5">
        <f t="shared" si="44"/>
        <v>161.36000000000001</v>
      </c>
      <c r="R769" s="5">
        <f t="shared" si="45"/>
        <v>87</v>
      </c>
      <c r="S769" s="5">
        <f t="shared" si="46"/>
        <v>74.360000000000014</v>
      </c>
      <c r="T769" s="7">
        <f t="shared" si="47"/>
        <v>0.46083292017848293</v>
      </c>
    </row>
    <row r="770" spans="1:20" ht="15.6">
      <c r="A770" s="2">
        <v>4651</v>
      </c>
      <c r="B770" s="3">
        <v>46150</v>
      </c>
      <c r="C770" s="4">
        <f>YEAR(SalesDataTable[[#This Row],[Order Date]])</f>
        <v>2026</v>
      </c>
      <c r="D770" s="16" t="str">
        <f>"Q"&amp;ROUNDUP(MONTH(SalesDataTable[[#This Row],[Order Date]])/3,0)</f>
        <v>Q2</v>
      </c>
      <c r="E770" s="4">
        <f>MONTH(SalesDataTable[[#This Row],[Order Date]])</f>
        <v>5</v>
      </c>
      <c r="F770" s="16" t="str">
        <f>TEXT(SalesDataTable[[#This Row],[Order Date]],"MMM")</f>
        <v>May</v>
      </c>
      <c r="G770" s="4" t="s">
        <v>6</v>
      </c>
      <c r="H770" s="4" t="s">
        <v>41</v>
      </c>
      <c r="I770" s="4" t="s">
        <v>2</v>
      </c>
      <c r="J770" s="4" t="s">
        <v>16</v>
      </c>
      <c r="K770" s="4" t="s">
        <v>23</v>
      </c>
      <c r="L770" s="4" t="s">
        <v>51</v>
      </c>
      <c r="M770" s="8">
        <v>1</v>
      </c>
      <c r="N770" s="5">
        <v>123.68</v>
      </c>
      <c r="O770" s="6">
        <v>0</v>
      </c>
      <c r="P770" s="5">
        <v>59.26</v>
      </c>
      <c r="Q770" s="5">
        <f t="shared" ref="Q770:Q833" si="48">M770*N770*(1-O770)</f>
        <v>123.68</v>
      </c>
      <c r="R770" s="5">
        <f t="shared" ref="R770:R833" si="49">M770*P770</f>
        <v>59.26</v>
      </c>
      <c r="S770" s="5">
        <f t="shared" ref="S770:S833" si="50">Q770-R770</f>
        <v>64.420000000000016</v>
      </c>
      <c r="T770" s="7">
        <f t="shared" ref="T770:T833" si="51">IFERROR(S770/Q770,0)</f>
        <v>0.52086028460543343</v>
      </c>
    </row>
    <row r="771" spans="1:20" ht="15.6">
      <c r="A771" s="2">
        <v>4886</v>
      </c>
      <c r="B771" s="3">
        <v>46150</v>
      </c>
      <c r="C771" s="4">
        <f>YEAR(SalesDataTable[[#This Row],[Order Date]])</f>
        <v>2026</v>
      </c>
      <c r="D771" s="16" t="str">
        <f>"Q"&amp;ROUNDUP(MONTH(SalesDataTable[[#This Row],[Order Date]])/3,0)</f>
        <v>Q2</v>
      </c>
      <c r="E771" s="4">
        <f>MONTH(SalesDataTable[[#This Row],[Order Date]])</f>
        <v>5</v>
      </c>
      <c r="F771" s="16" t="str">
        <f>TEXT(SalesDataTable[[#This Row],[Order Date]],"MMM")</f>
        <v>May</v>
      </c>
      <c r="G771" s="4" t="s">
        <v>20</v>
      </c>
      <c r="H771" s="4" t="s">
        <v>33</v>
      </c>
      <c r="I771" s="4" t="s">
        <v>28</v>
      </c>
      <c r="J771" s="4" t="s">
        <v>3</v>
      </c>
      <c r="K771" s="4" t="s">
        <v>9</v>
      </c>
      <c r="L771" s="4" t="s">
        <v>17</v>
      </c>
      <c r="M771" s="8">
        <v>1</v>
      </c>
      <c r="N771" s="5">
        <v>146.29</v>
      </c>
      <c r="O771" s="6">
        <v>0</v>
      </c>
      <c r="P771" s="5">
        <v>81.16</v>
      </c>
      <c r="Q771" s="5">
        <f t="shared" si="48"/>
        <v>146.29</v>
      </c>
      <c r="R771" s="5">
        <f t="shared" si="49"/>
        <v>81.16</v>
      </c>
      <c r="S771" s="5">
        <f t="shared" si="50"/>
        <v>65.13</v>
      </c>
      <c r="T771" s="7">
        <f t="shared" si="51"/>
        <v>0.44521156606740037</v>
      </c>
    </row>
    <row r="772" spans="1:20" ht="15.6">
      <c r="A772" s="2">
        <v>162</v>
      </c>
      <c r="B772" s="3">
        <v>46151</v>
      </c>
      <c r="C772" s="4">
        <f>YEAR(SalesDataTable[[#This Row],[Order Date]])</f>
        <v>2026</v>
      </c>
      <c r="D772" s="16" t="str">
        <f>"Q"&amp;ROUNDUP(MONTH(SalesDataTable[[#This Row],[Order Date]])/3,0)</f>
        <v>Q2</v>
      </c>
      <c r="E772" s="4">
        <f>MONTH(SalesDataTable[[#This Row],[Order Date]])</f>
        <v>5</v>
      </c>
      <c r="F772" s="16" t="str">
        <f>TEXT(SalesDataTable[[#This Row],[Order Date]],"MMM")</f>
        <v>May</v>
      </c>
      <c r="G772" s="4" t="s">
        <v>0</v>
      </c>
      <c r="H772" s="4" t="s">
        <v>1</v>
      </c>
      <c r="I772" s="4" t="s">
        <v>2</v>
      </c>
      <c r="J772" s="4" t="s">
        <v>13</v>
      </c>
      <c r="K772" s="4" t="s">
        <v>14</v>
      </c>
      <c r="L772" s="4" t="s">
        <v>48</v>
      </c>
      <c r="M772" s="8">
        <v>2</v>
      </c>
      <c r="N772" s="5">
        <v>164.95</v>
      </c>
      <c r="O772" s="6">
        <v>0.1</v>
      </c>
      <c r="P772" s="5">
        <v>86.27</v>
      </c>
      <c r="Q772" s="5">
        <f t="shared" si="48"/>
        <v>296.90999999999997</v>
      </c>
      <c r="R772" s="5">
        <f t="shared" si="49"/>
        <v>172.54</v>
      </c>
      <c r="S772" s="5">
        <f t="shared" si="50"/>
        <v>124.36999999999998</v>
      </c>
      <c r="T772" s="7">
        <f t="shared" si="51"/>
        <v>0.41888114243373409</v>
      </c>
    </row>
    <row r="773" spans="1:20" ht="15.6">
      <c r="A773" s="2">
        <v>184</v>
      </c>
      <c r="B773" s="3">
        <v>46151</v>
      </c>
      <c r="C773" s="4">
        <f>YEAR(SalesDataTable[[#This Row],[Order Date]])</f>
        <v>2026</v>
      </c>
      <c r="D773" s="16" t="str">
        <f>"Q"&amp;ROUNDUP(MONTH(SalesDataTable[[#This Row],[Order Date]])/3,0)</f>
        <v>Q2</v>
      </c>
      <c r="E773" s="4">
        <f>MONTH(SalesDataTable[[#This Row],[Order Date]])</f>
        <v>5</v>
      </c>
      <c r="F773" s="16" t="str">
        <f>TEXT(SalesDataTable[[#This Row],[Order Date]],"MMM")</f>
        <v>May</v>
      </c>
      <c r="G773" s="4" t="s">
        <v>0</v>
      </c>
      <c r="H773" s="4" t="s">
        <v>50</v>
      </c>
      <c r="I773" s="4" t="s">
        <v>19</v>
      </c>
      <c r="J773" s="4" t="s">
        <v>16</v>
      </c>
      <c r="K773" s="4" t="s">
        <v>9</v>
      </c>
      <c r="L773" s="4" t="s">
        <v>10</v>
      </c>
      <c r="M773" s="8">
        <v>2</v>
      </c>
      <c r="N773" s="5">
        <v>91.59</v>
      </c>
      <c r="O773" s="6">
        <v>0</v>
      </c>
      <c r="P773" s="5">
        <v>44.97</v>
      </c>
      <c r="Q773" s="5">
        <f t="shared" si="48"/>
        <v>183.18</v>
      </c>
      <c r="R773" s="5">
        <f t="shared" si="49"/>
        <v>89.94</v>
      </c>
      <c r="S773" s="5">
        <f t="shared" si="50"/>
        <v>93.240000000000009</v>
      </c>
      <c r="T773" s="7">
        <f t="shared" si="51"/>
        <v>0.50900753357353423</v>
      </c>
    </row>
    <row r="774" spans="1:20" ht="15.6">
      <c r="A774" s="2">
        <v>328</v>
      </c>
      <c r="B774" s="3">
        <v>46151</v>
      </c>
      <c r="C774" s="4">
        <f>YEAR(SalesDataTable[[#This Row],[Order Date]])</f>
        <v>2026</v>
      </c>
      <c r="D774" s="16" t="str">
        <f>"Q"&amp;ROUNDUP(MONTH(SalesDataTable[[#This Row],[Order Date]])/3,0)</f>
        <v>Q2</v>
      </c>
      <c r="E774" s="4">
        <f>MONTH(SalesDataTable[[#This Row],[Order Date]])</f>
        <v>5</v>
      </c>
      <c r="F774" s="16" t="str">
        <f>TEXT(SalesDataTable[[#This Row],[Order Date]],"MMM")</f>
        <v>May</v>
      </c>
      <c r="G774" s="4" t="s">
        <v>20</v>
      </c>
      <c r="H774" s="4" t="s">
        <v>47</v>
      </c>
      <c r="I774" s="4" t="s">
        <v>2</v>
      </c>
      <c r="J774" s="4" t="s">
        <v>3</v>
      </c>
      <c r="K774" s="4" t="s">
        <v>34</v>
      </c>
      <c r="L774" s="4" t="s">
        <v>45</v>
      </c>
      <c r="M774" s="8">
        <v>1</v>
      </c>
      <c r="N774" s="5">
        <v>51.78</v>
      </c>
      <c r="O774" s="6">
        <v>0.1</v>
      </c>
      <c r="P774" s="5">
        <v>21.63</v>
      </c>
      <c r="Q774" s="5">
        <f t="shared" si="48"/>
        <v>46.602000000000004</v>
      </c>
      <c r="R774" s="5">
        <f t="shared" si="49"/>
        <v>21.63</v>
      </c>
      <c r="S774" s="5">
        <f t="shared" si="50"/>
        <v>24.972000000000005</v>
      </c>
      <c r="T774" s="7">
        <f t="shared" si="51"/>
        <v>0.53585683017896235</v>
      </c>
    </row>
    <row r="775" spans="1:20" ht="15.6">
      <c r="A775" s="2">
        <v>908</v>
      </c>
      <c r="B775" s="3">
        <v>46151</v>
      </c>
      <c r="C775" s="4">
        <f>YEAR(SalesDataTable[[#This Row],[Order Date]])</f>
        <v>2026</v>
      </c>
      <c r="D775" s="16" t="str">
        <f>"Q"&amp;ROUNDUP(MONTH(SalesDataTable[[#This Row],[Order Date]])/3,0)</f>
        <v>Q2</v>
      </c>
      <c r="E775" s="4">
        <f>MONTH(SalesDataTable[[#This Row],[Order Date]])</f>
        <v>5</v>
      </c>
      <c r="F775" s="16" t="str">
        <f>TEXT(SalesDataTable[[#This Row],[Order Date]],"MMM")</f>
        <v>May</v>
      </c>
      <c r="G775" s="4" t="s">
        <v>20</v>
      </c>
      <c r="H775" s="4" t="s">
        <v>33</v>
      </c>
      <c r="I775" s="4" t="s">
        <v>19</v>
      </c>
      <c r="J775" s="4" t="s">
        <v>3</v>
      </c>
      <c r="K775" s="4" t="s">
        <v>14</v>
      </c>
      <c r="L775" s="4" t="s">
        <v>32</v>
      </c>
      <c r="M775" s="8">
        <v>2</v>
      </c>
      <c r="N775" s="5">
        <v>46.25</v>
      </c>
      <c r="O775" s="6">
        <v>0</v>
      </c>
      <c r="P775" s="5">
        <v>18.12</v>
      </c>
      <c r="Q775" s="5">
        <f t="shared" si="48"/>
        <v>92.5</v>
      </c>
      <c r="R775" s="5">
        <f t="shared" si="49"/>
        <v>36.24</v>
      </c>
      <c r="S775" s="5">
        <f t="shared" si="50"/>
        <v>56.26</v>
      </c>
      <c r="T775" s="7">
        <f t="shared" si="51"/>
        <v>0.60821621621621624</v>
      </c>
    </row>
    <row r="776" spans="1:20" ht="15.6">
      <c r="A776" s="2">
        <v>3159</v>
      </c>
      <c r="B776" s="3">
        <v>46151</v>
      </c>
      <c r="C776" s="4">
        <f>YEAR(SalesDataTable[[#This Row],[Order Date]])</f>
        <v>2026</v>
      </c>
      <c r="D776" s="16" t="str">
        <f>"Q"&amp;ROUNDUP(MONTH(SalesDataTable[[#This Row],[Order Date]])/3,0)</f>
        <v>Q2</v>
      </c>
      <c r="E776" s="4">
        <f>MONTH(SalesDataTable[[#This Row],[Order Date]])</f>
        <v>5</v>
      </c>
      <c r="F776" s="16" t="str">
        <f>TEXT(SalesDataTable[[#This Row],[Order Date]],"MMM")</f>
        <v>May</v>
      </c>
      <c r="G776" s="4" t="s">
        <v>0</v>
      </c>
      <c r="H776" s="4" t="s">
        <v>1</v>
      </c>
      <c r="I776" s="4" t="s">
        <v>2</v>
      </c>
      <c r="J776" s="4" t="s">
        <v>3</v>
      </c>
      <c r="K776" s="4" t="s">
        <v>23</v>
      </c>
      <c r="L776" s="4" t="s">
        <v>29</v>
      </c>
      <c r="M776" s="8">
        <v>3</v>
      </c>
      <c r="N776" s="5">
        <v>198.5</v>
      </c>
      <c r="O776" s="6">
        <v>0</v>
      </c>
      <c r="P776" s="5">
        <v>102.23</v>
      </c>
      <c r="Q776" s="5">
        <f t="shared" si="48"/>
        <v>595.5</v>
      </c>
      <c r="R776" s="5">
        <f t="shared" si="49"/>
        <v>306.69</v>
      </c>
      <c r="S776" s="5">
        <f t="shared" si="50"/>
        <v>288.81</v>
      </c>
      <c r="T776" s="7">
        <f t="shared" si="51"/>
        <v>0.48498740554156172</v>
      </c>
    </row>
    <row r="777" spans="1:20" ht="15.6">
      <c r="A777" s="2">
        <v>4509</v>
      </c>
      <c r="B777" s="3">
        <v>46151</v>
      </c>
      <c r="C777" s="4">
        <f>YEAR(SalesDataTable[[#This Row],[Order Date]])</f>
        <v>2026</v>
      </c>
      <c r="D777" s="16" t="str">
        <f>"Q"&amp;ROUNDUP(MONTH(SalesDataTable[[#This Row],[Order Date]])/3,0)</f>
        <v>Q2</v>
      </c>
      <c r="E777" s="4">
        <f>MONTH(SalesDataTable[[#This Row],[Order Date]])</f>
        <v>5</v>
      </c>
      <c r="F777" s="16" t="str">
        <f>TEXT(SalesDataTable[[#This Row],[Order Date]],"MMM")</f>
        <v>May</v>
      </c>
      <c r="G777" s="4" t="s">
        <v>20</v>
      </c>
      <c r="H777" s="4" t="s">
        <v>33</v>
      </c>
      <c r="I777" s="4" t="s">
        <v>2</v>
      </c>
      <c r="J777" s="4" t="s">
        <v>13</v>
      </c>
      <c r="K777" s="4" t="s">
        <v>9</v>
      </c>
      <c r="L777" s="4" t="s">
        <v>37</v>
      </c>
      <c r="M777" s="8">
        <v>1</v>
      </c>
      <c r="N777" s="5">
        <v>152.80000000000001</v>
      </c>
      <c r="O777" s="6">
        <v>0.1</v>
      </c>
      <c r="P777" s="5">
        <v>77.67</v>
      </c>
      <c r="Q777" s="5">
        <f t="shared" si="48"/>
        <v>137.52000000000001</v>
      </c>
      <c r="R777" s="5">
        <f t="shared" si="49"/>
        <v>77.67</v>
      </c>
      <c r="S777" s="5">
        <f t="shared" si="50"/>
        <v>59.850000000000009</v>
      </c>
      <c r="T777" s="7">
        <f t="shared" si="51"/>
        <v>0.43520942408376967</v>
      </c>
    </row>
    <row r="778" spans="1:20" ht="15.6">
      <c r="A778" s="2">
        <v>4677</v>
      </c>
      <c r="B778" s="3">
        <v>46151</v>
      </c>
      <c r="C778" s="4">
        <f>YEAR(SalesDataTable[[#This Row],[Order Date]])</f>
        <v>2026</v>
      </c>
      <c r="D778" s="16" t="str">
        <f>"Q"&amp;ROUNDUP(MONTH(SalesDataTable[[#This Row],[Order Date]])/3,0)</f>
        <v>Q2</v>
      </c>
      <c r="E778" s="4">
        <f>MONTH(SalesDataTable[[#This Row],[Order Date]])</f>
        <v>5</v>
      </c>
      <c r="F778" s="16" t="str">
        <f>TEXT(SalesDataTable[[#This Row],[Order Date]],"MMM")</f>
        <v>May</v>
      </c>
      <c r="G778" s="4" t="s">
        <v>6</v>
      </c>
      <c r="H778" s="4" t="s">
        <v>49</v>
      </c>
      <c r="I778" s="4" t="s">
        <v>2</v>
      </c>
      <c r="J778" s="4" t="s">
        <v>16</v>
      </c>
      <c r="K778" s="4" t="s">
        <v>14</v>
      </c>
      <c r="L778" s="4" t="s">
        <v>48</v>
      </c>
      <c r="M778" s="8">
        <v>2</v>
      </c>
      <c r="N778" s="5">
        <v>161.47999999999999</v>
      </c>
      <c r="O778" s="6">
        <v>0</v>
      </c>
      <c r="P778" s="5">
        <v>85.03</v>
      </c>
      <c r="Q778" s="5">
        <f t="shared" si="48"/>
        <v>322.95999999999998</v>
      </c>
      <c r="R778" s="5">
        <f t="shared" si="49"/>
        <v>170.06</v>
      </c>
      <c r="S778" s="5">
        <f t="shared" si="50"/>
        <v>152.89999999999998</v>
      </c>
      <c r="T778" s="7">
        <f t="shared" si="51"/>
        <v>0.47343324250681196</v>
      </c>
    </row>
    <row r="779" spans="1:20" ht="15.6">
      <c r="A779" s="2">
        <v>4867</v>
      </c>
      <c r="B779" s="3">
        <v>46151</v>
      </c>
      <c r="C779" s="4">
        <f>YEAR(SalesDataTable[[#This Row],[Order Date]])</f>
        <v>2026</v>
      </c>
      <c r="D779" s="16" t="str">
        <f>"Q"&amp;ROUNDUP(MONTH(SalesDataTable[[#This Row],[Order Date]])/3,0)</f>
        <v>Q2</v>
      </c>
      <c r="E779" s="4">
        <f>MONTH(SalesDataTable[[#This Row],[Order Date]])</f>
        <v>5</v>
      </c>
      <c r="F779" s="16" t="str">
        <f>TEXT(SalesDataTable[[#This Row],[Order Date]],"MMM")</f>
        <v>May</v>
      </c>
      <c r="G779" s="4" t="s">
        <v>6</v>
      </c>
      <c r="H779" s="4" t="s">
        <v>27</v>
      </c>
      <c r="I779" s="4" t="s">
        <v>19</v>
      </c>
      <c r="J779" s="4" t="s">
        <v>3</v>
      </c>
      <c r="K779" s="4" t="s">
        <v>4</v>
      </c>
      <c r="L779" s="4" t="s">
        <v>5</v>
      </c>
      <c r="M779" s="8">
        <v>1</v>
      </c>
      <c r="N779" s="5">
        <v>82.86</v>
      </c>
      <c r="O779" s="6">
        <v>0</v>
      </c>
      <c r="P779" s="5">
        <v>42.67</v>
      </c>
      <c r="Q779" s="5">
        <f t="shared" si="48"/>
        <v>82.86</v>
      </c>
      <c r="R779" s="5">
        <f t="shared" si="49"/>
        <v>42.67</v>
      </c>
      <c r="S779" s="5">
        <f t="shared" si="50"/>
        <v>40.19</v>
      </c>
      <c r="T779" s="7">
        <f t="shared" si="51"/>
        <v>0.48503499879314504</v>
      </c>
    </row>
    <row r="780" spans="1:20" ht="15.6">
      <c r="A780" s="2">
        <v>1615</v>
      </c>
      <c r="B780" s="3">
        <v>46152</v>
      </c>
      <c r="C780" s="4">
        <f>YEAR(SalesDataTable[[#This Row],[Order Date]])</f>
        <v>2026</v>
      </c>
      <c r="D780" s="16" t="str">
        <f>"Q"&amp;ROUNDUP(MONTH(SalesDataTable[[#This Row],[Order Date]])/3,0)</f>
        <v>Q2</v>
      </c>
      <c r="E780" s="4">
        <f>MONTH(SalesDataTable[[#This Row],[Order Date]])</f>
        <v>5</v>
      </c>
      <c r="F780" s="16" t="str">
        <f>TEXT(SalesDataTable[[#This Row],[Order Date]],"MMM")</f>
        <v>May</v>
      </c>
      <c r="G780" s="4" t="s">
        <v>20</v>
      </c>
      <c r="H780" s="4" t="s">
        <v>21</v>
      </c>
      <c r="I780" s="4" t="s">
        <v>2</v>
      </c>
      <c r="J780" s="4" t="s">
        <v>13</v>
      </c>
      <c r="K780" s="4" t="s">
        <v>34</v>
      </c>
      <c r="L780" s="4" t="s">
        <v>45</v>
      </c>
      <c r="M780" s="8">
        <v>1</v>
      </c>
      <c r="N780" s="5">
        <v>51.15</v>
      </c>
      <c r="O780" s="6">
        <v>0</v>
      </c>
      <c r="P780" s="5">
        <v>21.39</v>
      </c>
      <c r="Q780" s="5">
        <f t="shared" si="48"/>
        <v>51.15</v>
      </c>
      <c r="R780" s="5">
        <f t="shared" si="49"/>
        <v>21.39</v>
      </c>
      <c r="S780" s="5">
        <f t="shared" si="50"/>
        <v>29.759999999999998</v>
      </c>
      <c r="T780" s="7">
        <f t="shared" si="51"/>
        <v>0.58181818181818179</v>
      </c>
    </row>
    <row r="781" spans="1:20" ht="15.6">
      <c r="A781" s="2">
        <v>1812</v>
      </c>
      <c r="B781" s="3">
        <v>46152</v>
      </c>
      <c r="C781" s="4">
        <f>YEAR(SalesDataTable[[#This Row],[Order Date]])</f>
        <v>2026</v>
      </c>
      <c r="D781" s="16" t="str">
        <f>"Q"&amp;ROUNDUP(MONTH(SalesDataTable[[#This Row],[Order Date]])/3,0)</f>
        <v>Q2</v>
      </c>
      <c r="E781" s="4">
        <f>MONTH(SalesDataTable[[#This Row],[Order Date]])</f>
        <v>5</v>
      </c>
      <c r="F781" s="16" t="str">
        <f>TEXT(SalesDataTable[[#This Row],[Order Date]],"MMM")</f>
        <v>May</v>
      </c>
      <c r="G781" s="4" t="s">
        <v>11</v>
      </c>
      <c r="H781" s="4" t="s">
        <v>12</v>
      </c>
      <c r="I781" s="4" t="s">
        <v>8</v>
      </c>
      <c r="J781" s="4" t="s">
        <v>16</v>
      </c>
      <c r="K781" s="4" t="s">
        <v>34</v>
      </c>
      <c r="L781" s="4" t="s">
        <v>45</v>
      </c>
      <c r="M781" s="8">
        <v>12</v>
      </c>
      <c r="N781" s="5">
        <v>50.53</v>
      </c>
      <c r="O781" s="6">
        <v>0.1</v>
      </c>
      <c r="P781" s="5">
        <v>22.09</v>
      </c>
      <c r="Q781" s="5">
        <f t="shared" si="48"/>
        <v>545.72400000000005</v>
      </c>
      <c r="R781" s="5">
        <f t="shared" si="49"/>
        <v>265.08</v>
      </c>
      <c r="S781" s="5">
        <f t="shared" si="50"/>
        <v>280.64400000000006</v>
      </c>
      <c r="T781" s="7">
        <f t="shared" si="51"/>
        <v>0.5142599555819426</v>
      </c>
    </row>
    <row r="782" spans="1:20" ht="15.6">
      <c r="A782" s="2">
        <v>3645</v>
      </c>
      <c r="B782" s="3">
        <v>46152</v>
      </c>
      <c r="C782" s="4">
        <f>YEAR(SalesDataTable[[#This Row],[Order Date]])</f>
        <v>2026</v>
      </c>
      <c r="D782" s="16" t="str">
        <f>"Q"&amp;ROUNDUP(MONTH(SalesDataTable[[#This Row],[Order Date]])/3,0)</f>
        <v>Q2</v>
      </c>
      <c r="E782" s="4">
        <f>MONTH(SalesDataTable[[#This Row],[Order Date]])</f>
        <v>5</v>
      </c>
      <c r="F782" s="16" t="str">
        <f>TEXT(SalesDataTable[[#This Row],[Order Date]],"MMM")</f>
        <v>May</v>
      </c>
      <c r="G782" s="4" t="s">
        <v>6</v>
      </c>
      <c r="H782" s="4" t="s">
        <v>7</v>
      </c>
      <c r="I782" s="4" t="s">
        <v>28</v>
      </c>
      <c r="J782" s="4" t="s">
        <v>3</v>
      </c>
      <c r="K782" s="4" t="s">
        <v>4</v>
      </c>
      <c r="L782" s="4" t="s">
        <v>22</v>
      </c>
      <c r="M782" s="8">
        <v>2</v>
      </c>
      <c r="N782" s="5">
        <v>50.93</v>
      </c>
      <c r="O782" s="6">
        <v>0</v>
      </c>
      <c r="P782" s="5">
        <v>22.91</v>
      </c>
      <c r="Q782" s="5">
        <f t="shared" si="48"/>
        <v>101.86</v>
      </c>
      <c r="R782" s="5">
        <f t="shared" si="49"/>
        <v>45.82</v>
      </c>
      <c r="S782" s="5">
        <f t="shared" si="50"/>
        <v>56.04</v>
      </c>
      <c r="T782" s="7">
        <f t="shared" si="51"/>
        <v>0.55016689573924993</v>
      </c>
    </row>
    <row r="783" spans="1:20" ht="15.6">
      <c r="A783" s="2">
        <v>3804</v>
      </c>
      <c r="B783" s="3">
        <v>46152</v>
      </c>
      <c r="C783" s="4">
        <f>YEAR(SalesDataTable[[#This Row],[Order Date]])</f>
        <v>2026</v>
      </c>
      <c r="D783" s="16" t="str">
        <f>"Q"&amp;ROUNDUP(MONTH(SalesDataTable[[#This Row],[Order Date]])/3,0)</f>
        <v>Q2</v>
      </c>
      <c r="E783" s="4">
        <f>MONTH(SalesDataTable[[#This Row],[Order Date]])</f>
        <v>5</v>
      </c>
      <c r="F783" s="16" t="str">
        <f>TEXT(SalesDataTable[[#This Row],[Order Date]],"MMM")</f>
        <v>May</v>
      </c>
      <c r="G783" s="4" t="s">
        <v>11</v>
      </c>
      <c r="H783" s="4" t="s">
        <v>25</v>
      </c>
      <c r="I783" s="4" t="s">
        <v>2</v>
      </c>
      <c r="J783" s="4" t="s">
        <v>3</v>
      </c>
      <c r="K783" s="4" t="s">
        <v>34</v>
      </c>
      <c r="L783" s="4" t="s">
        <v>45</v>
      </c>
      <c r="M783" s="8">
        <v>2</v>
      </c>
      <c r="N783" s="5">
        <v>50.79</v>
      </c>
      <c r="O783" s="6">
        <v>0.05</v>
      </c>
      <c r="P783" s="5">
        <v>21.83</v>
      </c>
      <c r="Q783" s="5">
        <f t="shared" si="48"/>
        <v>96.500999999999991</v>
      </c>
      <c r="R783" s="5">
        <f t="shared" si="49"/>
        <v>43.66</v>
      </c>
      <c r="S783" s="5">
        <f t="shared" si="50"/>
        <v>52.840999999999994</v>
      </c>
      <c r="T783" s="7">
        <f t="shared" si="51"/>
        <v>0.54756945523880585</v>
      </c>
    </row>
    <row r="784" spans="1:20" ht="15.6">
      <c r="A784" s="2">
        <v>4367</v>
      </c>
      <c r="B784" s="3">
        <v>46152</v>
      </c>
      <c r="C784" s="4">
        <f>YEAR(SalesDataTable[[#This Row],[Order Date]])</f>
        <v>2026</v>
      </c>
      <c r="D784" s="16" t="str">
        <f>"Q"&amp;ROUNDUP(MONTH(SalesDataTable[[#This Row],[Order Date]])/3,0)</f>
        <v>Q2</v>
      </c>
      <c r="E784" s="4">
        <f>MONTH(SalesDataTable[[#This Row],[Order Date]])</f>
        <v>5</v>
      </c>
      <c r="F784" s="16" t="str">
        <f>TEXT(SalesDataTable[[#This Row],[Order Date]],"MMM")</f>
        <v>May</v>
      </c>
      <c r="G784" s="4" t="s">
        <v>20</v>
      </c>
      <c r="H784" s="4" t="s">
        <v>33</v>
      </c>
      <c r="I784" s="4" t="s">
        <v>2</v>
      </c>
      <c r="J784" s="4" t="s">
        <v>16</v>
      </c>
      <c r="K784" s="4" t="s">
        <v>14</v>
      </c>
      <c r="L784" s="4" t="s">
        <v>48</v>
      </c>
      <c r="M784" s="8">
        <v>5</v>
      </c>
      <c r="N784" s="5">
        <v>160.94</v>
      </c>
      <c r="O784" s="6">
        <v>0.1</v>
      </c>
      <c r="P784" s="5">
        <v>88.89</v>
      </c>
      <c r="Q784" s="5">
        <f t="shared" si="48"/>
        <v>724.23</v>
      </c>
      <c r="R784" s="5">
        <f t="shared" si="49"/>
        <v>444.45</v>
      </c>
      <c r="S784" s="5">
        <f t="shared" si="50"/>
        <v>279.78000000000003</v>
      </c>
      <c r="T784" s="7">
        <f t="shared" si="51"/>
        <v>0.38631374011018604</v>
      </c>
    </row>
    <row r="785" spans="1:20" ht="15.6">
      <c r="A785" s="2">
        <v>4746</v>
      </c>
      <c r="B785" s="3">
        <v>46152</v>
      </c>
      <c r="C785" s="4">
        <f>YEAR(SalesDataTable[[#This Row],[Order Date]])</f>
        <v>2026</v>
      </c>
      <c r="D785" s="16" t="str">
        <f>"Q"&amp;ROUNDUP(MONTH(SalesDataTable[[#This Row],[Order Date]])/3,0)</f>
        <v>Q2</v>
      </c>
      <c r="E785" s="4">
        <f>MONTH(SalesDataTable[[#This Row],[Order Date]])</f>
        <v>5</v>
      </c>
      <c r="F785" s="16" t="str">
        <f>TEXT(SalesDataTable[[#This Row],[Order Date]],"MMM")</f>
        <v>May</v>
      </c>
      <c r="G785" s="4" t="s">
        <v>6</v>
      </c>
      <c r="H785" s="4" t="s">
        <v>7</v>
      </c>
      <c r="I785" s="4" t="s">
        <v>2</v>
      </c>
      <c r="J785" s="4" t="s">
        <v>3</v>
      </c>
      <c r="K785" s="4" t="s">
        <v>34</v>
      </c>
      <c r="L785" s="4" t="s">
        <v>42</v>
      </c>
      <c r="M785" s="8">
        <v>2</v>
      </c>
      <c r="N785" s="5">
        <v>36.409999999999997</v>
      </c>
      <c r="O785" s="6">
        <v>0</v>
      </c>
      <c r="P785" s="5">
        <v>13.92</v>
      </c>
      <c r="Q785" s="5">
        <f t="shared" si="48"/>
        <v>72.819999999999993</v>
      </c>
      <c r="R785" s="5">
        <f t="shared" si="49"/>
        <v>27.84</v>
      </c>
      <c r="S785" s="5">
        <f t="shared" si="50"/>
        <v>44.97999999999999</v>
      </c>
      <c r="T785" s="7">
        <f t="shared" si="51"/>
        <v>0.61768744850315838</v>
      </c>
    </row>
    <row r="786" spans="1:20" ht="15.6">
      <c r="A786" s="2">
        <v>4795</v>
      </c>
      <c r="B786" s="3">
        <v>46152</v>
      </c>
      <c r="C786" s="4">
        <f>YEAR(SalesDataTable[[#This Row],[Order Date]])</f>
        <v>2026</v>
      </c>
      <c r="D786" s="16" t="str">
        <f>"Q"&amp;ROUNDUP(MONTH(SalesDataTable[[#This Row],[Order Date]])/3,0)</f>
        <v>Q2</v>
      </c>
      <c r="E786" s="4">
        <f>MONTH(SalesDataTable[[#This Row],[Order Date]])</f>
        <v>5</v>
      </c>
      <c r="F786" s="16" t="str">
        <f>TEXT(SalesDataTable[[#This Row],[Order Date]],"MMM")</f>
        <v>May</v>
      </c>
      <c r="G786" s="4" t="s">
        <v>20</v>
      </c>
      <c r="H786" s="4" t="s">
        <v>21</v>
      </c>
      <c r="I786" s="4" t="s">
        <v>28</v>
      </c>
      <c r="J786" s="4" t="s">
        <v>3</v>
      </c>
      <c r="K786" s="4" t="s">
        <v>9</v>
      </c>
      <c r="L786" s="4" t="s">
        <v>46</v>
      </c>
      <c r="M786" s="8">
        <v>2</v>
      </c>
      <c r="N786" s="5">
        <v>72.25</v>
      </c>
      <c r="O786" s="6">
        <v>0</v>
      </c>
      <c r="P786" s="5">
        <v>32.25</v>
      </c>
      <c r="Q786" s="5">
        <f t="shared" si="48"/>
        <v>144.5</v>
      </c>
      <c r="R786" s="5">
        <f t="shared" si="49"/>
        <v>64.5</v>
      </c>
      <c r="S786" s="5">
        <f t="shared" si="50"/>
        <v>80</v>
      </c>
      <c r="T786" s="7">
        <f t="shared" si="51"/>
        <v>0.55363321799307963</v>
      </c>
    </row>
    <row r="787" spans="1:20" ht="15.6">
      <c r="A787" s="2">
        <v>4800</v>
      </c>
      <c r="B787" s="3">
        <v>46152</v>
      </c>
      <c r="C787" s="4">
        <f>YEAR(SalesDataTable[[#This Row],[Order Date]])</f>
        <v>2026</v>
      </c>
      <c r="D787" s="16" t="str">
        <f>"Q"&amp;ROUNDUP(MONTH(SalesDataTable[[#This Row],[Order Date]])/3,0)</f>
        <v>Q2</v>
      </c>
      <c r="E787" s="4">
        <f>MONTH(SalesDataTable[[#This Row],[Order Date]])</f>
        <v>5</v>
      </c>
      <c r="F787" s="16" t="str">
        <f>TEXT(SalesDataTable[[#This Row],[Order Date]],"MMM")</f>
        <v>May</v>
      </c>
      <c r="G787" s="4" t="s">
        <v>20</v>
      </c>
      <c r="H787" s="4" t="s">
        <v>33</v>
      </c>
      <c r="I787" s="4" t="s">
        <v>19</v>
      </c>
      <c r="J787" s="4" t="s">
        <v>13</v>
      </c>
      <c r="K787" s="4" t="s">
        <v>4</v>
      </c>
      <c r="L787" s="4" t="s">
        <v>30</v>
      </c>
      <c r="M787" s="8">
        <v>4</v>
      </c>
      <c r="N787" s="5">
        <v>103.36</v>
      </c>
      <c r="O787" s="6">
        <v>0</v>
      </c>
      <c r="P787" s="5">
        <v>51.59</v>
      </c>
      <c r="Q787" s="5">
        <f t="shared" si="48"/>
        <v>413.44</v>
      </c>
      <c r="R787" s="5">
        <f t="shared" si="49"/>
        <v>206.36</v>
      </c>
      <c r="S787" s="5">
        <f t="shared" si="50"/>
        <v>207.07999999999998</v>
      </c>
      <c r="T787" s="7">
        <f t="shared" si="51"/>
        <v>0.50087074303405565</v>
      </c>
    </row>
    <row r="788" spans="1:20" ht="15.6">
      <c r="A788" s="2">
        <v>5018</v>
      </c>
      <c r="B788" s="3">
        <v>46152</v>
      </c>
      <c r="C788" s="4">
        <f>YEAR(SalesDataTable[[#This Row],[Order Date]])</f>
        <v>2026</v>
      </c>
      <c r="D788" s="16" t="str">
        <f>"Q"&amp;ROUNDUP(MONTH(SalesDataTable[[#This Row],[Order Date]])/3,0)</f>
        <v>Q2</v>
      </c>
      <c r="E788" s="4">
        <f>MONTH(SalesDataTable[[#This Row],[Order Date]])</f>
        <v>5</v>
      </c>
      <c r="F788" s="16" t="str">
        <f>TEXT(SalesDataTable[[#This Row],[Order Date]],"MMM")</f>
        <v>May</v>
      </c>
      <c r="G788" s="4" t="s">
        <v>11</v>
      </c>
      <c r="H788" s="4" t="s">
        <v>12</v>
      </c>
      <c r="I788" s="4" t="s">
        <v>8</v>
      </c>
      <c r="J788" s="4" t="s">
        <v>16</v>
      </c>
      <c r="K788" s="4" t="s">
        <v>9</v>
      </c>
      <c r="L788" s="4" t="s">
        <v>17</v>
      </c>
      <c r="M788" s="8">
        <v>4</v>
      </c>
      <c r="N788" s="5">
        <v>145.85</v>
      </c>
      <c r="O788" s="6">
        <v>0.15</v>
      </c>
      <c r="P788" s="5">
        <v>79.69</v>
      </c>
      <c r="Q788" s="5">
        <f t="shared" si="48"/>
        <v>495.89</v>
      </c>
      <c r="R788" s="5">
        <f t="shared" si="49"/>
        <v>318.76</v>
      </c>
      <c r="S788" s="5">
        <f t="shared" si="50"/>
        <v>177.13</v>
      </c>
      <c r="T788" s="7">
        <f t="shared" si="51"/>
        <v>0.35719615237250196</v>
      </c>
    </row>
    <row r="789" spans="1:20" ht="15.6">
      <c r="A789" s="2">
        <v>474</v>
      </c>
      <c r="B789" s="3">
        <v>46153</v>
      </c>
      <c r="C789" s="4">
        <f>YEAR(SalesDataTable[[#This Row],[Order Date]])</f>
        <v>2026</v>
      </c>
      <c r="D789" s="16" t="str">
        <f>"Q"&amp;ROUNDUP(MONTH(SalesDataTable[[#This Row],[Order Date]])/3,0)</f>
        <v>Q2</v>
      </c>
      <c r="E789" s="4">
        <f>MONTH(SalesDataTable[[#This Row],[Order Date]])</f>
        <v>5</v>
      </c>
      <c r="F789" s="16" t="str">
        <f>TEXT(SalesDataTable[[#This Row],[Order Date]],"MMM")</f>
        <v>May</v>
      </c>
      <c r="G789" s="4" t="s">
        <v>6</v>
      </c>
      <c r="H789" s="4" t="s">
        <v>43</v>
      </c>
      <c r="I789" s="4" t="s">
        <v>2</v>
      </c>
      <c r="J789" s="4" t="s">
        <v>3</v>
      </c>
      <c r="K789" s="4" t="s">
        <v>4</v>
      </c>
      <c r="L789" s="4" t="s">
        <v>30</v>
      </c>
      <c r="M789" s="8">
        <v>2</v>
      </c>
      <c r="N789" s="5">
        <v>100.49</v>
      </c>
      <c r="O789" s="6">
        <v>0.1</v>
      </c>
      <c r="P789" s="5">
        <v>50.11</v>
      </c>
      <c r="Q789" s="5">
        <f t="shared" si="48"/>
        <v>180.88200000000001</v>
      </c>
      <c r="R789" s="5">
        <f t="shared" si="49"/>
        <v>100.22</v>
      </c>
      <c r="S789" s="5">
        <f t="shared" si="50"/>
        <v>80.662000000000006</v>
      </c>
      <c r="T789" s="7">
        <f t="shared" si="51"/>
        <v>0.44593713028383147</v>
      </c>
    </row>
    <row r="790" spans="1:20" ht="15.6">
      <c r="A790" s="2">
        <v>1175</v>
      </c>
      <c r="B790" s="3">
        <v>46153</v>
      </c>
      <c r="C790" s="4">
        <f>YEAR(SalesDataTable[[#This Row],[Order Date]])</f>
        <v>2026</v>
      </c>
      <c r="D790" s="16" t="str">
        <f>"Q"&amp;ROUNDUP(MONTH(SalesDataTable[[#This Row],[Order Date]])/3,0)</f>
        <v>Q2</v>
      </c>
      <c r="E790" s="4">
        <f>MONTH(SalesDataTable[[#This Row],[Order Date]])</f>
        <v>5</v>
      </c>
      <c r="F790" s="16" t="str">
        <f>TEXT(SalesDataTable[[#This Row],[Order Date]],"MMM")</f>
        <v>May</v>
      </c>
      <c r="G790" s="4" t="s">
        <v>11</v>
      </c>
      <c r="H790" s="4" t="s">
        <v>52</v>
      </c>
      <c r="I790" s="4" t="s">
        <v>8</v>
      </c>
      <c r="J790" s="4" t="s">
        <v>3</v>
      </c>
      <c r="K790" s="4" t="s">
        <v>23</v>
      </c>
      <c r="L790" s="4" t="s">
        <v>24</v>
      </c>
      <c r="M790" s="8">
        <v>4</v>
      </c>
      <c r="N790" s="5">
        <v>332.89</v>
      </c>
      <c r="O790" s="6">
        <v>0.1</v>
      </c>
      <c r="P790" s="5">
        <v>198.06</v>
      </c>
      <c r="Q790" s="5">
        <f t="shared" si="48"/>
        <v>1198.404</v>
      </c>
      <c r="R790" s="5">
        <f t="shared" si="49"/>
        <v>792.24</v>
      </c>
      <c r="S790" s="5">
        <f t="shared" si="50"/>
        <v>406.16399999999999</v>
      </c>
      <c r="T790" s="7">
        <f t="shared" si="51"/>
        <v>0.33892076461694054</v>
      </c>
    </row>
    <row r="791" spans="1:20" ht="15.6">
      <c r="A791" s="2">
        <v>2015</v>
      </c>
      <c r="B791" s="3">
        <v>46153</v>
      </c>
      <c r="C791" s="4">
        <f>YEAR(SalesDataTable[[#This Row],[Order Date]])</f>
        <v>2026</v>
      </c>
      <c r="D791" s="16" t="str">
        <f>"Q"&amp;ROUNDUP(MONTH(SalesDataTable[[#This Row],[Order Date]])/3,0)</f>
        <v>Q2</v>
      </c>
      <c r="E791" s="4">
        <f>MONTH(SalesDataTable[[#This Row],[Order Date]])</f>
        <v>5</v>
      </c>
      <c r="F791" s="16" t="str">
        <f>TEXT(SalesDataTable[[#This Row],[Order Date]],"MMM")</f>
        <v>May</v>
      </c>
      <c r="G791" s="4" t="s">
        <v>6</v>
      </c>
      <c r="H791" s="4" t="s">
        <v>43</v>
      </c>
      <c r="I791" s="4" t="s">
        <v>2</v>
      </c>
      <c r="J791" s="4" t="s">
        <v>13</v>
      </c>
      <c r="K791" s="4" t="s">
        <v>9</v>
      </c>
      <c r="L791" s="4" t="s">
        <v>37</v>
      </c>
      <c r="M791" s="8">
        <v>1</v>
      </c>
      <c r="N791" s="5">
        <v>154.6</v>
      </c>
      <c r="O791" s="6">
        <v>0</v>
      </c>
      <c r="P791" s="5">
        <v>80.05</v>
      </c>
      <c r="Q791" s="5">
        <f t="shared" si="48"/>
        <v>154.6</v>
      </c>
      <c r="R791" s="5">
        <f t="shared" si="49"/>
        <v>80.05</v>
      </c>
      <c r="S791" s="5">
        <f t="shared" si="50"/>
        <v>74.55</v>
      </c>
      <c r="T791" s="7">
        <f t="shared" si="51"/>
        <v>0.48221216041397152</v>
      </c>
    </row>
    <row r="792" spans="1:20" ht="15.6">
      <c r="A792" s="2">
        <v>2196</v>
      </c>
      <c r="B792" s="3">
        <v>46153</v>
      </c>
      <c r="C792" s="4">
        <f>YEAR(SalesDataTable[[#This Row],[Order Date]])</f>
        <v>2026</v>
      </c>
      <c r="D792" s="16" t="str">
        <f>"Q"&amp;ROUNDUP(MONTH(SalesDataTable[[#This Row],[Order Date]])/3,0)</f>
        <v>Q2</v>
      </c>
      <c r="E792" s="4">
        <f>MONTH(SalesDataTable[[#This Row],[Order Date]])</f>
        <v>5</v>
      </c>
      <c r="F792" s="16" t="str">
        <f>TEXT(SalesDataTable[[#This Row],[Order Date]],"MMM")</f>
        <v>May</v>
      </c>
      <c r="G792" s="4" t="s">
        <v>20</v>
      </c>
      <c r="H792" s="4" t="s">
        <v>21</v>
      </c>
      <c r="I792" s="4" t="s">
        <v>28</v>
      </c>
      <c r="J792" s="4" t="s">
        <v>3</v>
      </c>
      <c r="K792" s="4" t="s">
        <v>4</v>
      </c>
      <c r="L792" s="4" t="s">
        <v>5</v>
      </c>
      <c r="M792" s="8">
        <v>1</v>
      </c>
      <c r="N792" s="5">
        <v>83.23</v>
      </c>
      <c r="O792" s="6">
        <v>0.05</v>
      </c>
      <c r="P792" s="5">
        <v>43.82</v>
      </c>
      <c r="Q792" s="5">
        <f t="shared" si="48"/>
        <v>79.0685</v>
      </c>
      <c r="R792" s="5">
        <f t="shared" si="49"/>
        <v>43.82</v>
      </c>
      <c r="S792" s="5">
        <f t="shared" si="50"/>
        <v>35.2485</v>
      </c>
      <c r="T792" s="7">
        <f t="shared" si="51"/>
        <v>0.44579699880483376</v>
      </c>
    </row>
    <row r="793" spans="1:20" ht="15.6">
      <c r="A793" s="2">
        <v>3508</v>
      </c>
      <c r="B793" s="3">
        <v>46153</v>
      </c>
      <c r="C793" s="4">
        <f>YEAR(SalesDataTable[[#This Row],[Order Date]])</f>
        <v>2026</v>
      </c>
      <c r="D793" s="16" t="str">
        <f>"Q"&amp;ROUNDUP(MONTH(SalesDataTable[[#This Row],[Order Date]])/3,0)</f>
        <v>Q2</v>
      </c>
      <c r="E793" s="4">
        <f>MONTH(SalesDataTable[[#This Row],[Order Date]])</f>
        <v>5</v>
      </c>
      <c r="F793" s="16" t="str">
        <f>TEXT(SalesDataTable[[#This Row],[Order Date]],"MMM")</f>
        <v>May</v>
      </c>
      <c r="G793" s="4" t="s">
        <v>6</v>
      </c>
      <c r="H793" s="4" t="s">
        <v>43</v>
      </c>
      <c r="I793" s="4" t="s">
        <v>28</v>
      </c>
      <c r="J793" s="4" t="s">
        <v>3</v>
      </c>
      <c r="K793" s="4" t="s">
        <v>14</v>
      </c>
      <c r="L793" s="4" t="s">
        <v>32</v>
      </c>
      <c r="M793" s="8">
        <v>3</v>
      </c>
      <c r="N793" s="5">
        <v>46.23</v>
      </c>
      <c r="O793" s="6">
        <v>0</v>
      </c>
      <c r="P793" s="5">
        <v>18.47</v>
      </c>
      <c r="Q793" s="5">
        <f t="shared" si="48"/>
        <v>138.69</v>
      </c>
      <c r="R793" s="5">
        <f t="shared" si="49"/>
        <v>55.41</v>
      </c>
      <c r="S793" s="5">
        <f t="shared" si="50"/>
        <v>83.28</v>
      </c>
      <c r="T793" s="7">
        <f t="shared" si="51"/>
        <v>0.60047588146225395</v>
      </c>
    </row>
    <row r="794" spans="1:20" ht="15.6">
      <c r="A794" s="2">
        <v>3516</v>
      </c>
      <c r="B794" s="3">
        <v>46153</v>
      </c>
      <c r="C794" s="4">
        <f>YEAR(SalesDataTable[[#This Row],[Order Date]])</f>
        <v>2026</v>
      </c>
      <c r="D794" s="16" t="str">
        <f>"Q"&amp;ROUNDUP(MONTH(SalesDataTable[[#This Row],[Order Date]])/3,0)</f>
        <v>Q2</v>
      </c>
      <c r="E794" s="4">
        <f>MONTH(SalesDataTable[[#This Row],[Order Date]])</f>
        <v>5</v>
      </c>
      <c r="F794" s="16" t="str">
        <f>TEXT(SalesDataTable[[#This Row],[Order Date]],"MMM")</f>
        <v>May</v>
      </c>
      <c r="G794" s="4" t="s">
        <v>20</v>
      </c>
      <c r="H794" s="4" t="s">
        <v>31</v>
      </c>
      <c r="I794" s="4" t="s">
        <v>28</v>
      </c>
      <c r="J794" s="4" t="s">
        <v>3</v>
      </c>
      <c r="K794" s="4" t="s">
        <v>23</v>
      </c>
      <c r="L794" s="4" t="s">
        <v>51</v>
      </c>
      <c r="M794" s="8">
        <v>1</v>
      </c>
      <c r="N794" s="5">
        <v>125.3</v>
      </c>
      <c r="O794" s="6">
        <v>0.05</v>
      </c>
      <c r="P794" s="5">
        <v>59.62</v>
      </c>
      <c r="Q794" s="5">
        <f t="shared" si="48"/>
        <v>119.035</v>
      </c>
      <c r="R794" s="5">
        <f t="shared" si="49"/>
        <v>59.62</v>
      </c>
      <c r="S794" s="5">
        <f t="shared" si="50"/>
        <v>59.414999999999999</v>
      </c>
      <c r="T794" s="7">
        <f t="shared" si="51"/>
        <v>0.49913890872432476</v>
      </c>
    </row>
    <row r="795" spans="1:20" ht="15.6">
      <c r="A795" s="2">
        <v>3570</v>
      </c>
      <c r="B795" s="3">
        <v>46153</v>
      </c>
      <c r="C795" s="4">
        <f>YEAR(SalesDataTable[[#This Row],[Order Date]])</f>
        <v>2026</v>
      </c>
      <c r="D795" s="16" t="str">
        <f>"Q"&amp;ROUNDUP(MONTH(SalesDataTable[[#This Row],[Order Date]])/3,0)</f>
        <v>Q2</v>
      </c>
      <c r="E795" s="4">
        <f>MONTH(SalesDataTable[[#This Row],[Order Date]])</f>
        <v>5</v>
      </c>
      <c r="F795" s="16" t="str">
        <f>TEXT(SalesDataTable[[#This Row],[Order Date]],"MMM")</f>
        <v>May</v>
      </c>
      <c r="G795" s="4" t="s">
        <v>6</v>
      </c>
      <c r="H795" s="4" t="s">
        <v>43</v>
      </c>
      <c r="I795" s="4" t="s">
        <v>2</v>
      </c>
      <c r="J795" s="4" t="s">
        <v>16</v>
      </c>
      <c r="K795" s="4" t="s">
        <v>14</v>
      </c>
      <c r="L795" s="4" t="s">
        <v>15</v>
      </c>
      <c r="M795" s="8">
        <v>1</v>
      </c>
      <c r="N795" s="5">
        <v>36.159999999999997</v>
      </c>
      <c r="O795" s="6">
        <v>0.1</v>
      </c>
      <c r="P795" s="5">
        <v>13.38</v>
      </c>
      <c r="Q795" s="5">
        <f t="shared" si="48"/>
        <v>32.543999999999997</v>
      </c>
      <c r="R795" s="5">
        <f t="shared" si="49"/>
        <v>13.38</v>
      </c>
      <c r="S795" s="5">
        <f t="shared" si="50"/>
        <v>19.163999999999994</v>
      </c>
      <c r="T795" s="7">
        <f t="shared" si="51"/>
        <v>0.58886430678466062</v>
      </c>
    </row>
    <row r="796" spans="1:20" ht="15.6">
      <c r="A796" s="2">
        <v>4799</v>
      </c>
      <c r="B796" s="3">
        <v>46153</v>
      </c>
      <c r="C796" s="4">
        <f>YEAR(SalesDataTable[[#This Row],[Order Date]])</f>
        <v>2026</v>
      </c>
      <c r="D796" s="16" t="str">
        <f>"Q"&amp;ROUNDUP(MONTH(SalesDataTable[[#This Row],[Order Date]])/3,0)</f>
        <v>Q2</v>
      </c>
      <c r="E796" s="4">
        <f>MONTH(SalesDataTable[[#This Row],[Order Date]])</f>
        <v>5</v>
      </c>
      <c r="F796" s="16" t="str">
        <f>TEXT(SalesDataTable[[#This Row],[Order Date]],"MMM")</f>
        <v>May</v>
      </c>
      <c r="G796" s="4" t="s">
        <v>20</v>
      </c>
      <c r="H796" s="4" t="s">
        <v>47</v>
      </c>
      <c r="I796" s="4" t="s">
        <v>2</v>
      </c>
      <c r="J796" s="4" t="s">
        <v>3</v>
      </c>
      <c r="K796" s="4" t="s">
        <v>23</v>
      </c>
      <c r="L796" s="4" t="s">
        <v>51</v>
      </c>
      <c r="M796" s="8">
        <v>1</v>
      </c>
      <c r="N796" s="5">
        <v>121.41</v>
      </c>
      <c r="O796" s="6">
        <v>0.05</v>
      </c>
      <c r="P796" s="5">
        <v>60.75</v>
      </c>
      <c r="Q796" s="5">
        <f t="shared" si="48"/>
        <v>115.33949999999999</v>
      </c>
      <c r="R796" s="5">
        <f t="shared" si="49"/>
        <v>60.75</v>
      </c>
      <c r="S796" s="5">
        <f t="shared" si="50"/>
        <v>54.589499999999987</v>
      </c>
      <c r="T796" s="7">
        <f t="shared" si="51"/>
        <v>0.47329405797666879</v>
      </c>
    </row>
    <row r="797" spans="1:20" ht="15.6">
      <c r="A797" s="2">
        <v>5156</v>
      </c>
      <c r="B797" s="3">
        <v>46153</v>
      </c>
      <c r="C797" s="4">
        <f>YEAR(SalesDataTable[[#This Row],[Order Date]])</f>
        <v>2026</v>
      </c>
      <c r="D797" s="16" t="str">
        <f>"Q"&amp;ROUNDUP(MONTH(SalesDataTable[[#This Row],[Order Date]])/3,0)</f>
        <v>Q2</v>
      </c>
      <c r="E797" s="4">
        <f>MONTH(SalesDataTable[[#This Row],[Order Date]])</f>
        <v>5</v>
      </c>
      <c r="F797" s="16" t="str">
        <f>TEXT(SalesDataTable[[#This Row],[Order Date]],"MMM")</f>
        <v>May</v>
      </c>
      <c r="G797" s="4" t="s">
        <v>0</v>
      </c>
      <c r="H797" s="4" t="s">
        <v>1</v>
      </c>
      <c r="I797" s="4" t="s">
        <v>19</v>
      </c>
      <c r="J797" s="4" t="s">
        <v>13</v>
      </c>
      <c r="K797" s="4" t="s">
        <v>14</v>
      </c>
      <c r="L797" s="4" t="s">
        <v>44</v>
      </c>
      <c r="M797" s="8">
        <v>3</v>
      </c>
      <c r="N797" s="5">
        <v>132.58000000000001</v>
      </c>
      <c r="O797" s="6">
        <v>0.1</v>
      </c>
      <c r="P797" s="5">
        <v>67.88</v>
      </c>
      <c r="Q797" s="5">
        <f t="shared" si="48"/>
        <v>357.96600000000001</v>
      </c>
      <c r="R797" s="5">
        <f t="shared" si="49"/>
        <v>203.64</v>
      </c>
      <c r="S797" s="5">
        <f t="shared" si="50"/>
        <v>154.32600000000002</v>
      </c>
      <c r="T797" s="7">
        <f t="shared" si="51"/>
        <v>0.43111915656794225</v>
      </c>
    </row>
    <row r="798" spans="1:20" ht="15.6">
      <c r="A798" s="2">
        <v>526</v>
      </c>
      <c r="B798" s="3">
        <v>46154</v>
      </c>
      <c r="C798" s="4">
        <f>YEAR(SalesDataTable[[#This Row],[Order Date]])</f>
        <v>2026</v>
      </c>
      <c r="D798" s="16" t="str">
        <f>"Q"&amp;ROUNDUP(MONTH(SalesDataTable[[#This Row],[Order Date]])/3,0)</f>
        <v>Q2</v>
      </c>
      <c r="E798" s="4">
        <f>MONTH(SalesDataTable[[#This Row],[Order Date]])</f>
        <v>5</v>
      </c>
      <c r="F798" s="16" t="str">
        <f>TEXT(SalesDataTable[[#This Row],[Order Date]],"MMM")</f>
        <v>May</v>
      </c>
      <c r="G798" s="4" t="s">
        <v>6</v>
      </c>
      <c r="H798" s="4" t="s">
        <v>7</v>
      </c>
      <c r="I798" s="4" t="s">
        <v>19</v>
      </c>
      <c r="J798" s="4" t="s">
        <v>3</v>
      </c>
      <c r="K798" s="4" t="s">
        <v>23</v>
      </c>
      <c r="L798" s="4" t="s">
        <v>40</v>
      </c>
      <c r="M798" s="8">
        <v>2</v>
      </c>
      <c r="N798" s="5">
        <v>81.11</v>
      </c>
      <c r="O798" s="6">
        <v>0.05</v>
      </c>
      <c r="P798" s="5">
        <v>40.049999999999997</v>
      </c>
      <c r="Q798" s="5">
        <f t="shared" si="48"/>
        <v>154.10899999999998</v>
      </c>
      <c r="R798" s="5">
        <f t="shared" si="49"/>
        <v>80.099999999999994</v>
      </c>
      <c r="S798" s="5">
        <f t="shared" si="50"/>
        <v>74.008999999999986</v>
      </c>
      <c r="T798" s="7">
        <f t="shared" si="51"/>
        <v>0.48023801335418437</v>
      </c>
    </row>
    <row r="799" spans="1:20" ht="15.6">
      <c r="A799" s="2">
        <v>712</v>
      </c>
      <c r="B799" s="3">
        <v>46154</v>
      </c>
      <c r="C799" s="4">
        <f>YEAR(SalesDataTable[[#This Row],[Order Date]])</f>
        <v>2026</v>
      </c>
      <c r="D799" s="16" t="str">
        <f>"Q"&amp;ROUNDUP(MONTH(SalesDataTable[[#This Row],[Order Date]])/3,0)</f>
        <v>Q2</v>
      </c>
      <c r="E799" s="4">
        <f>MONTH(SalesDataTable[[#This Row],[Order Date]])</f>
        <v>5</v>
      </c>
      <c r="F799" s="16" t="str">
        <f>TEXT(SalesDataTable[[#This Row],[Order Date]],"MMM")</f>
        <v>May</v>
      </c>
      <c r="G799" s="4" t="s">
        <v>6</v>
      </c>
      <c r="H799" s="4" t="s">
        <v>49</v>
      </c>
      <c r="I799" s="4" t="s">
        <v>28</v>
      </c>
      <c r="J799" s="4" t="s">
        <v>16</v>
      </c>
      <c r="K799" s="4" t="s">
        <v>4</v>
      </c>
      <c r="L799" s="4" t="s">
        <v>30</v>
      </c>
      <c r="M799" s="8">
        <v>3</v>
      </c>
      <c r="N799" s="5">
        <v>104.54</v>
      </c>
      <c r="O799" s="6">
        <v>0</v>
      </c>
      <c r="P799" s="5">
        <v>51.45</v>
      </c>
      <c r="Q799" s="5">
        <f t="shared" si="48"/>
        <v>313.62</v>
      </c>
      <c r="R799" s="5">
        <f t="shared" si="49"/>
        <v>154.35000000000002</v>
      </c>
      <c r="S799" s="5">
        <f t="shared" si="50"/>
        <v>159.26999999999998</v>
      </c>
      <c r="T799" s="7">
        <f t="shared" si="51"/>
        <v>0.50784388750717424</v>
      </c>
    </row>
    <row r="800" spans="1:20" ht="15.6">
      <c r="A800" s="2">
        <v>1533</v>
      </c>
      <c r="B800" s="3">
        <v>46154</v>
      </c>
      <c r="C800" s="4">
        <f>YEAR(SalesDataTable[[#This Row],[Order Date]])</f>
        <v>2026</v>
      </c>
      <c r="D800" s="16" t="str">
        <f>"Q"&amp;ROUNDUP(MONTH(SalesDataTable[[#This Row],[Order Date]])/3,0)</f>
        <v>Q2</v>
      </c>
      <c r="E800" s="4">
        <f>MONTH(SalesDataTable[[#This Row],[Order Date]])</f>
        <v>5</v>
      </c>
      <c r="F800" s="16" t="str">
        <f>TEXT(SalesDataTable[[#This Row],[Order Date]],"MMM")</f>
        <v>May</v>
      </c>
      <c r="G800" s="4" t="s">
        <v>11</v>
      </c>
      <c r="H800" s="4" t="s">
        <v>52</v>
      </c>
      <c r="I800" s="4" t="s">
        <v>19</v>
      </c>
      <c r="J800" s="4" t="s">
        <v>13</v>
      </c>
      <c r="K800" s="4" t="s">
        <v>9</v>
      </c>
      <c r="L800" s="4" t="s">
        <v>17</v>
      </c>
      <c r="M800" s="8">
        <v>3</v>
      </c>
      <c r="N800" s="5">
        <v>143.87</v>
      </c>
      <c r="O800" s="6">
        <v>0</v>
      </c>
      <c r="P800" s="5">
        <v>79.2</v>
      </c>
      <c r="Q800" s="5">
        <f t="shared" si="48"/>
        <v>431.61</v>
      </c>
      <c r="R800" s="5">
        <f t="shared" si="49"/>
        <v>237.60000000000002</v>
      </c>
      <c r="S800" s="5">
        <f t="shared" si="50"/>
        <v>194.01</v>
      </c>
      <c r="T800" s="7">
        <f t="shared" si="51"/>
        <v>0.44950302356293875</v>
      </c>
    </row>
    <row r="801" spans="1:20" ht="15.6">
      <c r="A801" s="2">
        <v>1933</v>
      </c>
      <c r="B801" s="3">
        <v>46154</v>
      </c>
      <c r="C801" s="4">
        <f>YEAR(SalesDataTable[[#This Row],[Order Date]])</f>
        <v>2026</v>
      </c>
      <c r="D801" s="16" t="str">
        <f>"Q"&amp;ROUNDUP(MONTH(SalesDataTable[[#This Row],[Order Date]])/3,0)</f>
        <v>Q2</v>
      </c>
      <c r="E801" s="4">
        <f>MONTH(SalesDataTable[[#This Row],[Order Date]])</f>
        <v>5</v>
      </c>
      <c r="F801" s="16" t="str">
        <f>TEXT(SalesDataTable[[#This Row],[Order Date]],"MMM")</f>
        <v>May</v>
      </c>
      <c r="G801" s="4" t="s">
        <v>20</v>
      </c>
      <c r="H801" s="4" t="s">
        <v>47</v>
      </c>
      <c r="I801" s="4" t="s">
        <v>2</v>
      </c>
      <c r="J801" s="4" t="s">
        <v>3</v>
      </c>
      <c r="K801" s="4" t="s">
        <v>14</v>
      </c>
      <c r="L801" s="4" t="s">
        <v>15</v>
      </c>
      <c r="M801" s="8">
        <v>1</v>
      </c>
      <c r="N801" s="5">
        <v>36.950000000000003</v>
      </c>
      <c r="O801" s="6">
        <v>0.1</v>
      </c>
      <c r="P801" s="5">
        <v>13.26</v>
      </c>
      <c r="Q801" s="5">
        <f t="shared" si="48"/>
        <v>33.255000000000003</v>
      </c>
      <c r="R801" s="5">
        <f t="shared" si="49"/>
        <v>13.26</v>
      </c>
      <c r="S801" s="5">
        <f t="shared" si="50"/>
        <v>19.995000000000005</v>
      </c>
      <c r="T801" s="7">
        <f t="shared" si="51"/>
        <v>0.60126296797474077</v>
      </c>
    </row>
    <row r="802" spans="1:20" ht="15.6">
      <c r="A802" s="2">
        <v>3128</v>
      </c>
      <c r="B802" s="3">
        <v>46154</v>
      </c>
      <c r="C802" s="4">
        <f>YEAR(SalesDataTable[[#This Row],[Order Date]])</f>
        <v>2026</v>
      </c>
      <c r="D802" s="16" t="str">
        <f>"Q"&amp;ROUNDUP(MONTH(SalesDataTable[[#This Row],[Order Date]])/3,0)</f>
        <v>Q2</v>
      </c>
      <c r="E802" s="4">
        <f>MONTH(SalesDataTable[[#This Row],[Order Date]])</f>
        <v>5</v>
      </c>
      <c r="F802" s="16" t="str">
        <f>TEXT(SalesDataTable[[#This Row],[Order Date]],"MMM")</f>
        <v>May</v>
      </c>
      <c r="G802" s="4" t="s">
        <v>11</v>
      </c>
      <c r="H802" s="4" t="s">
        <v>25</v>
      </c>
      <c r="I802" s="4" t="s">
        <v>2</v>
      </c>
      <c r="J802" s="4" t="s">
        <v>13</v>
      </c>
      <c r="K802" s="4" t="s">
        <v>23</v>
      </c>
      <c r="L802" s="4" t="s">
        <v>51</v>
      </c>
      <c r="M802" s="8">
        <v>1</v>
      </c>
      <c r="N802" s="5">
        <v>121.38</v>
      </c>
      <c r="O802" s="6">
        <v>0</v>
      </c>
      <c r="P802" s="5">
        <v>59.68</v>
      </c>
      <c r="Q802" s="5">
        <f t="shared" si="48"/>
        <v>121.38</v>
      </c>
      <c r="R802" s="5">
        <f t="shared" si="49"/>
        <v>59.68</v>
      </c>
      <c r="S802" s="5">
        <f t="shared" si="50"/>
        <v>61.699999999999996</v>
      </c>
      <c r="T802" s="7">
        <f t="shared" si="51"/>
        <v>0.50832097544900312</v>
      </c>
    </row>
    <row r="803" spans="1:20" ht="15.6">
      <c r="A803" s="2">
        <v>4922</v>
      </c>
      <c r="B803" s="3">
        <v>46154</v>
      </c>
      <c r="C803" s="4">
        <f>YEAR(SalesDataTable[[#This Row],[Order Date]])</f>
        <v>2026</v>
      </c>
      <c r="D803" s="16" t="str">
        <f>"Q"&amp;ROUNDUP(MONTH(SalesDataTable[[#This Row],[Order Date]])/3,0)</f>
        <v>Q2</v>
      </c>
      <c r="E803" s="4">
        <f>MONTH(SalesDataTable[[#This Row],[Order Date]])</f>
        <v>5</v>
      </c>
      <c r="F803" s="16" t="str">
        <f>TEXT(SalesDataTable[[#This Row],[Order Date]],"MMM")</f>
        <v>May</v>
      </c>
      <c r="G803" s="4" t="s">
        <v>20</v>
      </c>
      <c r="H803" s="4" t="s">
        <v>33</v>
      </c>
      <c r="I803" s="4" t="s">
        <v>2</v>
      </c>
      <c r="J803" s="4" t="s">
        <v>3</v>
      </c>
      <c r="K803" s="4" t="s">
        <v>34</v>
      </c>
      <c r="L803" s="4" t="s">
        <v>35</v>
      </c>
      <c r="M803" s="8">
        <v>2</v>
      </c>
      <c r="N803" s="5">
        <v>39.79</v>
      </c>
      <c r="O803" s="6">
        <v>0.1</v>
      </c>
      <c r="P803" s="5">
        <v>14.33</v>
      </c>
      <c r="Q803" s="5">
        <f t="shared" si="48"/>
        <v>71.622</v>
      </c>
      <c r="R803" s="5">
        <f t="shared" si="49"/>
        <v>28.66</v>
      </c>
      <c r="S803" s="5">
        <f t="shared" si="50"/>
        <v>42.962000000000003</v>
      </c>
      <c r="T803" s="7">
        <f t="shared" si="51"/>
        <v>0.59984362346764963</v>
      </c>
    </row>
    <row r="804" spans="1:20" ht="15.6">
      <c r="A804" s="2">
        <v>5051</v>
      </c>
      <c r="B804" s="3">
        <v>46154</v>
      </c>
      <c r="C804" s="4">
        <f>YEAR(SalesDataTable[[#This Row],[Order Date]])</f>
        <v>2026</v>
      </c>
      <c r="D804" s="16" t="str">
        <f>"Q"&amp;ROUNDUP(MONTH(SalesDataTable[[#This Row],[Order Date]])/3,0)</f>
        <v>Q2</v>
      </c>
      <c r="E804" s="4">
        <f>MONTH(SalesDataTable[[#This Row],[Order Date]])</f>
        <v>5</v>
      </c>
      <c r="F804" s="16" t="str">
        <f>TEXT(SalesDataTable[[#This Row],[Order Date]],"MMM")</f>
        <v>May</v>
      </c>
      <c r="G804" s="4" t="s">
        <v>0</v>
      </c>
      <c r="H804" s="4" t="s">
        <v>50</v>
      </c>
      <c r="I804" s="4" t="s">
        <v>19</v>
      </c>
      <c r="J804" s="4" t="s">
        <v>3</v>
      </c>
      <c r="K804" s="4" t="s">
        <v>4</v>
      </c>
      <c r="L804" s="4" t="s">
        <v>22</v>
      </c>
      <c r="M804" s="8">
        <v>4</v>
      </c>
      <c r="N804" s="5">
        <v>51.31</v>
      </c>
      <c r="O804" s="6">
        <v>0</v>
      </c>
      <c r="P804" s="5">
        <v>22.19</v>
      </c>
      <c r="Q804" s="5">
        <f t="shared" si="48"/>
        <v>205.24</v>
      </c>
      <c r="R804" s="5">
        <f t="shared" si="49"/>
        <v>88.76</v>
      </c>
      <c r="S804" s="5">
        <f t="shared" si="50"/>
        <v>116.48</v>
      </c>
      <c r="T804" s="7">
        <f t="shared" si="51"/>
        <v>0.56753069577080495</v>
      </c>
    </row>
    <row r="805" spans="1:20" ht="15.6">
      <c r="A805" s="2">
        <v>5182</v>
      </c>
      <c r="B805" s="3">
        <v>46154</v>
      </c>
      <c r="C805" s="4">
        <f>YEAR(SalesDataTable[[#This Row],[Order Date]])</f>
        <v>2026</v>
      </c>
      <c r="D805" s="16" t="str">
        <f>"Q"&amp;ROUNDUP(MONTH(SalesDataTable[[#This Row],[Order Date]])/3,0)</f>
        <v>Q2</v>
      </c>
      <c r="E805" s="4">
        <f>MONTH(SalesDataTable[[#This Row],[Order Date]])</f>
        <v>5</v>
      </c>
      <c r="F805" s="16" t="str">
        <f>TEXT(SalesDataTable[[#This Row],[Order Date]],"MMM")</f>
        <v>May</v>
      </c>
      <c r="G805" s="4" t="s">
        <v>20</v>
      </c>
      <c r="H805" s="4" t="s">
        <v>31</v>
      </c>
      <c r="I805" s="4" t="s">
        <v>2</v>
      </c>
      <c r="J805" s="4" t="s">
        <v>3</v>
      </c>
      <c r="K805" s="4" t="s">
        <v>34</v>
      </c>
      <c r="L805" s="4" t="s">
        <v>45</v>
      </c>
      <c r="M805" s="8">
        <v>2</v>
      </c>
      <c r="N805" s="5">
        <v>51.15</v>
      </c>
      <c r="O805" s="6">
        <v>0</v>
      </c>
      <c r="P805" s="5">
        <v>22.53</v>
      </c>
      <c r="Q805" s="5">
        <f t="shared" si="48"/>
        <v>102.3</v>
      </c>
      <c r="R805" s="5">
        <f t="shared" si="49"/>
        <v>45.06</v>
      </c>
      <c r="S805" s="5">
        <f t="shared" si="50"/>
        <v>57.239999999999995</v>
      </c>
      <c r="T805" s="7">
        <f t="shared" si="51"/>
        <v>0.55953079178885623</v>
      </c>
    </row>
    <row r="806" spans="1:20" ht="15.6">
      <c r="A806" s="2">
        <v>1071</v>
      </c>
      <c r="B806" s="3">
        <v>46155</v>
      </c>
      <c r="C806" s="4">
        <f>YEAR(SalesDataTable[[#This Row],[Order Date]])</f>
        <v>2026</v>
      </c>
      <c r="D806" s="16" t="str">
        <f>"Q"&amp;ROUNDUP(MONTH(SalesDataTable[[#This Row],[Order Date]])/3,0)</f>
        <v>Q2</v>
      </c>
      <c r="E806" s="4">
        <f>MONTH(SalesDataTable[[#This Row],[Order Date]])</f>
        <v>5</v>
      </c>
      <c r="F806" s="16" t="str">
        <f>TEXT(SalesDataTable[[#This Row],[Order Date]],"MMM")</f>
        <v>May</v>
      </c>
      <c r="G806" s="4" t="s">
        <v>6</v>
      </c>
      <c r="H806" s="4" t="s">
        <v>43</v>
      </c>
      <c r="I806" s="4" t="s">
        <v>19</v>
      </c>
      <c r="J806" s="4" t="s">
        <v>16</v>
      </c>
      <c r="K806" s="4" t="s">
        <v>34</v>
      </c>
      <c r="L806" s="4" t="s">
        <v>45</v>
      </c>
      <c r="M806" s="8">
        <v>1</v>
      </c>
      <c r="N806" s="5">
        <v>50.83</v>
      </c>
      <c r="O806" s="6">
        <v>0.1</v>
      </c>
      <c r="P806" s="5">
        <v>21.82</v>
      </c>
      <c r="Q806" s="5">
        <f t="shared" si="48"/>
        <v>45.747</v>
      </c>
      <c r="R806" s="5">
        <f t="shared" si="49"/>
        <v>21.82</v>
      </c>
      <c r="S806" s="5">
        <f t="shared" si="50"/>
        <v>23.927</v>
      </c>
      <c r="T806" s="7">
        <f t="shared" si="51"/>
        <v>0.52302883249174803</v>
      </c>
    </row>
    <row r="807" spans="1:20" ht="15.6">
      <c r="A807" s="2">
        <v>1210</v>
      </c>
      <c r="B807" s="3">
        <v>46155</v>
      </c>
      <c r="C807" s="4">
        <f>YEAR(SalesDataTable[[#This Row],[Order Date]])</f>
        <v>2026</v>
      </c>
      <c r="D807" s="16" t="str">
        <f>"Q"&amp;ROUNDUP(MONTH(SalesDataTable[[#This Row],[Order Date]])/3,0)</f>
        <v>Q2</v>
      </c>
      <c r="E807" s="4">
        <f>MONTH(SalesDataTable[[#This Row],[Order Date]])</f>
        <v>5</v>
      </c>
      <c r="F807" s="16" t="str">
        <f>TEXT(SalesDataTable[[#This Row],[Order Date]],"MMM")</f>
        <v>May</v>
      </c>
      <c r="G807" s="4" t="s">
        <v>11</v>
      </c>
      <c r="H807" s="4" t="s">
        <v>12</v>
      </c>
      <c r="I807" s="4" t="s">
        <v>8</v>
      </c>
      <c r="J807" s="4" t="s">
        <v>16</v>
      </c>
      <c r="K807" s="4" t="s">
        <v>9</v>
      </c>
      <c r="L807" s="4" t="s">
        <v>17</v>
      </c>
      <c r="M807" s="8">
        <v>6</v>
      </c>
      <c r="N807" s="5">
        <v>141.9</v>
      </c>
      <c r="O807" s="6">
        <v>0.1</v>
      </c>
      <c r="P807" s="5">
        <v>79.64</v>
      </c>
      <c r="Q807" s="5">
        <f t="shared" si="48"/>
        <v>766.2600000000001</v>
      </c>
      <c r="R807" s="5">
        <f t="shared" si="49"/>
        <v>477.84000000000003</v>
      </c>
      <c r="S807" s="5">
        <f t="shared" si="50"/>
        <v>288.42000000000007</v>
      </c>
      <c r="T807" s="7">
        <f t="shared" si="51"/>
        <v>0.37639965546942294</v>
      </c>
    </row>
    <row r="808" spans="1:20" ht="15.6">
      <c r="A808" s="2">
        <v>1244</v>
      </c>
      <c r="B808" s="3">
        <v>46155</v>
      </c>
      <c r="C808" s="4">
        <f>YEAR(SalesDataTable[[#This Row],[Order Date]])</f>
        <v>2026</v>
      </c>
      <c r="D808" s="16" t="str">
        <f>"Q"&amp;ROUNDUP(MONTH(SalesDataTable[[#This Row],[Order Date]])/3,0)</f>
        <v>Q2</v>
      </c>
      <c r="E808" s="4">
        <f>MONTH(SalesDataTable[[#This Row],[Order Date]])</f>
        <v>5</v>
      </c>
      <c r="F808" s="16" t="str">
        <f>TEXT(SalesDataTable[[#This Row],[Order Date]],"MMM")</f>
        <v>May</v>
      </c>
      <c r="G808" s="4" t="s">
        <v>20</v>
      </c>
      <c r="H808" s="4" t="s">
        <v>33</v>
      </c>
      <c r="I808" s="4" t="s">
        <v>2</v>
      </c>
      <c r="J808" s="4" t="s">
        <v>3</v>
      </c>
      <c r="K808" s="4" t="s">
        <v>23</v>
      </c>
      <c r="L808" s="4" t="s">
        <v>51</v>
      </c>
      <c r="M808" s="8">
        <v>1</v>
      </c>
      <c r="N808" s="5">
        <v>122.11</v>
      </c>
      <c r="O808" s="6">
        <v>0</v>
      </c>
      <c r="P808" s="5">
        <v>59.86</v>
      </c>
      <c r="Q808" s="5">
        <f t="shared" si="48"/>
        <v>122.11</v>
      </c>
      <c r="R808" s="5">
        <f t="shared" si="49"/>
        <v>59.86</v>
      </c>
      <c r="S808" s="5">
        <f t="shared" si="50"/>
        <v>62.25</v>
      </c>
      <c r="T808" s="7">
        <f t="shared" si="51"/>
        <v>0.50978625829170421</v>
      </c>
    </row>
    <row r="809" spans="1:20" ht="15.6">
      <c r="A809" s="2">
        <v>1403</v>
      </c>
      <c r="B809" s="3">
        <v>46155</v>
      </c>
      <c r="C809" s="4">
        <f>YEAR(SalesDataTable[[#This Row],[Order Date]])</f>
        <v>2026</v>
      </c>
      <c r="D809" s="16" t="str">
        <f>"Q"&amp;ROUNDUP(MONTH(SalesDataTable[[#This Row],[Order Date]])/3,0)</f>
        <v>Q2</v>
      </c>
      <c r="E809" s="4">
        <f>MONTH(SalesDataTable[[#This Row],[Order Date]])</f>
        <v>5</v>
      </c>
      <c r="F809" s="16" t="str">
        <f>TEXT(SalesDataTable[[#This Row],[Order Date]],"MMM")</f>
        <v>May</v>
      </c>
      <c r="G809" s="4" t="s">
        <v>6</v>
      </c>
      <c r="H809" s="4" t="s">
        <v>41</v>
      </c>
      <c r="I809" s="4" t="s">
        <v>2</v>
      </c>
      <c r="J809" s="4" t="s">
        <v>3</v>
      </c>
      <c r="K809" s="4" t="s">
        <v>4</v>
      </c>
      <c r="L809" s="4" t="s">
        <v>30</v>
      </c>
      <c r="M809" s="8">
        <v>1</v>
      </c>
      <c r="N809" s="5">
        <v>102.38</v>
      </c>
      <c r="O809" s="6">
        <v>0</v>
      </c>
      <c r="P809" s="5">
        <v>50.82</v>
      </c>
      <c r="Q809" s="5">
        <f t="shared" si="48"/>
        <v>102.38</v>
      </c>
      <c r="R809" s="5">
        <f t="shared" si="49"/>
        <v>50.82</v>
      </c>
      <c r="S809" s="5">
        <f t="shared" si="50"/>
        <v>51.559999999999995</v>
      </c>
      <c r="T809" s="7">
        <f t="shared" si="51"/>
        <v>0.50361398710685679</v>
      </c>
    </row>
    <row r="810" spans="1:20" ht="15.6">
      <c r="A810" s="2">
        <v>1592</v>
      </c>
      <c r="B810" s="3">
        <v>46155</v>
      </c>
      <c r="C810" s="4">
        <f>YEAR(SalesDataTable[[#This Row],[Order Date]])</f>
        <v>2026</v>
      </c>
      <c r="D810" s="16" t="str">
        <f>"Q"&amp;ROUNDUP(MONTH(SalesDataTable[[#This Row],[Order Date]])/3,0)</f>
        <v>Q2</v>
      </c>
      <c r="E810" s="4">
        <f>MONTH(SalesDataTable[[#This Row],[Order Date]])</f>
        <v>5</v>
      </c>
      <c r="F810" s="16" t="str">
        <f>TEXT(SalesDataTable[[#This Row],[Order Date]],"MMM")</f>
        <v>May</v>
      </c>
      <c r="G810" s="4" t="s">
        <v>11</v>
      </c>
      <c r="H810" s="4" t="s">
        <v>52</v>
      </c>
      <c r="I810" s="4" t="s">
        <v>19</v>
      </c>
      <c r="J810" s="4" t="s">
        <v>3</v>
      </c>
      <c r="K810" s="4" t="s">
        <v>34</v>
      </c>
      <c r="L810" s="4" t="s">
        <v>42</v>
      </c>
      <c r="M810" s="8">
        <v>5</v>
      </c>
      <c r="N810" s="5">
        <v>37.119999999999997</v>
      </c>
      <c r="O810" s="6">
        <v>0.1</v>
      </c>
      <c r="P810" s="5">
        <v>13.96</v>
      </c>
      <c r="Q810" s="5">
        <f t="shared" si="48"/>
        <v>167.04</v>
      </c>
      <c r="R810" s="5">
        <f t="shared" si="49"/>
        <v>69.800000000000011</v>
      </c>
      <c r="S810" s="5">
        <f t="shared" si="50"/>
        <v>97.239999999999981</v>
      </c>
      <c r="T810" s="7">
        <f t="shared" si="51"/>
        <v>0.58213601532567039</v>
      </c>
    </row>
    <row r="811" spans="1:20" ht="15.6">
      <c r="A811" s="2">
        <v>2581</v>
      </c>
      <c r="B811" s="3">
        <v>46155</v>
      </c>
      <c r="C811" s="4">
        <f>YEAR(SalesDataTable[[#This Row],[Order Date]])</f>
        <v>2026</v>
      </c>
      <c r="D811" s="16" t="str">
        <f>"Q"&amp;ROUNDUP(MONTH(SalesDataTable[[#This Row],[Order Date]])/3,0)</f>
        <v>Q2</v>
      </c>
      <c r="E811" s="4">
        <f>MONTH(SalesDataTable[[#This Row],[Order Date]])</f>
        <v>5</v>
      </c>
      <c r="F811" s="16" t="str">
        <f>TEXT(SalesDataTable[[#This Row],[Order Date]],"MMM")</f>
        <v>May</v>
      </c>
      <c r="G811" s="4" t="s">
        <v>6</v>
      </c>
      <c r="H811" s="4" t="s">
        <v>43</v>
      </c>
      <c r="I811" s="4" t="s">
        <v>2</v>
      </c>
      <c r="J811" s="4" t="s">
        <v>13</v>
      </c>
      <c r="K811" s="4" t="s">
        <v>9</v>
      </c>
      <c r="L811" s="4" t="s">
        <v>10</v>
      </c>
      <c r="M811" s="8">
        <v>2</v>
      </c>
      <c r="N811" s="5">
        <v>91.76</v>
      </c>
      <c r="O811" s="6">
        <v>0.05</v>
      </c>
      <c r="P811" s="5">
        <v>46.31</v>
      </c>
      <c r="Q811" s="5">
        <f t="shared" si="48"/>
        <v>174.34399999999999</v>
      </c>
      <c r="R811" s="5">
        <f t="shared" si="49"/>
        <v>92.62</v>
      </c>
      <c r="S811" s="5">
        <f t="shared" si="50"/>
        <v>81.72399999999999</v>
      </c>
      <c r="T811" s="7">
        <f t="shared" si="51"/>
        <v>0.46875143394668006</v>
      </c>
    </row>
    <row r="812" spans="1:20" ht="15.6">
      <c r="A812" s="2">
        <v>3428</v>
      </c>
      <c r="B812" s="3">
        <v>46155</v>
      </c>
      <c r="C812" s="4">
        <f>YEAR(SalesDataTable[[#This Row],[Order Date]])</f>
        <v>2026</v>
      </c>
      <c r="D812" s="16" t="str">
        <f>"Q"&amp;ROUNDUP(MONTH(SalesDataTable[[#This Row],[Order Date]])/3,0)</f>
        <v>Q2</v>
      </c>
      <c r="E812" s="4">
        <f>MONTH(SalesDataTable[[#This Row],[Order Date]])</f>
        <v>5</v>
      </c>
      <c r="F812" s="16" t="str">
        <f>TEXT(SalesDataTable[[#This Row],[Order Date]],"MMM")</f>
        <v>May</v>
      </c>
      <c r="G812" s="4" t="s">
        <v>20</v>
      </c>
      <c r="H812" s="4" t="s">
        <v>21</v>
      </c>
      <c r="I812" s="4" t="s">
        <v>2</v>
      </c>
      <c r="J812" s="4" t="s">
        <v>3</v>
      </c>
      <c r="K812" s="4" t="s">
        <v>9</v>
      </c>
      <c r="L812" s="4" t="s">
        <v>17</v>
      </c>
      <c r="M812" s="8">
        <v>1</v>
      </c>
      <c r="N812" s="5">
        <v>144.51</v>
      </c>
      <c r="O812" s="6">
        <v>0</v>
      </c>
      <c r="P812" s="5">
        <v>79.22</v>
      </c>
      <c r="Q812" s="5">
        <f t="shared" si="48"/>
        <v>144.51</v>
      </c>
      <c r="R812" s="5">
        <f t="shared" si="49"/>
        <v>79.22</v>
      </c>
      <c r="S812" s="5">
        <f t="shared" si="50"/>
        <v>65.289999999999992</v>
      </c>
      <c r="T812" s="7">
        <f t="shared" si="51"/>
        <v>0.45180264341568055</v>
      </c>
    </row>
    <row r="813" spans="1:20" ht="15.6">
      <c r="A813" s="2">
        <v>765</v>
      </c>
      <c r="B813" s="3">
        <v>46156</v>
      </c>
      <c r="C813" s="4">
        <f>YEAR(SalesDataTable[[#This Row],[Order Date]])</f>
        <v>2026</v>
      </c>
      <c r="D813" s="16" t="str">
        <f>"Q"&amp;ROUNDUP(MONTH(SalesDataTable[[#This Row],[Order Date]])/3,0)</f>
        <v>Q2</v>
      </c>
      <c r="E813" s="4">
        <f>MONTH(SalesDataTable[[#This Row],[Order Date]])</f>
        <v>5</v>
      </c>
      <c r="F813" s="16" t="str">
        <f>TEXT(SalesDataTable[[#This Row],[Order Date]],"MMM")</f>
        <v>May</v>
      </c>
      <c r="G813" s="4" t="s">
        <v>6</v>
      </c>
      <c r="H813" s="4" t="s">
        <v>27</v>
      </c>
      <c r="I813" s="4" t="s">
        <v>8</v>
      </c>
      <c r="J813" s="4" t="s">
        <v>16</v>
      </c>
      <c r="K813" s="4" t="s">
        <v>34</v>
      </c>
      <c r="L813" s="4" t="s">
        <v>45</v>
      </c>
      <c r="M813" s="8">
        <v>3</v>
      </c>
      <c r="N813" s="5">
        <v>49.7</v>
      </c>
      <c r="O813" s="6">
        <v>0.1</v>
      </c>
      <c r="P813" s="5">
        <v>21.84</v>
      </c>
      <c r="Q813" s="5">
        <f t="shared" si="48"/>
        <v>134.19000000000003</v>
      </c>
      <c r="R813" s="5">
        <f t="shared" si="49"/>
        <v>65.52</v>
      </c>
      <c r="S813" s="5">
        <f t="shared" si="50"/>
        <v>68.67000000000003</v>
      </c>
      <c r="T813" s="7">
        <f t="shared" si="51"/>
        <v>0.5117370892018781</v>
      </c>
    </row>
    <row r="814" spans="1:20" ht="15.6">
      <c r="A814" s="2">
        <v>854</v>
      </c>
      <c r="B814" s="3">
        <v>46156</v>
      </c>
      <c r="C814" s="4">
        <f>YEAR(SalesDataTable[[#This Row],[Order Date]])</f>
        <v>2026</v>
      </c>
      <c r="D814" s="16" t="str">
        <f>"Q"&amp;ROUNDUP(MONTH(SalesDataTable[[#This Row],[Order Date]])/3,0)</f>
        <v>Q2</v>
      </c>
      <c r="E814" s="4">
        <f>MONTH(SalesDataTable[[#This Row],[Order Date]])</f>
        <v>5</v>
      </c>
      <c r="F814" s="16" t="str">
        <f>TEXT(SalesDataTable[[#This Row],[Order Date]],"MMM")</f>
        <v>May</v>
      </c>
      <c r="G814" s="4" t="s">
        <v>0</v>
      </c>
      <c r="H814" s="4" t="s">
        <v>1</v>
      </c>
      <c r="I814" s="4" t="s">
        <v>2</v>
      </c>
      <c r="J814" s="4" t="s">
        <v>3</v>
      </c>
      <c r="K814" s="4" t="s">
        <v>23</v>
      </c>
      <c r="L814" s="4" t="s">
        <v>51</v>
      </c>
      <c r="M814" s="8">
        <v>1</v>
      </c>
      <c r="N814" s="5">
        <v>120.9</v>
      </c>
      <c r="O814" s="6">
        <v>0</v>
      </c>
      <c r="P814" s="5">
        <v>59.31</v>
      </c>
      <c r="Q814" s="5">
        <f t="shared" si="48"/>
        <v>120.9</v>
      </c>
      <c r="R814" s="5">
        <f t="shared" si="49"/>
        <v>59.31</v>
      </c>
      <c r="S814" s="5">
        <f t="shared" si="50"/>
        <v>61.59</v>
      </c>
      <c r="T814" s="7">
        <f t="shared" si="51"/>
        <v>0.50942928039702229</v>
      </c>
    </row>
    <row r="815" spans="1:20" ht="15.6">
      <c r="A815" s="2">
        <v>1087</v>
      </c>
      <c r="B815" s="3">
        <v>46156</v>
      </c>
      <c r="C815" s="4">
        <f>YEAR(SalesDataTable[[#This Row],[Order Date]])</f>
        <v>2026</v>
      </c>
      <c r="D815" s="16" t="str">
        <f>"Q"&amp;ROUNDUP(MONTH(SalesDataTable[[#This Row],[Order Date]])/3,0)</f>
        <v>Q2</v>
      </c>
      <c r="E815" s="4">
        <f>MONTH(SalesDataTable[[#This Row],[Order Date]])</f>
        <v>5</v>
      </c>
      <c r="F815" s="16" t="str">
        <f>TEXT(SalesDataTable[[#This Row],[Order Date]],"MMM")</f>
        <v>May</v>
      </c>
      <c r="G815" s="4" t="s">
        <v>11</v>
      </c>
      <c r="H815" s="4" t="s">
        <v>39</v>
      </c>
      <c r="I815" s="4" t="s">
        <v>2</v>
      </c>
      <c r="J815" s="4" t="s">
        <v>3</v>
      </c>
      <c r="K815" s="4" t="s">
        <v>23</v>
      </c>
      <c r="L815" s="4" t="s">
        <v>29</v>
      </c>
      <c r="M815" s="8">
        <v>1</v>
      </c>
      <c r="N815" s="5">
        <v>195.72</v>
      </c>
      <c r="O815" s="6">
        <v>0.05</v>
      </c>
      <c r="P815" s="5">
        <v>105.73</v>
      </c>
      <c r="Q815" s="5">
        <f t="shared" si="48"/>
        <v>185.934</v>
      </c>
      <c r="R815" s="5">
        <f t="shared" si="49"/>
        <v>105.73</v>
      </c>
      <c r="S815" s="5">
        <f t="shared" si="50"/>
        <v>80.203999999999994</v>
      </c>
      <c r="T815" s="7">
        <f t="shared" si="51"/>
        <v>0.43135736336549524</v>
      </c>
    </row>
    <row r="816" spans="1:20" ht="15.6">
      <c r="A816" s="2">
        <v>1150</v>
      </c>
      <c r="B816" s="3">
        <v>46156</v>
      </c>
      <c r="C816" s="4">
        <f>YEAR(SalesDataTable[[#This Row],[Order Date]])</f>
        <v>2026</v>
      </c>
      <c r="D816" s="16" t="str">
        <f>"Q"&amp;ROUNDUP(MONTH(SalesDataTable[[#This Row],[Order Date]])/3,0)</f>
        <v>Q2</v>
      </c>
      <c r="E816" s="4">
        <f>MONTH(SalesDataTable[[#This Row],[Order Date]])</f>
        <v>5</v>
      </c>
      <c r="F816" s="16" t="str">
        <f>TEXT(SalesDataTable[[#This Row],[Order Date]],"MMM")</f>
        <v>May</v>
      </c>
      <c r="G816" s="4" t="s">
        <v>0</v>
      </c>
      <c r="H816" s="4" t="s">
        <v>1</v>
      </c>
      <c r="I816" s="4" t="s">
        <v>8</v>
      </c>
      <c r="J816" s="4" t="s">
        <v>3</v>
      </c>
      <c r="K816" s="4" t="s">
        <v>4</v>
      </c>
      <c r="L816" s="4" t="s">
        <v>26</v>
      </c>
      <c r="M816" s="8">
        <v>8</v>
      </c>
      <c r="N816" s="5">
        <v>40.15</v>
      </c>
      <c r="O816" s="6">
        <v>0.15</v>
      </c>
      <c r="P816" s="5">
        <v>16.91</v>
      </c>
      <c r="Q816" s="5">
        <f t="shared" si="48"/>
        <v>273.02</v>
      </c>
      <c r="R816" s="5">
        <f t="shared" si="49"/>
        <v>135.28</v>
      </c>
      <c r="S816" s="5">
        <f t="shared" si="50"/>
        <v>137.73999999999998</v>
      </c>
      <c r="T816" s="7">
        <f t="shared" si="51"/>
        <v>0.50450516445681637</v>
      </c>
    </row>
    <row r="817" spans="1:20" ht="15.6">
      <c r="A817" s="2">
        <v>1902</v>
      </c>
      <c r="B817" s="3">
        <v>46156</v>
      </c>
      <c r="C817" s="4">
        <f>YEAR(SalesDataTable[[#This Row],[Order Date]])</f>
        <v>2026</v>
      </c>
      <c r="D817" s="16" t="str">
        <f>"Q"&amp;ROUNDUP(MONTH(SalesDataTable[[#This Row],[Order Date]])/3,0)</f>
        <v>Q2</v>
      </c>
      <c r="E817" s="4">
        <f>MONTH(SalesDataTable[[#This Row],[Order Date]])</f>
        <v>5</v>
      </c>
      <c r="F817" s="16" t="str">
        <f>TEXT(SalesDataTable[[#This Row],[Order Date]],"MMM")</f>
        <v>May</v>
      </c>
      <c r="G817" s="4" t="s">
        <v>6</v>
      </c>
      <c r="H817" s="4" t="s">
        <v>49</v>
      </c>
      <c r="I817" s="4" t="s">
        <v>19</v>
      </c>
      <c r="J817" s="4" t="s">
        <v>16</v>
      </c>
      <c r="K817" s="4" t="s">
        <v>14</v>
      </c>
      <c r="L817" s="4" t="s">
        <v>44</v>
      </c>
      <c r="M817" s="8">
        <v>4</v>
      </c>
      <c r="N817" s="5">
        <v>130.83000000000001</v>
      </c>
      <c r="O817" s="6">
        <v>0</v>
      </c>
      <c r="P817" s="5">
        <v>66.959999999999994</v>
      </c>
      <c r="Q817" s="5">
        <f t="shared" si="48"/>
        <v>523.32000000000005</v>
      </c>
      <c r="R817" s="5">
        <f t="shared" si="49"/>
        <v>267.83999999999997</v>
      </c>
      <c r="S817" s="5">
        <f t="shared" si="50"/>
        <v>255.48000000000008</v>
      </c>
      <c r="T817" s="7">
        <f t="shared" si="51"/>
        <v>0.48819078193074994</v>
      </c>
    </row>
    <row r="818" spans="1:20" ht="15.6">
      <c r="A818" s="2">
        <v>3913</v>
      </c>
      <c r="B818" s="3">
        <v>46156</v>
      </c>
      <c r="C818" s="4">
        <f>YEAR(SalesDataTable[[#This Row],[Order Date]])</f>
        <v>2026</v>
      </c>
      <c r="D818" s="16" t="str">
        <f>"Q"&amp;ROUNDUP(MONTH(SalesDataTable[[#This Row],[Order Date]])/3,0)</f>
        <v>Q2</v>
      </c>
      <c r="E818" s="4">
        <f>MONTH(SalesDataTable[[#This Row],[Order Date]])</f>
        <v>5</v>
      </c>
      <c r="F818" s="16" t="str">
        <f>TEXT(SalesDataTable[[#This Row],[Order Date]],"MMM")</f>
        <v>May</v>
      </c>
      <c r="G818" s="4" t="s">
        <v>6</v>
      </c>
      <c r="H818" s="4" t="s">
        <v>43</v>
      </c>
      <c r="I818" s="4" t="s">
        <v>2</v>
      </c>
      <c r="J818" s="4" t="s">
        <v>13</v>
      </c>
      <c r="K818" s="4" t="s">
        <v>4</v>
      </c>
      <c r="L818" s="4" t="s">
        <v>22</v>
      </c>
      <c r="M818" s="8">
        <v>1</v>
      </c>
      <c r="N818" s="5">
        <v>50.34</v>
      </c>
      <c r="O818" s="6">
        <v>0.05</v>
      </c>
      <c r="P818" s="5">
        <v>22.23</v>
      </c>
      <c r="Q818" s="5">
        <f t="shared" si="48"/>
        <v>47.823</v>
      </c>
      <c r="R818" s="5">
        <f t="shared" si="49"/>
        <v>22.23</v>
      </c>
      <c r="S818" s="5">
        <f t="shared" si="50"/>
        <v>25.593</v>
      </c>
      <c r="T818" s="7">
        <f t="shared" si="51"/>
        <v>0.53516090584028608</v>
      </c>
    </row>
    <row r="819" spans="1:20" ht="15.6">
      <c r="A819" s="2">
        <v>4378</v>
      </c>
      <c r="B819" s="3">
        <v>46156</v>
      </c>
      <c r="C819" s="4">
        <f>YEAR(SalesDataTable[[#This Row],[Order Date]])</f>
        <v>2026</v>
      </c>
      <c r="D819" s="16" t="str">
        <f>"Q"&amp;ROUNDUP(MONTH(SalesDataTable[[#This Row],[Order Date]])/3,0)</f>
        <v>Q2</v>
      </c>
      <c r="E819" s="4">
        <f>MONTH(SalesDataTable[[#This Row],[Order Date]])</f>
        <v>5</v>
      </c>
      <c r="F819" s="16" t="str">
        <f>TEXT(SalesDataTable[[#This Row],[Order Date]],"MMM")</f>
        <v>May</v>
      </c>
      <c r="G819" s="4" t="s">
        <v>11</v>
      </c>
      <c r="H819" s="4" t="s">
        <v>39</v>
      </c>
      <c r="I819" s="4" t="s">
        <v>2</v>
      </c>
      <c r="J819" s="4" t="s">
        <v>3</v>
      </c>
      <c r="K819" s="4" t="s">
        <v>4</v>
      </c>
      <c r="L819" s="4" t="s">
        <v>30</v>
      </c>
      <c r="M819" s="8">
        <v>2</v>
      </c>
      <c r="N819" s="5">
        <v>103.37</v>
      </c>
      <c r="O819" s="6">
        <v>0</v>
      </c>
      <c r="P819" s="5">
        <v>50.49</v>
      </c>
      <c r="Q819" s="5">
        <f t="shared" si="48"/>
        <v>206.74</v>
      </c>
      <c r="R819" s="5">
        <f t="shared" si="49"/>
        <v>100.98</v>
      </c>
      <c r="S819" s="5">
        <f t="shared" si="50"/>
        <v>105.76</v>
      </c>
      <c r="T819" s="7">
        <f t="shared" si="51"/>
        <v>0.51156041404662866</v>
      </c>
    </row>
    <row r="820" spans="1:20" ht="15.6">
      <c r="A820" s="2">
        <v>4551</v>
      </c>
      <c r="B820" s="3">
        <v>46156</v>
      </c>
      <c r="C820" s="4">
        <f>YEAR(SalesDataTable[[#This Row],[Order Date]])</f>
        <v>2026</v>
      </c>
      <c r="D820" s="16" t="str">
        <f>"Q"&amp;ROUNDUP(MONTH(SalesDataTable[[#This Row],[Order Date]])/3,0)</f>
        <v>Q2</v>
      </c>
      <c r="E820" s="4">
        <f>MONTH(SalesDataTable[[#This Row],[Order Date]])</f>
        <v>5</v>
      </c>
      <c r="F820" s="16" t="str">
        <f>TEXT(SalesDataTable[[#This Row],[Order Date]],"MMM")</f>
        <v>May</v>
      </c>
      <c r="G820" s="4" t="s">
        <v>6</v>
      </c>
      <c r="H820" s="4" t="s">
        <v>49</v>
      </c>
      <c r="I820" s="4" t="s">
        <v>19</v>
      </c>
      <c r="J820" s="4" t="s">
        <v>16</v>
      </c>
      <c r="K820" s="4" t="s">
        <v>34</v>
      </c>
      <c r="L820" s="4" t="s">
        <v>38</v>
      </c>
      <c r="M820" s="8">
        <v>3</v>
      </c>
      <c r="N820" s="5">
        <v>122.31</v>
      </c>
      <c r="O820" s="6">
        <v>0.05</v>
      </c>
      <c r="P820" s="5">
        <v>71.11</v>
      </c>
      <c r="Q820" s="5">
        <f t="shared" si="48"/>
        <v>348.58350000000002</v>
      </c>
      <c r="R820" s="5">
        <f t="shared" si="49"/>
        <v>213.32999999999998</v>
      </c>
      <c r="S820" s="5">
        <f t="shared" si="50"/>
        <v>135.25350000000003</v>
      </c>
      <c r="T820" s="7">
        <f t="shared" si="51"/>
        <v>0.38800889887214979</v>
      </c>
    </row>
    <row r="821" spans="1:20" ht="15.6">
      <c r="A821" s="2">
        <v>787</v>
      </c>
      <c r="B821" s="3">
        <v>46157</v>
      </c>
      <c r="C821" s="4">
        <f>YEAR(SalesDataTable[[#This Row],[Order Date]])</f>
        <v>2026</v>
      </c>
      <c r="D821" s="16" t="str">
        <f>"Q"&amp;ROUNDUP(MONTH(SalesDataTable[[#This Row],[Order Date]])/3,0)</f>
        <v>Q2</v>
      </c>
      <c r="E821" s="4">
        <f>MONTH(SalesDataTable[[#This Row],[Order Date]])</f>
        <v>5</v>
      </c>
      <c r="F821" s="16" t="str">
        <f>TEXT(SalesDataTable[[#This Row],[Order Date]],"MMM")</f>
        <v>May</v>
      </c>
      <c r="G821" s="4" t="s">
        <v>0</v>
      </c>
      <c r="H821" s="4" t="s">
        <v>36</v>
      </c>
      <c r="I821" s="4" t="s">
        <v>2</v>
      </c>
      <c r="J821" s="4" t="s">
        <v>16</v>
      </c>
      <c r="K821" s="4" t="s">
        <v>14</v>
      </c>
      <c r="L821" s="4" t="s">
        <v>48</v>
      </c>
      <c r="M821" s="8">
        <v>1</v>
      </c>
      <c r="N821" s="5">
        <v>166.48</v>
      </c>
      <c r="O821" s="6">
        <v>0</v>
      </c>
      <c r="P821" s="5">
        <v>89.42</v>
      </c>
      <c r="Q821" s="5">
        <f t="shared" si="48"/>
        <v>166.48</v>
      </c>
      <c r="R821" s="5">
        <f t="shared" si="49"/>
        <v>89.42</v>
      </c>
      <c r="S821" s="5">
        <f t="shared" si="50"/>
        <v>77.059999999999988</v>
      </c>
      <c r="T821" s="7">
        <f t="shared" si="51"/>
        <v>0.4628784238346948</v>
      </c>
    </row>
    <row r="822" spans="1:20" ht="15.6">
      <c r="A822" s="2">
        <v>1133</v>
      </c>
      <c r="B822" s="3">
        <v>46157</v>
      </c>
      <c r="C822" s="4">
        <f>YEAR(SalesDataTable[[#This Row],[Order Date]])</f>
        <v>2026</v>
      </c>
      <c r="D822" s="16" t="str">
        <f>"Q"&amp;ROUNDUP(MONTH(SalesDataTable[[#This Row],[Order Date]])/3,0)</f>
        <v>Q2</v>
      </c>
      <c r="E822" s="4">
        <f>MONTH(SalesDataTable[[#This Row],[Order Date]])</f>
        <v>5</v>
      </c>
      <c r="F822" s="16" t="str">
        <f>TEXT(SalesDataTable[[#This Row],[Order Date]],"MMM")</f>
        <v>May</v>
      </c>
      <c r="G822" s="4" t="s">
        <v>0</v>
      </c>
      <c r="H822" s="4" t="s">
        <v>50</v>
      </c>
      <c r="I822" s="4" t="s">
        <v>19</v>
      </c>
      <c r="J822" s="4" t="s">
        <v>13</v>
      </c>
      <c r="K822" s="4" t="s">
        <v>23</v>
      </c>
      <c r="L822" s="4" t="s">
        <v>29</v>
      </c>
      <c r="M822" s="8">
        <v>3</v>
      </c>
      <c r="N822" s="5">
        <v>192.21</v>
      </c>
      <c r="O822" s="6">
        <v>0</v>
      </c>
      <c r="P822" s="5">
        <v>103.51</v>
      </c>
      <c r="Q822" s="5">
        <f t="shared" si="48"/>
        <v>576.63</v>
      </c>
      <c r="R822" s="5">
        <f t="shared" si="49"/>
        <v>310.53000000000003</v>
      </c>
      <c r="S822" s="5">
        <f t="shared" si="50"/>
        <v>266.09999999999997</v>
      </c>
      <c r="T822" s="7">
        <f t="shared" si="51"/>
        <v>0.46147442900993701</v>
      </c>
    </row>
    <row r="823" spans="1:20" ht="15.6">
      <c r="A823" s="2">
        <v>2075</v>
      </c>
      <c r="B823" s="3">
        <v>46157</v>
      </c>
      <c r="C823" s="4">
        <f>YEAR(SalesDataTable[[#This Row],[Order Date]])</f>
        <v>2026</v>
      </c>
      <c r="D823" s="16" t="str">
        <f>"Q"&amp;ROUNDUP(MONTH(SalesDataTable[[#This Row],[Order Date]])/3,0)</f>
        <v>Q2</v>
      </c>
      <c r="E823" s="4">
        <f>MONTH(SalesDataTable[[#This Row],[Order Date]])</f>
        <v>5</v>
      </c>
      <c r="F823" s="16" t="str">
        <f>TEXT(SalesDataTable[[#This Row],[Order Date]],"MMM")</f>
        <v>May</v>
      </c>
      <c r="G823" s="4" t="s">
        <v>0</v>
      </c>
      <c r="H823" s="4" t="s">
        <v>36</v>
      </c>
      <c r="I823" s="4" t="s">
        <v>8</v>
      </c>
      <c r="J823" s="4" t="s">
        <v>16</v>
      </c>
      <c r="K823" s="4" t="s">
        <v>23</v>
      </c>
      <c r="L823" s="4" t="s">
        <v>40</v>
      </c>
      <c r="M823" s="8">
        <v>6</v>
      </c>
      <c r="N823" s="5">
        <v>81.13</v>
      </c>
      <c r="O823" s="6">
        <v>0.05</v>
      </c>
      <c r="P823" s="5">
        <v>39.409999999999997</v>
      </c>
      <c r="Q823" s="5">
        <f t="shared" si="48"/>
        <v>462.44099999999997</v>
      </c>
      <c r="R823" s="5">
        <f t="shared" si="49"/>
        <v>236.45999999999998</v>
      </c>
      <c r="S823" s="5">
        <f t="shared" si="50"/>
        <v>225.98099999999999</v>
      </c>
      <c r="T823" s="7">
        <f t="shared" si="51"/>
        <v>0.48866990599881932</v>
      </c>
    </row>
    <row r="824" spans="1:20" ht="15.6">
      <c r="A824" s="2">
        <v>2172</v>
      </c>
      <c r="B824" s="3">
        <v>46157</v>
      </c>
      <c r="C824" s="4">
        <f>YEAR(SalesDataTable[[#This Row],[Order Date]])</f>
        <v>2026</v>
      </c>
      <c r="D824" s="16" t="str">
        <f>"Q"&amp;ROUNDUP(MONTH(SalesDataTable[[#This Row],[Order Date]])/3,0)</f>
        <v>Q2</v>
      </c>
      <c r="E824" s="4">
        <f>MONTH(SalesDataTable[[#This Row],[Order Date]])</f>
        <v>5</v>
      </c>
      <c r="F824" s="16" t="str">
        <f>TEXT(SalesDataTable[[#This Row],[Order Date]],"MMM")</f>
        <v>May</v>
      </c>
      <c r="G824" s="4" t="s">
        <v>11</v>
      </c>
      <c r="H824" s="4" t="s">
        <v>39</v>
      </c>
      <c r="I824" s="4" t="s">
        <v>8</v>
      </c>
      <c r="J824" s="4" t="s">
        <v>16</v>
      </c>
      <c r="K824" s="4" t="s">
        <v>14</v>
      </c>
      <c r="L824" s="4" t="s">
        <v>15</v>
      </c>
      <c r="M824" s="8">
        <v>6</v>
      </c>
      <c r="N824" s="5">
        <v>37.1</v>
      </c>
      <c r="O824" s="6">
        <v>0.1</v>
      </c>
      <c r="P824" s="5">
        <v>13.63</v>
      </c>
      <c r="Q824" s="5">
        <f t="shared" si="48"/>
        <v>200.34000000000003</v>
      </c>
      <c r="R824" s="5">
        <f t="shared" si="49"/>
        <v>81.78</v>
      </c>
      <c r="S824" s="5">
        <f t="shared" si="50"/>
        <v>118.56000000000003</v>
      </c>
      <c r="T824" s="7">
        <f t="shared" si="51"/>
        <v>0.59179395028451642</v>
      </c>
    </row>
    <row r="825" spans="1:20" ht="15.6">
      <c r="A825" s="2">
        <v>2977</v>
      </c>
      <c r="B825" s="3">
        <v>46157</v>
      </c>
      <c r="C825" s="4">
        <f>YEAR(SalesDataTable[[#This Row],[Order Date]])</f>
        <v>2026</v>
      </c>
      <c r="D825" s="16" t="str">
        <f>"Q"&amp;ROUNDUP(MONTH(SalesDataTable[[#This Row],[Order Date]])/3,0)</f>
        <v>Q2</v>
      </c>
      <c r="E825" s="4">
        <f>MONTH(SalesDataTable[[#This Row],[Order Date]])</f>
        <v>5</v>
      </c>
      <c r="F825" s="16" t="str">
        <f>TEXT(SalesDataTable[[#This Row],[Order Date]],"MMM")</f>
        <v>May</v>
      </c>
      <c r="G825" s="4" t="s">
        <v>6</v>
      </c>
      <c r="H825" s="4" t="s">
        <v>49</v>
      </c>
      <c r="I825" s="4" t="s">
        <v>8</v>
      </c>
      <c r="J825" s="4" t="s">
        <v>16</v>
      </c>
      <c r="K825" s="4" t="s">
        <v>14</v>
      </c>
      <c r="L825" s="4" t="s">
        <v>15</v>
      </c>
      <c r="M825" s="8">
        <v>6</v>
      </c>
      <c r="N825" s="5">
        <v>35.92</v>
      </c>
      <c r="O825" s="6">
        <v>0.15</v>
      </c>
      <c r="P825" s="5">
        <v>13.3</v>
      </c>
      <c r="Q825" s="5">
        <f t="shared" si="48"/>
        <v>183.19200000000001</v>
      </c>
      <c r="R825" s="5">
        <f t="shared" si="49"/>
        <v>79.800000000000011</v>
      </c>
      <c r="S825" s="5">
        <f t="shared" si="50"/>
        <v>103.392</v>
      </c>
      <c r="T825" s="7">
        <f t="shared" si="51"/>
        <v>0.56439145814227687</v>
      </c>
    </row>
    <row r="826" spans="1:20" ht="15.6">
      <c r="A826" s="2">
        <v>3531</v>
      </c>
      <c r="B826" s="3">
        <v>46157</v>
      </c>
      <c r="C826" s="4">
        <f>YEAR(SalesDataTable[[#This Row],[Order Date]])</f>
        <v>2026</v>
      </c>
      <c r="D826" s="16" t="str">
        <f>"Q"&amp;ROUNDUP(MONTH(SalesDataTable[[#This Row],[Order Date]])/3,0)</f>
        <v>Q2</v>
      </c>
      <c r="E826" s="4">
        <f>MONTH(SalesDataTable[[#This Row],[Order Date]])</f>
        <v>5</v>
      </c>
      <c r="F826" s="16" t="str">
        <f>TEXT(SalesDataTable[[#This Row],[Order Date]],"MMM")</f>
        <v>May</v>
      </c>
      <c r="G826" s="4" t="s">
        <v>20</v>
      </c>
      <c r="H826" s="4" t="s">
        <v>47</v>
      </c>
      <c r="I826" s="4" t="s">
        <v>19</v>
      </c>
      <c r="J826" s="4" t="s">
        <v>16</v>
      </c>
      <c r="K826" s="4" t="s">
        <v>34</v>
      </c>
      <c r="L826" s="4" t="s">
        <v>42</v>
      </c>
      <c r="M826" s="8">
        <v>4</v>
      </c>
      <c r="N826" s="5">
        <v>36.21</v>
      </c>
      <c r="O826" s="6">
        <v>0</v>
      </c>
      <c r="P826" s="5">
        <v>14.3</v>
      </c>
      <c r="Q826" s="5">
        <f t="shared" si="48"/>
        <v>144.84</v>
      </c>
      <c r="R826" s="5">
        <f t="shared" si="49"/>
        <v>57.2</v>
      </c>
      <c r="S826" s="5">
        <f t="shared" si="50"/>
        <v>87.64</v>
      </c>
      <c r="T826" s="7">
        <f t="shared" si="51"/>
        <v>0.60508146920740125</v>
      </c>
    </row>
    <row r="827" spans="1:20" ht="15.6">
      <c r="A827" s="2">
        <v>3881</v>
      </c>
      <c r="B827" s="3">
        <v>46157</v>
      </c>
      <c r="C827" s="4">
        <f>YEAR(SalesDataTable[[#This Row],[Order Date]])</f>
        <v>2026</v>
      </c>
      <c r="D827" s="16" t="str">
        <f>"Q"&amp;ROUNDUP(MONTH(SalesDataTable[[#This Row],[Order Date]])/3,0)</f>
        <v>Q2</v>
      </c>
      <c r="E827" s="4">
        <f>MONTH(SalesDataTable[[#This Row],[Order Date]])</f>
        <v>5</v>
      </c>
      <c r="F827" s="16" t="str">
        <f>TEXT(SalesDataTable[[#This Row],[Order Date]],"MMM")</f>
        <v>May</v>
      </c>
      <c r="G827" s="4" t="s">
        <v>11</v>
      </c>
      <c r="H827" s="4" t="s">
        <v>39</v>
      </c>
      <c r="I827" s="4" t="s">
        <v>2</v>
      </c>
      <c r="J827" s="4" t="s">
        <v>16</v>
      </c>
      <c r="K827" s="4" t="s">
        <v>9</v>
      </c>
      <c r="L827" s="4" t="s">
        <v>46</v>
      </c>
      <c r="M827" s="8">
        <v>3</v>
      </c>
      <c r="N827" s="5">
        <v>73.03</v>
      </c>
      <c r="O827" s="6">
        <v>0.05</v>
      </c>
      <c r="P827" s="5">
        <v>33.200000000000003</v>
      </c>
      <c r="Q827" s="5">
        <f t="shared" si="48"/>
        <v>208.13550000000001</v>
      </c>
      <c r="R827" s="5">
        <f t="shared" si="49"/>
        <v>99.600000000000009</v>
      </c>
      <c r="S827" s="5">
        <f t="shared" si="50"/>
        <v>108.5355</v>
      </c>
      <c r="T827" s="7">
        <f t="shared" si="51"/>
        <v>0.52146558371829888</v>
      </c>
    </row>
    <row r="828" spans="1:20" ht="15.6">
      <c r="A828" s="2">
        <v>4469</v>
      </c>
      <c r="B828" s="3">
        <v>46157</v>
      </c>
      <c r="C828" s="4">
        <f>YEAR(SalesDataTable[[#This Row],[Order Date]])</f>
        <v>2026</v>
      </c>
      <c r="D828" s="16" t="str">
        <f>"Q"&amp;ROUNDUP(MONTH(SalesDataTable[[#This Row],[Order Date]])/3,0)</f>
        <v>Q2</v>
      </c>
      <c r="E828" s="4">
        <f>MONTH(SalesDataTable[[#This Row],[Order Date]])</f>
        <v>5</v>
      </c>
      <c r="F828" s="16" t="str">
        <f>TEXT(SalesDataTable[[#This Row],[Order Date]],"MMM")</f>
        <v>May</v>
      </c>
      <c r="G828" s="4" t="s">
        <v>11</v>
      </c>
      <c r="H828" s="4" t="s">
        <v>25</v>
      </c>
      <c r="I828" s="4" t="s">
        <v>19</v>
      </c>
      <c r="J828" s="4" t="s">
        <v>3</v>
      </c>
      <c r="K828" s="4" t="s">
        <v>4</v>
      </c>
      <c r="L828" s="4" t="s">
        <v>5</v>
      </c>
      <c r="M828" s="8">
        <v>2</v>
      </c>
      <c r="N828" s="5">
        <v>80.81</v>
      </c>
      <c r="O828" s="6">
        <v>0</v>
      </c>
      <c r="P828" s="5">
        <v>42.53</v>
      </c>
      <c r="Q828" s="5">
        <f t="shared" si="48"/>
        <v>161.62</v>
      </c>
      <c r="R828" s="5">
        <f t="shared" si="49"/>
        <v>85.06</v>
      </c>
      <c r="S828" s="5">
        <f t="shared" si="50"/>
        <v>76.56</v>
      </c>
      <c r="T828" s="7">
        <f t="shared" si="51"/>
        <v>0.47370374953594852</v>
      </c>
    </row>
    <row r="829" spans="1:20" ht="15.6">
      <c r="A829" s="2">
        <v>5037</v>
      </c>
      <c r="B829" s="3">
        <v>46157</v>
      </c>
      <c r="C829" s="4">
        <f>YEAR(SalesDataTable[[#This Row],[Order Date]])</f>
        <v>2026</v>
      </c>
      <c r="D829" s="16" t="str">
        <f>"Q"&amp;ROUNDUP(MONTH(SalesDataTable[[#This Row],[Order Date]])/3,0)</f>
        <v>Q2</v>
      </c>
      <c r="E829" s="4">
        <f>MONTH(SalesDataTable[[#This Row],[Order Date]])</f>
        <v>5</v>
      </c>
      <c r="F829" s="16" t="str">
        <f>TEXT(SalesDataTable[[#This Row],[Order Date]],"MMM")</f>
        <v>May</v>
      </c>
      <c r="G829" s="4" t="s">
        <v>6</v>
      </c>
      <c r="H829" s="4" t="s">
        <v>41</v>
      </c>
      <c r="I829" s="4" t="s">
        <v>2</v>
      </c>
      <c r="J829" s="4" t="s">
        <v>13</v>
      </c>
      <c r="K829" s="4" t="s">
        <v>4</v>
      </c>
      <c r="L829" s="4" t="s">
        <v>22</v>
      </c>
      <c r="M829" s="8">
        <v>1</v>
      </c>
      <c r="N829" s="5">
        <v>51.53</v>
      </c>
      <c r="O829" s="6">
        <v>0.1</v>
      </c>
      <c r="P829" s="5">
        <v>23.06</v>
      </c>
      <c r="Q829" s="5">
        <f t="shared" si="48"/>
        <v>46.377000000000002</v>
      </c>
      <c r="R829" s="5">
        <f t="shared" si="49"/>
        <v>23.06</v>
      </c>
      <c r="S829" s="5">
        <f t="shared" si="50"/>
        <v>23.317000000000004</v>
      </c>
      <c r="T829" s="7">
        <f t="shared" si="51"/>
        <v>0.50277076999374692</v>
      </c>
    </row>
    <row r="830" spans="1:20" ht="15.6">
      <c r="A830" s="2">
        <v>35</v>
      </c>
      <c r="B830" s="3">
        <v>46158</v>
      </c>
      <c r="C830" s="4">
        <f>YEAR(SalesDataTable[[#This Row],[Order Date]])</f>
        <v>2026</v>
      </c>
      <c r="D830" s="16" t="str">
        <f>"Q"&amp;ROUNDUP(MONTH(SalesDataTable[[#This Row],[Order Date]])/3,0)</f>
        <v>Q2</v>
      </c>
      <c r="E830" s="4">
        <f>MONTH(SalesDataTable[[#This Row],[Order Date]])</f>
        <v>5</v>
      </c>
      <c r="F830" s="16" t="str">
        <f>TEXT(SalesDataTable[[#This Row],[Order Date]],"MMM")</f>
        <v>May</v>
      </c>
      <c r="G830" s="4" t="s">
        <v>20</v>
      </c>
      <c r="H830" s="4" t="s">
        <v>47</v>
      </c>
      <c r="I830" s="4" t="s">
        <v>8</v>
      </c>
      <c r="J830" s="4" t="s">
        <v>16</v>
      </c>
      <c r="K830" s="4" t="s">
        <v>23</v>
      </c>
      <c r="L830" s="4" t="s">
        <v>40</v>
      </c>
      <c r="M830" s="8">
        <v>5</v>
      </c>
      <c r="N830" s="5">
        <v>81.75</v>
      </c>
      <c r="O830" s="6">
        <v>0.05</v>
      </c>
      <c r="P830" s="5">
        <v>39.159999999999997</v>
      </c>
      <c r="Q830" s="5">
        <f t="shared" si="48"/>
        <v>388.3125</v>
      </c>
      <c r="R830" s="5">
        <f t="shared" si="49"/>
        <v>195.79999999999998</v>
      </c>
      <c r="S830" s="5">
        <f t="shared" si="50"/>
        <v>192.51250000000002</v>
      </c>
      <c r="T830" s="7">
        <f t="shared" si="51"/>
        <v>0.49576694028649609</v>
      </c>
    </row>
    <row r="831" spans="1:20" ht="15.6">
      <c r="A831" s="2">
        <v>226</v>
      </c>
      <c r="B831" s="3">
        <v>46158</v>
      </c>
      <c r="C831" s="4">
        <f>YEAR(SalesDataTable[[#This Row],[Order Date]])</f>
        <v>2026</v>
      </c>
      <c r="D831" s="16" t="str">
        <f>"Q"&amp;ROUNDUP(MONTH(SalesDataTable[[#This Row],[Order Date]])/3,0)</f>
        <v>Q2</v>
      </c>
      <c r="E831" s="4">
        <f>MONTH(SalesDataTable[[#This Row],[Order Date]])</f>
        <v>5</v>
      </c>
      <c r="F831" s="16" t="str">
        <f>TEXT(SalesDataTable[[#This Row],[Order Date]],"MMM")</f>
        <v>May</v>
      </c>
      <c r="G831" s="4" t="s">
        <v>11</v>
      </c>
      <c r="H831" s="4" t="s">
        <v>39</v>
      </c>
      <c r="I831" s="4" t="s">
        <v>2</v>
      </c>
      <c r="J831" s="4" t="s">
        <v>13</v>
      </c>
      <c r="K831" s="4" t="s">
        <v>14</v>
      </c>
      <c r="L831" s="4" t="s">
        <v>48</v>
      </c>
      <c r="M831" s="8">
        <v>1</v>
      </c>
      <c r="N831" s="5">
        <v>165.99</v>
      </c>
      <c r="O831" s="6">
        <v>0.1</v>
      </c>
      <c r="P831" s="5">
        <v>89.9</v>
      </c>
      <c r="Q831" s="5">
        <f t="shared" si="48"/>
        <v>149.39100000000002</v>
      </c>
      <c r="R831" s="5">
        <f t="shared" si="49"/>
        <v>89.9</v>
      </c>
      <c r="S831" s="5">
        <f t="shared" si="50"/>
        <v>59.491000000000014</v>
      </c>
      <c r="T831" s="7">
        <f t="shared" si="51"/>
        <v>0.3982234538894579</v>
      </c>
    </row>
    <row r="832" spans="1:20" ht="15.6">
      <c r="A832" s="2">
        <v>1713</v>
      </c>
      <c r="B832" s="3">
        <v>46158</v>
      </c>
      <c r="C832" s="4">
        <f>YEAR(SalesDataTable[[#This Row],[Order Date]])</f>
        <v>2026</v>
      </c>
      <c r="D832" s="16" t="str">
        <f>"Q"&amp;ROUNDUP(MONTH(SalesDataTable[[#This Row],[Order Date]])/3,0)</f>
        <v>Q2</v>
      </c>
      <c r="E832" s="4">
        <f>MONTH(SalesDataTable[[#This Row],[Order Date]])</f>
        <v>5</v>
      </c>
      <c r="F832" s="16" t="str">
        <f>TEXT(SalesDataTable[[#This Row],[Order Date]],"MMM")</f>
        <v>May</v>
      </c>
      <c r="G832" s="4" t="s">
        <v>0</v>
      </c>
      <c r="H832" s="4" t="s">
        <v>50</v>
      </c>
      <c r="I832" s="4" t="s">
        <v>19</v>
      </c>
      <c r="J832" s="4" t="s">
        <v>13</v>
      </c>
      <c r="K832" s="4" t="s">
        <v>23</v>
      </c>
      <c r="L832" s="4" t="s">
        <v>51</v>
      </c>
      <c r="M832" s="8">
        <v>2</v>
      </c>
      <c r="N832" s="5">
        <v>121.22</v>
      </c>
      <c r="O832" s="6">
        <v>0</v>
      </c>
      <c r="P832" s="5">
        <v>60.38</v>
      </c>
      <c r="Q832" s="5">
        <f t="shared" si="48"/>
        <v>242.44</v>
      </c>
      <c r="R832" s="5">
        <f t="shared" si="49"/>
        <v>120.76</v>
      </c>
      <c r="S832" s="5">
        <f t="shared" si="50"/>
        <v>121.67999999999999</v>
      </c>
      <c r="T832" s="7">
        <f t="shared" si="51"/>
        <v>0.50189737667051637</v>
      </c>
    </row>
    <row r="833" spans="1:20" ht="15.6">
      <c r="A833" s="2">
        <v>2320</v>
      </c>
      <c r="B833" s="3">
        <v>46158</v>
      </c>
      <c r="C833" s="4">
        <f>YEAR(SalesDataTable[[#This Row],[Order Date]])</f>
        <v>2026</v>
      </c>
      <c r="D833" s="16" t="str">
        <f>"Q"&amp;ROUNDUP(MONTH(SalesDataTable[[#This Row],[Order Date]])/3,0)</f>
        <v>Q2</v>
      </c>
      <c r="E833" s="4">
        <f>MONTH(SalesDataTable[[#This Row],[Order Date]])</f>
        <v>5</v>
      </c>
      <c r="F833" s="16" t="str">
        <f>TEXT(SalesDataTable[[#This Row],[Order Date]],"MMM")</f>
        <v>May</v>
      </c>
      <c r="G833" s="4" t="s">
        <v>6</v>
      </c>
      <c r="H833" s="4" t="s">
        <v>43</v>
      </c>
      <c r="I833" s="4" t="s">
        <v>19</v>
      </c>
      <c r="J833" s="4" t="s">
        <v>16</v>
      </c>
      <c r="K833" s="4" t="s">
        <v>14</v>
      </c>
      <c r="L833" s="4" t="s">
        <v>44</v>
      </c>
      <c r="M833" s="8">
        <v>2</v>
      </c>
      <c r="N833" s="5">
        <v>131.1</v>
      </c>
      <c r="O833" s="6">
        <v>0</v>
      </c>
      <c r="P833" s="5">
        <v>65.55</v>
      </c>
      <c r="Q833" s="5">
        <f t="shared" si="48"/>
        <v>262.2</v>
      </c>
      <c r="R833" s="5">
        <f t="shared" si="49"/>
        <v>131.1</v>
      </c>
      <c r="S833" s="5">
        <f t="shared" si="50"/>
        <v>131.1</v>
      </c>
      <c r="T833" s="7">
        <f t="shared" si="51"/>
        <v>0.5</v>
      </c>
    </row>
    <row r="834" spans="1:20" ht="15.6">
      <c r="A834" s="2">
        <v>2496</v>
      </c>
      <c r="B834" s="3">
        <v>46158</v>
      </c>
      <c r="C834" s="4">
        <f>YEAR(SalesDataTable[[#This Row],[Order Date]])</f>
        <v>2026</v>
      </c>
      <c r="D834" s="16" t="str">
        <f>"Q"&amp;ROUNDUP(MONTH(SalesDataTable[[#This Row],[Order Date]])/3,0)</f>
        <v>Q2</v>
      </c>
      <c r="E834" s="4">
        <f>MONTH(SalesDataTable[[#This Row],[Order Date]])</f>
        <v>5</v>
      </c>
      <c r="F834" s="16" t="str">
        <f>TEXT(SalesDataTable[[#This Row],[Order Date]],"MMM")</f>
        <v>May</v>
      </c>
      <c r="G834" s="4" t="s">
        <v>6</v>
      </c>
      <c r="H834" s="4" t="s">
        <v>27</v>
      </c>
      <c r="I834" s="4" t="s">
        <v>2</v>
      </c>
      <c r="J834" s="4" t="s">
        <v>3</v>
      </c>
      <c r="K834" s="4" t="s">
        <v>14</v>
      </c>
      <c r="L834" s="4" t="s">
        <v>32</v>
      </c>
      <c r="M834" s="8">
        <v>2</v>
      </c>
      <c r="N834" s="5">
        <v>46.44</v>
      </c>
      <c r="O834" s="6">
        <v>0</v>
      </c>
      <c r="P834" s="5">
        <v>18.63</v>
      </c>
      <c r="Q834" s="5">
        <f t="shared" ref="Q834:Q897" si="52">M834*N834*(1-O834)</f>
        <v>92.88</v>
      </c>
      <c r="R834" s="5">
        <f t="shared" ref="R834:R897" si="53">M834*P834</f>
        <v>37.26</v>
      </c>
      <c r="S834" s="5">
        <f t="shared" ref="S834:S897" si="54">Q834-R834</f>
        <v>55.62</v>
      </c>
      <c r="T834" s="7">
        <f t="shared" ref="T834:T897" si="55">IFERROR(S834/Q834,0)</f>
        <v>0.59883720930232553</v>
      </c>
    </row>
    <row r="835" spans="1:20" ht="15.6">
      <c r="A835" s="2">
        <v>2504</v>
      </c>
      <c r="B835" s="3">
        <v>46158</v>
      </c>
      <c r="C835" s="4">
        <f>YEAR(SalesDataTable[[#This Row],[Order Date]])</f>
        <v>2026</v>
      </c>
      <c r="D835" s="16" t="str">
        <f>"Q"&amp;ROUNDUP(MONTH(SalesDataTable[[#This Row],[Order Date]])/3,0)</f>
        <v>Q2</v>
      </c>
      <c r="E835" s="4">
        <f>MONTH(SalesDataTable[[#This Row],[Order Date]])</f>
        <v>5</v>
      </c>
      <c r="F835" s="16" t="str">
        <f>TEXT(SalesDataTable[[#This Row],[Order Date]],"MMM")</f>
        <v>May</v>
      </c>
      <c r="G835" s="4" t="s">
        <v>20</v>
      </c>
      <c r="H835" s="4" t="s">
        <v>31</v>
      </c>
      <c r="I835" s="4" t="s">
        <v>2</v>
      </c>
      <c r="J835" s="4" t="s">
        <v>13</v>
      </c>
      <c r="K835" s="4" t="s">
        <v>14</v>
      </c>
      <c r="L835" s="4" t="s">
        <v>15</v>
      </c>
      <c r="M835" s="8">
        <v>1</v>
      </c>
      <c r="N835" s="5">
        <v>36.659999999999997</v>
      </c>
      <c r="O835" s="6">
        <v>0</v>
      </c>
      <c r="P835" s="5">
        <v>13.61</v>
      </c>
      <c r="Q835" s="5">
        <f t="shared" si="52"/>
        <v>36.659999999999997</v>
      </c>
      <c r="R835" s="5">
        <f t="shared" si="53"/>
        <v>13.61</v>
      </c>
      <c r="S835" s="5">
        <f t="shared" si="54"/>
        <v>23.049999999999997</v>
      </c>
      <c r="T835" s="7">
        <f t="shared" si="55"/>
        <v>0.62875068194217132</v>
      </c>
    </row>
    <row r="836" spans="1:20" ht="15.6">
      <c r="A836" s="2">
        <v>2598</v>
      </c>
      <c r="B836" s="3">
        <v>46158</v>
      </c>
      <c r="C836" s="4">
        <f>YEAR(SalesDataTable[[#This Row],[Order Date]])</f>
        <v>2026</v>
      </c>
      <c r="D836" s="16" t="str">
        <f>"Q"&amp;ROUNDUP(MONTH(SalesDataTable[[#This Row],[Order Date]])/3,0)</f>
        <v>Q2</v>
      </c>
      <c r="E836" s="4">
        <f>MONTH(SalesDataTable[[#This Row],[Order Date]])</f>
        <v>5</v>
      </c>
      <c r="F836" s="16" t="str">
        <f>TEXT(SalesDataTable[[#This Row],[Order Date]],"MMM")</f>
        <v>May</v>
      </c>
      <c r="G836" s="4" t="s">
        <v>20</v>
      </c>
      <c r="H836" s="4" t="s">
        <v>33</v>
      </c>
      <c r="I836" s="4" t="s">
        <v>2</v>
      </c>
      <c r="J836" s="4" t="s">
        <v>13</v>
      </c>
      <c r="K836" s="4" t="s">
        <v>9</v>
      </c>
      <c r="L836" s="4" t="s">
        <v>37</v>
      </c>
      <c r="M836" s="8">
        <v>5</v>
      </c>
      <c r="N836" s="5">
        <v>156.16999999999999</v>
      </c>
      <c r="O836" s="6">
        <v>0.1</v>
      </c>
      <c r="P836" s="5">
        <v>80.59</v>
      </c>
      <c r="Q836" s="5">
        <f t="shared" si="52"/>
        <v>702.76499999999999</v>
      </c>
      <c r="R836" s="5">
        <f t="shared" si="53"/>
        <v>402.95000000000005</v>
      </c>
      <c r="S836" s="5">
        <f t="shared" si="54"/>
        <v>299.81499999999994</v>
      </c>
      <c r="T836" s="7">
        <f t="shared" si="55"/>
        <v>0.42662198601239382</v>
      </c>
    </row>
    <row r="837" spans="1:20" ht="15.6">
      <c r="A837" s="2">
        <v>2600</v>
      </c>
      <c r="B837" s="3">
        <v>46158</v>
      </c>
      <c r="C837" s="4">
        <f>YEAR(SalesDataTable[[#This Row],[Order Date]])</f>
        <v>2026</v>
      </c>
      <c r="D837" s="16" t="str">
        <f>"Q"&amp;ROUNDUP(MONTH(SalesDataTable[[#This Row],[Order Date]])/3,0)</f>
        <v>Q2</v>
      </c>
      <c r="E837" s="4">
        <f>MONTH(SalesDataTable[[#This Row],[Order Date]])</f>
        <v>5</v>
      </c>
      <c r="F837" s="16" t="str">
        <f>TEXT(SalesDataTable[[#This Row],[Order Date]],"MMM")</f>
        <v>May</v>
      </c>
      <c r="G837" s="4" t="s">
        <v>6</v>
      </c>
      <c r="H837" s="4" t="s">
        <v>43</v>
      </c>
      <c r="I837" s="4" t="s">
        <v>19</v>
      </c>
      <c r="J837" s="4" t="s">
        <v>13</v>
      </c>
      <c r="K837" s="4" t="s">
        <v>14</v>
      </c>
      <c r="L837" s="4" t="s">
        <v>15</v>
      </c>
      <c r="M837" s="8">
        <v>1</v>
      </c>
      <c r="N837" s="5">
        <v>35.97</v>
      </c>
      <c r="O837" s="6">
        <v>0.1</v>
      </c>
      <c r="P837" s="5">
        <v>13.54</v>
      </c>
      <c r="Q837" s="5">
        <f t="shared" si="52"/>
        <v>32.372999999999998</v>
      </c>
      <c r="R837" s="5">
        <f t="shared" si="53"/>
        <v>13.54</v>
      </c>
      <c r="S837" s="5">
        <f t="shared" si="54"/>
        <v>18.832999999999998</v>
      </c>
      <c r="T837" s="7">
        <f t="shared" si="55"/>
        <v>0.58175022395205878</v>
      </c>
    </row>
    <row r="838" spans="1:20" ht="15.6">
      <c r="A838" s="2">
        <v>2856</v>
      </c>
      <c r="B838" s="3">
        <v>46158</v>
      </c>
      <c r="C838" s="4">
        <f>YEAR(SalesDataTable[[#This Row],[Order Date]])</f>
        <v>2026</v>
      </c>
      <c r="D838" s="16" t="str">
        <f>"Q"&amp;ROUNDUP(MONTH(SalesDataTable[[#This Row],[Order Date]])/3,0)</f>
        <v>Q2</v>
      </c>
      <c r="E838" s="4">
        <f>MONTH(SalesDataTable[[#This Row],[Order Date]])</f>
        <v>5</v>
      </c>
      <c r="F838" s="16" t="str">
        <f>TEXT(SalesDataTable[[#This Row],[Order Date]],"MMM")</f>
        <v>May</v>
      </c>
      <c r="G838" s="4" t="s">
        <v>6</v>
      </c>
      <c r="H838" s="4" t="s">
        <v>41</v>
      </c>
      <c r="I838" s="4" t="s">
        <v>8</v>
      </c>
      <c r="J838" s="4" t="s">
        <v>16</v>
      </c>
      <c r="K838" s="4" t="s">
        <v>34</v>
      </c>
      <c r="L838" s="4" t="s">
        <v>38</v>
      </c>
      <c r="M838" s="8">
        <v>4</v>
      </c>
      <c r="N838" s="5">
        <v>125.11</v>
      </c>
      <c r="O838" s="6">
        <v>0.15</v>
      </c>
      <c r="P838" s="5">
        <v>70.010000000000005</v>
      </c>
      <c r="Q838" s="5">
        <f t="shared" si="52"/>
        <v>425.37399999999997</v>
      </c>
      <c r="R838" s="5">
        <f t="shared" si="53"/>
        <v>280.04000000000002</v>
      </c>
      <c r="S838" s="5">
        <f t="shared" si="54"/>
        <v>145.33399999999995</v>
      </c>
      <c r="T838" s="7">
        <f t="shared" si="55"/>
        <v>0.34166169065340135</v>
      </c>
    </row>
    <row r="839" spans="1:20" ht="15.6">
      <c r="A839" s="2">
        <v>3478</v>
      </c>
      <c r="B839" s="3">
        <v>46158</v>
      </c>
      <c r="C839" s="4">
        <f>YEAR(SalesDataTable[[#This Row],[Order Date]])</f>
        <v>2026</v>
      </c>
      <c r="D839" s="16" t="str">
        <f>"Q"&amp;ROUNDUP(MONTH(SalesDataTable[[#This Row],[Order Date]])/3,0)</f>
        <v>Q2</v>
      </c>
      <c r="E839" s="4">
        <f>MONTH(SalesDataTable[[#This Row],[Order Date]])</f>
        <v>5</v>
      </c>
      <c r="F839" s="16" t="str">
        <f>TEXT(SalesDataTable[[#This Row],[Order Date]],"MMM")</f>
        <v>May</v>
      </c>
      <c r="G839" s="4" t="s">
        <v>20</v>
      </c>
      <c r="H839" s="4" t="s">
        <v>33</v>
      </c>
      <c r="I839" s="4" t="s">
        <v>2</v>
      </c>
      <c r="J839" s="4" t="s">
        <v>13</v>
      </c>
      <c r="K839" s="4" t="s">
        <v>34</v>
      </c>
      <c r="L839" s="4" t="s">
        <v>42</v>
      </c>
      <c r="M839" s="8">
        <v>4</v>
      </c>
      <c r="N839" s="5">
        <v>36.29</v>
      </c>
      <c r="O839" s="6">
        <v>0.1</v>
      </c>
      <c r="P839" s="5">
        <v>13.77</v>
      </c>
      <c r="Q839" s="5">
        <f t="shared" si="52"/>
        <v>130.64400000000001</v>
      </c>
      <c r="R839" s="5">
        <f t="shared" si="53"/>
        <v>55.08</v>
      </c>
      <c r="S839" s="5">
        <f t="shared" si="54"/>
        <v>75.564000000000007</v>
      </c>
      <c r="T839" s="7">
        <f t="shared" si="55"/>
        <v>0.57839625241113257</v>
      </c>
    </row>
    <row r="840" spans="1:20" ht="15.6">
      <c r="A840" s="2">
        <v>3599</v>
      </c>
      <c r="B840" s="3">
        <v>46158</v>
      </c>
      <c r="C840" s="4">
        <f>YEAR(SalesDataTable[[#This Row],[Order Date]])</f>
        <v>2026</v>
      </c>
      <c r="D840" s="16" t="str">
        <f>"Q"&amp;ROUNDUP(MONTH(SalesDataTable[[#This Row],[Order Date]])/3,0)</f>
        <v>Q2</v>
      </c>
      <c r="E840" s="4">
        <f>MONTH(SalesDataTable[[#This Row],[Order Date]])</f>
        <v>5</v>
      </c>
      <c r="F840" s="16" t="str">
        <f>TEXT(SalesDataTable[[#This Row],[Order Date]],"MMM")</f>
        <v>May</v>
      </c>
      <c r="G840" s="4" t="s">
        <v>6</v>
      </c>
      <c r="H840" s="4" t="s">
        <v>27</v>
      </c>
      <c r="I840" s="4" t="s">
        <v>2</v>
      </c>
      <c r="J840" s="4" t="s">
        <v>13</v>
      </c>
      <c r="K840" s="4" t="s">
        <v>9</v>
      </c>
      <c r="L840" s="4" t="s">
        <v>17</v>
      </c>
      <c r="M840" s="8">
        <v>4</v>
      </c>
      <c r="N840" s="5">
        <v>143.34</v>
      </c>
      <c r="O840" s="6">
        <v>0</v>
      </c>
      <c r="P840" s="5">
        <v>80.55</v>
      </c>
      <c r="Q840" s="5">
        <f t="shared" si="52"/>
        <v>573.36</v>
      </c>
      <c r="R840" s="5">
        <f t="shared" si="53"/>
        <v>322.2</v>
      </c>
      <c r="S840" s="5">
        <f t="shared" si="54"/>
        <v>251.16000000000003</v>
      </c>
      <c r="T840" s="7">
        <f t="shared" si="55"/>
        <v>0.43804939305148599</v>
      </c>
    </row>
    <row r="841" spans="1:20" ht="15.6">
      <c r="A841" s="2">
        <v>282</v>
      </c>
      <c r="B841" s="3">
        <v>46159</v>
      </c>
      <c r="C841" s="4">
        <f>YEAR(SalesDataTable[[#This Row],[Order Date]])</f>
        <v>2026</v>
      </c>
      <c r="D841" s="16" t="str">
        <f>"Q"&amp;ROUNDUP(MONTH(SalesDataTable[[#This Row],[Order Date]])/3,0)</f>
        <v>Q2</v>
      </c>
      <c r="E841" s="4">
        <f>MONTH(SalesDataTable[[#This Row],[Order Date]])</f>
        <v>5</v>
      </c>
      <c r="F841" s="16" t="str">
        <f>TEXT(SalesDataTable[[#This Row],[Order Date]],"MMM")</f>
        <v>May</v>
      </c>
      <c r="G841" s="4" t="s">
        <v>6</v>
      </c>
      <c r="H841" s="4" t="s">
        <v>43</v>
      </c>
      <c r="I841" s="4" t="s">
        <v>28</v>
      </c>
      <c r="J841" s="4" t="s">
        <v>13</v>
      </c>
      <c r="K841" s="4" t="s">
        <v>4</v>
      </c>
      <c r="L841" s="4" t="s">
        <v>22</v>
      </c>
      <c r="M841" s="8">
        <v>3</v>
      </c>
      <c r="N841" s="5">
        <v>51.68</v>
      </c>
      <c r="O841" s="6">
        <v>0</v>
      </c>
      <c r="P841" s="5">
        <v>22.4</v>
      </c>
      <c r="Q841" s="5">
        <f t="shared" si="52"/>
        <v>155.04</v>
      </c>
      <c r="R841" s="5">
        <f t="shared" si="53"/>
        <v>67.199999999999989</v>
      </c>
      <c r="S841" s="5">
        <f t="shared" si="54"/>
        <v>87.84</v>
      </c>
      <c r="T841" s="7">
        <f t="shared" si="55"/>
        <v>0.56656346749226016</v>
      </c>
    </row>
    <row r="842" spans="1:20" ht="15.6">
      <c r="A842" s="2">
        <v>980</v>
      </c>
      <c r="B842" s="3">
        <v>46159</v>
      </c>
      <c r="C842" s="4">
        <f>YEAR(SalesDataTable[[#This Row],[Order Date]])</f>
        <v>2026</v>
      </c>
      <c r="D842" s="16" t="str">
        <f>"Q"&amp;ROUNDUP(MONTH(SalesDataTable[[#This Row],[Order Date]])/3,0)</f>
        <v>Q2</v>
      </c>
      <c r="E842" s="4">
        <f>MONTH(SalesDataTable[[#This Row],[Order Date]])</f>
        <v>5</v>
      </c>
      <c r="F842" s="16" t="str">
        <f>TEXT(SalesDataTable[[#This Row],[Order Date]],"MMM")</f>
        <v>May</v>
      </c>
      <c r="G842" s="4" t="s">
        <v>20</v>
      </c>
      <c r="H842" s="4" t="s">
        <v>31</v>
      </c>
      <c r="I842" s="4" t="s">
        <v>2</v>
      </c>
      <c r="J842" s="4" t="s">
        <v>3</v>
      </c>
      <c r="K842" s="4" t="s">
        <v>14</v>
      </c>
      <c r="L842" s="4" t="s">
        <v>32</v>
      </c>
      <c r="M842" s="8">
        <v>1</v>
      </c>
      <c r="N842" s="5">
        <v>46.84</v>
      </c>
      <c r="O842" s="6">
        <v>0</v>
      </c>
      <c r="P842" s="5">
        <v>17.93</v>
      </c>
      <c r="Q842" s="5">
        <f t="shared" si="52"/>
        <v>46.84</v>
      </c>
      <c r="R842" s="5">
        <f t="shared" si="53"/>
        <v>17.93</v>
      </c>
      <c r="S842" s="5">
        <f t="shared" si="54"/>
        <v>28.910000000000004</v>
      </c>
      <c r="T842" s="7">
        <f t="shared" si="55"/>
        <v>0.61720751494449189</v>
      </c>
    </row>
    <row r="843" spans="1:20" ht="15.6">
      <c r="A843" s="2">
        <v>1155</v>
      </c>
      <c r="B843" s="3">
        <v>46159</v>
      </c>
      <c r="C843" s="4">
        <f>YEAR(SalesDataTable[[#This Row],[Order Date]])</f>
        <v>2026</v>
      </c>
      <c r="D843" s="16" t="str">
        <f>"Q"&amp;ROUNDUP(MONTH(SalesDataTable[[#This Row],[Order Date]])/3,0)</f>
        <v>Q2</v>
      </c>
      <c r="E843" s="4">
        <f>MONTH(SalesDataTable[[#This Row],[Order Date]])</f>
        <v>5</v>
      </c>
      <c r="F843" s="16" t="str">
        <f>TEXT(SalesDataTable[[#This Row],[Order Date]],"MMM")</f>
        <v>May</v>
      </c>
      <c r="G843" s="4" t="s">
        <v>11</v>
      </c>
      <c r="H843" s="4" t="s">
        <v>12</v>
      </c>
      <c r="I843" s="4" t="s">
        <v>28</v>
      </c>
      <c r="J843" s="4" t="s">
        <v>13</v>
      </c>
      <c r="K843" s="4" t="s">
        <v>9</v>
      </c>
      <c r="L843" s="4" t="s">
        <v>46</v>
      </c>
      <c r="M843" s="8">
        <v>5</v>
      </c>
      <c r="N843" s="5">
        <v>72.900000000000006</v>
      </c>
      <c r="O843" s="6">
        <v>0.05</v>
      </c>
      <c r="P843" s="5">
        <v>31.57</v>
      </c>
      <c r="Q843" s="5">
        <f t="shared" si="52"/>
        <v>346.27499999999998</v>
      </c>
      <c r="R843" s="5">
        <f t="shared" si="53"/>
        <v>157.85</v>
      </c>
      <c r="S843" s="5">
        <f t="shared" si="54"/>
        <v>188.42499999999998</v>
      </c>
      <c r="T843" s="7">
        <f t="shared" si="55"/>
        <v>0.54414843693596127</v>
      </c>
    </row>
    <row r="844" spans="1:20" ht="15.6">
      <c r="A844" s="2">
        <v>1816</v>
      </c>
      <c r="B844" s="3">
        <v>46159</v>
      </c>
      <c r="C844" s="4">
        <f>YEAR(SalesDataTable[[#This Row],[Order Date]])</f>
        <v>2026</v>
      </c>
      <c r="D844" s="16" t="str">
        <f>"Q"&amp;ROUNDUP(MONTH(SalesDataTable[[#This Row],[Order Date]])/3,0)</f>
        <v>Q2</v>
      </c>
      <c r="E844" s="4">
        <f>MONTH(SalesDataTable[[#This Row],[Order Date]])</f>
        <v>5</v>
      </c>
      <c r="F844" s="16" t="str">
        <f>TEXT(SalesDataTable[[#This Row],[Order Date]],"MMM")</f>
        <v>May</v>
      </c>
      <c r="G844" s="4" t="s">
        <v>20</v>
      </c>
      <c r="H844" s="4" t="s">
        <v>31</v>
      </c>
      <c r="I844" s="4" t="s">
        <v>2</v>
      </c>
      <c r="J844" s="4" t="s">
        <v>13</v>
      </c>
      <c r="K844" s="4" t="s">
        <v>9</v>
      </c>
      <c r="L844" s="4" t="s">
        <v>10</v>
      </c>
      <c r="M844" s="8">
        <v>1</v>
      </c>
      <c r="N844" s="5">
        <v>91.07</v>
      </c>
      <c r="O844" s="6">
        <v>0</v>
      </c>
      <c r="P844" s="5">
        <v>45.3</v>
      </c>
      <c r="Q844" s="5">
        <f t="shared" si="52"/>
        <v>91.07</v>
      </c>
      <c r="R844" s="5">
        <f t="shared" si="53"/>
        <v>45.3</v>
      </c>
      <c r="S844" s="5">
        <f t="shared" si="54"/>
        <v>45.769999999999996</v>
      </c>
      <c r="T844" s="7">
        <f t="shared" si="55"/>
        <v>0.50258043263423735</v>
      </c>
    </row>
    <row r="845" spans="1:20" ht="15.6">
      <c r="A845" s="2">
        <v>2128</v>
      </c>
      <c r="B845" s="3">
        <v>46159</v>
      </c>
      <c r="C845" s="4">
        <f>YEAR(SalesDataTable[[#This Row],[Order Date]])</f>
        <v>2026</v>
      </c>
      <c r="D845" s="16" t="str">
        <f>"Q"&amp;ROUNDUP(MONTH(SalesDataTable[[#This Row],[Order Date]])/3,0)</f>
        <v>Q2</v>
      </c>
      <c r="E845" s="4">
        <f>MONTH(SalesDataTable[[#This Row],[Order Date]])</f>
        <v>5</v>
      </c>
      <c r="F845" s="16" t="str">
        <f>TEXT(SalesDataTable[[#This Row],[Order Date]],"MMM")</f>
        <v>May</v>
      </c>
      <c r="G845" s="4" t="s">
        <v>11</v>
      </c>
      <c r="H845" s="4" t="s">
        <v>39</v>
      </c>
      <c r="I845" s="4" t="s">
        <v>19</v>
      </c>
      <c r="J845" s="4" t="s">
        <v>13</v>
      </c>
      <c r="K845" s="4" t="s">
        <v>4</v>
      </c>
      <c r="L845" s="4" t="s">
        <v>5</v>
      </c>
      <c r="M845" s="8">
        <v>1</v>
      </c>
      <c r="N845" s="5">
        <v>81.86</v>
      </c>
      <c r="O845" s="6">
        <v>0</v>
      </c>
      <c r="P845" s="5">
        <v>43.14</v>
      </c>
      <c r="Q845" s="5">
        <f t="shared" si="52"/>
        <v>81.86</v>
      </c>
      <c r="R845" s="5">
        <f t="shared" si="53"/>
        <v>43.14</v>
      </c>
      <c r="S845" s="5">
        <f t="shared" si="54"/>
        <v>38.72</v>
      </c>
      <c r="T845" s="7">
        <f t="shared" si="55"/>
        <v>0.47300268751526997</v>
      </c>
    </row>
    <row r="846" spans="1:20" ht="15.6">
      <c r="A846" s="2">
        <v>2296</v>
      </c>
      <c r="B846" s="3">
        <v>46159</v>
      </c>
      <c r="C846" s="4">
        <f>YEAR(SalesDataTable[[#This Row],[Order Date]])</f>
        <v>2026</v>
      </c>
      <c r="D846" s="16" t="str">
        <f>"Q"&amp;ROUNDUP(MONTH(SalesDataTable[[#This Row],[Order Date]])/3,0)</f>
        <v>Q2</v>
      </c>
      <c r="E846" s="4">
        <f>MONTH(SalesDataTable[[#This Row],[Order Date]])</f>
        <v>5</v>
      </c>
      <c r="F846" s="16" t="str">
        <f>TEXT(SalesDataTable[[#This Row],[Order Date]],"MMM")</f>
        <v>May</v>
      </c>
      <c r="G846" s="4" t="s">
        <v>20</v>
      </c>
      <c r="H846" s="4" t="s">
        <v>33</v>
      </c>
      <c r="I846" s="4" t="s">
        <v>2</v>
      </c>
      <c r="J846" s="4" t="s">
        <v>3</v>
      </c>
      <c r="K846" s="4" t="s">
        <v>14</v>
      </c>
      <c r="L846" s="4" t="s">
        <v>32</v>
      </c>
      <c r="M846" s="8">
        <v>1</v>
      </c>
      <c r="N846" s="5">
        <v>45.45</v>
      </c>
      <c r="O846" s="6">
        <v>0</v>
      </c>
      <c r="P846" s="5">
        <v>17.93</v>
      </c>
      <c r="Q846" s="5">
        <f t="shared" si="52"/>
        <v>45.45</v>
      </c>
      <c r="R846" s="5">
        <f t="shared" si="53"/>
        <v>17.93</v>
      </c>
      <c r="S846" s="5">
        <f t="shared" si="54"/>
        <v>27.520000000000003</v>
      </c>
      <c r="T846" s="7">
        <f t="shared" si="55"/>
        <v>0.60550055005500558</v>
      </c>
    </row>
    <row r="847" spans="1:20" ht="15.6">
      <c r="A847" s="2">
        <v>2322</v>
      </c>
      <c r="B847" s="3">
        <v>46159</v>
      </c>
      <c r="C847" s="4">
        <f>YEAR(SalesDataTable[[#This Row],[Order Date]])</f>
        <v>2026</v>
      </c>
      <c r="D847" s="16" t="str">
        <f>"Q"&amp;ROUNDUP(MONTH(SalesDataTable[[#This Row],[Order Date]])/3,0)</f>
        <v>Q2</v>
      </c>
      <c r="E847" s="4">
        <f>MONTH(SalesDataTable[[#This Row],[Order Date]])</f>
        <v>5</v>
      </c>
      <c r="F847" s="16" t="str">
        <f>TEXT(SalesDataTable[[#This Row],[Order Date]],"MMM")</f>
        <v>May</v>
      </c>
      <c r="G847" s="4" t="s">
        <v>11</v>
      </c>
      <c r="H847" s="4" t="s">
        <v>39</v>
      </c>
      <c r="I847" s="4" t="s">
        <v>19</v>
      </c>
      <c r="J847" s="4" t="s">
        <v>16</v>
      </c>
      <c r="K847" s="4" t="s">
        <v>9</v>
      </c>
      <c r="L847" s="4" t="s">
        <v>46</v>
      </c>
      <c r="M847" s="8">
        <v>1</v>
      </c>
      <c r="N847" s="5">
        <v>70.62</v>
      </c>
      <c r="O847" s="6">
        <v>0</v>
      </c>
      <c r="P847" s="5">
        <v>32.53</v>
      </c>
      <c r="Q847" s="5">
        <f t="shared" si="52"/>
        <v>70.62</v>
      </c>
      <c r="R847" s="5">
        <f t="shared" si="53"/>
        <v>32.53</v>
      </c>
      <c r="S847" s="5">
        <f t="shared" si="54"/>
        <v>38.090000000000003</v>
      </c>
      <c r="T847" s="7">
        <f t="shared" si="55"/>
        <v>0.53936561880487111</v>
      </c>
    </row>
    <row r="848" spans="1:20" ht="15.6">
      <c r="A848" s="2">
        <v>3480</v>
      </c>
      <c r="B848" s="3">
        <v>46159</v>
      </c>
      <c r="C848" s="4">
        <f>YEAR(SalesDataTable[[#This Row],[Order Date]])</f>
        <v>2026</v>
      </c>
      <c r="D848" s="16" t="str">
        <f>"Q"&amp;ROUNDUP(MONTH(SalesDataTable[[#This Row],[Order Date]])/3,0)</f>
        <v>Q2</v>
      </c>
      <c r="E848" s="4">
        <f>MONTH(SalesDataTable[[#This Row],[Order Date]])</f>
        <v>5</v>
      </c>
      <c r="F848" s="16" t="str">
        <f>TEXT(SalesDataTable[[#This Row],[Order Date]],"MMM")</f>
        <v>May</v>
      </c>
      <c r="G848" s="4" t="s">
        <v>20</v>
      </c>
      <c r="H848" s="4" t="s">
        <v>33</v>
      </c>
      <c r="I848" s="4" t="s">
        <v>2</v>
      </c>
      <c r="J848" s="4" t="s">
        <v>13</v>
      </c>
      <c r="K848" s="4" t="s">
        <v>34</v>
      </c>
      <c r="L848" s="4" t="s">
        <v>45</v>
      </c>
      <c r="M848" s="8">
        <v>2</v>
      </c>
      <c r="N848" s="5">
        <v>51.56</v>
      </c>
      <c r="O848" s="6">
        <v>0</v>
      </c>
      <c r="P848" s="5">
        <v>22.46</v>
      </c>
      <c r="Q848" s="5">
        <f t="shared" si="52"/>
        <v>103.12</v>
      </c>
      <c r="R848" s="5">
        <f t="shared" si="53"/>
        <v>44.92</v>
      </c>
      <c r="S848" s="5">
        <f t="shared" si="54"/>
        <v>58.2</v>
      </c>
      <c r="T848" s="7">
        <f t="shared" si="55"/>
        <v>0.56439100077579518</v>
      </c>
    </row>
    <row r="849" spans="1:20" ht="15.6">
      <c r="A849" s="2">
        <v>4426</v>
      </c>
      <c r="B849" s="3">
        <v>46159</v>
      </c>
      <c r="C849" s="4">
        <f>YEAR(SalesDataTable[[#This Row],[Order Date]])</f>
        <v>2026</v>
      </c>
      <c r="D849" s="16" t="str">
        <f>"Q"&amp;ROUNDUP(MONTH(SalesDataTable[[#This Row],[Order Date]])/3,0)</f>
        <v>Q2</v>
      </c>
      <c r="E849" s="4">
        <f>MONTH(SalesDataTable[[#This Row],[Order Date]])</f>
        <v>5</v>
      </c>
      <c r="F849" s="16" t="str">
        <f>TEXT(SalesDataTable[[#This Row],[Order Date]],"MMM")</f>
        <v>May</v>
      </c>
      <c r="G849" s="4" t="s">
        <v>20</v>
      </c>
      <c r="H849" s="4" t="s">
        <v>33</v>
      </c>
      <c r="I849" s="4" t="s">
        <v>2</v>
      </c>
      <c r="J849" s="4" t="s">
        <v>13</v>
      </c>
      <c r="K849" s="4" t="s">
        <v>9</v>
      </c>
      <c r="L849" s="4" t="s">
        <v>17</v>
      </c>
      <c r="M849" s="8">
        <v>2</v>
      </c>
      <c r="N849" s="5">
        <v>146.22</v>
      </c>
      <c r="O849" s="6">
        <v>0</v>
      </c>
      <c r="P849" s="5">
        <v>81.069999999999993</v>
      </c>
      <c r="Q849" s="5">
        <f t="shared" si="52"/>
        <v>292.44</v>
      </c>
      <c r="R849" s="5">
        <f t="shared" si="53"/>
        <v>162.13999999999999</v>
      </c>
      <c r="S849" s="5">
        <f t="shared" si="54"/>
        <v>130.30000000000001</v>
      </c>
      <c r="T849" s="7">
        <f t="shared" si="55"/>
        <v>0.4455614826973055</v>
      </c>
    </row>
    <row r="850" spans="1:20" ht="15.6">
      <c r="A850" s="2">
        <v>4938</v>
      </c>
      <c r="B850" s="3">
        <v>46159</v>
      </c>
      <c r="C850" s="4">
        <f>YEAR(SalesDataTable[[#This Row],[Order Date]])</f>
        <v>2026</v>
      </c>
      <c r="D850" s="16" t="str">
        <f>"Q"&amp;ROUNDUP(MONTH(SalesDataTable[[#This Row],[Order Date]])/3,0)</f>
        <v>Q2</v>
      </c>
      <c r="E850" s="4">
        <f>MONTH(SalesDataTable[[#This Row],[Order Date]])</f>
        <v>5</v>
      </c>
      <c r="F850" s="16" t="str">
        <f>TEXT(SalesDataTable[[#This Row],[Order Date]],"MMM")</f>
        <v>May</v>
      </c>
      <c r="G850" s="4" t="s">
        <v>20</v>
      </c>
      <c r="H850" s="4" t="s">
        <v>47</v>
      </c>
      <c r="I850" s="4" t="s">
        <v>19</v>
      </c>
      <c r="J850" s="4" t="s">
        <v>3</v>
      </c>
      <c r="K850" s="4" t="s">
        <v>34</v>
      </c>
      <c r="L850" s="4" t="s">
        <v>45</v>
      </c>
      <c r="M850" s="8">
        <v>2</v>
      </c>
      <c r="N850" s="5">
        <v>51.34</v>
      </c>
      <c r="O850" s="6">
        <v>0</v>
      </c>
      <c r="P850" s="5">
        <v>22.17</v>
      </c>
      <c r="Q850" s="5">
        <f t="shared" si="52"/>
        <v>102.68</v>
      </c>
      <c r="R850" s="5">
        <f t="shared" si="53"/>
        <v>44.34</v>
      </c>
      <c r="S850" s="5">
        <f t="shared" si="54"/>
        <v>58.34</v>
      </c>
      <c r="T850" s="7">
        <f t="shared" si="55"/>
        <v>0.56817296455005839</v>
      </c>
    </row>
    <row r="851" spans="1:20" ht="15.6">
      <c r="A851" s="2">
        <v>915</v>
      </c>
      <c r="B851" s="3">
        <v>46160</v>
      </c>
      <c r="C851" s="4">
        <f>YEAR(SalesDataTable[[#This Row],[Order Date]])</f>
        <v>2026</v>
      </c>
      <c r="D851" s="16" t="str">
        <f>"Q"&amp;ROUNDUP(MONTH(SalesDataTable[[#This Row],[Order Date]])/3,0)</f>
        <v>Q2</v>
      </c>
      <c r="E851" s="4">
        <f>MONTH(SalesDataTable[[#This Row],[Order Date]])</f>
        <v>5</v>
      </c>
      <c r="F851" s="16" t="str">
        <f>TEXT(SalesDataTable[[#This Row],[Order Date]],"MMM")</f>
        <v>May</v>
      </c>
      <c r="G851" s="4" t="s">
        <v>20</v>
      </c>
      <c r="H851" s="4" t="s">
        <v>33</v>
      </c>
      <c r="I851" s="4" t="s">
        <v>2</v>
      </c>
      <c r="J851" s="4" t="s">
        <v>13</v>
      </c>
      <c r="K851" s="4" t="s">
        <v>9</v>
      </c>
      <c r="L851" s="4" t="s">
        <v>37</v>
      </c>
      <c r="M851" s="8">
        <v>1</v>
      </c>
      <c r="N851" s="5">
        <v>153.61000000000001</v>
      </c>
      <c r="O851" s="6">
        <v>0.05</v>
      </c>
      <c r="P851" s="5">
        <v>79.94</v>
      </c>
      <c r="Q851" s="5">
        <f t="shared" si="52"/>
        <v>145.92950000000002</v>
      </c>
      <c r="R851" s="5">
        <f t="shared" si="53"/>
        <v>79.94</v>
      </c>
      <c r="S851" s="5">
        <f t="shared" si="54"/>
        <v>65.989500000000021</v>
      </c>
      <c r="T851" s="7">
        <f t="shared" si="55"/>
        <v>0.45220123415758989</v>
      </c>
    </row>
    <row r="852" spans="1:20" ht="15.6">
      <c r="A852" s="2">
        <v>1188</v>
      </c>
      <c r="B852" s="3">
        <v>46160</v>
      </c>
      <c r="C852" s="4">
        <f>YEAR(SalesDataTable[[#This Row],[Order Date]])</f>
        <v>2026</v>
      </c>
      <c r="D852" s="16" t="str">
        <f>"Q"&amp;ROUNDUP(MONTH(SalesDataTable[[#This Row],[Order Date]])/3,0)</f>
        <v>Q2</v>
      </c>
      <c r="E852" s="4">
        <f>MONTH(SalesDataTable[[#This Row],[Order Date]])</f>
        <v>5</v>
      </c>
      <c r="F852" s="16" t="str">
        <f>TEXT(SalesDataTable[[#This Row],[Order Date]],"MMM")</f>
        <v>May</v>
      </c>
      <c r="G852" s="4" t="s">
        <v>6</v>
      </c>
      <c r="H852" s="4" t="s">
        <v>27</v>
      </c>
      <c r="I852" s="4" t="s">
        <v>2</v>
      </c>
      <c r="J852" s="4" t="s">
        <v>3</v>
      </c>
      <c r="K852" s="4" t="s">
        <v>23</v>
      </c>
      <c r="L852" s="4" t="s">
        <v>40</v>
      </c>
      <c r="M852" s="8">
        <v>1</v>
      </c>
      <c r="N852" s="5">
        <v>82.44</v>
      </c>
      <c r="O852" s="6">
        <v>0.15</v>
      </c>
      <c r="P852" s="5">
        <v>39.380000000000003</v>
      </c>
      <c r="Q852" s="5">
        <f t="shared" si="52"/>
        <v>70.073999999999998</v>
      </c>
      <c r="R852" s="5">
        <f t="shared" si="53"/>
        <v>39.380000000000003</v>
      </c>
      <c r="S852" s="5">
        <f t="shared" si="54"/>
        <v>30.693999999999996</v>
      </c>
      <c r="T852" s="7">
        <f t="shared" si="55"/>
        <v>0.43802266175757054</v>
      </c>
    </row>
    <row r="853" spans="1:20" ht="15.6">
      <c r="A853" s="2">
        <v>1594</v>
      </c>
      <c r="B853" s="3">
        <v>46160</v>
      </c>
      <c r="C853" s="4">
        <f>YEAR(SalesDataTable[[#This Row],[Order Date]])</f>
        <v>2026</v>
      </c>
      <c r="D853" s="16" t="str">
        <f>"Q"&amp;ROUNDUP(MONTH(SalesDataTable[[#This Row],[Order Date]])/3,0)</f>
        <v>Q2</v>
      </c>
      <c r="E853" s="4">
        <f>MONTH(SalesDataTable[[#This Row],[Order Date]])</f>
        <v>5</v>
      </c>
      <c r="F853" s="16" t="str">
        <f>TEXT(SalesDataTable[[#This Row],[Order Date]],"MMM")</f>
        <v>May</v>
      </c>
      <c r="G853" s="4" t="s">
        <v>0</v>
      </c>
      <c r="H853" s="4" t="s">
        <v>1</v>
      </c>
      <c r="I853" s="4" t="s">
        <v>8</v>
      </c>
      <c r="J853" s="4" t="s">
        <v>16</v>
      </c>
      <c r="K853" s="4" t="s">
        <v>9</v>
      </c>
      <c r="L853" s="4" t="s">
        <v>10</v>
      </c>
      <c r="M853" s="8">
        <v>10</v>
      </c>
      <c r="N853" s="5">
        <v>92.09</v>
      </c>
      <c r="O853" s="6">
        <v>0.15</v>
      </c>
      <c r="P853" s="5">
        <v>45.13</v>
      </c>
      <c r="Q853" s="5">
        <f t="shared" si="52"/>
        <v>782.7650000000001</v>
      </c>
      <c r="R853" s="5">
        <f t="shared" si="53"/>
        <v>451.3</v>
      </c>
      <c r="S853" s="5">
        <f t="shared" si="54"/>
        <v>331.46500000000009</v>
      </c>
      <c r="T853" s="7">
        <f t="shared" si="55"/>
        <v>0.42345403792964686</v>
      </c>
    </row>
    <row r="854" spans="1:20" ht="15.6">
      <c r="A854" s="2">
        <v>3022</v>
      </c>
      <c r="B854" s="3">
        <v>46160</v>
      </c>
      <c r="C854" s="4">
        <f>YEAR(SalesDataTable[[#This Row],[Order Date]])</f>
        <v>2026</v>
      </c>
      <c r="D854" s="16" t="str">
        <f>"Q"&amp;ROUNDUP(MONTH(SalesDataTable[[#This Row],[Order Date]])/3,0)</f>
        <v>Q2</v>
      </c>
      <c r="E854" s="4">
        <f>MONTH(SalesDataTable[[#This Row],[Order Date]])</f>
        <v>5</v>
      </c>
      <c r="F854" s="16" t="str">
        <f>TEXT(SalesDataTable[[#This Row],[Order Date]],"MMM")</f>
        <v>May</v>
      </c>
      <c r="G854" s="4" t="s">
        <v>20</v>
      </c>
      <c r="H854" s="4" t="s">
        <v>33</v>
      </c>
      <c r="I854" s="4" t="s">
        <v>28</v>
      </c>
      <c r="J854" s="4" t="s">
        <v>13</v>
      </c>
      <c r="K854" s="4" t="s">
        <v>14</v>
      </c>
      <c r="L854" s="4" t="s">
        <v>15</v>
      </c>
      <c r="M854" s="8">
        <v>1</v>
      </c>
      <c r="N854" s="5">
        <v>36.72</v>
      </c>
      <c r="O854" s="6">
        <v>0</v>
      </c>
      <c r="P854" s="5">
        <v>13.67</v>
      </c>
      <c r="Q854" s="5">
        <f t="shared" si="52"/>
        <v>36.72</v>
      </c>
      <c r="R854" s="5">
        <f t="shared" si="53"/>
        <v>13.67</v>
      </c>
      <c r="S854" s="5">
        <f t="shared" si="54"/>
        <v>23.049999999999997</v>
      </c>
      <c r="T854" s="7">
        <f t="shared" si="55"/>
        <v>0.62772331154684091</v>
      </c>
    </row>
    <row r="855" spans="1:20" ht="15.6">
      <c r="A855" s="2">
        <v>588</v>
      </c>
      <c r="B855" s="3">
        <v>46161</v>
      </c>
      <c r="C855" s="4">
        <f>YEAR(SalesDataTable[[#This Row],[Order Date]])</f>
        <v>2026</v>
      </c>
      <c r="D855" s="16" t="str">
        <f>"Q"&amp;ROUNDUP(MONTH(SalesDataTable[[#This Row],[Order Date]])/3,0)</f>
        <v>Q2</v>
      </c>
      <c r="E855" s="4">
        <f>MONTH(SalesDataTable[[#This Row],[Order Date]])</f>
        <v>5</v>
      </c>
      <c r="F855" s="16" t="str">
        <f>TEXT(SalesDataTable[[#This Row],[Order Date]],"MMM")</f>
        <v>May</v>
      </c>
      <c r="G855" s="4" t="s">
        <v>6</v>
      </c>
      <c r="H855" s="4" t="s">
        <v>7</v>
      </c>
      <c r="I855" s="4" t="s">
        <v>8</v>
      </c>
      <c r="J855" s="4" t="s">
        <v>16</v>
      </c>
      <c r="K855" s="4" t="s">
        <v>14</v>
      </c>
      <c r="L855" s="4" t="s">
        <v>44</v>
      </c>
      <c r="M855" s="8">
        <v>3</v>
      </c>
      <c r="N855" s="5">
        <v>132.41999999999999</v>
      </c>
      <c r="O855" s="6">
        <v>0.05</v>
      </c>
      <c r="P855" s="5">
        <v>67.09</v>
      </c>
      <c r="Q855" s="5">
        <f t="shared" si="52"/>
        <v>377.39699999999999</v>
      </c>
      <c r="R855" s="5">
        <f t="shared" si="53"/>
        <v>201.27</v>
      </c>
      <c r="S855" s="5">
        <f t="shared" si="54"/>
        <v>176.12699999999998</v>
      </c>
      <c r="T855" s="7">
        <f t="shared" si="55"/>
        <v>0.46668892439526544</v>
      </c>
    </row>
    <row r="856" spans="1:20" ht="15.6">
      <c r="A856" s="2">
        <v>1016</v>
      </c>
      <c r="B856" s="3">
        <v>46161</v>
      </c>
      <c r="C856" s="4">
        <f>YEAR(SalesDataTable[[#This Row],[Order Date]])</f>
        <v>2026</v>
      </c>
      <c r="D856" s="16" t="str">
        <f>"Q"&amp;ROUNDUP(MONTH(SalesDataTable[[#This Row],[Order Date]])/3,0)</f>
        <v>Q2</v>
      </c>
      <c r="E856" s="4">
        <f>MONTH(SalesDataTable[[#This Row],[Order Date]])</f>
        <v>5</v>
      </c>
      <c r="F856" s="16" t="str">
        <f>TEXT(SalesDataTable[[#This Row],[Order Date]],"MMM")</f>
        <v>May</v>
      </c>
      <c r="G856" s="4" t="s">
        <v>20</v>
      </c>
      <c r="H856" s="4" t="s">
        <v>47</v>
      </c>
      <c r="I856" s="4" t="s">
        <v>19</v>
      </c>
      <c r="J856" s="4" t="s">
        <v>3</v>
      </c>
      <c r="K856" s="4" t="s">
        <v>23</v>
      </c>
      <c r="L856" s="4" t="s">
        <v>29</v>
      </c>
      <c r="M856" s="8">
        <v>2</v>
      </c>
      <c r="N856" s="5">
        <v>192.1</v>
      </c>
      <c r="O856" s="6">
        <v>0.05</v>
      </c>
      <c r="P856" s="5">
        <v>106.07</v>
      </c>
      <c r="Q856" s="5">
        <f t="shared" si="52"/>
        <v>364.98999999999995</v>
      </c>
      <c r="R856" s="5">
        <f t="shared" si="53"/>
        <v>212.14</v>
      </c>
      <c r="S856" s="5">
        <f t="shared" si="54"/>
        <v>152.84999999999997</v>
      </c>
      <c r="T856" s="7">
        <f t="shared" si="55"/>
        <v>0.41877859667388145</v>
      </c>
    </row>
    <row r="857" spans="1:20" ht="15.6">
      <c r="A857" s="2">
        <v>1930</v>
      </c>
      <c r="B857" s="3">
        <v>46161</v>
      </c>
      <c r="C857" s="4">
        <f>YEAR(SalesDataTable[[#This Row],[Order Date]])</f>
        <v>2026</v>
      </c>
      <c r="D857" s="16" t="str">
        <f>"Q"&amp;ROUNDUP(MONTH(SalesDataTable[[#This Row],[Order Date]])/3,0)</f>
        <v>Q2</v>
      </c>
      <c r="E857" s="4">
        <f>MONTH(SalesDataTable[[#This Row],[Order Date]])</f>
        <v>5</v>
      </c>
      <c r="F857" s="16" t="str">
        <f>TEXT(SalesDataTable[[#This Row],[Order Date]],"MMM")</f>
        <v>May</v>
      </c>
      <c r="G857" s="4" t="s">
        <v>11</v>
      </c>
      <c r="H857" s="4" t="s">
        <v>52</v>
      </c>
      <c r="I857" s="4" t="s">
        <v>19</v>
      </c>
      <c r="J857" s="4" t="s">
        <v>13</v>
      </c>
      <c r="K857" s="4" t="s">
        <v>14</v>
      </c>
      <c r="L857" s="4" t="s">
        <v>15</v>
      </c>
      <c r="M857" s="8">
        <v>4</v>
      </c>
      <c r="N857" s="5">
        <v>36.94</v>
      </c>
      <c r="O857" s="6">
        <v>0</v>
      </c>
      <c r="P857" s="5">
        <v>13.63</v>
      </c>
      <c r="Q857" s="5">
        <f t="shared" si="52"/>
        <v>147.76</v>
      </c>
      <c r="R857" s="5">
        <f t="shared" si="53"/>
        <v>54.52</v>
      </c>
      <c r="S857" s="5">
        <f t="shared" si="54"/>
        <v>93.239999999999981</v>
      </c>
      <c r="T857" s="7">
        <f t="shared" si="55"/>
        <v>0.63102328099620997</v>
      </c>
    </row>
    <row r="858" spans="1:20" ht="15.6">
      <c r="A858" s="2">
        <v>2658</v>
      </c>
      <c r="B858" s="3">
        <v>46161</v>
      </c>
      <c r="C858" s="4">
        <f>YEAR(SalesDataTable[[#This Row],[Order Date]])</f>
        <v>2026</v>
      </c>
      <c r="D858" s="16" t="str">
        <f>"Q"&amp;ROUNDUP(MONTH(SalesDataTable[[#This Row],[Order Date]])/3,0)</f>
        <v>Q2</v>
      </c>
      <c r="E858" s="4">
        <f>MONTH(SalesDataTable[[#This Row],[Order Date]])</f>
        <v>5</v>
      </c>
      <c r="F858" s="16" t="str">
        <f>TEXT(SalesDataTable[[#This Row],[Order Date]],"MMM")</f>
        <v>May</v>
      </c>
      <c r="G858" s="4" t="s">
        <v>0</v>
      </c>
      <c r="H858" s="4" t="s">
        <v>50</v>
      </c>
      <c r="I858" s="4" t="s">
        <v>2</v>
      </c>
      <c r="J858" s="4" t="s">
        <v>16</v>
      </c>
      <c r="K858" s="4" t="s">
        <v>9</v>
      </c>
      <c r="L858" s="4" t="s">
        <v>37</v>
      </c>
      <c r="M858" s="8">
        <v>1</v>
      </c>
      <c r="N858" s="5">
        <v>153.16999999999999</v>
      </c>
      <c r="O858" s="6">
        <v>0</v>
      </c>
      <c r="P858" s="5">
        <v>78.489999999999995</v>
      </c>
      <c r="Q858" s="5">
        <f t="shared" si="52"/>
        <v>153.16999999999999</v>
      </c>
      <c r="R858" s="5">
        <f t="shared" si="53"/>
        <v>78.489999999999995</v>
      </c>
      <c r="S858" s="5">
        <f t="shared" si="54"/>
        <v>74.679999999999993</v>
      </c>
      <c r="T858" s="7">
        <f t="shared" si="55"/>
        <v>0.48756283867598094</v>
      </c>
    </row>
    <row r="859" spans="1:20" ht="15.6">
      <c r="A859" s="2">
        <v>2951</v>
      </c>
      <c r="B859" s="3">
        <v>46161</v>
      </c>
      <c r="C859" s="4">
        <f>YEAR(SalesDataTable[[#This Row],[Order Date]])</f>
        <v>2026</v>
      </c>
      <c r="D859" s="16" t="str">
        <f>"Q"&amp;ROUNDUP(MONTH(SalesDataTable[[#This Row],[Order Date]])/3,0)</f>
        <v>Q2</v>
      </c>
      <c r="E859" s="4">
        <f>MONTH(SalesDataTable[[#This Row],[Order Date]])</f>
        <v>5</v>
      </c>
      <c r="F859" s="16" t="str">
        <f>TEXT(SalesDataTable[[#This Row],[Order Date]],"MMM")</f>
        <v>May</v>
      </c>
      <c r="G859" s="4" t="s">
        <v>0</v>
      </c>
      <c r="H859" s="4" t="s">
        <v>1</v>
      </c>
      <c r="I859" s="4" t="s">
        <v>2</v>
      </c>
      <c r="J859" s="4" t="s">
        <v>16</v>
      </c>
      <c r="K859" s="4" t="s">
        <v>4</v>
      </c>
      <c r="L859" s="4" t="s">
        <v>5</v>
      </c>
      <c r="M859" s="8">
        <v>2</v>
      </c>
      <c r="N859" s="5">
        <v>82.85</v>
      </c>
      <c r="O859" s="6">
        <v>0</v>
      </c>
      <c r="P859" s="5">
        <v>42.53</v>
      </c>
      <c r="Q859" s="5">
        <f t="shared" si="52"/>
        <v>165.7</v>
      </c>
      <c r="R859" s="5">
        <f t="shared" si="53"/>
        <v>85.06</v>
      </c>
      <c r="S859" s="5">
        <f t="shared" si="54"/>
        <v>80.639999999999986</v>
      </c>
      <c r="T859" s="7">
        <f t="shared" si="55"/>
        <v>0.48666264333132164</v>
      </c>
    </row>
    <row r="860" spans="1:20" ht="15.6">
      <c r="A860" s="2">
        <v>4328</v>
      </c>
      <c r="B860" s="3">
        <v>46161</v>
      </c>
      <c r="C860" s="4">
        <f>YEAR(SalesDataTable[[#This Row],[Order Date]])</f>
        <v>2026</v>
      </c>
      <c r="D860" s="16" t="str">
        <f>"Q"&amp;ROUNDUP(MONTH(SalesDataTable[[#This Row],[Order Date]])/3,0)</f>
        <v>Q2</v>
      </c>
      <c r="E860" s="4">
        <f>MONTH(SalesDataTable[[#This Row],[Order Date]])</f>
        <v>5</v>
      </c>
      <c r="F860" s="16" t="str">
        <f>TEXT(SalesDataTable[[#This Row],[Order Date]],"MMM")</f>
        <v>May</v>
      </c>
      <c r="G860" s="4" t="s">
        <v>11</v>
      </c>
      <c r="H860" s="4" t="s">
        <v>25</v>
      </c>
      <c r="I860" s="4" t="s">
        <v>28</v>
      </c>
      <c r="J860" s="4" t="s">
        <v>13</v>
      </c>
      <c r="K860" s="4" t="s">
        <v>9</v>
      </c>
      <c r="L860" s="4" t="s">
        <v>17</v>
      </c>
      <c r="M860" s="8">
        <v>1</v>
      </c>
      <c r="N860" s="5">
        <v>143.52000000000001</v>
      </c>
      <c r="O860" s="6">
        <v>0</v>
      </c>
      <c r="P860" s="5">
        <v>81.040000000000006</v>
      </c>
      <c r="Q860" s="5">
        <f t="shared" si="52"/>
        <v>143.52000000000001</v>
      </c>
      <c r="R860" s="5">
        <f t="shared" si="53"/>
        <v>81.040000000000006</v>
      </c>
      <c r="S860" s="5">
        <f t="shared" si="54"/>
        <v>62.480000000000004</v>
      </c>
      <c r="T860" s="7">
        <f t="shared" si="55"/>
        <v>0.435340022296544</v>
      </c>
    </row>
    <row r="861" spans="1:20" ht="15.6">
      <c r="A861" s="2">
        <v>4591</v>
      </c>
      <c r="B861" s="3">
        <v>46161</v>
      </c>
      <c r="C861" s="4">
        <f>YEAR(SalesDataTable[[#This Row],[Order Date]])</f>
        <v>2026</v>
      </c>
      <c r="D861" s="16" t="str">
        <f>"Q"&amp;ROUNDUP(MONTH(SalesDataTable[[#This Row],[Order Date]])/3,0)</f>
        <v>Q2</v>
      </c>
      <c r="E861" s="4">
        <f>MONTH(SalesDataTable[[#This Row],[Order Date]])</f>
        <v>5</v>
      </c>
      <c r="F861" s="16" t="str">
        <f>TEXT(SalesDataTable[[#This Row],[Order Date]],"MMM")</f>
        <v>May</v>
      </c>
      <c r="G861" s="4" t="s">
        <v>11</v>
      </c>
      <c r="H861" s="4" t="s">
        <v>52</v>
      </c>
      <c r="I861" s="4" t="s">
        <v>19</v>
      </c>
      <c r="J861" s="4" t="s">
        <v>13</v>
      </c>
      <c r="K861" s="4" t="s">
        <v>23</v>
      </c>
      <c r="L861" s="4" t="s">
        <v>29</v>
      </c>
      <c r="M861" s="8">
        <v>1</v>
      </c>
      <c r="N861" s="5">
        <v>192.94</v>
      </c>
      <c r="O861" s="6">
        <v>0</v>
      </c>
      <c r="P861" s="5">
        <v>105.15</v>
      </c>
      <c r="Q861" s="5">
        <f t="shared" si="52"/>
        <v>192.94</v>
      </c>
      <c r="R861" s="5">
        <f t="shared" si="53"/>
        <v>105.15</v>
      </c>
      <c r="S861" s="5">
        <f t="shared" si="54"/>
        <v>87.789999999999992</v>
      </c>
      <c r="T861" s="7">
        <f t="shared" si="55"/>
        <v>0.45501192080439512</v>
      </c>
    </row>
    <row r="862" spans="1:20" ht="15.6">
      <c r="A862" s="2">
        <v>280</v>
      </c>
      <c r="B862" s="3">
        <v>46162</v>
      </c>
      <c r="C862" s="4">
        <f>YEAR(SalesDataTable[[#This Row],[Order Date]])</f>
        <v>2026</v>
      </c>
      <c r="D862" s="16" t="str">
        <f>"Q"&amp;ROUNDUP(MONTH(SalesDataTable[[#This Row],[Order Date]])/3,0)</f>
        <v>Q2</v>
      </c>
      <c r="E862" s="4">
        <f>MONTH(SalesDataTable[[#This Row],[Order Date]])</f>
        <v>5</v>
      </c>
      <c r="F862" s="16" t="str">
        <f>TEXT(SalesDataTable[[#This Row],[Order Date]],"MMM")</f>
        <v>May</v>
      </c>
      <c r="G862" s="4" t="s">
        <v>20</v>
      </c>
      <c r="H862" s="4" t="s">
        <v>33</v>
      </c>
      <c r="I862" s="4" t="s">
        <v>19</v>
      </c>
      <c r="J862" s="4" t="s">
        <v>16</v>
      </c>
      <c r="K862" s="4" t="s">
        <v>14</v>
      </c>
      <c r="L862" s="4" t="s">
        <v>48</v>
      </c>
      <c r="M862" s="8">
        <v>1</v>
      </c>
      <c r="N862" s="5">
        <v>168.56</v>
      </c>
      <c r="O862" s="6">
        <v>0</v>
      </c>
      <c r="P862" s="5">
        <v>85.46</v>
      </c>
      <c r="Q862" s="5">
        <f t="shared" si="52"/>
        <v>168.56</v>
      </c>
      <c r="R862" s="5">
        <f t="shared" si="53"/>
        <v>85.46</v>
      </c>
      <c r="S862" s="5">
        <f t="shared" si="54"/>
        <v>83.100000000000009</v>
      </c>
      <c r="T862" s="7">
        <f t="shared" si="55"/>
        <v>0.49299952539155201</v>
      </c>
    </row>
    <row r="863" spans="1:20" ht="15.6">
      <c r="A863" s="2">
        <v>409</v>
      </c>
      <c r="B863" s="3">
        <v>46162</v>
      </c>
      <c r="C863" s="4">
        <f>YEAR(SalesDataTable[[#This Row],[Order Date]])</f>
        <v>2026</v>
      </c>
      <c r="D863" s="16" t="str">
        <f>"Q"&amp;ROUNDUP(MONTH(SalesDataTable[[#This Row],[Order Date]])/3,0)</f>
        <v>Q2</v>
      </c>
      <c r="E863" s="4">
        <f>MONTH(SalesDataTable[[#This Row],[Order Date]])</f>
        <v>5</v>
      </c>
      <c r="F863" s="16" t="str">
        <f>TEXT(SalesDataTable[[#This Row],[Order Date]],"MMM")</f>
        <v>May</v>
      </c>
      <c r="G863" s="4" t="s">
        <v>0</v>
      </c>
      <c r="H863" s="4" t="s">
        <v>1</v>
      </c>
      <c r="I863" s="4" t="s">
        <v>2</v>
      </c>
      <c r="J863" s="4" t="s">
        <v>13</v>
      </c>
      <c r="K863" s="4" t="s">
        <v>23</v>
      </c>
      <c r="L863" s="4" t="s">
        <v>51</v>
      </c>
      <c r="M863" s="8">
        <v>2</v>
      </c>
      <c r="N863" s="5">
        <v>123.9</v>
      </c>
      <c r="O863" s="6">
        <v>0</v>
      </c>
      <c r="P863" s="5">
        <v>58.95</v>
      </c>
      <c r="Q863" s="5">
        <f t="shared" si="52"/>
        <v>247.8</v>
      </c>
      <c r="R863" s="5">
        <f t="shared" si="53"/>
        <v>117.9</v>
      </c>
      <c r="S863" s="5">
        <f t="shared" si="54"/>
        <v>129.9</v>
      </c>
      <c r="T863" s="7">
        <f t="shared" si="55"/>
        <v>0.52421307506053272</v>
      </c>
    </row>
    <row r="864" spans="1:20" ht="15.6">
      <c r="A864" s="2">
        <v>1372</v>
      </c>
      <c r="B864" s="3">
        <v>46162</v>
      </c>
      <c r="C864" s="4">
        <f>YEAR(SalesDataTable[[#This Row],[Order Date]])</f>
        <v>2026</v>
      </c>
      <c r="D864" s="16" t="str">
        <f>"Q"&amp;ROUNDUP(MONTH(SalesDataTable[[#This Row],[Order Date]])/3,0)</f>
        <v>Q2</v>
      </c>
      <c r="E864" s="4">
        <f>MONTH(SalesDataTable[[#This Row],[Order Date]])</f>
        <v>5</v>
      </c>
      <c r="F864" s="16" t="str">
        <f>TEXT(SalesDataTable[[#This Row],[Order Date]],"MMM")</f>
        <v>May</v>
      </c>
      <c r="G864" s="4" t="s">
        <v>0</v>
      </c>
      <c r="H864" s="4" t="s">
        <v>36</v>
      </c>
      <c r="I864" s="4" t="s">
        <v>2</v>
      </c>
      <c r="J864" s="4" t="s">
        <v>13</v>
      </c>
      <c r="K864" s="4" t="s">
        <v>9</v>
      </c>
      <c r="L864" s="4" t="s">
        <v>17</v>
      </c>
      <c r="M864" s="8">
        <v>2</v>
      </c>
      <c r="N864" s="5">
        <v>140.93</v>
      </c>
      <c r="O864" s="6">
        <v>0</v>
      </c>
      <c r="P864" s="5">
        <v>81.040000000000006</v>
      </c>
      <c r="Q864" s="5">
        <f t="shared" si="52"/>
        <v>281.86</v>
      </c>
      <c r="R864" s="5">
        <f t="shared" si="53"/>
        <v>162.08000000000001</v>
      </c>
      <c r="S864" s="5">
        <f t="shared" si="54"/>
        <v>119.78</v>
      </c>
      <c r="T864" s="7">
        <f t="shared" si="55"/>
        <v>0.42496274746327961</v>
      </c>
    </row>
    <row r="865" spans="1:20" ht="15.6">
      <c r="A865" s="2">
        <v>2327</v>
      </c>
      <c r="B865" s="3">
        <v>46162</v>
      </c>
      <c r="C865" s="4">
        <f>YEAR(SalesDataTable[[#This Row],[Order Date]])</f>
        <v>2026</v>
      </c>
      <c r="D865" s="16" t="str">
        <f>"Q"&amp;ROUNDUP(MONTH(SalesDataTable[[#This Row],[Order Date]])/3,0)</f>
        <v>Q2</v>
      </c>
      <c r="E865" s="4">
        <f>MONTH(SalesDataTable[[#This Row],[Order Date]])</f>
        <v>5</v>
      </c>
      <c r="F865" s="16" t="str">
        <f>TEXT(SalesDataTable[[#This Row],[Order Date]],"MMM")</f>
        <v>May</v>
      </c>
      <c r="G865" s="4" t="s">
        <v>11</v>
      </c>
      <c r="H865" s="4" t="s">
        <v>25</v>
      </c>
      <c r="I865" s="4" t="s">
        <v>19</v>
      </c>
      <c r="J865" s="4" t="s">
        <v>3</v>
      </c>
      <c r="K865" s="4" t="s">
        <v>9</v>
      </c>
      <c r="L865" s="4" t="s">
        <v>46</v>
      </c>
      <c r="M865" s="8">
        <v>1</v>
      </c>
      <c r="N865" s="5">
        <v>73.150000000000006</v>
      </c>
      <c r="O865" s="6">
        <v>0</v>
      </c>
      <c r="P865" s="5">
        <v>32.950000000000003</v>
      </c>
      <c r="Q865" s="5">
        <f t="shared" si="52"/>
        <v>73.150000000000006</v>
      </c>
      <c r="R865" s="5">
        <f t="shared" si="53"/>
        <v>32.950000000000003</v>
      </c>
      <c r="S865" s="5">
        <f t="shared" si="54"/>
        <v>40.200000000000003</v>
      </c>
      <c r="T865" s="7">
        <f t="shared" si="55"/>
        <v>0.54955570745044424</v>
      </c>
    </row>
    <row r="866" spans="1:20" ht="15.6">
      <c r="A866" s="2">
        <v>2703</v>
      </c>
      <c r="B866" s="3">
        <v>46162</v>
      </c>
      <c r="C866" s="4">
        <f>YEAR(SalesDataTable[[#This Row],[Order Date]])</f>
        <v>2026</v>
      </c>
      <c r="D866" s="16" t="str">
        <f>"Q"&amp;ROUNDUP(MONTH(SalesDataTable[[#This Row],[Order Date]])/3,0)</f>
        <v>Q2</v>
      </c>
      <c r="E866" s="4">
        <f>MONTH(SalesDataTable[[#This Row],[Order Date]])</f>
        <v>5</v>
      </c>
      <c r="F866" s="16" t="str">
        <f>TEXT(SalesDataTable[[#This Row],[Order Date]],"MMM")</f>
        <v>May</v>
      </c>
      <c r="G866" s="4" t="s">
        <v>20</v>
      </c>
      <c r="H866" s="4" t="s">
        <v>33</v>
      </c>
      <c r="I866" s="4" t="s">
        <v>19</v>
      </c>
      <c r="J866" s="4" t="s">
        <v>16</v>
      </c>
      <c r="K866" s="4" t="s">
        <v>23</v>
      </c>
      <c r="L866" s="4" t="s">
        <v>29</v>
      </c>
      <c r="M866" s="8">
        <v>2</v>
      </c>
      <c r="N866" s="5">
        <v>197.35</v>
      </c>
      <c r="O866" s="6">
        <v>0.05</v>
      </c>
      <c r="P866" s="5">
        <v>102.63</v>
      </c>
      <c r="Q866" s="5">
        <f t="shared" si="52"/>
        <v>374.96499999999997</v>
      </c>
      <c r="R866" s="5">
        <f t="shared" si="53"/>
        <v>205.26</v>
      </c>
      <c r="S866" s="5">
        <f t="shared" si="54"/>
        <v>169.70499999999998</v>
      </c>
      <c r="T866" s="7">
        <f t="shared" si="55"/>
        <v>0.45258890829810783</v>
      </c>
    </row>
    <row r="867" spans="1:20" ht="15.6">
      <c r="A867" s="2">
        <v>2776</v>
      </c>
      <c r="B867" s="3">
        <v>46162</v>
      </c>
      <c r="C867" s="4">
        <f>YEAR(SalesDataTable[[#This Row],[Order Date]])</f>
        <v>2026</v>
      </c>
      <c r="D867" s="16" t="str">
        <f>"Q"&amp;ROUNDUP(MONTH(SalesDataTable[[#This Row],[Order Date]])/3,0)</f>
        <v>Q2</v>
      </c>
      <c r="E867" s="4">
        <f>MONTH(SalesDataTable[[#This Row],[Order Date]])</f>
        <v>5</v>
      </c>
      <c r="F867" s="16" t="str">
        <f>TEXT(SalesDataTable[[#This Row],[Order Date]],"MMM")</f>
        <v>May</v>
      </c>
      <c r="G867" s="4" t="s">
        <v>20</v>
      </c>
      <c r="H867" s="4" t="s">
        <v>21</v>
      </c>
      <c r="I867" s="4" t="s">
        <v>2</v>
      </c>
      <c r="J867" s="4" t="s">
        <v>16</v>
      </c>
      <c r="K867" s="4" t="s">
        <v>14</v>
      </c>
      <c r="L867" s="4" t="s">
        <v>15</v>
      </c>
      <c r="M867" s="8">
        <v>3</v>
      </c>
      <c r="N867" s="5">
        <v>36.74</v>
      </c>
      <c r="O867" s="6">
        <v>0.05</v>
      </c>
      <c r="P867" s="5">
        <v>13.97</v>
      </c>
      <c r="Q867" s="5">
        <f t="shared" si="52"/>
        <v>104.70899999999999</v>
      </c>
      <c r="R867" s="5">
        <f t="shared" si="53"/>
        <v>41.910000000000004</v>
      </c>
      <c r="S867" s="5">
        <f t="shared" si="54"/>
        <v>62.798999999999985</v>
      </c>
      <c r="T867" s="7">
        <f t="shared" si="55"/>
        <v>0.59974787267570118</v>
      </c>
    </row>
    <row r="868" spans="1:20" ht="15.6">
      <c r="A868" s="2">
        <v>3411</v>
      </c>
      <c r="B868" s="3">
        <v>46162</v>
      </c>
      <c r="C868" s="4">
        <f>YEAR(SalesDataTable[[#This Row],[Order Date]])</f>
        <v>2026</v>
      </c>
      <c r="D868" s="16" t="str">
        <f>"Q"&amp;ROUNDUP(MONTH(SalesDataTable[[#This Row],[Order Date]])/3,0)</f>
        <v>Q2</v>
      </c>
      <c r="E868" s="4">
        <f>MONTH(SalesDataTable[[#This Row],[Order Date]])</f>
        <v>5</v>
      </c>
      <c r="F868" s="16" t="str">
        <f>TEXT(SalesDataTable[[#This Row],[Order Date]],"MMM")</f>
        <v>May</v>
      </c>
      <c r="G868" s="4" t="s">
        <v>6</v>
      </c>
      <c r="H868" s="4" t="s">
        <v>41</v>
      </c>
      <c r="I868" s="4" t="s">
        <v>2</v>
      </c>
      <c r="J868" s="4" t="s">
        <v>3</v>
      </c>
      <c r="K868" s="4" t="s">
        <v>9</v>
      </c>
      <c r="L868" s="4" t="s">
        <v>37</v>
      </c>
      <c r="M868" s="8">
        <v>2</v>
      </c>
      <c r="N868" s="5">
        <v>151.35</v>
      </c>
      <c r="O868" s="6">
        <v>0.05</v>
      </c>
      <c r="P868" s="5">
        <v>77.150000000000006</v>
      </c>
      <c r="Q868" s="5">
        <f t="shared" si="52"/>
        <v>287.565</v>
      </c>
      <c r="R868" s="5">
        <f t="shared" si="53"/>
        <v>154.30000000000001</v>
      </c>
      <c r="S868" s="5">
        <f t="shared" si="54"/>
        <v>133.26499999999999</v>
      </c>
      <c r="T868" s="7">
        <f t="shared" si="55"/>
        <v>0.46342566028550064</v>
      </c>
    </row>
    <row r="869" spans="1:20" ht="15.6">
      <c r="A869" s="2">
        <v>3841</v>
      </c>
      <c r="B869" s="3">
        <v>46162</v>
      </c>
      <c r="C869" s="4">
        <f>YEAR(SalesDataTable[[#This Row],[Order Date]])</f>
        <v>2026</v>
      </c>
      <c r="D869" s="16" t="str">
        <f>"Q"&amp;ROUNDUP(MONTH(SalesDataTable[[#This Row],[Order Date]])/3,0)</f>
        <v>Q2</v>
      </c>
      <c r="E869" s="4">
        <f>MONTH(SalesDataTable[[#This Row],[Order Date]])</f>
        <v>5</v>
      </c>
      <c r="F869" s="16" t="str">
        <f>TEXT(SalesDataTable[[#This Row],[Order Date]],"MMM")</f>
        <v>May</v>
      </c>
      <c r="G869" s="4" t="s">
        <v>0</v>
      </c>
      <c r="H869" s="4" t="s">
        <v>50</v>
      </c>
      <c r="I869" s="4" t="s">
        <v>19</v>
      </c>
      <c r="J869" s="4" t="s">
        <v>13</v>
      </c>
      <c r="K869" s="4" t="s">
        <v>4</v>
      </c>
      <c r="L869" s="4" t="s">
        <v>22</v>
      </c>
      <c r="M869" s="8">
        <v>2</v>
      </c>
      <c r="N869" s="5">
        <v>50.09</v>
      </c>
      <c r="O869" s="6">
        <v>0.05</v>
      </c>
      <c r="P869" s="5">
        <v>23.16</v>
      </c>
      <c r="Q869" s="5">
        <f t="shared" si="52"/>
        <v>95.171000000000006</v>
      </c>
      <c r="R869" s="5">
        <f t="shared" si="53"/>
        <v>46.32</v>
      </c>
      <c r="S869" s="5">
        <f t="shared" si="54"/>
        <v>48.851000000000006</v>
      </c>
      <c r="T869" s="7">
        <f t="shared" si="55"/>
        <v>0.51329711781950382</v>
      </c>
    </row>
    <row r="870" spans="1:20" ht="15.6">
      <c r="A870" s="2">
        <v>5121</v>
      </c>
      <c r="B870" s="3">
        <v>46162</v>
      </c>
      <c r="C870" s="4">
        <f>YEAR(SalesDataTable[[#This Row],[Order Date]])</f>
        <v>2026</v>
      </c>
      <c r="D870" s="16" t="str">
        <f>"Q"&amp;ROUNDUP(MONTH(SalesDataTable[[#This Row],[Order Date]])/3,0)</f>
        <v>Q2</v>
      </c>
      <c r="E870" s="4">
        <f>MONTH(SalesDataTable[[#This Row],[Order Date]])</f>
        <v>5</v>
      </c>
      <c r="F870" s="16" t="str">
        <f>TEXT(SalesDataTable[[#This Row],[Order Date]],"MMM")</f>
        <v>May</v>
      </c>
      <c r="G870" s="4" t="s">
        <v>0</v>
      </c>
      <c r="H870" s="4" t="s">
        <v>36</v>
      </c>
      <c r="I870" s="4" t="s">
        <v>2</v>
      </c>
      <c r="J870" s="4" t="s">
        <v>13</v>
      </c>
      <c r="K870" s="4" t="s">
        <v>34</v>
      </c>
      <c r="L870" s="4" t="s">
        <v>38</v>
      </c>
      <c r="M870" s="8">
        <v>2</v>
      </c>
      <c r="N870" s="5">
        <v>121.96</v>
      </c>
      <c r="O870" s="6">
        <v>0.05</v>
      </c>
      <c r="P870" s="5">
        <v>71.2</v>
      </c>
      <c r="Q870" s="5">
        <f t="shared" si="52"/>
        <v>231.72399999999999</v>
      </c>
      <c r="R870" s="5">
        <f t="shared" si="53"/>
        <v>142.4</v>
      </c>
      <c r="S870" s="5">
        <f t="shared" si="54"/>
        <v>89.323999999999984</v>
      </c>
      <c r="T870" s="7">
        <f t="shared" si="55"/>
        <v>0.38547582468799085</v>
      </c>
    </row>
    <row r="871" spans="1:20" ht="15.6">
      <c r="A871" s="2">
        <v>53</v>
      </c>
      <c r="B871" s="3">
        <v>46163</v>
      </c>
      <c r="C871" s="4">
        <f>YEAR(SalesDataTable[[#This Row],[Order Date]])</f>
        <v>2026</v>
      </c>
      <c r="D871" s="16" t="str">
        <f>"Q"&amp;ROUNDUP(MONTH(SalesDataTable[[#This Row],[Order Date]])/3,0)</f>
        <v>Q2</v>
      </c>
      <c r="E871" s="4">
        <f>MONTH(SalesDataTable[[#This Row],[Order Date]])</f>
        <v>5</v>
      </c>
      <c r="F871" s="16" t="str">
        <f>TEXT(SalesDataTable[[#This Row],[Order Date]],"MMM")</f>
        <v>May</v>
      </c>
      <c r="G871" s="4" t="s">
        <v>20</v>
      </c>
      <c r="H871" s="4" t="s">
        <v>47</v>
      </c>
      <c r="I871" s="4" t="s">
        <v>2</v>
      </c>
      <c r="J871" s="4" t="s">
        <v>16</v>
      </c>
      <c r="K871" s="4" t="s">
        <v>14</v>
      </c>
      <c r="L871" s="4" t="s">
        <v>44</v>
      </c>
      <c r="M871" s="8">
        <v>1</v>
      </c>
      <c r="N871" s="5">
        <v>134.28</v>
      </c>
      <c r="O871" s="6">
        <v>0.05</v>
      </c>
      <c r="P871" s="5">
        <v>65.44</v>
      </c>
      <c r="Q871" s="5">
        <f t="shared" si="52"/>
        <v>127.56599999999999</v>
      </c>
      <c r="R871" s="5">
        <f t="shared" si="53"/>
        <v>65.44</v>
      </c>
      <c r="S871" s="5">
        <f t="shared" si="54"/>
        <v>62.125999999999991</v>
      </c>
      <c r="T871" s="7">
        <f t="shared" si="55"/>
        <v>0.487010645469796</v>
      </c>
    </row>
    <row r="872" spans="1:20" ht="15.6">
      <c r="A872" s="2">
        <v>127</v>
      </c>
      <c r="B872" s="3">
        <v>46163</v>
      </c>
      <c r="C872" s="4">
        <f>YEAR(SalesDataTable[[#This Row],[Order Date]])</f>
        <v>2026</v>
      </c>
      <c r="D872" s="16" t="str">
        <f>"Q"&amp;ROUNDUP(MONTH(SalesDataTable[[#This Row],[Order Date]])/3,0)</f>
        <v>Q2</v>
      </c>
      <c r="E872" s="4">
        <f>MONTH(SalesDataTable[[#This Row],[Order Date]])</f>
        <v>5</v>
      </c>
      <c r="F872" s="16" t="str">
        <f>TEXT(SalesDataTable[[#This Row],[Order Date]],"MMM")</f>
        <v>May</v>
      </c>
      <c r="G872" s="4" t="s">
        <v>20</v>
      </c>
      <c r="H872" s="4" t="s">
        <v>31</v>
      </c>
      <c r="I872" s="4" t="s">
        <v>2</v>
      </c>
      <c r="J872" s="4" t="s">
        <v>16</v>
      </c>
      <c r="K872" s="4" t="s">
        <v>4</v>
      </c>
      <c r="L872" s="4" t="s">
        <v>30</v>
      </c>
      <c r="M872" s="8">
        <v>3</v>
      </c>
      <c r="N872" s="5">
        <v>100.48</v>
      </c>
      <c r="O872" s="6">
        <v>0.05</v>
      </c>
      <c r="P872" s="5">
        <v>50.68</v>
      </c>
      <c r="Q872" s="5">
        <f t="shared" si="52"/>
        <v>286.36799999999999</v>
      </c>
      <c r="R872" s="5">
        <f t="shared" si="53"/>
        <v>152.04</v>
      </c>
      <c r="S872" s="5">
        <f t="shared" si="54"/>
        <v>134.328</v>
      </c>
      <c r="T872" s="7">
        <f t="shared" si="55"/>
        <v>0.46907475695608447</v>
      </c>
    </row>
    <row r="873" spans="1:20" ht="15.6">
      <c r="A873" s="2">
        <v>1092</v>
      </c>
      <c r="B873" s="3">
        <v>46163</v>
      </c>
      <c r="C873" s="4">
        <f>YEAR(SalesDataTable[[#This Row],[Order Date]])</f>
        <v>2026</v>
      </c>
      <c r="D873" s="16" t="str">
        <f>"Q"&amp;ROUNDUP(MONTH(SalesDataTable[[#This Row],[Order Date]])/3,0)</f>
        <v>Q2</v>
      </c>
      <c r="E873" s="4">
        <f>MONTH(SalesDataTable[[#This Row],[Order Date]])</f>
        <v>5</v>
      </c>
      <c r="F873" s="16" t="str">
        <f>TEXT(SalesDataTable[[#This Row],[Order Date]],"MMM")</f>
        <v>May</v>
      </c>
      <c r="G873" s="4" t="s">
        <v>20</v>
      </c>
      <c r="H873" s="4" t="s">
        <v>33</v>
      </c>
      <c r="I873" s="4" t="s">
        <v>2</v>
      </c>
      <c r="J873" s="4" t="s">
        <v>13</v>
      </c>
      <c r="K873" s="4" t="s">
        <v>34</v>
      </c>
      <c r="L873" s="4" t="s">
        <v>42</v>
      </c>
      <c r="M873" s="8">
        <v>3</v>
      </c>
      <c r="N873" s="5">
        <v>36.229999999999997</v>
      </c>
      <c r="O873" s="6">
        <v>0</v>
      </c>
      <c r="P873" s="5">
        <v>13.55</v>
      </c>
      <c r="Q873" s="5">
        <f t="shared" si="52"/>
        <v>108.69</v>
      </c>
      <c r="R873" s="5">
        <f t="shared" si="53"/>
        <v>40.650000000000006</v>
      </c>
      <c r="S873" s="5">
        <f t="shared" si="54"/>
        <v>68.039999999999992</v>
      </c>
      <c r="T873" s="7">
        <f t="shared" si="55"/>
        <v>0.62600055202870541</v>
      </c>
    </row>
    <row r="874" spans="1:20" ht="15.6">
      <c r="A874" s="2">
        <v>1213</v>
      </c>
      <c r="B874" s="3">
        <v>46163</v>
      </c>
      <c r="C874" s="4">
        <f>YEAR(SalesDataTable[[#This Row],[Order Date]])</f>
        <v>2026</v>
      </c>
      <c r="D874" s="16" t="str">
        <f>"Q"&amp;ROUNDUP(MONTH(SalesDataTable[[#This Row],[Order Date]])/3,0)</f>
        <v>Q2</v>
      </c>
      <c r="E874" s="4">
        <f>MONTH(SalesDataTable[[#This Row],[Order Date]])</f>
        <v>5</v>
      </c>
      <c r="F874" s="16" t="str">
        <f>TEXT(SalesDataTable[[#This Row],[Order Date]],"MMM")</f>
        <v>May</v>
      </c>
      <c r="G874" s="4" t="s">
        <v>11</v>
      </c>
      <c r="H874" s="4" t="s">
        <v>12</v>
      </c>
      <c r="I874" s="4" t="s">
        <v>28</v>
      </c>
      <c r="J874" s="4" t="s">
        <v>3</v>
      </c>
      <c r="K874" s="4" t="s">
        <v>23</v>
      </c>
      <c r="L874" s="4" t="s">
        <v>51</v>
      </c>
      <c r="M874" s="8">
        <v>3</v>
      </c>
      <c r="N874" s="5">
        <v>120.61</v>
      </c>
      <c r="O874" s="6">
        <v>0</v>
      </c>
      <c r="P874" s="5">
        <v>60.17</v>
      </c>
      <c r="Q874" s="5">
        <f t="shared" si="52"/>
        <v>361.83</v>
      </c>
      <c r="R874" s="5">
        <f t="shared" si="53"/>
        <v>180.51</v>
      </c>
      <c r="S874" s="5">
        <f t="shared" si="54"/>
        <v>181.32</v>
      </c>
      <c r="T874" s="7">
        <f t="shared" si="55"/>
        <v>0.50111931017328581</v>
      </c>
    </row>
    <row r="875" spans="1:20" ht="15.6">
      <c r="A875" s="2">
        <v>1849</v>
      </c>
      <c r="B875" s="3">
        <v>46163</v>
      </c>
      <c r="C875" s="4">
        <f>YEAR(SalesDataTable[[#This Row],[Order Date]])</f>
        <v>2026</v>
      </c>
      <c r="D875" s="16" t="str">
        <f>"Q"&amp;ROUNDUP(MONTH(SalesDataTable[[#This Row],[Order Date]])/3,0)</f>
        <v>Q2</v>
      </c>
      <c r="E875" s="4">
        <f>MONTH(SalesDataTable[[#This Row],[Order Date]])</f>
        <v>5</v>
      </c>
      <c r="F875" s="16" t="str">
        <f>TEXT(SalesDataTable[[#This Row],[Order Date]],"MMM")</f>
        <v>May</v>
      </c>
      <c r="G875" s="4" t="s">
        <v>11</v>
      </c>
      <c r="H875" s="4" t="s">
        <v>25</v>
      </c>
      <c r="I875" s="4" t="s">
        <v>28</v>
      </c>
      <c r="J875" s="4" t="s">
        <v>3</v>
      </c>
      <c r="K875" s="4" t="s">
        <v>14</v>
      </c>
      <c r="L875" s="4" t="s">
        <v>32</v>
      </c>
      <c r="M875" s="8">
        <v>3</v>
      </c>
      <c r="N875" s="5">
        <v>46.46</v>
      </c>
      <c r="O875" s="6">
        <v>0</v>
      </c>
      <c r="P875" s="5">
        <v>18.71</v>
      </c>
      <c r="Q875" s="5">
        <f t="shared" si="52"/>
        <v>139.38</v>
      </c>
      <c r="R875" s="5">
        <f t="shared" si="53"/>
        <v>56.13</v>
      </c>
      <c r="S875" s="5">
        <f t="shared" si="54"/>
        <v>83.25</v>
      </c>
      <c r="T875" s="7">
        <f t="shared" si="55"/>
        <v>0.59728798966853214</v>
      </c>
    </row>
    <row r="876" spans="1:20" ht="15.6">
      <c r="A876" s="2">
        <v>2395</v>
      </c>
      <c r="B876" s="3">
        <v>46163</v>
      </c>
      <c r="C876" s="4">
        <f>YEAR(SalesDataTable[[#This Row],[Order Date]])</f>
        <v>2026</v>
      </c>
      <c r="D876" s="16" t="str">
        <f>"Q"&amp;ROUNDUP(MONTH(SalesDataTable[[#This Row],[Order Date]])/3,0)</f>
        <v>Q2</v>
      </c>
      <c r="E876" s="4">
        <f>MONTH(SalesDataTable[[#This Row],[Order Date]])</f>
        <v>5</v>
      </c>
      <c r="F876" s="16" t="str">
        <f>TEXT(SalesDataTable[[#This Row],[Order Date]],"MMM")</f>
        <v>May</v>
      </c>
      <c r="G876" s="4" t="s">
        <v>6</v>
      </c>
      <c r="H876" s="4" t="s">
        <v>43</v>
      </c>
      <c r="I876" s="4" t="s">
        <v>2</v>
      </c>
      <c r="J876" s="4" t="s">
        <v>16</v>
      </c>
      <c r="K876" s="4" t="s">
        <v>34</v>
      </c>
      <c r="L876" s="4" t="s">
        <v>42</v>
      </c>
      <c r="M876" s="8">
        <v>1</v>
      </c>
      <c r="N876" s="5">
        <v>36.9</v>
      </c>
      <c r="O876" s="6">
        <v>0.05</v>
      </c>
      <c r="P876" s="5">
        <v>13.89</v>
      </c>
      <c r="Q876" s="5">
        <f t="shared" si="52"/>
        <v>35.055</v>
      </c>
      <c r="R876" s="5">
        <f t="shared" si="53"/>
        <v>13.89</v>
      </c>
      <c r="S876" s="5">
        <f t="shared" si="54"/>
        <v>21.164999999999999</v>
      </c>
      <c r="T876" s="7">
        <f t="shared" si="55"/>
        <v>0.60376551133932388</v>
      </c>
    </row>
    <row r="877" spans="1:20" ht="15.6">
      <c r="A877" s="2">
        <v>4166</v>
      </c>
      <c r="B877" s="3">
        <v>46163</v>
      </c>
      <c r="C877" s="4">
        <f>YEAR(SalesDataTable[[#This Row],[Order Date]])</f>
        <v>2026</v>
      </c>
      <c r="D877" s="16" t="str">
        <f>"Q"&amp;ROUNDUP(MONTH(SalesDataTable[[#This Row],[Order Date]])/3,0)</f>
        <v>Q2</v>
      </c>
      <c r="E877" s="4">
        <f>MONTH(SalesDataTable[[#This Row],[Order Date]])</f>
        <v>5</v>
      </c>
      <c r="F877" s="16" t="str">
        <f>TEXT(SalesDataTable[[#This Row],[Order Date]],"MMM")</f>
        <v>May</v>
      </c>
      <c r="G877" s="4" t="s">
        <v>11</v>
      </c>
      <c r="H877" s="4" t="s">
        <v>18</v>
      </c>
      <c r="I877" s="4" t="s">
        <v>2</v>
      </c>
      <c r="J877" s="4" t="s">
        <v>13</v>
      </c>
      <c r="K877" s="4" t="s">
        <v>34</v>
      </c>
      <c r="L877" s="4" t="s">
        <v>35</v>
      </c>
      <c r="M877" s="8">
        <v>6</v>
      </c>
      <c r="N877" s="5">
        <v>40.61</v>
      </c>
      <c r="O877" s="6">
        <v>0.05</v>
      </c>
      <c r="P877" s="5">
        <v>15.14</v>
      </c>
      <c r="Q877" s="5">
        <f t="shared" si="52"/>
        <v>231.47699999999998</v>
      </c>
      <c r="R877" s="5">
        <f t="shared" si="53"/>
        <v>90.84</v>
      </c>
      <c r="S877" s="5">
        <f t="shared" si="54"/>
        <v>140.63699999999997</v>
      </c>
      <c r="T877" s="7">
        <f t="shared" si="55"/>
        <v>0.607563602431343</v>
      </c>
    </row>
    <row r="878" spans="1:20" ht="15.6">
      <c r="A878" s="2">
        <v>1004</v>
      </c>
      <c r="B878" s="3">
        <v>46164</v>
      </c>
      <c r="C878" s="4">
        <f>YEAR(SalesDataTable[[#This Row],[Order Date]])</f>
        <v>2026</v>
      </c>
      <c r="D878" s="16" t="str">
        <f>"Q"&amp;ROUNDUP(MONTH(SalesDataTable[[#This Row],[Order Date]])/3,0)</f>
        <v>Q2</v>
      </c>
      <c r="E878" s="4">
        <f>MONTH(SalesDataTable[[#This Row],[Order Date]])</f>
        <v>5</v>
      </c>
      <c r="F878" s="16" t="str">
        <f>TEXT(SalesDataTable[[#This Row],[Order Date]],"MMM")</f>
        <v>May</v>
      </c>
      <c r="G878" s="4" t="s">
        <v>20</v>
      </c>
      <c r="H878" s="4" t="s">
        <v>47</v>
      </c>
      <c r="I878" s="4" t="s">
        <v>2</v>
      </c>
      <c r="J878" s="4" t="s">
        <v>16</v>
      </c>
      <c r="K878" s="4" t="s">
        <v>14</v>
      </c>
      <c r="L878" s="4" t="s">
        <v>15</v>
      </c>
      <c r="M878" s="8">
        <v>2</v>
      </c>
      <c r="N878" s="5">
        <v>36.86</v>
      </c>
      <c r="O878" s="6">
        <v>0.05</v>
      </c>
      <c r="P878" s="5">
        <v>13.85</v>
      </c>
      <c r="Q878" s="5">
        <f t="shared" si="52"/>
        <v>70.033999999999992</v>
      </c>
      <c r="R878" s="5">
        <f t="shared" si="53"/>
        <v>27.7</v>
      </c>
      <c r="S878" s="5">
        <f t="shared" si="54"/>
        <v>42.333999999999989</v>
      </c>
      <c r="T878" s="7">
        <f t="shared" si="55"/>
        <v>0.60447782505640113</v>
      </c>
    </row>
    <row r="879" spans="1:20" ht="15.6">
      <c r="A879" s="2">
        <v>1012</v>
      </c>
      <c r="B879" s="3">
        <v>46164</v>
      </c>
      <c r="C879" s="4">
        <f>YEAR(SalesDataTable[[#This Row],[Order Date]])</f>
        <v>2026</v>
      </c>
      <c r="D879" s="16" t="str">
        <f>"Q"&amp;ROUNDUP(MONTH(SalesDataTable[[#This Row],[Order Date]])/3,0)</f>
        <v>Q2</v>
      </c>
      <c r="E879" s="4">
        <f>MONTH(SalesDataTable[[#This Row],[Order Date]])</f>
        <v>5</v>
      </c>
      <c r="F879" s="16" t="str">
        <f>TEXT(SalesDataTable[[#This Row],[Order Date]],"MMM")</f>
        <v>May</v>
      </c>
      <c r="G879" s="4" t="s">
        <v>6</v>
      </c>
      <c r="H879" s="4" t="s">
        <v>27</v>
      </c>
      <c r="I879" s="4" t="s">
        <v>2</v>
      </c>
      <c r="J879" s="4" t="s">
        <v>13</v>
      </c>
      <c r="K879" s="4" t="s">
        <v>9</v>
      </c>
      <c r="L879" s="4" t="s">
        <v>37</v>
      </c>
      <c r="M879" s="8">
        <v>3</v>
      </c>
      <c r="N879" s="5">
        <v>156.74</v>
      </c>
      <c r="O879" s="6">
        <v>0</v>
      </c>
      <c r="P879" s="5">
        <v>79.819999999999993</v>
      </c>
      <c r="Q879" s="5">
        <f t="shared" si="52"/>
        <v>470.22</v>
      </c>
      <c r="R879" s="5">
        <f t="shared" si="53"/>
        <v>239.45999999999998</v>
      </c>
      <c r="S879" s="5">
        <f t="shared" si="54"/>
        <v>230.76000000000005</v>
      </c>
      <c r="T879" s="7">
        <f t="shared" si="55"/>
        <v>0.49074901110118674</v>
      </c>
    </row>
    <row r="880" spans="1:20" ht="15.6">
      <c r="A880" s="2">
        <v>2180</v>
      </c>
      <c r="B880" s="3">
        <v>46164</v>
      </c>
      <c r="C880" s="4">
        <f>YEAR(SalesDataTable[[#This Row],[Order Date]])</f>
        <v>2026</v>
      </c>
      <c r="D880" s="16" t="str">
        <f>"Q"&amp;ROUNDUP(MONTH(SalesDataTable[[#This Row],[Order Date]])/3,0)</f>
        <v>Q2</v>
      </c>
      <c r="E880" s="4">
        <f>MONTH(SalesDataTable[[#This Row],[Order Date]])</f>
        <v>5</v>
      </c>
      <c r="F880" s="16" t="str">
        <f>TEXT(SalesDataTable[[#This Row],[Order Date]],"MMM")</f>
        <v>May</v>
      </c>
      <c r="G880" s="4" t="s">
        <v>0</v>
      </c>
      <c r="H880" s="4" t="s">
        <v>36</v>
      </c>
      <c r="I880" s="4" t="s">
        <v>8</v>
      </c>
      <c r="J880" s="4" t="s">
        <v>3</v>
      </c>
      <c r="K880" s="4" t="s">
        <v>4</v>
      </c>
      <c r="L880" s="4" t="s">
        <v>22</v>
      </c>
      <c r="M880" s="8">
        <v>3</v>
      </c>
      <c r="N880" s="5">
        <v>51.04</v>
      </c>
      <c r="O880" s="6">
        <v>0.2</v>
      </c>
      <c r="P880" s="5">
        <v>22.32</v>
      </c>
      <c r="Q880" s="5">
        <f t="shared" si="52"/>
        <v>122.49600000000001</v>
      </c>
      <c r="R880" s="5">
        <f t="shared" si="53"/>
        <v>66.960000000000008</v>
      </c>
      <c r="S880" s="5">
        <f t="shared" si="54"/>
        <v>55.536000000000001</v>
      </c>
      <c r="T880" s="7">
        <f t="shared" si="55"/>
        <v>0.45336990595611282</v>
      </c>
    </row>
    <row r="881" spans="1:20" ht="15.6">
      <c r="A881" s="2">
        <v>3659</v>
      </c>
      <c r="B881" s="3">
        <v>46164</v>
      </c>
      <c r="C881" s="4">
        <f>YEAR(SalesDataTable[[#This Row],[Order Date]])</f>
        <v>2026</v>
      </c>
      <c r="D881" s="16" t="str">
        <f>"Q"&amp;ROUNDUP(MONTH(SalesDataTable[[#This Row],[Order Date]])/3,0)</f>
        <v>Q2</v>
      </c>
      <c r="E881" s="4">
        <f>MONTH(SalesDataTable[[#This Row],[Order Date]])</f>
        <v>5</v>
      </c>
      <c r="F881" s="16" t="str">
        <f>TEXT(SalesDataTable[[#This Row],[Order Date]],"MMM")</f>
        <v>May</v>
      </c>
      <c r="G881" s="4" t="s">
        <v>20</v>
      </c>
      <c r="H881" s="4" t="s">
        <v>47</v>
      </c>
      <c r="I881" s="4" t="s">
        <v>19</v>
      </c>
      <c r="J881" s="4" t="s">
        <v>13</v>
      </c>
      <c r="K881" s="4" t="s">
        <v>9</v>
      </c>
      <c r="L881" s="4" t="s">
        <v>10</v>
      </c>
      <c r="M881" s="8">
        <v>2</v>
      </c>
      <c r="N881" s="5">
        <v>93.55</v>
      </c>
      <c r="O881" s="6">
        <v>0</v>
      </c>
      <c r="P881" s="5">
        <v>44.31</v>
      </c>
      <c r="Q881" s="5">
        <f t="shared" si="52"/>
        <v>187.1</v>
      </c>
      <c r="R881" s="5">
        <f t="shared" si="53"/>
        <v>88.62</v>
      </c>
      <c r="S881" s="5">
        <f t="shared" si="54"/>
        <v>98.47999999999999</v>
      </c>
      <c r="T881" s="7">
        <f t="shared" si="55"/>
        <v>0.52634954569748793</v>
      </c>
    </row>
    <row r="882" spans="1:20" ht="15.6">
      <c r="A882" s="2">
        <v>3775</v>
      </c>
      <c r="B882" s="3">
        <v>46164</v>
      </c>
      <c r="C882" s="4">
        <f>YEAR(SalesDataTable[[#This Row],[Order Date]])</f>
        <v>2026</v>
      </c>
      <c r="D882" s="16" t="str">
        <f>"Q"&amp;ROUNDUP(MONTH(SalesDataTable[[#This Row],[Order Date]])/3,0)</f>
        <v>Q2</v>
      </c>
      <c r="E882" s="4">
        <f>MONTH(SalesDataTable[[#This Row],[Order Date]])</f>
        <v>5</v>
      </c>
      <c r="F882" s="16" t="str">
        <f>TEXT(SalesDataTable[[#This Row],[Order Date]],"MMM")</f>
        <v>May</v>
      </c>
      <c r="G882" s="4" t="s">
        <v>11</v>
      </c>
      <c r="H882" s="4" t="s">
        <v>12</v>
      </c>
      <c r="I882" s="4" t="s">
        <v>2</v>
      </c>
      <c r="J882" s="4" t="s">
        <v>16</v>
      </c>
      <c r="K882" s="4" t="s">
        <v>14</v>
      </c>
      <c r="L882" s="4" t="s">
        <v>44</v>
      </c>
      <c r="M882" s="8">
        <v>1</v>
      </c>
      <c r="N882" s="5">
        <v>131.74</v>
      </c>
      <c r="O882" s="6">
        <v>0</v>
      </c>
      <c r="P882" s="5">
        <v>66.650000000000006</v>
      </c>
      <c r="Q882" s="5">
        <f t="shared" si="52"/>
        <v>131.74</v>
      </c>
      <c r="R882" s="5">
        <f t="shared" si="53"/>
        <v>66.650000000000006</v>
      </c>
      <c r="S882" s="5">
        <f t="shared" si="54"/>
        <v>65.09</v>
      </c>
      <c r="T882" s="7">
        <f t="shared" si="55"/>
        <v>0.49407924700166994</v>
      </c>
    </row>
    <row r="883" spans="1:20" ht="15.6">
      <c r="A883" s="2">
        <v>4071</v>
      </c>
      <c r="B883" s="3">
        <v>46164</v>
      </c>
      <c r="C883" s="4">
        <f>YEAR(SalesDataTable[[#This Row],[Order Date]])</f>
        <v>2026</v>
      </c>
      <c r="D883" s="16" t="str">
        <f>"Q"&amp;ROUNDUP(MONTH(SalesDataTable[[#This Row],[Order Date]])/3,0)</f>
        <v>Q2</v>
      </c>
      <c r="E883" s="4">
        <f>MONTH(SalesDataTable[[#This Row],[Order Date]])</f>
        <v>5</v>
      </c>
      <c r="F883" s="16" t="str">
        <f>TEXT(SalesDataTable[[#This Row],[Order Date]],"MMM")</f>
        <v>May</v>
      </c>
      <c r="G883" s="4" t="s">
        <v>20</v>
      </c>
      <c r="H883" s="4" t="s">
        <v>33</v>
      </c>
      <c r="I883" s="4" t="s">
        <v>2</v>
      </c>
      <c r="J883" s="4" t="s">
        <v>13</v>
      </c>
      <c r="K883" s="4" t="s">
        <v>9</v>
      </c>
      <c r="L883" s="4" t="s">
        <v>10</v>
      </c>
      <c r="M883" s="8">
        <v>5</v>
      </c>
      <c r="N883" s="5">
        <v>91.79</v>
      </c>
      <c r="O883" s="6">
        <v>0.05</v>
      </c>
      <c r="P883" s="5">
        <v>44.48</v>
      </c>
      <c r="Q883" s="5">
        <f t="shared" si="52"/>
        <v>436.0025</v>
      </c>
      <c r="R883" s="5">
        <f t="shared" si="53"/>
        <v>222.39999999999998</v>
      </c>
      <c r="S883" s="5">
        <f t="shared" si="54"/>
        <v>213.60250000000002</v>
      </c>
      <c r="T883" s="7">
        <f t="shared" si="55"/>
        <v>0.48991118170193981</v>
      </c>
    </row>
    <row r="884" spans="1:20" ht="15.6">
      <c r="A884" s="2">
        <v>5137</v>
      </c>
      <c r="B884" s="3">
        <v>46164</v>
      </c>
      <c r="C884" s="4">
        <f>YEAR(SalesDataTable[[#This Row],[Order Date]])</f>
        <v>2026</v>
      </c>
      <c r="D884" s="16" t="str">
        <f>"Q"&amp;ROUNDUP(MONTH(SalesDataTable[[#This Row],[Order Date]])/3,0)</f>
        <v>Q2</v>
      </c>
      <c r="E884" s="4">
        <f>MONTH(SalesDataTable[[#This Row],[Order Date]])</f>
        <v>5</v>
      </c>
      <c r="F884" s="16" t="str">
        <f>TEXT(SalesDataTable[[#This Row],[Order Date]],"MMM")</f>
        <v>May</v>
      </c>
      <c r="G884" s="4" t="s">
        <v>20</v>
      </c>
      <c r="H884" s="4" t="s">
        <v>47</v>
      </c>
      <c r="I884" s="4" t="s">
        <v>2</v>
      </c>
      <c r="J884" s="4" t="s">
        <v>16</v>
      </c>
      <c r="K884" s="4" t="s">
        <v>9</v>
      </c>
      <c r="L884" s="4" t="s">
        <v>37</v>
      </c>
      <c r="M884" s="8">
        <v>4</v>
      </c>
      <c r="N884" s="5">
        <v>155.4</v>
      </c>
      <c r="O884" s="6">
        <v>0.05</v>
      </c>
      <c r="P884" s="5">
        <v>77.31</v>
      </c>
      <c r="Q884" s="5">
        <f t="shared" si="52"/>
        <v>590.52</v>
      </c>
      <c r="R884" s="5">
        <f t="shared" si="53"/>
        <v>309.24</v>
      </c>
      <c r="S884" s="5">
        <f t="shared" si="54"/>
        <v>281.27999999999997</v>
      </c>
      <c r="T884" s="7">
        <f t="shared" si="55"/>
        <v>0.47632595001016048</v>
      </c>
    </row>
    <row r="885" spans="1:20" ht="15.6">
      <c r="A885" s="2">
        <v>133</v>
      </c>
      <c r="B885" s="3">
        <v>46165</v>
      </c>
      <c r="C885" s="4">
        <f>YEAR(SalesDataTable[[#This Row],[Order Date]])</f>
        <v>2026</v>
      </c>
      <c r="D885" s="16" t="str">
        <f>"Q"&amp;ROUNDUP(MONTH(SalesDataTable[[#This Row],[Order Date]])/3,0)</f>
        <v>Q2</v>
      </c>
      <c r="E885" s="4">
        <f>MONTH(SalesDataTable[[#This Row],[Order Date]])</f>
        <v>5</v>
      </c>
      <c r="F885" s="16" t="str">
        <f>TEXT(SalesDataTable[[#This Row],[Order Date]],"MMM")</f>
        <v>May</v>
      </c>
      <c r="G885" s="4" t="s">
        <v>6</v>
      </c>
      <c r="H885" s="4" t="s">
        <v>7</v>
      </c>
      <c r="I885" s="4" t="s">
        <v>2</v>
      </c>
      <c r="J885" s="4" t="s">
        <v>13</v>
      </c>
      <c r="K885" s="4" t="s">
        <v>14</v>
      </c>
      <c r="L885" s="4" t="s">
        <v>15</v>
      </c>
      <c r="M885" s="8">
        <v>1</v>
      </c>
      <c r="N885" s="5">
        <v>36.57</v>
      </c>
      <c r="O885" s="6">
        <v>0.05</v>
      </c>
      <c r="P885" s="5">
        <v>13.33</v>
      </c>
      <c r="Q885" s="5">
        <f t="shared" si="52"/>
        <v>34.741500000000002</v>
      </c>
      <c r="R885" s="5">
        <f t="shared" si="53"/>
        <v>13.33</v>
      </c>
      <c r="S885" s="5">
        <f t="shared" si="54"/>
        <v>21.411500000000004</v>
      </c>
      <c r="T885" s="7">
        <f t="shared" si="55"/>
        <v>0.61630902522919284</v>
      </c>
    </row>
    <row r="886" spans="1:20" ht="15.6">
      <c r="A886" s="2">
        <v>1385</v>
      </c>
      <c r="B886" s="3">
        <v>46165</v>
      </c>
      <c r="C886" s="4">
        <f>YEAR(SalesDataTable[[#This Row],[Order Date]])</f>
        <v>2026</v>
      </c>
      <c r="D886" s="16" t="str">
        <f>"Q"&amp;ROUNDUP(MONTH(SalesDataTable[[#This Row],[Order Date]])/3,0)</f>
        <v>Q2</v>
      </c>
      <c r="E886" s="4">
        <f>MONTH(SalesDataTable[[#This Row],[Order Date]])</f>
        <v>5</v>
      </c>
      <c r="F886" s="16" t="str">
        <f>TEXT(SalesDataTable[[#This Row],[Order Date]],"MMM")</f>
        <v>May</v>
      </c>
      <c r="G886" s="4" t="s">
        <v>11</v>
      </c>
      <c r="H886" s="4" t="s">
        <v>52</v>
      </c>
      <c r="I886" s="4" t="s">
        <v>2</v>
      </c>
      <c r="J886" s="4" t="s">
        <v>13</v>
      </c>
      <c r="K886" s="4" t="s">
        <v>4</v>
      </c>
      <c r="L886" s="4" t="s">
        <v>26</v>
      </c>
      <c r="M886" s="8">
        <v>2</v>
      </c>
      <c r="N886" s="5">
        <v>41.19</v>
      </c>
      <c r="O886" s="6">
        <v>0</v>
      </c>
      <c r="P886" s="5">
        <v>17.190000000000001</v>
      </c>
      <c r="Q886" s="5">
        <f t="shared" si="52"/>
        <v>82.38</v>
      </c>
      <c r="R886" s="5">
        <f t="shared" si="53"/>
        <v>34.380000000000003</v>
      </c>
      <c r="S886" s="5">
        <f t="shared" si="54"/>
        <v>47.999999999999993</v>
      </c>
      <c r="T886" s="7">
        <f t="shared" si="55"/>
        <v>0.58266569555717407</v>
      </c>
    </row>
    <row r="887" spans="1:20" ht="15.6">
      <c r="A887" s="2">
        <v>1597</v>
      </c>
      <c r="B887" s="3">
        <v>46165</v>
      </c>
      <c r="C887" s="4">
        <f>YEAR(SalesDataTable[[#This Row],[Order Date]])</f>
        <v>2026</v>
      </c>
      <c r="D887" s="16" t="str">
        <f>"Q"&amp;ROUNDUP(MONTH(SalesDataTable[[#This Row],[Order Date]])/3,0)</f>
        <v>Q2</v>
      </c>
      <c r="E887" s="4">
        <f>MONTH(SalesDataTable[[#This Row],[Order Date]])</f>
        <v>5</v>
      </c>
      <c r="F887" s="16" t="str">
        <f>TEXT(SalesDataTable[[#This Row],[Order Date]],"MMM")</f>
        <v>May</v>
      </c>
      <c r="G887" s="4" t="s">
        <v>20</v>
      </c>
      <c r="H887" s="4" t="s">
        <v>33</v>
      </c>
      <c r="I887" s="4" t="s">
        <v>2</v>
      </c>
      <c r="J887" s="4" t="s">
        <v>3</v>
      </c>
      <c r="K887" s="4" t="s">
        <v>14</v>
      </c>
      <c r="L887" s="4" t="s">
        <v>44</v>
      </c>
      <c r="M887" s="8">
        <v>1</v>
      </c>
      <c r="N887" s="5">
        <v>136.66999999999999</v>
      </c>
      <c r="O887" s="6">
        <v>0.05</v>
      </c>
      <c r="P887" s="5">
        <v>67.099999999999994</v>
      </c>
      <c r="Q887" s="5">
        <f t="shared" si="52"/>
        <v>129.83649999999997</v>
      </c>
      <c r="R887" s="5">
        <f t="shared" si="53"/>
        <v>67.099999999999994</v>
      </c>
      <c r="S887" s="5">
        <f t="shared" si="54"/>
        <v>62.736499999999978</v>
      </c>
      <c r="T887" s="7">
        <f t="shared" si="55"/>
        <v>0.48319617364916639</v>
      </c>
    </row>
    <row r="888" spans="1:20" ht="15.6">
      <c r="A888" s="2">
        <v>2273</v>
      </c>
      <c r="B888" s="3">
        <v>46165</v>
      </c>
      <c r="C888" s="4">
        <f>YEAR(SalesDataTable[[#This Row],[Order Date]])</f>
        <v>2026</v>
      </c>
      <c r="D888" s="16" t="str">
        <f>"Q"&amp;ROUNDUP(MONTH(SalesDataTable[[#This Row],[Order Date]])/3,0)</f>
        <v>Q2</v>
      </c>
      <c r="E888" s="4">
        <f>MONTH(SalesDataTable[[#This Row],[Order Date]])</f>
        <v>5</v>
      </c>
      <c r="F888" s="16" t="str">
        <f>TEXT(SalesDataTable[[#This Row],[Order Date]],"MMM")</f>
        <v>May</v>
      </c>
      <c r="G888" s="4" t="s">
        <v>11</v>
      </c>
      <c r="H888" s="4" t="s">
        <v>12</v>
      </c>
      <c r="I888" s="4" t="s">
        <v>19</v>
      </c>
      <c r="J888" s="4" t="s">
        <v>13</v>
      </c>
      <c r="K888" s="4" t="s">
        <v>34</v>
      </c>
      <c r="L888" s="4" t="s">
        <v>42</v>
      </c>
      <c r="M888" s="8">
        <v>2</v>
      </c>
      <c r="N888" s="5">
        <v>35.700000000000003</v>
      </c>
      <c r="O888" s="6">
        <v>0</v>
      </c>
      <c r="P888" s="5">
        <v>13.52</v>
      </c>
      <c r="Q888" s="5">
        <f t="shared" si="52"/>
        <v>71.400000000000006</v>
      </c>
      <c r="R888" s="5">
        <f t="shared" si="53"/>
        <v>27.04</v>
      </c>
      <c r="S888" s="5">
        <f t="shared" si="54"/>
        <v>44.360000000000007</v>
      </c>
      <c r="T888" s="7">
        <f t="shared" si="55"/>
        <v>0.62128851540616248</v>
      </c>
    </row>
    <row r="889" spans="1:20" ht="15.6">
      <c r="A889" s="2">
        <v>2931</v>
      </c>
      <c r="B889" s="3">
        <v>46165</v>
      </c>
      <c r="C889" s="4">
        <f>YEAR(SalesDataTable[[#This Row],[Order Date]])</f>
        <v>2026</v>
      </c>
      <c r="D889" s="16" t="str">
        <f>"Q"&amp;ROUNDUP(MONTH(SalesDataTable[[#This Row],[Order Date]])/3,0)</f>
        <v>Q2</v>
      </c>
      <c r="E889" s="4">
        <f>MONTH(SalesDataTable[[#This Row],[Order Date]])</f>
        <v>5</v>
      </c>
      <c r="F889" s="16" t="str">
        <f>TEXT(SalesDataTable[[#This Row],[Order Date]],"MMM")</f>
        <v>May</v>
      </c>
      <c r="G889" s="4" t="s">
        <v>0</v>
      </c>
      <c r="H889" s="4" t="s">
        <v>1</v>
      </c>
      <c r="I889" s="4" t="s">
        <v>2</v>
      </c>
      <c r="J889" s="4" t="s">
        <v>3</v>
      </c>
      <c r="K889" s="4" t="s">
        <v>4</v>
      </c>
      <c r="L889" s="4" t="s">
        <v>30</v>
      </c>
      <c r="M889" s="8">
        <v>1</v>
      </c>
      <c r="N889" s="5">
        <v>100.87</v>
      </c>
      <c r="O889" s="6">
        <v>0</v>
      </c>
      <c r="P889" s="5">
        <v>50.4</v>
      </c>
      <c r="Q889" s="5">
        <f t="shared" si="52"/>
        <v>100.87</v>
      </c>
      <c r="R889" s="5">
        <f t="shared" si="53"/>
        <v>50.4</v>
      </c>
      <c r="S889" s="5">
        <f t="shared" si="54"/>
        <v>50.470000000000006</v>
      </c>
      <c r="T889" s="7">
        <f t="shared" si="55"/>
        <v>0.5003469812630118</v>
      </c>
    </row>
    <row r="890" spans="1:20" ht="15.6">
      <c r="A890" s="2">
        <v>4143</v>
      </c>
      <c r="B890" s="3">
        <v>46165</v>
      </c>
      <c r="C890" s="4">
        <f>YEAR(SalesDataTable[[#This Row],[Order Date]])</f>
        <v>2026</v>
      </c>
      <c r="D890" s="16" t="str">
        <f>"Q"&amp;ROUNDUP(MONTH(SalesDataTable[[#This Row],[Order Date]])/3,0)</f>
        <v>Q2</v>
      </c>
      <c r="E890" s="4">
        <f>MONTH(SalesDataTable[[#This Row],[Order Date]])</f>
        <v>5</v>
      </c>
      <c r="F890" s="16" t="str">
        <f>TEXT(SalesDataTable[[#This Row],[Order Date]],"MMM")</f>
        <v>May</v>
      </c>
      <c r="G890" s="4" t="s">
        <v>11</v>
      </c>
      <c r="H890" s="4" t="s">
        <v>52</v>
      </c>
      <c r="I890" s="4" t="s">
        <v>19</v>
      </c>
      <c r="J890" s="4" t="s">
        <v>3</v>
      </c>
      <c r="K890" s="4" t="s">
        <v>14</v>
      </c>
      <c r="L890" s="4" t="s">
        <v>44</v>
      </c>
      <c r="M890" s="8">
        <v>1</v>
      </c>
      <c r="N890" s="5">
        <v>130.80000000000001</v>
      </c>
      <c r="O890" s="6">
        <v>0</v>
      </c>
      <c r="P890" s="5">
        <v>68.7</v>
      </c>
      <c r="Q890" s="5">
        <f t="shared" si="52"/>
        <v>130.80000000000001</v>
      </c>
      <c r="R890" s="5">
        <f t="shared" si="53"/>
        <v>68.7</v>
      </c>
      <c r="S890" s="5">
        <f t="shared" si="54"/>
        <v>62.100000000000009</v>
      </c>
      <c r="T890" s="7">
        <f t="shared" si="55"/>
        <v>0.4747706422018349</v>
      </c>
    </row>
    <row r="891" spans="1:20" ht="15.6">
      <c r="A891" s="2">
        <v>4504</v>
      </c>
      <c r="B891" s="3">
        <v>46165</v>
      </c>
      <c r="C891" s="4">
        <f>YEAR(SalesDataTable[[#This Row],[Order Date]])</f>
        <v>2026</v>
      </c>
      <c r="D891" s="16" t="str">
        <f>"Q"&amp;ROUNDUP(MONTH(SalesDataTable[[#This Row],[Order Date]])/3,0)</f>
        <v>Q2</v>
      </c>
      <c r="E891" s="4">
        <f>MONTH(SalesDataTable[[#This Row],[Order Date]])</f>
        <v>5</v>
      </c>
      <c r="F891" s="16" t="str">
        <f>TEXT(SalesDataTable[[#This Row],[Order Date]],"MMM")</f>
        <v>May</v>
      </c>
      <c r="G891" s="4" t="s">
        <v>0</v>
      </c>
      <c r="H891" s="4" t="s">
        <v>36</v>
      </c>
      <c r="I891" s="4" t="s">
        <v>28</v>
      </c>
      <c r="J891" s="4" t="s">
        <v>3</v>
      </c>
      <c r="K891" s="4" t="s">
        <v>9</v>
      </c>
      <c r="L891" s="4" t="s">
        <v>37</v>
      </c>
      <c r="M891" s="8">
        <v>1</v>
      </c>
      <c r="N891" s="5">
        <v>153.88999999999999</v>
      </c>
      <c r="O891" s="6">
        <v>0</v>
      </c>
      <c r="P891" s="5">
        <v>79.64</v>
      </c>
      <c r="Q891" s="5">
        <f t="shared" si="52"/>
        <v>153.88999999999999</v>
      </c>
      <c r="R891" s="5">
        <f t="shared" si="53"/>
        <v>79.64</v>
      </c>
      <c r="S891" s="5">
        <f t="shared" si="54"/>
        <v>74.249999999999986</v>
      </c>
      <c r="T891" s="7">
        <f t="shared" si="55"/>
        <v>0.4824874910650464</v>
      </c>
    </row>
    <row r="892" spans="1:20" ht="15.6">
      <c r="A892" s="2">
        <v>656</v>
      </c>
      <c r="B892" s="3">
        <v>46166</v>
      </c>
      <c r="C892" s="4">
        <f>YEAR(SalesDataTable[[#This Row],[Order Date]])</f>
        <v>2026</v>
      </c>
      <c r="D892" s="16" t="str">
        <f>"Q"&amp;ROUNDUP(MONTH(SalesDataTable[[#This Row],[Order Date]])/3,0)</f>
        <v>Q2</v>
      </c>
      <c r="E892" s="4">
        <f>MONTH(SalesDataTable[[#This Row],[Order Date]])</f>
        <v>5</v>
      </c>
      <c r="F892" s="16" t="str">
        <f>TEXT(SalesDataTable[[#This Row],[Order Date]],"MMM")</f>
        <v>May</v>
      </c>
      <c r="G892" s="4" t="s">
        <v>20</v>
      </c>
      <c r="H892" s="4" t="s">
        <v>31</v>
      </c>
      <c r="I892" s="4" t="s">
        <v>2</v>
      </c>
      <c r="J892" s="4" t="s">
        <v>13</v>
      </c>
      <c r="K892" s="4" t="s">
        <v>23</v>
      </c>
      <c r="L892" s="4" t="s">
        <v>51</v>
      </c>
      <c r="M892" s="8">
        <v>1</v>
      </c>
      <c r="N892" s="5">
        <v>122.51</v>
      </c>
      <c r="O892" s="6">
        <v>0.15</v>
      </c>
      <c r="P892" s="5">
        <v>62.2</v>
      </c>
      <c r="Q892" s="5">
        <f t="shared" si="52"/>
        <v>104.1335</v>
      </c>
      <c r="R892" s="5">
        <f t="shared" si="53"/>
        <v>62.2</v>
      </c>
      <c r="S892" s="5">
        <f t="shared" si="54"/>
        <v>41.933499999999995</v>
      </c>
      <c r="T892" s="7">
        <f t="shared" si="55"/>
        <v>0.40268981643755369</v>
      </c>
    </row>
    <row r="893" spans="1:20" ht="15.6">
      <c r="A893" s="2">
        <v>979</v>
      </c>
      <c r="B893" s="3">
        <v>46166</v>
      </c>
      <c r="C893" s="4">
        <f>YEAR(SalesDataTable[[#This Row],[Order Date]])</f>
        <v>2026</v>
      </c>
      <c r="D893" s="16" t="str">
        <f>"Q"&amp;ROUNDUP(MONTH(SalesDataTable[[#This Row],[Order Date]])/3,0)</f>
        <v>Q2</v>
      </c>
      <c r="E893" s="4">
        <f>MONTH(SalesDataTable[[#This Row],[Order Date]])</f>
        <v>5</v>
      </c>
      <c r="F893" s="16" t="str">
        <f>TEXT(SalesDataTable[[#This Row],[Order Date]],"MMM")</f>
        <v>May</v>
      </c>
      <c r="G893" s="4" t="s">
        <v>20</v>
      </c>
      <c r="H893" s="4" t="s">
        <v>21</v>
      </c>
      <c r="I893" s="4" t="s">
        <v>8</v>
      </c>
      <c r="J893" s="4" t="s">
        <v>3</v>
      </c>
      <c r="K893" s="4" t="s">
        <v>4</v>
      </c>
      <c r="L893" s="4" t="s">
        <v>5</v>
      </c>
      <c r="M893" s="8">
        <v>8</v>
      </c>
      <c r="N893" s="5">
        <v>79.94</v>
      </c>
      <c r="O893" s="6">
        <v>0.15</v>
      </c>
      <c r="P893" s="5">
        <v>41.65</v>
      </c>
      <c r="Q893" s="5">
        <f t="shared" si="52"/>
        <v>543.59199999999998</v>
      </c>
      <c r="R893" s="5">
        <f t="shared" si="53"/>
        <v>333.2</v>
      </c>
      <c r="S893" s="5">
        <f t="shared" si="54"/>
        <v>210.392</v>
      </c>
      <c r="T893" s="7">
        <f t="shared" si="55"/>
        <v>0.38704028021015763</v>
      </c>
    </row>
    <row r="894" spans="1:20" ht="15.6">
      <c r="A894" s="2">
        <v>1510</v>
      </c>
      <c r="B894" s="3">
        <v>46166</v>
      </c>
      <c r="C894" s="4">
        <f>YEAR(SalesDataTable[[#This Row],[Order Date]])</f>
        <v>2026</v>
      </c>
      <c r="D894" s="16" t="str">
        <f>"Q"&amp;ROUNDUP(MONTH(SalesDataTable[[#This Row],[Order Date]])/3,0)</f>
        <v>Q2</v>
      </c>
      <c r="E894" s="4">
        <f>MONTH(SalesDataTable[[#This Row],[Order Date]])</f>
        <v>5</v>
      </c>
      <c r="F894" s="16" t="str">
        <f>TEXT(SalesDataTable[[#This Row],[Order Date]],"MMM")</f>
        <v>May</v>
      </c>
      <c r="G894" s="4" t="s">
        <v>20</v>
      </c>
      <c r="H894" s="4" t="s">
        <v>31</v>
      </c>
      <c r="I894" s="4" t="s">
        <v>2</v>
      </c>
      <c r="J894" s="4" t="s">
        <v>13</v>
      </c>
      <c r="K894" s="4" t="s">
        <v>4</v>
      </c>
      <c r="L894" s="4" t="s">
        <v>22</v>
      </c>
      <c r="M894" s="8">
        <v>2</v>
      </c>
      <c r="N894" s="5">
        <v>50.78</v>
      </c>
      <c r="O894" s="6">
        <v>0.05</v>
      </c>
      <c r="P894" s="5">
        <v>23.03</v>
      </c>
      <c r="Q894" s="5">
        <f t="shared" si="52"/>
        <v>96.481999999999999</v>
      </c>
      <c r="R894" s="5">
        <f t="shared" si="53"/>
        <v>46.06</v>
      </c>
      <c r="S894" s="5">
        <f t="shared" si="54"/>
        <v>50.421999999999997</v>
      </c>
      <c r="T894" s="7">
        <f t="shared" si="55"/>
        <v>0.52260525279326708</v>
      </c>
    </row>
    <row r="895" spans="1:20" ht="15.6">
      <c r="A895" s="2">
        <v>1959</v>
      </c>
      <c r="B895" s="3">
        <v>46166</v>
      </c>
      <c r="C895" s="4">
        <f>YEAR(SalesDataTable[[#This Row],[Order Date]])</f>
        <v>2026</v>
      </c>
      <c r="D895" s="16" t="str">
        <f>"Q"&amp;ROUNDUP(MONTH(SalesDataTable[[#This Row],[Order Date]])/3,0)</f>
        <v>Q2</v>
      </c>
      <c r="E895" s="4">
        <f>MONTH(SalesDataTable[[#This Row],[Order Date]])</f>
        <v>5</v>
      </c>
      <c r="F895" s="16" t="str">
        <f>TEXT(SalesDataTable[[#This Row],[Order Date]],"MMM")</f>
        <v>May</v>
      </c>
      <c r="G895" s="4" t="s">
        <v>0</v>
      </c>
      <c r="H895" s="4" t="s">
        <v>50</v>
      </c>
      <c r="I895" s="4" t="s">
        <v>28</v>
      </c>
      <c r="J895" s="4" t="s">
        <v>16</v>
      </c>
      <c r="K895" s="4" t="s">
        <v>4</v>
      </c>
      <c r="L895" s="4" t="s">
        <v>5</v>
      </c>
      <c r="M895" s="8">
        <v>2</v>
      </c>
      <c r="N895" s="5">
        <v>80.59</v>
      </c>
      <c r="O895" s="6">
        <v>0.05</v>
      </c>
      <c r="P895" s="5">
        <v>41.44</v>
      </c>
      <c r="Q895" s="5">
        <f t="shared" si="52"/>
        <v>153.12100000000001</v>
      </c>
      <c r="R895" s="5">
        <f t="shared" si="53"/>
        <v>82.88</v>
      </c>
      <c r="S895" s="5">
        <f t="shared" si="54"/>
        <v>70.241000000000014</v>
      </c>
      <c r="T895" s="7">
        <f t="shared" si="55"/>
        <v>0.45872871781140412</v>
      </c>
    </row>
    <row r="896" spans="1:20" ht="15.6">
      <c r="A896" s="2">
        <v>2089</v>
      </c>
      <c r="B896" s="3">
        <v>46166</v>
      </c>
      <c r="C896" s="4">
        <f>YEAR(SalesDataTable[[#This Row],[Order Date]])</f>
        <v>2026</v>
      </c>
      <c r="D896" s="16" t="str">
        <f>"Q"&amp;ROUNDUP(MONTH(SalesDataTable[[#This Row],[Order Date]])/3,0)</f>
        <v>Q2</v>
      </c>
      <c r="E896" s="4">
        <f>MONTH(SalesDataTable[[#This Row],[Order Date]])</f>
        <v>5</v>
      </c>
      <c r="F896" s="16" t="str">
        <f>TEXT(SalesDataTable[[#This Row],[Order Date]],"MMM")</f>
        <v>May</v>
      </c>
      <c r="G896" s="4" t="s">
        <v>0</v>
      </c>
      <c r="H896" s="4" t="s">
        <v>50</v>
      </c>
      <c r="I896" s="4" t="s">
        <v>28</v>
      </c>
      <c r="J896" s="4" t="s">
        <v>13</v>
      </c>
      <c r="K896" s="4" t="s">
        <v>34</v>
      </c>
      <c r="L896" s="4" t="s">
        <v>42</v>
      </c>
      <c r="M896" s="8">
        <v>3</v>
      </c>
      <c r="N896" s="5">
        <v>35.75</v>
      </c>
      <c r="O896" s="6">
        <v>0.15</v>
      </c>
      <c r="P896" s="5">
        <v>13.54</v>
      </c>
      <c r="Q896" s="5">
        <f t="shared" si="52"/>
        <v>91.162499999999994</v>
      </c>
      <c r="R896" s="5">
        <f t="shared" si="53"/>
        <v>40.619999999999997</v>
      </c>
      <c r="S896" s="5">
        <f t="shared" si="54"/>
        <v>50.542499999999997</v>
      </c>
      <c r="T896" s="7">
        <f t="shared" si="55"/>
        <v>0.55442204853969557</v>
      </c>
    </row>
    <row r="897" spans="1:20" ht="15.6">
      <c r="A897" s="2">
        <v>2446</v>
      </c>
      <c r="B897" s="3">
        <v>46166</v>
      </c>
      <c r="C897" s="4">
        <f>YEAR(SalesDataTable[[#This Row],[Order Date]])</f>
        <v>2026</v>
      </c>
      <c r="D897" s="16" t="str">
        <f>"Q"&amp;ROUNDUP(MONTH(SalesDataTable[[#This Row],[Order Date]])/3,0)</f>
        <v>Q2</v>
      </c>
      <c r="E897" s="4">
        <f>MONTH(SalesDataTable[[#This Row],[Order Date]])</f>
        <v>5</v>
      </c>
      <c r="F897" s="16" t="str">
        <f>TEXT(SalesDataTable[[#This Row],[Order Date]],"MMM")</f>
        <v>May</v>
      </c>
      <c r="G897" s="4" t="s">
        <v>6</v>
      </c>
      <c r="H897" s="4" t="s">
        <v>43</v>
      </c>
      <c r="I897" s="4" t="s">
        <v>2</v>
      </c>
      <c r="J897" s="4" t="s">
        <v>13</v>
      </c>
      <c r="K897" s="4" t="s">
        <v>23</v>
      </c>
      <c r="L897" s="4" t="s">
        <v>29</v>
      </c>
      <c r="M897" s="8">
        <v>5</v>
      </c>
      <c r="N897" s="5">
        <v>195.78</v>
      </c>
      <c r="O897" s="6">
        <v>0.1</v>
      </c>
      <c r="P897" s="5">
        <v>101.98</v>
      </c>
      <c r="Q897" s="5">
        <f t="shared" si="52"/>
        <v>881.01</v>
      </c>
      <c r="R897" s="5">
        <f t="shared" si="53"/>
        <v>509.90000000000003</v>
      </c>
      <c r="S897" s="5">
        <f t="shared" si="54"/>
        <v>371.10999999999996</v>
      </c>
      <c r="T897" s="7">
        <f t="shared" si="55"/>
        <v>0.4212324491208953</v>
      </c>
    </row>
    <row r="898" spans="1:20" ht="15.6">
      <c r="A898" s="2">
        <v>2847</v>
      </c>
      <c r="B898" s="3">
        <v>46166</v>
      </c>
      <c r="C898" s="4">
        <f>YEAR(SalesDataTable[[#This Row],[Order Date]])</f>
        <v>2026</v>
      </c>
      <c r="D898" s="16" t="str">
        <f>"Q"&amp;ROUNDUP(MONTH(SalesDataTable[[#This Row],[Order Date]])/3,0)</f>
        <v>Q2</v>
      </c>
      <c r="E898" s="4">
        <f>MONTH(SalesDataTable[[#This Row],[Order Date]])</f>
        <v>5</v>
      </c>
      <c r="F898" s="16" t="str">
        <f>TEXT(SalesDataTable[[#This Row],[Order Date]],"MMM")</f>
        <v>May</v>
      </c>
      <c r="G898" s="4" t="s">
        <v>20</v>
      </c>
      <c r="H898" s="4" t="s">
        <v>47</v>
      </c>
      <c r="I898" s="4" t="s">
        <v>2</v>
      </c>
      <c r="J898" s="4" t="s">
        <v>3</v>
      </c>
      <c r="K898" s="4" t="s">
        <v>23</v>
      </c>
      <c r="L898" s="4" t="s">
        <v>51</v>
      </c>
      <c r="M898" s="8">
        <v>2</v>
      </c>
      <c r="N898" s="5">
        <v>125.95</v>
      </c>
      <c r="O898" s="6">
        <v>0.05</v>
      </c>
      <c r="P898" s="5">
        <v>61.74</v>
      </c>
      <c r="Q898" s="5">
        <f t="shared" ref="Q898:Q961" si="56">M898*N898*(1-O898)</f>
        <v>239.30500000000001</v>
      </c>
      <c r="R898" s="5">
        <f t="shared" ref="R898:R961" si="57">M898*P898</f>
        <v>123.48</v>
      </c>
      <c r="S898" s="5">
        <f t="shared" ref="S898:S961" si="58">Q898-R898</f>
        <v>115.825</v>
      </c>
      <c r="T898" s="7">
        <f t="shared" ref="T898:T961" si="59">IFERROR(S898/Q898,0)</f>
        <v>0.48400576669940032</v>
      </c>
    </row>
    <row r="899" spans="1:20" ht="15.6">
      <c r="A899" s="2">
        <v>3454</v>
      </c>
      <c r="B899" s="3">
        <v>46166</v>
      </c>
      <c r="C899" s="4">
        <f>YEAR(SalesDataTable[[#This Row],[Order Date]])</f>
        <v>2026</v>
      </c>
      <c r="D899" s="16" t="str">
        <f>"Q"&amp;ROUNDUP(MONTH(SalesDataTable[[#This Row],[Order Date]])/3,0)</f>
        <v>Q2</v>
      </c>
      <c r="E899" s="4">
        <f>MONTH(SalesDataTable[[#This Row],[Order Date]])</f>
        <v>5</v>
      </c>
      <c r="F899" s="16" t="str">
        <f>TEXT(SalesDataTable[[#This Row],[Order Date]],"MMM")</f>
        <v>May</v>
      </c>
      <c r="G899" s="4" t="s">
        <v>20</v>
      </c>
      <c r="H899" s="4" t="s">
        <v>31</v>
      </c>
      <c r="I899" s="4" t="s">
        <v>2</v>
      </c>
      <c r="J899" s="4" t="s">
        <v>13</v>
      </c>
      <c r="K899" s="4" t="s">
        <v>34</v>
      </c>
      <c r="L899" s="4" t="s">
        <v>35</v>
      </c>
      <c r="M899" s="8">
        <v>2</v>
      </c>
      <c r="N899" s="5">
        <v>41.32</v>
      </c>
      <c r="O899" s="6">
        <v>0</v>
      </c>
      <c r="P899" s="5">
        <v>14.91</v>
      </c>
      <c r="Q899" s="5">
        <f t="shared" si="56"/>
        <v>82.64</v>
      </c>
      <c r="R899" s="5">
        <f t="shared" si="57"/>
        <v>29.82</v>
      </c>
      <c r="S899" s="5">
        <f t="shared" si="58"/>
        <v>52.82</v>
      </c>
      <c r="T899" s="7">
        <f t="shared" si="59"/>
        <v>0.63915779283639884</v>
      </c>
    </row>
    <row r="900" spans="1:20" ht="15.6">
      <c r="A900" s="2">
        <v>4472</v>
      </c>
      <c r="B900" s="3">
        <v>46166</v>
      </c>
      <c r="C900" s="4">
        <f>YEAR(SalesDataTable[[#This Row],[Order Date]])</f>
        <v>2026</v>
      </c>
      <c r="D900" s="16" t="str">
        <f>"Q"&amp;ROUNDUP(MONTH(SalesDataTable[[#This Row],[Order Date]])/3,0)</f>
        <v>Q2</v>
      </c>
      <c r="E900" s="4">
        <f>MONTH(SalesDataTable[[#This Row],[Order Date]])</f>
        <v>5</v>
      </c>
      <c r="F900" s="16" t="str">
        <f>TEXT(SalesDataTable[[#This Row],[Order Date]],"MMM")</f>
        <v>May</v>
      </c>
      <c r="G900" s="4" t="s">
        <v>20</v>
      </c>
      <c r="H900" s="4" t="s">
        <v>33</v>
      </c>
      <c r="I900" s="4" t="s">
        <v>28</v>
      </c>
      <c r="J900" s="4" t="s">
        <v>13</v>
      </c>
      <c r="K900" s="4" t="s">
        <v>9</v>
      </c>
      <c r="L900" s="4" t="s">
        <v>17</v>
      </c>
      <c r="M900" s="8">
        <v>2</v>
      </c>
      <c r="N900" s="5">
        <v>144.01</v>
      </c>
      <c r="O900" s="6">
        <v>0</v>
      </c>
      <c r="P900" s="5">
        <v>79.37</v>
      </c>
      <c r="Q900" s="5">
        <f t="shared" si="56"/>
        <v>288.02</v>
      </c>
      <c r="R900" s="5">
        <f t="shared" si="57"/>
        <v>158.74</v>
      </c>
      <c r="S900" s="5">
        <f t="shared" si="58"/>
        <v>129.27999999999997</v>
      </c>
      <c r="T900" s="7">
        <f t="shared" si="59"/>
        <v>0.44885771821401282</v>
      </c>
    </row>
    <row r="901" spans="1:20" ht="15.6">
      <c r="A901" s="2">
        <v>4852</v>
      </c>
      <c r="B901" s="3">
        <v>46166</v>
      </c>
      <c r="C901" s="4">
        <f>YEAR(SalesDataTable[[#This Row],[Order Date]])</f>
        <v>2026</v>
      </c>
      <c r="D901" s="16" t="str">
        <f>"Q"&amp;ROUNDUP(MONTH(SalesDataTable[[#This Row],[Order Date]])/3,0)</f>
        <v>Q2</v>
      </c>
      <c r="E901" s="4">
        <f>MONTH(SalesDataTable[[#This Row],[Order Date]])</f>
        <v>5</v>
      </c>
      <c r="F901" s="16" t="str">
        <f>TEXT(SalesDataTable[[#This Row],[Order Date]],"MMM")</f>
        <v>May</v>
      </c>
      <c r="G901" s="4" t="s">
        <v>0</v>
      </c>
      <c r="H901" s="4" t="s">
        <v>50</v>
      </c>
      <c r="I901" s="4" t="s">
        <v>2</v>
      </c>
      <c r="J901" s="4" t="s">
        <v>16</v>
      </c>
      <c r="K901" s="4" t="s">
        <v>4</v>
      </c>
      <c r="L901" s="4" t="s">
        <v>22</v>
      </c>
      <c r="M901" s="8">
        <v>2</v>
      </c>
      <c r="N901" s="5">
        <v>51.17</v>
      </c>
      <c r="O901" s="6">
        <v>0.05</v>
      </c>
      <c r="P901" s="5">
        <v>21.97</v>
      </c>
      <c r="Q901" s="5">
        <f t="shared" si="56"/>
        <v>97.222999999999999</v>
      </c>
      <c r="R901" s="5">
        <f t="shared" si="57"/>
        <v>43.94</v>
      </c>
      <c r="S901" s="5">
        <f t="shared" si="58"/>
        <v>53.283000000000001</v>
      </c>
      <c r="T901" s="7">
        <f t="shared" si="59"/>
        <v>0.54804932989107513</v>
      </c>
    </row>
    <row r="902" spans="1:20" ht="15.6">
      <c r="A902" s="2">
        <v>4959</v>
      </c>
      <c r="B902" s="3">
        <v>46166</v>
      </c>
      <c r="C902" s="4">
        <f>YEAR(SalesDataTable[[#This Row],[Order Date]])</f>
        <v>2026</v>
      </c>
      <c r="D902" s="16" t="str">
        <f>"Q"&amp;ROUNDUP(MONTH(SalesDataTable[[#This Row],[Order Date]])/3,0)</f>
        <v>Q2</v>
      </c>
      <c r="E902" s="4">
        <f>MONTH(SalesDataTable[[#This Row],[Order Date]])</f>
        <v>5</v>
      </c>
      <c r="F902" s="16" t="str">
        <f>TEXT(SalesDataTable[[#This Row],[Order Date]],"MMM")</f>
        <v>May</v>
      </c>
      <c r="G902" s="4" t="s">
        <v>0</v>
      </c>
      <c r="H902" s="4" t="s">
        <v>1</v>
      </c>
      <c r="I902" s="4" t="s">
        <v>8</v>
      </c>
      <c r="J902" s="4" t="s">
        <v>16</v>
      </c>
      <c r="K902" s="4" t="s">
        <v>23</v>
      </c>
      <c r="L902" s="4" t="s">
        <v>40</v>
      </c>
      <c r="M902" s="8">
        <v>6</v>
      </c>
      <c r="N902" s="5">
        <v>83.58</v>
      </c>
      <c r="O902" s="6">
        <v>0.2</v>
      </c>
      <c r="P902" s="5">
        <v>40.5</v>
      </c>
      <c r="Q902" s="5">
        <f t="shared" si="56"/>
        <v>401.18400000000003</v>
      </c>
      <c r="R902" s="5">
        <f t="shared" si="57"/>
        <v>243</v>
      </c>
      <c r="S902" s="5">
        <f t="shared" si="58"/>
        <v>158.18400000000003</v>
      </c>
      <c r="T902" s="7">
        <f t="shared" si="59"/>
        <v>0.39429289303661169</v>
      </c>
    </row>
    <row r="903" spans="1:20" ht="15.6">
      <c r="A903" s="2">
        <v>5056</v>
      </c>
      <c r="B903" s="3">
        <v>46166</v>
      </c>
      <c r="C903" s="4">
        <f>YEAR(SalesDataTable[[#This Row],[Order Date]])</f>
        <v>2026</v>
      </c>
      <c r="D903" s="16" t="str">
        <f>"Q"&amp;ROUNDUP(MONTH(SalesDataTable[[#This Row],[Order Date]])/3,0)</f>
        <v>Q2</v>
      </c>
      <c r="E903" s="4">
        <f>MONTH(SalesDataTable[[#This Row],[Order Date]])</f>
        <v>5</v>
      </c>
      <c r="F903" s="16" t="str">
        <f>TEXT(SalesDataTable[[#This Row],[Order Date]],"MMM")</f>
        <v>May</v>
      </c>
      <c r="G903" s="4" t="s">
        <v>11</v>
      </c>
      <c r="H903" s="4" t="s">
        <v>52</v>
      </c>
      <c r="I903" s="4" t="s">
        <v>28</v>
      </c>
      <c r="J903" s="4" t="s">
        <v>3</v>
      </c>
      <c r="K903" s="4" t="s">
        <v>23</v>
      </c>
      <c r="L903" s="4" t="s">
        <v>40</v>
      </c>
      <c r="M903" s="8">
        <v>2</v>
      </c>
      <c r="N903" s="5">
        <v>80.010000000000005</v>
      </c>
      <c r="O903" s="6">
        <v>0</v>
      </c>
      <c r="P903" s="5">
        <v>38.54</v>
      </c>
      <c r="Q903" s="5">
        <f t="shared" si="56"/>
        <v>160.02000000000001</v>
      </c>
      <c r="R903" s="5">
        <f t="shared" si="57"/>
        <v>77.08</v>
      </c>
      <c r="S903" s="5">
        <f t="shared" si="58"/>
        <v>82.940000000000012</v>
      </c>
      <c r="T903" s="7">
        <f t="shared" si="59"/>
        <v>0.51831021122359711</v>
      </c>
    </row>
    <row r="904" spans="1:20" ht="15.6">
      <c r="A904" s="2">
        <v>1152</v>
      </c>
      <c r="B904" s="3">
        <v>46167</v>
      </c>
      <c r="C904" s="4">
        <f>YEAR(SalesDataTable[[#This Row],[Order Date]])</f>
        <v>2026</v>
      </c>
      <c r="D904" s="16" t="str">
        <f>"Q"&amp;ROUNDUP(MONTH(SalesDataTable[[#This Row],[Order Date]])/3,0)</f>
        <v>Q2</v>
      </c>
      <c r="E904" s="4">
        <f>MONTH(SalesDataTable[[#This Row],[Order Date]])</f>
        <v>5</v>
      </c>
      <c r="F904" s="16" t="str">
        <f>TEXT(SalesDataTable[[#This Row],[Order Date]],"MMM")</f>
        <v>May</v>
      </c>
      <c r="G904" s="4" t="s">
        <v>20</v>
      </c>
      <c r="H904" s="4" t="s">
        <v>31</v>
      </c>
      <c r="I904" s="4" t="s">
        <v>2</v>
      </c>
      <c r="J904" s="4" t="s">
        <v>13</v>
      </c>
      <c r="K904" s="4" t="s">
        <v>9</v>
      </c>
      <c r="L904" s="4" t="s">
        <v>10</v>
      </c>
      <c r="M904" s="8">
        <v>2</v>
      </c>
      <c r="N904" s="5">
        <v>94.4</v>
      </c>
      <c r="O904" s="6">
        <v>0</v>
      </c>
      <c r="P904" s="5">
        <v>46.39</v>
      </c>
      <c r="Q904" s="5">
        <f t="shared" si="56"/>
        <v>188.8</v>
      </c>
      <c r="R904" s="5">
        <f t="shared" si="57"/>
        <v>92.78</v>
      </c>
      <c r="S904" s="5">
        <f t="shared" si="58"/>
        <v>96.02000000000001</v>
      </c>
      <c r="T904" s="7">
        <f t="shared" si="59"/>
        <v>0.50858050847457625</v>
      </c>
    </row>
    <row r="905" spans="1:20" ht="15.6">
      <c r="A905" s="2">
        <v>3919</v>
      </c>
      <c r="B905" s="3">
        <v>46167</v>
      </c>
      <c r="C905" s="4">
        <f>YEAR(SalesDataTable[[#This Row],[Order Date]])</f>
        <v>2026</v>
      </c>
      <c r="D905" s="16" t="str">
        <f>"Q"&amp;ROUNDUP(MONTH(SalesDataTable[[#This Row],[Order Date]])/3,0)</f>
        <v>Q2</v>
      </c>
      <c r="E905" s="4">
        <f>MONTH(SalesDataTable[[#This Row],[Order Date]])</f>
        <v>5</v>
      </c>
      <c r="F905" s="16" t="str">
        <f>TEXT(SalesDataTable[[#This Row],[Order Date]],"MMM")</f>
        <v>May</v>
      </c>
      <c r="G905" s="4" t="s">
        <v>11</v>
      </c>
      <c r="H905" s="4" t="s">
        <v>12</v>
      </c>
      <c r="I905" s="4" t="s">
        <v>19</v>
      </c>
      <c r="J905" s="4" t="s">
        <v>16</v>
      </c>
      <c r="K905" s="4" t="s">
        <v>9</v>
      </c>
      <c r="L905" s="4" t="s">
        <v>37</v>
      </c>
      <c r="M905" s="8">
        <v>6</v>
      </c>
      <c r="N905" s="5">
        <v>157.33000000000001</v>
      </c>
      <c r="O905" s="6">
        <v>0</v>
      </c>
      <c r="P905" s="5">
        <v>78.849999999999994</v>
      </c>
      <c r="Q905" s="5">
        <f t="shared" si="56"/>
        <v>943.98</v>
      </c>
      <c r="R905" s="5">
        <f t="shared" si="57"/>
        <v>473.09999999999997</v>
      </c>
      <c r="S905" s="5">
        <f t="shared" si="58"/>
        <v>470.88000000000005</v>
      </c>
      <c r="T905" s="7">
        <f t="shared" si="59"/>
        <v>0.4988241276298227</v>
      </c>
    </row>
    <row r="906" spans="1:20" ht="15.6">
      <c r="A906" s="2">
        <v>4202</v>
      </c>
      <c r="B906" s="3">
        <v>46167</v>
      </c>
      <c r="C906" s="4">
        <f>YEAR(SalesDataTable[[#This Row],[Order Date]])</f>
        <v>2026</v>
      </c>
      <c r="D906" s="16" t="str">
        <f>"Q"&amp;ROUNDUP(MONTH(SalesDataTable[[#This Row],[Order Date]])/3,0)</f>
        <v>Q2</v>
      </c>
      <c r="E906" s="4">
        <f>MONTH(SalesDataTable[[#This Row],[Order Date]])</f>
        <v>5</v>
      </c>
      <c r="F906" s="16" t="str">
        <f>TEXT(SalesDataTable[[#This Row],[Order Date]],"MMM")</f>
        <v>May</v>
      </c>
      <c r="G906" s="4" t="s">
        <v>11</v>
      </c>
      <c r="H906" s="4" t="s">
        <v>18</v>
      </c>
      <c r="I906" s="4" t="s">
        <v>2</v>
      </c>
      <c r="J906" s="4" t="s">
        <v>13</v>
      </c>
      <c r="K906" s="4" t="s">
        <v>23</v>
      </c>
      <c r="L906" s="4" t="s">
        <v>51</v>
      </c>
      <c r="M906" s="8">
        <v>1</v>
      </c>
      <c r="N906" s="5">
        <v>125.44</v>
      </c>
      <c r="O906" s="6">
        <v>0</v>
      </c>
      <c r="P906" s="5">
        <v>59.92</v>
      </c>
      <c r="Q906" s="5">
        <f t="shared" si="56"/>
        <v>125.44</v>
      </c>
      <c r="R906" s="5">
        <f t="shared" si="57"/>
        <v>59.92</v>
      </c>
      <c r="S906" s="5">
        <f t="shared" si="58"/>
        <v>65.52</v>
      </c>
      <c r="T906" s="7">
        <f t="shared" si="59"/>
        <v>0.5223214285714286</v>
      </c>
    </row>
    <row r="907" spans="1:20" ht="15.6">
      <c r="A907" s="2">
        <v>4274</v>
      </c>
      <c r="B907" s="3">
        <v>46167</v>
      </c>
      <c r="C907" s="4">
        <f>YEAR(SalesDataTable[[#This Row],[Order Date]])</f>
        <v>2026</v>
      </c>
      <c r="D907" s="16" t="str">
        <f>"Q"&amp;ROUNDUP(MONTH(SalesDataTable[[#This Row],[Order Date]])/3,0)</f>
        <v>Q2</v>
      </c>
      <c r="E907" s="4">
        <f>MONTH(SalesDataTable[[#This Row],[Order Date]])</f>
        <v>5</v>
      </c>
      <c r="F907" s="16" t="str">
        <f>TEXT(SalesDataTable[[#This Row],[Order Date]],"MMM")</f>
        <v>May</v>
      </c>
      <c r="G907" s="4" t="s">
        <v>6</v>
      </c>
      <c r="H907" s="4" t="s">
        <v>43</v>
      </c>
      <c r="I907" s="4" t="s">
        <v>28</v>
      </c>
      <c r="J907" s="4" t="s">
        <v>3</v>
      </c>
      <c r="K907" s="4" t="s">
        <v>34</v>
      </c>
      <c r="L907" s="4" t="s">
        <v>42</v>
      </c>
      <c r="M907" s="8">
        <v>2</v>
      </c>
      <c r="N907" s="5">
        <v>36.18</v>
      </c>
      <c r="O907" s="6">
        <v>0</v>
      </c>
      <c r="P907" s="5">
        <v>13.71</v>
      </c>
      <c r="Q907" s="5">
        <f t="shared" si="56"/>
        <v>72.36</v>
      </c>
      <c r="R907" s="5">
        <f t="shared" si="57"/>
        <v>27.42</v>
      </c>
      <c r="S907" s="5">
        <f t="shared" si="58"/>
        <v>44.94</v>
      </c>
      <c r="T907" s="7">
        <f t="shared" si="59"/>
        <v>0.62106135986733002</v>
      </c>
    </row>
    <row r="908" spans="1:20" ht="15.6">
      <c r="A908" s="2">
        <v>4364</v>
      </c>
      <c r="B908" s="3">
        <v>46167</v>
      </c>
      <c r="C908" s="4">
        <f>YEAR(SalesDataTable[[#This Row],[Order Date]])</f>
        <v>2026</v>
      </c>
      <c r="D908" s="16" t="str">
        <f>"Q"&amp;ROUNDUP(MONTH(SalesDataTable[[#This Row],[Order Date]])/3,0)</f>
        <v>Q2</v>
      </c>
      <c r="E908" s="4">
        <f>MONTH(SalesDataTable[[#This Row],[Order Date]])</f>
        <v>5</v>
      </c>
      <c r="F908" s="16" t="str">
        <f>TEXT(SalesDataTable[[#This Row],[Order Date]],"MMM")</f>
        <v>May</v>
      </c>
      <c r="G908" s="4" t="s">
        <v>0</v>
      </c>
      <c r="H908" s="4" t="s">
        <v>50</v>
      </c>
      <c r="I908" s="4" t="s">
        <v>19</v>
      </c>
      <c r="J908" s="4" t="s">
        <v>3</v>
      </c>
      <c r="K908" s="4" t="s">
        <v>34</v>
      </c>
      <c r="L908" s="4" t="s">
        <v>35</v>
      </c>
      <c r="M908" s="8">
        <v>1</v>
      </c>
      <c r="N908" s="5">
        <v>41</v>
      </c>
      <c r="O908" s="6">
        <v>0.05</v>
      </c>
      <c r="P908" s="5">
        <v>14.51</v>
      </c>
      <c r="Q908" s="5">
        <f t="shared" si="56"/>
        <v>38.949999999999996</v>
      </c>
      <c r="R908" s="5">
        <f t="shared" si="57"/>
        <v>14.51</v>
      </c>
      <c r="S908" s="5">
        <f t="shared" si="58"/>
        <v>24.439999999999998</v>
      </c>
      <c r="T908" s="7">
        <f t="shared" si="59"/>
        <v>0.62747111681643131</v>
      </c>
    </row>
    <row r="909" spans="1:20" ht="15.6">
      <c r="A909" s="2">
        <v>4896</v>
      </c>
      <c r="B909" s="3">
        <v>46167</v>
      </c>
      <c r="C909" s="4">
        <f>YEAR(SalesDataTable[[#This Row],[Order Date]])</f>
        <v>2026</v>
      </c>
      <c r="D909" s="16" t="str">
        <f>"Q"&amp;ROUNDUP(MONTH(SalesDataTable[[#This Row],[Order Date]])/3,0)</f>
        <v>Q2</v>
      </c>
      <c r="E909" s="4">
        <f>MONTH(SalesDataTable[[#This Row],[Order Date]])</f>
        <v>5</v>
      </c>
      <c r="F909" s="16" t="str">
        <f>TEXT(SalesDataTable[[#This Row],[Order Date]],"MMM")</f>
        <v>May</v>
      </c>
      <c r="G909" s="4" t="s">
        <v>11</v>
      </c>
      <c r="H909" s="4" t="s">
        <v>25</v>
      </c>
      <c r="I909" s="4" t="s">
        <v>2</v>
      </c>
      <c r="J909" s="4" t="s">
        <v>3</v>
      </c>
      <c r="K909" s="4" t="s">
        <v>9</v>
      </c>
      <c r="L909" s="4" t="s">
        <v>46</v>
      </c>
      <c r="M909" s="8">
        <v>1</v>
      </c>
      <c r="N909" s="5">
        <v>72.33</v>
      </c>
      <c r="O909" s="6">
        <v>0.1</v>
      </c>
      <c r="P909" s="5">
        <v>32.61</v>
      </c>
      <c r="Q909" s="5">
        <f t="shared" si="56"/>
        <v>65.096999999999994</v>
      </c>
      <c r="R909" s="5">
        <f t="shared" si="57"/>
        <v>32.61</v>
      </c>
      <c r="S909" s="5">
        <f t="shared" si="58"/>
        <v>32.486999999999995</v>
      </c>
      <c r="T909" s="7">
        <f t="shared" si="59"/>
        <v>0.49905525600258072</v>
      </c>
    </row>
    <row r="910" spans="1:20" ht="15.6">
      <c r="A910" s="2">
        <v>5109</v>
      </c>
      <c r="B910" s="3">
        <v>46167</v>
      </c>
      <c r="C910" s="4">
        <f>YEAR(SalesDataTable[[#This Row],[Order Date]])</f>
        <v>2026</v>
      </c>
      <c r="D910" s="16" t="str">
        <f>"Q"&amp;ROUNDUP(MONTH(SalesDataTable[[#This Row],[Order Date]])/3,0)</f>
        <v>Q2</v>
      </c>
      <c r="E910" s="4">
        <f>MONTH(SalesDataTable[[#This Row],[Order Date]])</f>
        <v>5</v>
      </c>
      <c r="F910" s="16" t="str">
        <f>TEXT(SalesDataTable[[#This Row],[Order Date]],"MMM")</f>
        <v>May</v>
      </c>
      <c r="G910" s="4" t="s">
        <v>20</v>
      </c>
      <c r="H910" s="4" t="s">
        <v>21</v>
      </c>
      <c r="I910" s="4" t="s">
        <v>2</v>
      </c>
      <c r="J910" s="4" t="s">
        <v>16</v>
      </c>
      <c r="K910" s="4" t="s">
        <v>23</v>
      </c>
      <c r="L910" s="4" t="s">
        <v>51</v>
      </c>
      <c r="M910" s="8">
        <v>2</v>
      </c>
      <c r="N910" s="5">
        <v>125.42</v>
      </c>
      <c r="O910" s="6">
        <v>0</v>
      </c>
      <c r="P910" s="5">
        <v>62.28</v>
      </c>
      <c r="Q910" s="5">
        <f t="shared" si="56"/>
        <v>250.84</v>
      </c>
      <c r="R910" s="5">
        <f t="shared" si="57"/>
        <v>124.56</v>
      </c>
      <c r="S910" s="5">
        <f t="shared" si="58"/>
        <v>126.28</v>
      </c>
      <c r="T910" s="7">
        <f t="shared" si="59"/>
        <v>0.50342848030617127</v>
      </c>
    </row>
    <row r="911" spans="1:20" ht="15.6">
      <c r="A911" s="2">
        <v>289</v>
      </c>
      <c r="B911" s="3">
        <v>46168</v>
      </c>
      <c r="C911" s="4">
        <f>YEAR(SalesDataTable[[#This Row],[Order Date]])</f>
        <v>2026</v>
      </c>
      <c r="D911" s="16" t="str">
        <f>"Q"&amp;ROUNDUP(MONTH(SalesDataTable[[#This Row],[Order Date]])/3,0)</f>
        <v>Q2</v>
      </c>
      <c r="E911" s="4">
        <f>MONTH(SalesDataTable[[#This Row],[Order Date]])</f>
        <v>5</v>
      </c>
      <c r="F911" s="16" t="str">
        <f>TEXT(SalesDataTable[[#This Row],[Order Date]],"MMM")</f>
        <v>May</v>
      </c>
      <c r="G911" s="4" t="s">
        <v>0</v>
      </c>
      <c r="H911" s="4" t="s">
        <v>50</v>
      </c>
      <c r="I911" s="4" t="s">
        <v>2</v>
      </c>
      <c r="J911" s="4" t="s">
        <v>16</v>
      </c>
      <c r="K911" s="4" t="s">
        <v>4</v>
      </c>
      <c r="L911" s="4" t="s">
        <v>26</v>
      </c>
      <c r="M911" s="8">
        <v>2</v>
      </c>
      <c r="N911" s="5">
        <v>41.29</v>
      </c>
      <c r="O911" s="6">
        <v>0.15</v>
      </c>
      <c r="P911" s="5">
        <v>16.43</v>
      </c>
      <c r="Q911" s="5">
        <f t="shared" si="56"/>
        <v>70.192999999999998</v>
      </c>
      <c r="R911" s="5">
        <f t="shared" si="57"/>
        <v>32.86</v>
      </c>
      <c r="S911" s="5">
        <f t="shared" si="58"/>
        <v>37.332999999999998</v>
      </c>
      <c r="T911" s="7">
        <f t="shared" si="59"/>
        <v>0.531862151496588</v>
      </c>
    </row>
    <row r="912" spans="1:20" ht="15.6">
      <c r="A912" s="2">
        <v>4092</v>
      </c>
      <c r="B912" s="3">
        <v>46168</v>
      </c>
      <c r="C912" s="4">
        <f>YEAR(SalesDataTable[[#This Row],[Order Date]])</f>
        <v>2026</v>
      </c>
      <c r="D912" s="16" t="str">
        <f>"Q"&amp;ROUNDUP(MONTH(SalesDataTable[[#This Row],[Order Date]])/3,0)</f>
        <v>Q2</v>
      </c>
      <c r="E912" s="4">
        <f>MONTH(SalesDataTable[[#This Row],[Order Date]])</f>
        <v>5</v>
      </c>
      <c r="F912" s="16" t="str">
        <f>TEXT(SalesDataTable[[#This Row],[Order Date]],"MMM")</f>
        <v>May</v>
      </c>
      <c r="G912" s="4" t="s">
        <v>20</v>
      </c>
      <c r="H912" s="4" t="s">
        <v>33</v>
      </c>
      <c r="I912" s="4" t="s">
        <v>8</v>
      </c>
      <c r="J912" s="4" t="s">
        <v>16</v>
      </c>
      <c r="K912" s="4" t="s">
        <v>14</v>
      </c>
      <c r="L912" s="4" t="s">
        <v>44</v>
      </c>
      <c r="M912" s="8">
        <v>8</v>
      </c>
      <c r="N912" s="5">
        <v>131.4</v>
      </c>
      <c r="O912" s="6">
        <v>0.05</v>
      </c>
      <c r="P912" s="5">
        <v>66.489999999999995</v>
      </c>
      <c r="Q912" s="5">
        <f t="shared" si="56"/>
        <v>998.64</v>
      </c>
      <c r="R912" s="5">
        <f t="shared" si="57"/>
        <v>531.91999999999996</v>
      </c>
      <c r="S912" s="5">
        <f t="shared" si="58"/>
        <v>466.72</v>
      </c>
      <c r="T912" s="7">
        <f t="shared" si="59"/>
        <v>0.46735560362092449</v>
      </c>
    </row>
    <row r="913" spans="1:20" ht="15.6">
      <c r="A913" s="2">
        <v>4727</v>
      </c>
      <c r="B913" s="3">
        <v>46168</v>
      </c>
      <c r="C913" s="4">
        <f>YEAR(SalesDataTable[[#This Row],[Order Date]])</f>
        <v>2026</v>
      </c>
      <c r="D913" s="16" t="str">
        <f>"Q"&amp;ROUNDUP(MONTH(SalesDataTable[[#This Row],[Order Date]])/3,0)</f>
        <v>Q2</v>
      </c>
      <c r="E913" s="4">
        <f>MONTH(SalesDataTable[[#This Row],[Order Date]])</f>
        <v>5</v>
      </c>
      <c r="F913" s="16" t="str">
        <f>TEXT(SalesDataTable[[#This Row],[Order Date]],"MMM")</f>
        <v>May</v>
      </c>
      <c r="G913" s="4" t="s">
        <v>11</v>
      </c>
      <c r="H913" s="4" t="s">
        <v>52</v>
      </c>
      <c r="I913" s="4" t="s">
        <v>2</v>
      </c>
      <c r="J913" s="4" t="s">
        <v>13</v>
      </c>
      <c r="K913" s="4" t="s">
        <v>9</v>
      </c>
      <c r="L913" s="4" t="s">
        <v>17</v>
      </c>
      <c r="M913" s="8">
        <v>4</v>
      </c>
      <c r="N913" s="5">
        <v>140.66999999999999</v>
      </c>
      <c r="O913" s="6">
        <v>0</v>
      </c>
      <c r="P913" s="5">
        <v>80.72</v>
      </c>
      <c r="Q913" s="5">
        <f t="shared" si="56"/>
        <v>562.67999999999995</v>
      </c>
      <c r="R913" s="5">
        <f t="shared" si="57"/>
        <v>322.88</v>
      </c>
      <c r="S913" s="5">
        <f t="shared" si="58"/>
        <v>239.79999999999995</v>
      </c>
      <c r="T913" s="7">
        <f t="shared" si="59"/>
        <v>0.42617473519584842</v>
      </c>
    </row>
    <row r="914" spans="1:20" ht="15.6">
      <c r="A914" s="2">
        <v>4753</v>
      </c>
      <c r="B914" s="3">
        <v>46168</v>
      </c>
      <c r="C914" s="4">
        <f>YEAR(SalesDataTable[[#This Row],[Order Date]])</f>
        <v>2026</v>
      </c>
      <c r="D914" s="16" t="str">
        <f>"Q"&amp;ROUNDUP(MONTH(SalesDataTable[[#This Row],[Order Date]])/3,0)</f>
        <v>Q2</v>
      </c>
      <c r="E914" s="4">
        <f>MONTH(SalesDataTable[[#This Row],[Order Date]])</f>
        <v>5</v>
      </c>
      <c r="F914" s="16" t="str">
        <f>TEXT(SalesDataTable[[#This Row],[Order Date]],"MMM")</f>
        <v>May</v>
      </c>
      <c r="G914" s="4" t="s">
        <v>20</v>
      </c>
      <c r="H914" s="4" t="s">
        <v>33</v>
      </c>
      <c r="I914" s="4" t="s">
        <v>2</v>
      </c>
      <c r="J914" s="4" t="s">
        <v>3</v>
      </c>
      <c r="K914" s="4" t="s">
        <v>34</v>
      </c>
      <c r="L914" s="4" t="s">
        <v>42</v>
      </c>
      <c r="M914" s="8">
        <v>1</v>
      </c>
      <c r="N914" s="5">
        <v>36.659999999999997</v>
      </c>
      <c r="O914" s="6">
        <v>0.05</v>
      </c>
      <c r="P914" s="5">
        <v>13.51</v>
      </c>
      <c r="Q914" s="5">
        <f t="shared" si="56"/>
        <v>34.826999999999998</v>
      </c>
      <c r="R914" s="5">
        <f t="shared" si="57"/>
        <v>13.51</v>
      </c>
      <c r="S914" s="5">
        <f t="shared" si="58"/>
        <v>21.317</v>
      </c>
      <c r="T914" s="7">
        <f t="shared" si="59"/>
        <v>0.61208257960777557</v>
      </c>
    </row>
    <row r="915" spans="1:20" ht="15.6">
      <c r="A915" s="2">
        <v>942</v>
      </c>
      <c r="B915" s="3">
        <v>46169</v>
      </c>
      <c r="C915" s="4">
        <f>YEAR(SalesDataTable[[#This Row],[Order Date]])</f>
        <v>2026</v>
      </c>
      <c r="D915" s="16" t="str">
        <f>"Q"&amp;ROUNDUP(MONTH(SalesDataTable[[#This Row],[Order Date]])/3,0)</f>
        <v>Q2</v>
      </c>
      <c r="E915" s="4">
        <f>MONTH(SalesDataTable[[#This Row],[Order Date]])</f>
        <v>5</v>
      </c>
      <c r="F915" s="16" t="str">
        <f>TEXT(SalesDataTable[[#This Row],[Order Date]],"MMM")</f>
        <v>May</v>
      </c>
      <c r="G915" s="4" t="s">
        <v>20</v>
      </c>
      <c r="H915" s="4" t="s">
        <v>21</v>
      </c>
      <c r="I915" s="4" t="s">
        <v>2</v>
      </c>
      <c r="J915" s="4" t="s">
        <v>3</v>
      </c>
      <c r="K915" s="4" t="s">
        <v>14</v>
      </c>
      <c r="L915" s="4" t="s">
        <v>32</v>
      </c>
      <c r="M915" s="8">
        <v>1</v>
      </c>
      <c r="N915" s="5">
        <v>46.28</v>
      </c>
      <c r="O915" s="6">
        <v>0.05</v>
      </c>
      <c r="P915" s="5">
        <v>17.95</v>
      </c>
      <c r="Q915" s="5">
        <f t="shared" si="56"/>
        <v>43.966000000000001</v>
      </c>
      <c r="R915" s="5">
        <f t="shared" si="57"/>
        <v>17.95</v>
      </c>
      <c r="S915" s="5">
        <f t="shared" si="58"/>
        <v>26.016000000000002</v>
      </c>
      <c r="T915" s="7">
        <f t="shared" si="59"/>
        <v>0.591729973161079</v>
      </c>
    </row>
    <row r="916" spans="1:20" ht="15.6">
      <c r="A916" s="2">
        <v>1755</v>
      </c>
      <c r="B916" s="3">
        <v>46169</v>
      </c>
      <c r="C916" s="4">
        <f>YEAR(SalesDataTable[[#This Row],[Order Date]])</f>
        <v>2026</v>
      </c>
      <c r="D916" s="16" t="str">
        <f>"Q"&amp;ROUNDUP(MONTH(SalesDataTable[[#This Row],[Order Date]])/3,0)</f>
        <v>Q2</v>
      </c>
      <c r="E916" s="4">
        <f>MONTH(SalesDataTable[[#This Row],[Order Date]])</f>
        <v>5</v>
      </c>
      <c r="F916" s="16" t="str">
        <f>TEXT(SalesDataTable[[#This Row],[Order Date]],"MMM")</f>
        <v>May</v>
      </c>
      <c r="G916" s="4" t="s">
        <v>20</v>
      </c>
      <c r="H916" s="4" t="s">
        <v>47</v>
      </c>
      <c r="I916" s="4" t="s">
        <v>28</v>
      </c>
      <c r="J916" s="4" t="s">
        <v>3</v>
      </c>
      <c r="K916" s="4" t="s">
        <v>9</v>
      </c>
      <c r="L916" s="4" t="s">
        <v>10</v>
      </c>
      <c r="M916" s="8">
        <v>2</v>
      </c>
      <c r="N916" s="5">
        <v>92.12</v>
      </c>
      <c r="O916" s="6">
        <v>0</v>
      </c>
      <c r="P916" s="5">
        <v>46.64</v>
      </c>
      <c r="Q916" s="5">
        <f t="shared" si="56"/>
        <v>184.24</v>
      </c>
      <c r="R916" s="5">
        <f t="shared" si="57"/>
        <v>93.28</v>
      </c>
      <c r="S916" s="5">
        <f t="shared" si="58"/>
        <v>90.960000000000008</v>
      </c>
      <c r="T916" s="7">
        <f t="shared" si="59"/>
        <v>0.49370386452453324</v>
      </c>
    </row>
    <row r="917" spans="1:20" ht="15.6">
      <c r="A917" s="2">
        <v>3073</v>
      </c>
      <c r="B917" s="3">
        <v>46169</v>
      </c>
      <c r="C917" s="4">
        <f>YEAR(SalesDataTable[[#This Row],[Order Date]])</f>
        <v>2026</v>
      </c>
      <c r="D917" s="16" t="str">
        <f>"Q"&amp;ROUNDUP(MONTH(SalesDataTable[[#This Row],[Order Date]])/3,0)</f>
        <v>Q2</v>
      </c>
      <c r="E917" s="4">
        <f>MONTH(SalesDataTable[[#This Row],[Order Date]])</f>
        <v>5</v>
      </c>
      <c r="F917" s="16" t="str">
        <f>TEXT(SalesDataTable[[#This Row],[Order Date]],"MMM")</f>
        <v>May</v>
      </c>
      <c r="G917" s="4" t="s">
        <v>20</v>
      </c>
      <c r="H917" s="4" t="s">
        <v>47</v>
      </c>
      <c r="I917" s="4" t="s">
        <v>2</v>
      </c>
      <c r="J917" s="4" t="s">
        <v>3</v>
      </c>
      <c r="K917" s="4" t="s">
        <v>34</v>
      </c>
      <c r="L917" s="4" t="s">
        <v>35</v>
      </c>
      <c r="M917" s="8">
        <v>3</v>
      </c>
      <c r="N917" s="5">
        <v>39.549999999999997</v>
      </c>
      <c r="O917" s="6">
        <v>0</v>
      </c>
      <c r="P917" s="5">
        <v>14.87</v>
      </c>
      <c r="Q917" s="5">
        <f t="shared" si="56"/>
        <v>118.64999999999999</v>
      </c>
      <c r="R917" s="5">
        <f t="shared" si="57"/>
        <v>44.61</v>
      </c>
      <c r="S917" s="5">
        <f t="shared" si="58"/>
        <v>74.039999999999992</v>
      </c>
      <c r="T917" s="7">
        <f t="shared" si="59"/>
        <v>0.6240202275600506</v>
      </c>
    </row>
    <row r="918" spans="1:20" ht="15.6">
      <c r="A918" s="2">
        <v>4230</v>
      </c>
      <c r="B918" s="3">
        <v>46169</v>
      </c>
      <c r="C918" s="4">
        <f>YEAR(SalesDataTable[[#This Row],[Order Date]])</f>
        <v>2026</v>
      </c>
      <c r="D918" s="16" t="str">
        <f>"Q"&amp;ROUNDUP(MONTH(SalesDataTable[[#This Row],[Order Date]])/3,0)</f>
        <v>Q2</v>
      </c>
      <c r="E918" s="4">
        <f>MONTH(SalesDataTable[[#This Row],[Order Date]])</f>
        <v>5</v>
      </c>
      <c r="F918" s="16" t="str">
        <f>TEXT(SalesDataTable[[#This Row],[Order Date]],"MMM")</f>
        <v>May</v>
      </c>
      <c r="G918" s="4" t="s">
        <v>0</v>
      </c>
      <c r="H918" s="4" t="s">
        <v>1</v>
      </c>
      <c r="I918" s="4" t="s">
        <v>19</v>
      </c>
      <c r="J918" s="4" t="s">
        <v>13</v>
      </c>
      <c r="K918" s="4" t="s">
        <v>4</v>
      </c>
      <c r="L918" s="4" t="s">
        <v>5</v>
      </c>
      <c r="M918" s="8">
        <v>1</v>
      </c>
      <c r="N918" s="5">
        <v>83.3</v>
      </c>
      <c r="O918" s="6">
        <v>0</v>
      </c>
      <c r="P918" s="5">
        <v>41.93</v>
      </c>
      <c r="Q918" s="5">
        <f t="shared" si="56"/>
        <v>83.3</v>
      </c>
      <c r="R918" s="5">
        <f t="shared" si="57"/>
        <v>41.93</v>
      </c>
      <c r="S918" s="5">
        <f t="shared" si="58"/>
        <v>41.37</v>
      </c>
      <c r="T918" s="7">
        <f t="shared" si="59"/>
        <v>0.49663865546218489</v>
      </c>
    </row>
    <row r="919" spans="1:20" ht="15.6">
      <c r="A919" s="2">
        <v>644</v>
      </c>
      <c r="B919" s="3">
        <v>46170</v>
      </c>
      <c r="C919" s="4">
        <f>YEAR(SalesDataTable[[#This Row],[Order Date]])</f>
        <v>2026</v>
      </c>
      <c r="D919" s="16" t="str">
        <f>"Q"&amp;ROUNDUP(MONTH(SalesDataTable[[#This Row],[Order Date]])/3,0)</f>
        <v>Q2</v>
      </c>
      <c r="E919" s="4">
        <f>MONTH(SalesDataTable[[#This Row],[Order Date]])</f>
        <v>5</v>
      </c>
      <c r="F919" s="16" t="str">
        <f>TEXT(SalesDataTable[[#This Row],[Order Date]],"MMM")</f>
        <v>May</v>
      </c>
      <c r="G919" s="4" t="s">
        <v>20</v>
      </c>
      <c r="H919" s="4" t="s">
        <v>47</v>
      </c>
      <c r="I919" s="4" t="s">
        <v>19</v>
      </c>
      <c r="J919" s="4" t="s">
        <v>13</v>
      </c>
      <c r="K919" s="4" t="s">
        <v>9</v>
      </c>
      <c r="L919" s="4" t="s">
        <v>10</v>
      </c>
      <c r="M919" s="8">
        <v>2</v>
      </c>
      <c r="N919" s="5">
        <v>93.84</v>
      </c>
      <c r="O919" s="6">
        <v>0</v>
      </c>
      <c r="P919" s="5">
        <v>44.72</v>
      </c>
      <c r="Q919" s="5">
        <f t="shared" si="56"/>
        <v>187.68</v>
      </c>
      <c r="R919" s="5">
        <f t="shared" si="57"/>
        <v>89.44</v>
      </c>
      <c r="S919" s="5">
        <f t="shared" si="58"/>
        <v>98.240000000000009</v>
      </c>
      <c r="T919" s="7">
        <f t="shared" si="59"/>
        <v>0.52344416027280483</v>
      </c>
    </row>
    <row r="920" spans="1:20" ht="15.6">
      <c r="A920" s="2">
        <v>1122</v>
      </c>
      <c r="B920" s="3">
        <v>46170</v>
      </c>
      <c r="C920" s="4">
        <f>YEAR(SalesDataTable[[#This Row],[Order Date]])</f>
        <v>2026</v>
      </c>
      <c r="D920" s="16" t="str">
        <f>"Q"&amp;ROUNDUP(MONTH(SalesDataTable[[#This Row],[Order Date]])/3,0)</f>
        <v>Q2</v>
      </c>
      <c r="E920" s="4">
        <f>MONTH(SalesDataTable[[#This Row],[Order Date]])</f>
        <v>5</v>
      </c>
      <c r="F920" s="16" t="str">
        <f>TEXT(SalesDataTable[[#This Row],[Order Date]],"MMM")</f>
        <v>May</v>
      </c>
      <c r="G920" s="4" t="s">
        <v>11</v>
      </c>
      <c r="H920" s="4" t="s">
        <v>52</v>
      </c>
      <c r="I920" s="4" t="s">
        <v>2</v>
      </c>
      <c r="J920" s="4" t="s">
        <v>3</v>
      </c>
      <c r="K920" s="4" t="s">
        <v>4</v>
      </c>
      <c r="L920" s="4" t="s">
        <v>22</v>
      </c>
      <c r="M920" s="8">
        <v>2</v>
      </c>
      <c r="N920" s="5">
        <v>51.25</v>
      </c>
      <c r="O920" s="6">
        <v>0</v>
      </c>
      <c r="P920" s="5">
        <v>22.57</v>
      </c>
      <c r="Q920" s="5">
        <f t="shared" si="56"/>
        <v>102.5</v>
      </c>
      <c r="R920" s="5">
        <f t="shared" si="57"/>
        <v>45.14</v>
      </c>
      <c r="S920" s="5">
        <f t="shared" si="58"/>
        <v>57.36</v>
      </c>
      <c r="T920" s="7">
        <f t="shared" si="59"/>
        <v>0.55960975609756092</v>
      </c>
    </row>
    <row r="921" spans="1:20" ht="15.6">
      <c r="A921" s="2">
        <v>2019</v>
      </c>
      <c r="B921" s="3">
        <v>46170</v>
      </c>
      <c r="C921" s="4">
        <f>YEAR(SalesDataTable[[#This Row],[Order Date]])</f>
        <v>2026</v>
      </c>
      <c r="D921" s="16" t="str">
        <f>"Q"&amp;ROUNDUP(MONTH(SalesDataTable[[#This Row],[Order Date]])/3,0)</f>
        <v>Q2</v>
      </c>
      <c r="E921" s="4">
        <f>MONTH(SalesDataTable[[#This Row],[Order Date]])</f>
        <v>5</v>
      </c>
      <c r="F921" s="16" t="str">
        <f>TEXT(SalesDataTable[[#This Row],[Order Date]],"MMM")</f>
        <v>May</v>
      </c>
      <c r="G921" s="4" t="s">
        <v>20</v>
      </c>
      <c r="H921" s="4" t="s">
        <v>47</v>
      </c>
      <c r="I921" s="4" t="s">
        <v>8</v>
      </c>
      <c r="J921" s="4" t="s">
        <v>16</v>
      </c>
      <c r="K921" s="4" t="s">
        <v>4</v>
      </c>
      <c r="L921" s="4" t="s">
        <v>5</v>
      </c>
      <c r="M921" s="8">
        <v>8</v>
      </c>
      <c r="N921" s="5">
        <v>80.13</v>
      </c>
      <c r="O921" s="6">
        <v>0.1</v>
      </c>
      <c r="P921" s="5">
        <v>43.8</v>
      </c>
      <c r="Q921" s="5">
        <f t="shared" si="56"/>
        <v>576.93600000000004</v>
      </c>
      <c r="R921" s="5">
        <f t="shared" si="57"/>
        <v>350.4</v>
      </c>
      <c r="S921" s="5">
        <f t="shared" si="58"/>
        <v>226.53600000000006</v>
      </c>
      <c r="T921" s="7">
        <f t="shared" si="59"/>
        <v>0.39265360455925796</v>
      </c>
    </row>
    <row r="922" spans="1:20" ht="15.6">
      <c r="A922" s="2">
        <v>2432</v>
      </c>
      <c r="B922" s="3">
        <v>46170</v>
      </c>
      <c r="C922" s="4">
        <f>YEAR(SalesDataTable[[#This Row],[Order Date]])</f>
        <v>2026</v>
      </c>
      <c r="D922" s="16" t="str">
        <f>"Q"&amp;ROUNDUP(MONTH(SalesDataTable[[#This Row],[Order Date]])/3,0)</f>
        <v>Q2</v>
      </c>
      <c r="E922" s="4">
        <f>MONTH(SalesDataTable[[#This Row],[Order Date]])</f>
        <v>5</v>
      </c>
      <c r="F922" s="16" t="str">
        <f>TEXT(SalesDataTable[[#This Row],[Order Date]],"MMM")</f>
        <v>May</v>
      </c>
      <c r="G922" s="4" t="s">
        <v>6</v>
      </c>
      <c r="H922" s="4" t="s">
        <v>43</v>
      </c>
      <c r="I922" s="4" t="s">
        <v>2</v>
      </c>
      <c r="J922" s="4" t="s">
        <v>3</v>
      </c>
      <c r="K922" s="4" t="s">
        <v>34</v>
      </c>
      <c r="L922" s="4" t="s">
        <v>35</v>
      </c>
      <c r="M922" s="8">
        <v>1</v>
      </c>
      <c r="N922" s="5">
        <v>41.13</v>
      </c>
      <c r="O922" s="6">
        <v>0</v>
      </c>
      <c r="P922" s="5">
        <v>14.8</v>
      </c>
      <c r="Q922" s="5">
        <f t="shared" si="56"/>
        <v>41.13</v>
      </c>
      <c r="R922" s="5">
        <f t="shared" si="57"/>
        <v>14.8</v>
      </c>
      <c r="S922" s="5">
        <f t="shared" si="58"/>
        <v>26.330000000000002</v>
      </c>
      <c r="T922" s="7">
        <f t="shared" si="59"/>
        <v>0.64016532944322879</v>
      </c>
    </row>
    <row r="923" spans="1:20" ht="15.6">
      <c r="A923" s="2">
        <v>2989</v>
      </c>
      <c r="B923" s="3">
        <v>46170</v>
      </c>
      <c r="C923" s="4">
        <f>YEAR(SalesDataTable[[#This Row],[Order Date]])</f>
        <v>2026</v>
      </c>
      <c r="D923" s="16" t="str">
        <f>"Q"&amp;ROUNDUP(MONTH(SalesDataTable[[#This Row],[Order Date]])/3,0)</f>
        <v>Q2</v>
      </c>
      <c r="E923" s="4">
        <f>MONTH(SalesDataTable[[#This Row],[Order Date]])</f>
        <v>5</v>
      </c>
      <c r="F923" s="16" t="str">
        <f>TEXT(SalesDataTable[[#This Row],[Order Date]],"MMM")</f>
        <v>May</v>
      </c>
      <c r="G923" s="4" t="s">
        <v>20</v>
      </c>
      <c r="H923" s="4" t="s">
        <v>47</v>
      </c>
      <c r="I923" s="4" t="s">
        <v>2</v>
      </c>
      <c r="J923" s="4" t="s">
        <v>3</v>
      </c>
      <c r="K923" s="4" t="s">
        <v>23</v>
      </c>
      <c r="L923" s="4" t="s">
        <v>40</v>
      </c>
      <c r="M923" s="8">
        <v>1</v>
      </c>
      <c r="N923" s="5">
        <v>81.28</v>
      </c>
      <c r="O923" s="6">
        <v>0.15</v>
      </c>
      <c r="P923" s="5">
        <v>39.020000000000003</v>
      </c>
      <c r="Q923" s="5">
        <f t="shared" si="56"/>
        <v>69.087999999999994</v>
      </c>
      <c r="R923" s="5">
        <f t="shared" si="57"/>
        <v>39.020000000000003</v>
      </c>
      <c r="S923" s="5">
        <f t="shared" si="58"/>
        <v>30.067999999999991</v>
      </c>
      <c r="T923" s="7">
        <f t="shared" si="59"/>
        <v>0.43521306160259371</v>
      </c>
    </row>
    <row r="924" spans="1:20" ht="15.6">
      <c r="A924" s="2">
        <v>3019</v>
      </c>
      <c r="B924" s="3">
        <v>46170</v>
      </c>
      <c r="C924" s="4">
        <f>YEAR(SalesDataTable[[#This Row],[Order Date]])</f>
        <v>2026</v>
      </c>
      <c r="D924" s="16" t="str">
        <f>"Q"&amp;ROUNDUP(MONTH(SalesDataTable[[#This Row],[Order Date]])/3,0)</f>
        <v>Q2</v>
      </c>
      <c r="E924" s="4">
        <f>MONTH(SalesDataTable[[#This Row],[Order Date]])</f>
        <v>5</v>
      </c>
      <c r="F924" s="16" t="str">
        <f>TEXT(SalesDataTable[[#This Row],[Order Date]],"MMM")</f>
        <v>May</v>
      </c>
      <c r="G924" s="4" t="s">
        <v>11</v>
      </c>
      <c r="H924" s="4" t="s">
        <v>18</v>
      </c>
      <c r="I924" s="4" t="s">
        <v>2</v>
      </c>
      <c r="J924" s="4" t="s">
        <v>16</v>
      </c>
      <c r="K924" s="4" t="s">
        <v>14</v>
      </c>
      <c r="L924" s="4" t="s">
        <v>32</v>
      </c>
      <c r="M924" s="8">
        <v>1</v>
      </c>
      <c r="N924" s="5">
        <v>46.19</v>
      </c>
      <c r="O924" s="6">
        <v>0</v>
      </c>
      <c r="P924" s="5">
        <v>18.329999999999998</v>
      </c>
      <c r="Q924" s="5">
        <f t="shared" si="56"/>
        <v>46.19</v>
      </c>
      <c r="R924" s="5">
        <f t="shared" si="57"/>
        <v>18.329999999999998</v>
      </c>
      <c r="S924" s="5">
        <f t="shared" si="58"/>
        <v>27.86</v>
      </c>
      <c r="T924" s="7">
        <f t="shared" si="59"/>
        <v>0.60316085732842606</v>
      </c>
    </row>
    <row r="925" spans="1:20" ht="15.6">
      <c r="A925" s="2">
        <v>3798</v>
      </c>
      <c r="B925" s="3">
        <v>46170</v>
      </c>
      <c r="C925" s="4">
        <f>YEAR(SalesDataTable[[#This Row],[Order Date]])</f>
        <v>2026</v>
      </c>
      <c r="D925" s="16" t="str">
        <f>"Q"&amp;ROUNDUP(MONTH(SalesDataTable[[#This Row],[Order Date]])/3,0)</f>
        <v>Q2</v>
      </c>
      <c r="E925" s="4">
        <f>MONTH(SalesDataTable[[#This Row],[Order Date]])</f>
        <v>5</v>
      </c>
      <c r="F925" s="16" t="str">
        <f>TEXT(SalesDataTable[[#This Row],[Order Date]],"MMM")</f>
        <v>May</v>
      </c>
      <c r="G925" s="4" t="s">
        <v>20</v>
      </c>
      <c r="H925" s="4" t="s">
        <v>33</v>
      </c>
      <c r="I925" s="4" t="s">
        <v>2</v>
      </c>
      <c r="J925" s="4" t="s">
        <v>3</v>
      </c>
      <c r="K925" s="4" t="s">
        <v>9</v>
      </c>
      <c r="L925" s="4" t="s">
        <v>37</v>
      </c>
      <c r="M925" s="8">
        <v>3</v>
      </c>
      <c r="N925" s="5">
        <v>156.58000000000001</v>
      </c>
      <c r="O925" s="6">
        <v>0</v>
      </c>
      <c r="P925" s="5">
        <v>79.099999999999994</v>
      </c>
      <c r="Q925" s="5">
        <f t="shared" si="56"/>
        <v>469.74</v>
      </c>
      <c r="R925" s="5">
        <f t="shared" si="57"/>
        <v>237.29999999999998</v>
      </c>
      <c r="S925" s="5">
        <f t="shared" si="58"/>
        <v>232.44000000000003</v>
      </c>
      <c r="T925" s="7">
        <f t="shared" si="59"/>
        <v>0.49482692553327379</v>
      </c>
    </row>
    <row r="926" spans="1:20" ht="15.6">
      <c r="A926" s="2">
        <v>3862</v>
      </c>
      <c r="B926" s="3">
        <v>46170</v>
      </c>
      <c r="C926" s="4">
        <f>YEAR(SalesDataTable[[#This Row],[Order Date]])</f>
        <v>2026</v>
      </c>
      <c r="D926" s="16" t="str">
        <f>"Q"&amp;ROUNDUP(MONTH(SalesDataTable[[#This Row],[Order Date]])/3,0)</f>
        <v>Q2</v>
      </c>
      <c r="E926" s="4">
        <f>MONTH(SalesDataTable[[#This Row],[Order Date]])</f>
        <v>5</v>
      </c>
      <c r="F926" s="16" t="str">
        <f>TEXT(SalesDataTable[[#This Row],[Order Date]],"MMM")</f>
        <v>May</v>
      </c>
      <c r="G926" s="4" t="s">
        <v>20</v>
      </c>
      <c r="H926" s="4" t="s">
        <v>47</v>
      </c>
      <c r="I926" s="4" t="s">
        <v>28</v>
      </c>
      <c r="J926" s="4" t="s">
        <v>13</v>
      </c>
      <c r="K926" s="4" t="s">
        <v>34</v>
      </c>
      <c r="L926" s="4" t="s">
        <v>38</v>
      </c>
      <c r="M926" s="8">
        <v>1</v>
      </c>
      <c r="N926" s="5">
        <v>123.91</v>
      </c>
      <c r="O926" s="6">
        <v>0</v>
      </c>
      <c r="P926" s="5">
        <v>68.89</v>
      </c>
      <c r="Q926" s="5">
        <f t="shared" si="56"/>
        <v>123.91</v>
      </c>
      <c r="R926" s="5">
        <f t="shared" si="57"/>
        <v>68.89</v>
      </c>
      <c r="S926" s="5">
        <f t="shared" si="58"/>
        <v>55.019999999999996</v>
      </c>
      <c r="T926" s="7">
        <f t="shared" si="59"/>
        <v>0.44403195867968687</v>
      </c>
    </row>
    <row r="927" spans="1:20" ht="15.6">
      <c r="A927" s="2">
        <v>4281</v>
      </c>
      <c r="B927" s="3">
        <v>46170</v>
      </c>
      <c r="C927" s="4">
        <f>YEAR(SalesDataTable[[#This Row],[Order Date]])</f>
        <v>2026</v>
      </c>
      <c r="D927" s="16" t="str">
        <f>"Q"&amp;ROUNDUP(MONTH(SalesDataTable[[#This Row],[Order Date]])/3,0)</f>
        <v>Q2</v>
      </c>
      <c r="E927" s="4">
        <f>MONTH(SalesDataTable[[#This Row],[Order Date]])</f>
        <v>5</v>
      </c>
      <c r="F927" s="16" t="str">
        <f>TEXT(SalesDataTable[[#This Row],[Order Date]],"MMM")</f>
        <v>May</v>
      </c>
      <c r="G927" s="4" t="s">
        <v>11</v>
      </c>
      <c r="H927" s="4" t="s">
        <v>12</v>
      </c>
      <c r="I927" s="4" t="s">
        <v>28</v>
      </c>
      <c r="J927" s="4" t="s">
        <v>13</v>
      </c>
      <c r="K927" s="4" t="s">
        <v>4</v>
      </c>
      <c r="L927" s="4" t="s">
        <v>22</v>
      </c>
      <c r="M927" s="8">
        <v>1</v>
      </c>
      <c r="N927" s="5">
        <v>50.64</v>
      </c>
      <c r="O927" s="6">
        <v>0</v>
      </c>
      <c r="P927" s="5">
        <v>22.97</v>
      </c>
      <c r="Q927" s="5">
        <f t="shared" si="56"/>
        <v>50.64</v>
      </c>
      <c r="R927" s="5">
        <f t="shared" si="57"/>
        <v>22.97</v>
      </c>
      <c r="S927" s="5">
        <f t="shared" si="58"/>
        <v>27.67</v>
      </c>
      <c r="T927" s="7">
        <f t="shared" si="59"/>
        <v>0.54640600315955767</v>
      </c>
    </row>
    <row r="928" spans="1:20" ht="15.6">
      <c r="A928" s="2">
        <v>191</v>
      </c>
      <c r="B928" s="3">
        <v>46171</v>
      </c>
      <c r="C928" s="4">
        <f>YEAR(SalesDataTable[[#This Row],[Order Date]])</f>
        <v>2026</v>
      </c>
      <c r="D928" s="16" t="str">
        <f>"Q"&amp;ROUNDUP(MONTH(SalesDataTable[[#This Row],[Order Date]])/3,0)</f>
        <v>Q2</v>
      </c>
      <c r="E928" s="4">
        <f>MONTH(SalesDataTable[[#This Row],[Order Date]])</f>
        <v>5</v>
      </c>
      <c r="F928" s="16" t="str">
        <f>TEXT(SalesDataTable[[#This Row],[Order Date]],"MMM")</f>
        <v>May</v>
      </c>
      <c r="G928" s="4" t="s">
        <v>11</v>
      </c>
      <c r="H928" s="4" t="s">
        <v>25</v>
      </c>
      <c r="I928" s="4" t="s">
        <v>2</v>
      </c>
      <c r="J928" s="4" t="s">
        <v>3</v>
      </c>
      <c r="K928" s="4" t="s">
        <v>9</v>
      </c>
      <c r="L928" s="4" t="s">
        <v>46</v>
      </c>
      <c r="M928" s="8">
        <v>2</v>
      </c>
      <c r="N928" s="5">
        <v>70.48</v>
      </c>
      <c r="O928" s="6">
        <v>0.1</v>
      </c>
      <c r="P928" s="5">
        <v>33.229999999999997</v>
      </c>
      <c r="Q928" s="5">
        <f t="shared" si="56"/>
        <v>126.864</v>
      </c>
      <c r="R928" s="5">
        <f t="shared" si="57"/>
        <v>66.459999999999994</v>
      </c>
      <c r="S928" s="5">
        <f t="shared" si="58"/>
        <v>60.404000000000011</v>
      </c>
      <c r="T928" s="7">
        <f t="shared" si="59"/>
        <v>0.47613192079707412</v>
      </c>
    </row>
    <row r="929" spans="1:20" ht="15.6">
      <c r="A929" s="2">
        <v>1039</v>
      </c>
      <c r="B929" s="3">
        <v>46171</v>
      </c>
      <c r="C929" s="4">
        <f>YEAR(SalesDataTable[[#This Row],[Order Date]])</f>
        <v>2026</v>
      </c>
      <c r="D929" s="16" t="str">
        <f>"Q"&amp;ROUNDUP(MONTH(SalesDataTable[[#This Row],[Order Date]])/3,0)</f>
        <v>Q2</v>
      </c>
      <c r="E929" s="4">
        <f>MONTH(SalesDataTable[[#This Row],[Order Date]])</f>
        <v>5</v>
      </c>
      <c r="F929" s="16" t="str">
        <f>TEXT(SalesDataTable[[#This Row],[Order Date]],"MMM")</f>
        <v>May</v>
      </c>
      <c r="G929" s="4" t="s">
        <v>6</v>
      </c>
      <c r="H929" s="4" t="s">
        <v>41</v>
      </c>
      <c r="I929" s="4" t="s">
        <v>28</v>
      </c>
      <c r="J929" s="4" t="s">
        <v>13</v>
      </c>
      <c r="K929" s="4" t="s">
        <v>4</v>
      </c>
      <c r="L929" s="4" t="s">
        <v>26</v>
      </c>
      <c r="M929" s="8">
        <v>1</v>
      </c>
      <c r="N929" s="5">
        <v>41.27</v>
      </c>
      <c r="O929" s="6">
        <v>0.05</v>
      </c>
      <c r="P929" s="5">
        <v>17.149999999999999</v>
      </c>
      <c r="Q929" s="5">
        <f t="shared" si="56"/>
        <v>39.206499999999998</v>
      </c>
      <c r="R929" s="5">
        <f t="shared" si="57"/>
        <v>17.149999999999999</v>
      </c>
      <c r="S929" s="5">
        <f t="shared" si="58"/>
        <v>22.0565</v>
      </c>
      <c r="T929" s="7">
        <f t="shared" si="59"/>
        <v>0.56257253261576523</v>
      </c>
    </row>
    <row r="930" spans="1:20" ht="15.6">
      <c r="A930" s="2">
        <v>2641</v>
      </c>
      <c r="B930" s="3">
        <v>46171</v>
      </c>
      <c r="C930" s="4">
        <f>YEAR(SalesDataTable[[#This Row],[Order Date]])</f>
        <v>2026</v>
      </c>
      <c r="D930" s="16" t="str">
        <f>"Q"&amp;ROUNDUP(MONTH(SalesDataTable[[#This Row],[Order Date]])/3,0)</f>
        <v>Q2</v>
      </c>
      <c r="E930" s="4">
        <f>MONTH(SalesDataTable[[#This Row],[Order Date]])</f>
        <v>5</v>
      </c>
      <c r="F930" s="16" t="str">
        <f>TEXT(SalesDataTable[[#This Row],[Order Date]],"MMM")</f>
        <v>May</v>
      </c>
      <c r="G930" s="4" t="s">
        <v>0</v>
      </c>
      <c r="H930" s="4" t="s">
        <v>50</v>
      </c>
      <c r="I930" s="4" t="s">
        <v>28</v>
      </c>
      <c r="J930" s="4" t="s">
        <v>3</v>
      </c>
      <c r="K930" s="4" t="s">
        <v>34</v>
      </c>
      <c r="L930" s="4" t="s">
        <v>42</v>
      </c>
      <c r="M930" s="8">
        <v>2</v>
      </c>
      <c r="N930" s="5">
        <v>36.9</v>
      </c>
      <c r="O930" s="6">
        <v>0</v>
      </c>
      <c r="P930" s="5">
        <v>14.07</v>
      </c>
      <c r="Q930" s="5">
        <f t="shared" si="56"/>
        <v>73.8</v>
      </c>
      <c r="R930" s="5">
        <f t="shared" si="57"/>
        <v>28.14</v>
      </c>
      <c r="S930" s="5">
        <f t="shared" si="58"/>
        <v>45.66</v>
      </c>
      <c r="T930" s="7">
        <f t="shared" si="59"/>
        <v>0.61869918699186988</v>
      </c>
    </row>
    <row r="931" spans="1:20" ht="15.6">
      <c r="A931" s="2">
        <v>3058</v>
      </c>
      <c r="B931" s="3">
        <v>46171</v>
      </c>
      <c r="C931" s="4">
        <f>YEAR(SalesDataTable[[#This Row],[Order Date]])</f>
        <v>2026</v>
      </c>
      <c r="D931" s="16" t="str">
        <f>"Q"&amp;ROUNDUP(MONTH(SalesDataTable[[#This Row],[Order Date]])/3,0)</f>
        <v>Q2</v>
      </c>
      <c r="E931" s="4">
        <f>MONTH(SalesDataTable[[#This Row],[Order Date]])</f>
        <v>5</v>
      </c>
      <c r="F931" s="16" t="str">
        <f>TEXT(SalesDataTable[[#This Row],[Order Date]],"MMM")</f>
        <v>May</v>
      </c>
      <c r="G931" s="4" t="s">
        <v>6</v>
      </c>
      <c r="H931" s="4" t="s">
        <v>41</v>
      </c>
      <c r="I931" s="4" t="s">
        <v>2</v>
      </c>
      <c r="J931" s="4" t="s">
        <v>3</v>
      </c>
      <c r="K931" s="4" t="s">
        <v>23</v>
      </c>
      <c r="L931" s="4" t="s">
        <v>29</v>
      </c>
      <c r="M931" s="8">
        <v>1</v>
      </c>
      <c r="N931" s="5">
        <v>196.91</v>
      </c>
      <c r="O931" s="6">
        <v>0</v>
      </c>
      <c r="P931" s="5">
        <v>106.31</v>
      </c>
      <c r="Q931" s="5">
        <f t="shared" si="56"/>
        <v>196.91</v>
      </c>
      <c r="R931" s="5">
        <f t="shared" si="57"/>
        <v>106.31</v>
      </c>
      <c r="S931" s="5">
        <f t="shared" si="58"/>
        <v>90.6</v>
      </c>
      <c r="T931" s="7">
        <f t="shared" si="59"/>
        <v>0.46010867909197095</v>
      </c>
    </row>
    <row r="932" spans="1:20" ht="15.6">
      <c r="A932" s="2">
        <v>3110</v>
      </c>
      <c r="B932" s="3">
        <v>46171</v>
      </c>
      <c r="C932" s="4">
        <f>YEAR(SalesDataTable[[#This Row],[Order Date]])</f>
        <v>2026</v>
      </c>
      <c r="D932" s="16" t="str">
        <f>"Q"&amp;ROUNDUP(MONTH(SalesDataTable[[#This Row],[Order Date]])/3,0)</f>
        <v>Q2</v>
      </c>
      <c r="E932" s="4">
        <f>MONTH(SalesDataTable[[#This Row],[Order Date]])</f>
        <v>5</v>
      </c>
      <c r="F932" s="16" t="str">
        <f>TEXT(SalesDataTable[[#This Row],[Order Date]],"MMM")</f>
        <v>May</v>
      </c>
      <c r="G932" s="4" t="s">
        <v>6</v>
      </c>
      <c r="H932" s="4" t="s">
        <v>27</v>
      </c>
      <c r="I932" s="4" t="s">
        <v>19</v>
      </c>
      <c r="J932" s="4" t="s">
        <v>16</v>
      </c>
      <c r="K932" s="4" t="s">
        <v>34</v>
      </c>
      <c r="L932" s="4" t="s">
        <v>42</v>
      </c>
      <c r="M932" s="8">
        <v>3</v>
      </c>
      <c r="N932" s="5">
        <v>35.79</v>
      </c>
      <c r="O932" s="6">
        <v>0</v>
      </c>
      <c r="P932" s="5">
        <v>13.67</v>
      </c>
      <c r="Q932" s="5">
        <f t="shared" si="56"/>
        <v>107.37</v>
      </c>
      <c r="R932" s="5">
        <f t="shared" si="57"/>
        <v>41.01</v>
      </c>
      <c r="S932" s="5">
        <f t="shared" si="58"/>
        <v>66.360000000000014</v>
      </c>
      <c r="T932" s="7">
        <f t="shared" si="59"/>
        <v>0.61804973456272716</v>
      </c>
    </row>
    <row r="933" spans="1:20" ht="15.6">
      <c r="A933" s="2">
        <v>3981</v>
      </c>
      <c r="B933" s="3">
        <v>46171</v>
      </c>
      <c r="C933" s="4">
        <f>YEAR(SalesDataTable[[#This Row],[Order Date]])</f>
        <v>2026</v>
      </c>
      <c r="D933" s="16" t="str">
        <f>"Q"&amp;ROUNDUP(MONTH(SalesDataTable[[#This Row],[Order Date]])/3,0)</f>
        <v>Q2</v>
      </c>
      <c r="E933" s="4">
        <f>MONTH(SalesDataTable[[#This Row],[Order Date]])</f>
        <v>5</v>
      </c>
      <c r="F933" s="16" t="str">
        <f>TEXT(SalesDataTable[[#This Row],[Order Date]],"MMM")</f>
        <v>May</v>
      </c>
      <c r="G933" s="4" t="s">
        <v>20</v>
      </c>
      <c r="H933" s="4" t="s">
        <v>47</v>
      </c>
      <c r="I933" s="4" t="s">
        <v>2</v>
      </c>
      <c r="J933" s="4" t="s">
        <v>13</v>
      </c>
      <c r="K933" s="4" t="s">
        <v>4</v>
      </c>
      <c r="L933" s="4" t="s">
        <v>5</v>
      </c>
      <c r="M933" s="8">
        <v>2</v>
      </c>
      <c r="N933" s="5">
        <v>82.22</v>
      </c>
      <c r="O933" s="6">
        <v>0.05</v>
      </c>
      <c r="P933" s="5">
        <v>42.35</v>
      </c>
      <c r="Q933" s="5">
        <f t="shared" si="56"/>
        <v>156.21799999999999</v>
      </c>
      <c r="R933" s="5">
        <f t="shared" si="57"/>
        <v>84.7</v>
      </c>
      <c r="S933" s="5">
        <f t="shared" si="58"/>
        <v>71.517999999999986</v>
      </c>
      <c r="T933" s="7">
        <f t="shared" si="59"/>
        <v>0.45780895927485943</v>
      </c>
    </row>
    <row r="934" spans="1:20" ht="15.6">
      <c r="A934" s="2">
        <v>4663</v>
      </c>
      <c r="B934" s="3">
        <v>46171</v>
      </c>
      <c r="C934" s="4">
        <f>YEAR(SalesDataTable[[#This Row],[Order Date]])</f>
        <v>2026</v>
      </c>
      <c r="D934" s="16" t="str">
        <f>"Q"&amp;ROUNDUP(MONTH(SalesDataTable[[#This Row],[Order Date]])/3,0)</f>
        <v>Q2</v>
      </c>
      <c r="E934" s="4">
        <f>MONTH(SalesDataTable[[#This Row],[Order Date]])</f>
        <v>5</v>
      </c>
      <c r="F934" s="16" t="str">
        <f>TEXT(SalesDataTable[[#This Row],[Order Date]],"MMM")</f>
        <v>May</v>
      </c>
      <c r="G934" s="4" t="s">
        <v>11</v>
      </c>
      <c r="H934" s="4" t="s">
        <v>25</v>
      </c>
      <c r="I934" s="4" t="s">
        <v>2</v>
      </c>
      <c r="J934" s="4" t="s">
        <v>13</v>
      </c>
      <c r="K934" s="4" t="s">
        <v>4</v>
      </c>
      <c r="L934" s="4" t="s">
        <v>26</v>
      </c>
      <c r="M934" s="8">
        <v>1</v>
      </c>
      <c r="N934" s="5">
        <v>40.57</v>
      </c>
      <c r="O934" s="6">
        <v>0</v>
      </c>
      <c r="P934" s="5">
        <v>16.809999999999999</v>
      </c>
      <c r="Q934" s="5">
        <f t="shared" si="56"/>
        <v>40.57</v>
      </c>
      <c r="R934" s="5">
        <f t="shared" si="57"/>
        <v>16.809999999999999</v>
      </c>
      <c r="S934" s="5">
        <f t="shared" si="58"/>
        <v>23.76</v>
      </c>
      <c r="T934" s="7">
        <f t="shared" si="59"/>
        <v>0.58565442445156524</v>
      </c>
    </row>
    <row r="935" spans="1:20" ht="15.6">
      <c r="A935" s="2">
        <v>5021</v>
      </c>
      <c r="B935" s="3">
        <v>46171</v>
      </c>
      <c r="C935" s="4">
        <f>YEAR(SalesDataTable[[#This Row],[Order Date]])</f>
        <v>2026</v>
      </c>
      <c r="D935" s="16" t="str">
        <f>"Q"&amp;ROUNDUP(MONTH(SalesDataTable[[#This Row],[Order Date]])/3,0)</f>
        <v>Q2</v>
      </c>
      <c r="E935" s="4">
        <f>MONTH(SalesDataTable[[#This Row],[Order Date]])</f>
        <v>5</v>
      </c>
      <c r="F935" s="16" t="str">
        <f>TEXT(SalesDataTable[[#This Row],[Order Date]],"MMM")</f>
        <v>May</v>
      </c>
      <c r="G935" s="4" t="s">
        <v>11</v>
      </c>
      <c r="H935" s="4" t="s">
        <v>39</v>
      </c>
      <c r="I935" s="4" t="s">
        <v>19</v>
      </c>
      <c r="J935" s="4" t="s">
        <v>3</v>
      </c>
      <c r="K935" s="4" t="s">
        <v>23</v>
      </c>
      <c r="L935" s="4" t="s">
        <v>29</v>
      </c>
      <c r="M935" s="8">
        <v>1</v>
      </c>
      <c r="N935" s="5">
        <v>191.62</v>
      </c>
      <c r="O935" s="6">
        <v>0.05</v>
      </c>
      <c r="P935" s="5">
        <v>106.15</v>
      </c>
      <c r="Q935" s="5">
        <f t="shared" si="56"/>
        <v>182.03899999999999</v>
      </c>
      <c r="R935" s="5">
        <f t="shared" si="57"/>
        <v>106.15</v>
      </c>
      <c r="S935" s="5">
        <f t="shared" si="58"/>
        <v>75.888999999999982</v>
      </c>
      <c r="T935" s="7">
        <f t="shared" si="59"/>
        <v>0.41688319535923613</v>
      </c>
    </row>
    <row r="936" spans="1:20" ht="15.6">
      <c r="A936" s="2">
        <v>5107</v>
      </c>
      <c r="B936" s="3">
        <v>46171</v>
      </c>
      <c r="C936" s="4">
        <f>YEAR(SalesDataTable[[#This Row],[Order Date]])</f>
        <v>2026</v>
      </c>
      <c r="D936" s="16" t="str">
        <f>"Q"&amp;ROUNDUP(MONTH(SalesDataTable[[#This Row],[Order Date]])/3,0)</f>
        <v>Q2</v>
      </c>
      <c r="E936" s="4">
        <f>MONTH(SalesDataTable[[#This Row],[Order Date]])</f>
        <v>5</v>
      </c>
      <c r="F936" s="16" t="str">
        <f>TEXT(SalesDataTable[[#This Row],[Order Date]],"MMM")</f>
        <v>May</v>
      </c>
      <c r="G936" s="4" t="s">
        <v>6</v>
      </c>
      <c r="H936" s="4" t="s">
        <v>27</v>
      </c>
      <c r="I936" s="4" t="s">
        <v>28</v>
      </c>
      <c r="J936" s="4" t="s">
        <v>3</v>
      </c>
      <c r="K936" s="4" t="s">
        <v>9</v>
      </c>
      <c r="L936" s="4" t="s">
        <v>37</v>
      </c>
      <c r="M936" s="8">
        <v>1</v>
      </c>
      <c r="N936" s="5">
        <v>154.07</v>
      </c>
      <c r="O936" s="6">
        <v>0.05</v>
      </c>
      <c r="P936" s="5">
        <v>78.400000000000006</v>
      </c>
      <c r="Q936" s="5">
        <f t="shared" si="56"/>
        <v>146.36649999999997</v>
      </c>
      <c r="R936" s="5">
        <f t="shared" si="57"/>
        <v>78.400000000000006</v>
      </c>
      <c r="S936" s="5">
        <f t="shared" si="58"/>
        <v>67.966499999999968</v>
      </c>
      <c r="T936" s="7">
        <f t="shared" si="59"/>
        <v>0.46435830603314271</v>
      </c>
    </row>
    <row r="937" spans="1:20" ht="15.6">
      <c r="A937" s="2">
        <v>454</v>
      </c>
      <c r="B937" s="3">
        <v>46172</v>
      </c>
      <c r="C937" s="4">
        <f>YEAR(SalesDataTable[[#This Row],[Order Date]])</f>
        <v>2026</v>
      </c>
      <c r="D937" s="16" t="str">
        <f>"Q"&amp;ROUNDUP(MONTH(SalesDataTable[[#This Row],[Order Date]])/3,0)</f>
        <v>Q2</v>
      </c>
      <c r="E937" s="4">
        <f>MONTH(SalesDataTable[[#This Row],[Order Date]])</f>
        <v>5</v>
      </c>
      <c r="F937" s="16" t="str">
        <f>TEXT(SalesDataTable[[#This Row],[Order Date]],"MMM")</f>
        <v>May</v>
      </c>
      <c r="G937" s="4" t="s">
        <v>11</v>
      </c>
      <c r="H937" s="4" t="s">
        <v>39</v>
      </c>
      <c r="I937" s="4" t="s">
        <v>28</v>
      </c>
      <c r="J937" s="4" t="s">
        <v>3</v>
      </c>
      <c r="K937" s="4" t="s">
        <v>23</v>
      </c>
      <c r="L937" s="4" t="s">
        <v>51</v>
      </c>
      <c r="M937" s="8">
        <v>1</v>
      </c>
      <c r="N937" s="5">
        <v>120.8</v>
      </c>
      <c r="O937" s="6">
        <v>0</v>
      </c>
      <c r="P937" s="5">
        <v>61.4</v>
      </c>
      <c r="Q937" s="5">
        <f t="shared" si="56"/>
        <v>120.8</v>
      </c>
      <c r="R937" s="5">
        <f t="shared" si="57"/>
        <v>61.4</v>
      </c>
      <c r="S937" s="5">
        <f t="shared" si="58"/>
        <v>59.4</v>
      </c>
      <c r="T937" s="7">
        <f t="shared" si="59"/>
        <v>0.49172185430463577</v>
      </c>
    </row>
    <row r="938" spans="1:20" ht="15.6">
      <c r="A938" s="2">
        <v>873</v>
      </c>
      <c r="B938" s="3">
        <v>46172</v>
      </c>
      <c r="C938" s="4">
        <f>YEAR(SalesDataTable[[#This Row],[Order Date]])</f>
        <v>2026</v>
      </c>
      <c r="D938" s="16" t="str">
        <f>"Q"&amp;ROUNDUP(MONTH(SalesDataTable[[#This Row],[Order Date]])/3,0)</f>
        <v>Q2</v>
      </c>
      <c r="E938" s="4">
        <f>MONTH(SalesDataTable[[#This Row],[Order Date]])</f>
        <v>5</v>
      </c>
      <c r="F938" s="16" t="str">
        <f>TEXT(SalesDataTable[[#This Row],[Order Date]],"MMM")</f>
        <v>May</v>
      </c>
      <c r="G938" s="4" t="s">
        <v>11</v>
      </c>
      <c r="H938" s="4" t="s">
        <v>39</v>
      </c>
      <c r="I938" s="4" t="s">
        <v>2</v>
      </c>
      <c r="J938" s="4" t="s">
        <v>16</v>
      </c>
      <c r="K938" s="4" t="s">
        <v>4</v>
      </c>
      <c r="L938" s="4" t="s">
        <v>26</v>
      </c>
      <c r="M938" s="8">
        <v>1</v>
      </c>
      <c r="N938" s="5">
        <v>40.15</v>
      </c>
      <c r="O938" s="6">
        <v>0</v>
      </c>
      <c r="P938" s="5">
        <v>16.82</v>
      </c>
      <c r="Q938" s="5">
        <f t="shared" si="56"/>
        <v>40.15</v>
      </c>
      <c r="R938" s="5">
        <f t="shared" si="57"/>
        <v>16.82</v>
      </c>
      <c r="S938" s="5">
        <f t="shared" si="58"/>
        <v>23.33</v>
      </c>
      <c r="T938" s="7">
        <f t="shared" si="59"/>
        <v>0.58107098381070976</v>
      </c>
    </row>
    <row r="939" spans="1:20" ht="15.6">
      <c r="A939" s="2">
        <v>1116</v>
      </c>
      <c r="B939" s="3">
        <v>46172</v>
      </c>
      <c r="C939" s="4">
        <f>YEAR(SalesDataTable[[#This Row],[Order Date]])</f>
        <v>2026</v>
      </c>
      <c r="D939" s="16" t="str">
        <f>"Q"&amp;ROUNDUP(MONTH(SalesDataTable[[#This Row],[Order Date]])/3,0)</f>
        <v>Q2</v>
      </c>
      <c r="E939" s="4">
        <f>MONTH(SalesDataTable[[#This Row],[Order Date]])</f>
        <v>5</v>
      </c>
      <c r="F939" s="16" t="str">
        <f>TEXT(SalesDataTable[[#This Row],[Order Date]],"MMM")</f>
        <v>May</v>
      </c>
      <c r="G939" s="4" t="s">
        <v>6</v>
      </c>
      <c r="H939" s="4" t="s">
        <v>43</v>
      </c>
      <c r="I939" s="4" t="s">
        <v>8</v>
      </c>
      <c r="J939" s="4" t="s">
        <v>16</v>
      </c>
      <c r="K939" s="4" t="s">
        <v>14</v>
      </c>
      <c r="L939" s="4" t="s">
        <v>44</v>
      </c>
      <c r="M939" s="8">
        <v>5</v>
      </c>
      <c r="N939" s="5">
        <v>134.4</v>
      </c>
      <c r="O939" s="6">
        <v>0.15</v>
      </c>
      <c r="P939" s="5">
        <v>67.709999999999994</v>
      </c>
      <c r="Q939" s="5">
        <f t="shared" si="56"/>
        <v>571.19999999999993</v>
      </c>
      <c r="R939" s="5">
        <f t="shared" si="57"/>
        <v>338.54999999999995</v>
      </c>
      <c r="S939" s="5">
        <f t="shared" si="58"/>
        <v>232.64999999999998</v>
      </c>
      <c r="T939" s="7">
        <f t="shared" si="59"/>
        <v>0.40730042016806722</v>
      </c>
    </row>
    <row r="940" spans="1:20" ht="15.6">
      <c r="A940" s="2">
        <v>1206</v>
      </c>
      <c r="B940" s="3">
        <v>46172</v>
      </c>
      <c r="C940" s="4">
        <f>YEAR(SalesDataTable[[#This Row],[Order Date]])</f>
        <v>2026</v>
      </c>
      <c r="D940" s="16" t="str">
        <f>"Q"&amp;ROUNDUP(MONTH(SalesDataTable[[#This Row],[Order Date]])/3,0)</f>
        <v>Q2</v>
      </c>
      <c r="E940" s="4">
        <f>MONTH(SalesDataTable[[#This Row],[Order Date]])</f>
        <v>5</v>
      </c>
      <c r="F940" s="16" t="str">
        <f>TEXT(SalesDataTable[[#This Row],[Order Date]],"MMM")</f>
        <v>May</v>
      </c>
      <c r="G940" s="4" t="s">
        <v>20</v>
      </c>
      <c r="H940" s="4" t="s">
        <v>47</v>
      </c>
      <c r="I940" s="4" t="s">
        <v>2</v>
      </c>
      <c r="J940" s="4" t="s">
        <v>3</v>
      </c>
      <c r="K940" s="4" t="s">
        <v>14</v>
      </c>
      <c r="L940" s="4" t="s">
        <v>15</v>
      </c>
      <c r="M940" s="8">
        <v>2</v>
      </c>
      <c r="N940" s="5">
        <v>37.130000000000003</v>
      </c>
      <c r="O940" s="6">
        <v>0.05</v>
      </c>
      <c r="P940" s="5">
        <v>13.44</v>
      </c>
      <c r="Q940" s="5">
        <f t="shared" si="56"/>
        <v>70.546999999999997</v>
      </c>
      <c r="R940" s="5">
        <f t="shared" si="57"/>
        <v>26.88</v>
      </c>
      <c r="S940" s="5">
        <f t="shared" si="58"/>
        <v>43.667000000000002</v>
      </c>
      <c r="T940" s="7">
        <f t="shared" si="59"/>
        <v>0.6189774193091131</v>
      </c>
    </row>
    <row r="941" spans="1:20" ht="15.6">
      <c r="A941" s="2">
        <v>1576</v>
      </c>
      <c r="B941" s="3">
        <v>46172</v>
      </c>
      <c r="C941" s="4">
        <f>YEAR(SalesDataTable[[#This Row],[Order Date]])</f>
        <v>2026</v>
      </c>
      <c r="D941" s="16" t="str">
        <f>"Q"&amp;ROUNDUP(MONTH(SalesDataTable[[#This Row],[Order Date]])/3,0)</f>
        <v>Q2</v>
      </c>
      <c r="E941" s="4">
        <f>MONTH(SalesDataTable[[#This Row],[Order Date]])</f>
        <v>5</v>
      </c>
      <c r="F941" s="16" t="str">
        <f>TEXT(SalesDataTable[[#This Row],[Order Date]],"MMM")</f>
        <v>May</v>
      </c>
      <c r="G941" s="4" t="s">
        <v>6</v>
      </c>
      <c r="H941" s="4" t="s">
        <v>7</v>
      </c>
      <c r="I941" s="4" t="s">
        <v>2</v>
      </c>
      <c r="J941" s="4" t="s">
        <v>16</v>
      </c>
      <c r="K941" s="4" t="s">
        <v>23</v>
      </c>
      <c r="L941" s="4" t="s">
        <v>51</v>
      </c>
      <c r="M941" s="8">
        <v>6</v>
      </c>
      <c r="N941" s="5">
        <v>123.82</v>
      </c>
      <c r="O941" s="6">
        <v>0</v>
      </c>
      <c r="P941" s="5">
        <v>61.91</v>
      </c>
      <c r="Q941" s="5">
        <f t="shared" si="56"/>
        <v>742.92</v>
      </c>
      <c r="R941" s="5">
        <f t="shared" si="57"/>
        <v>371.46</v>
      </c>
      <c r="S941" s="5">
        <f t="shared" si="58"/>
        <v>371.46</v>
      </c>
      <c r="T941" s="7">
        <f t="shared" si="59"/>
        <v>0.5</v>
      </c>
    </row>
    <row r="942" spans="1:20" ht="15.6">
      <c r="A942" s="2">
        <v>2634</v>
      </c>
      <c r="B942" s="3">
        <v>46172</v>
      </c>
      <c r="C942" s="4">
        <f>YEAR(SalesDataTable[[#This Row],[Order Date]])</f>
        <v>2026</v>
      </c>
      <c r="D942" s="16" t="str">
        <f>"Q"&amp;ROUNDUP(MONTH(SalesDataTable[[#This Row],[Order Date]])/3,0)</f>
        <v>Q2</v>
      </c>
      <c r="E942" s="4">
        <f>MONTH(SalesDataTable[[#This Row],[Order Date]])</f>
        <v>5</v>
      </c>
      <c r="F942" s="16" t="str">
        <f>TEXT(SalesDataTable[[#This Row],[Order Date]],"MMM")</f>
        <v>May</v>
      </c>
      <c r="G942" s="4" t="s">
        <v>11</v>
      </c>
      <c r="H942" s="4" t="s">
        <v>52</v>
      </c>
      <c r="I942" s="4" t="s">
        <v>28</v>
      </c>
      <c r="J942" s="4" t="s">
        <v>3</v>
      </c>
      <c r="K942" s="4" t="s">
        <v>14</v>
      </c>
      <c r="L942" s="4" t="s">
        <v>15</v>
      </c>
      <c r="M942" s="8">
        <v>2</v>
      </c>
      <c r="N942" s="5">
        <v>36.94</v>
      </c>
      <c r="O942" s="6">
        <v>0.05</v>
      </c>
      <c r="P942" s="5">
        <v>13.82</v>
      </c>
      <c r="Q942" s="5">
        <f t="shared" si="56"/>
        <v>70.185999999999993</v>
      </c>
      <c r="R942" s="5">
        <f t="shared" si="57"/>
        <v>27.64</v>
      </c>
      <c r="S942" s="5">
        <f t="shared" si="58"/>
        <v>42.545999999999992</v>
      </c>
      <c r="T942" s="7">
        <f t="shared" si="59"/>
        <v>0.60618926851508848</v>
      </c>
    </row>
    <row r="943" spans="1:20" ht="15.6">
      <c r="A943" s="2">
        <v>2649</v>
      </c>
      <c r="B943" s="3">
        <v>46172</v>
      </c>
      <c r="C943" s="4">
        <f>YEAR(SalesDataTable[[#This Row],[Order Date]])</f>
        <v>2026</v>
      </c>
      <c r="D943" s="16" t="str">
        <f>"Q"&amp;ROUNDUP(MONTH(SalesDataTable[[#This Row],[Order Date]])/3,0)</f>
        <v>Q2</v>
      </c>
      <c r="E943" s="4">
        <f>MONTH(SalesDataTable[[#This Row],[Order Date]])</f>
        <v>5</v>
      </c>
      <c r="F943" s="16" t="str">
        <f>TEXT(SalesDataTable[[#This Row],[Order Date]],"MMM")</f>
        <v>May</v>
      </c>
      <c r="G943" s="4" t="s">
        <v>0</v>
      </c>
      <c r="H943" s="4" t="s">
        <v>1</v>
      </c>
      <c r="I943" s="4" t="s">
        <v>2</v>
      </c>
      <c r="J943" s="4" t="s">
        <v>13</v>
      </c>
      <c r="K943" s="4" t="s">
        <v>23</v>
      </c>
      <c r="L943" s="4" t="s">
        <v>29</v>
      </c>
      <c r="M943" s="8">
        <v>3</v>
      </c>
      <c r="N943" s="5">
        <v>199.17</v>
      </c>
      <c r="O943" s="6">
        <v>0.05</v>
      </c>
      <c r="P943" s="5">
        <v>105.24</v>
      </c>
      <c r="Q943" s="5">
        <f t="shared" si="56"/>
        <v>567.6345</v>
      </c>
      <c r="R943" s="5">
        <f t="shared" si="57"/>
        <v>315.71999999999997</v>
      </c>
      <c r="S943" s="5">
        <f t="shared" si="58"/>
        <v>251.91450000000003</v>
      </c>
      <c r="T943" s="7">
        <f t="shared" si="59"/>
        <v>0.4437970207941907</v>
      </c>
    </row>
    <row r="944" spans="1:20" ht="15.6">
      <c r="A944" s="2">
        <v>2774</v>
      </c>
      <c r="B944" s="3">
        <v>46172</v>
      </c>
      <c r="C944" s="4">
        <f>YEAR(SalesDataTable[[#This Row],[Order Date]])</f>
        <v>2026</v>
      </c>
      <c r="D944" s="16" t="str">
        <f>"Q"&amp;ROUNDUP(MONTH(SalesDataTable[[#This Row],[Order Date]])/3,0)</f>
        <v>Q2</v>
      </c>
      <c r="E944" s="4">
        <f>MONTH(SalesDataTable[[#This Row],[Order Date]])</f>
        <v>5</v>
      </c>
      <c r="F944" s="16" t="str">
        <f>TEXT(SalesDataTable[[#This Row],[Order Date]],"MMM")</f>
        <v>May</v>
      </c>
      <c r="G944" s="4" t="s">
        <v>0</v>
      </c>
      <c r="H944" s="4" t="s">
        <v>36</v>
      </c>
      <c r="I944" s="4" t="s">
        <v>2</v>
      </c>
      <c r="J944" s="4" t="s">
        <v>3</v>
      </c>
      <c r="K944" s="4" t="s">
        <v>23</v>
      </c>
      <c r="L944" s="4" t="s">
        <v>40</v>
      </c>
      <c r="M944" s="8">
        <v>3</v>
      </c>
      <c r="N944" s="5">
        <v>83.17</v>
      </c>
      <c r="O944" s="6">
        <v>0</v>
      </c>
      <c r="P944" s="5">
        <v>40.520000000000003</v>
      </c>
      <c r="Q944" s="5">
        <f t="shared" si="56"/>
        <v>249.51</v>
      </c>
      <c r="R944" s="5">
        <f t="shared" si="57"/>
        <v>121.56</v>
      </c>
      <c r="S944" s="5">
        <f t="shared" si="58"/>
        <v>127.94999999999999</v>
      </c>
      <c r="T944" s="7">
        <f t="shared" si="59"/>
        <v>0.51280509799206442</v>
      </c>
    </row>
    <row r="945" spans="1:20" ht="15.6">
      <c r="A945" s="2">
        <v>3037</v>
      </c>
      <c r="B945" s="3">
        <v>46172</v>
      </c>
      <c r="C945" s="4">
        <f>YEAR(SalesDataTable[[#This Row],[Order Date]])</f>
        <v>2026</v>
      </c>
      <c r="D945" s="16" t="str">
        <f>"Q"&amp;ROUNDUP(MONTH(SalesDataTable[[#This Row],[Order Date]])/3,0)</f>
        <v>Q2</v>
      </c>
      <c r="E945" s="4">
        <f>MONTH(SalesDataTable[[#This Row],[Order Date]])</f>
        <v>5</v>
      </c>
      <c r="F945" s="16" t="str">
        <f>TEXT(SalesDataTable[[#This Row],[Order Date]],"MMM")</f>
        <v>May</v>
      </c>
      <c r="G945" s="4" t="s">
        <v>6</v>
      </c>
      <c r="H945" s="4" t="s">
        <v>27</v>
      </c>
      <c r="I945" s="4" t="s">
        <v>2</v>
      </c>
      <c r="J945" s="4" t="s">
        <v>16</v>
      </c>
      <c r="K945" s="4" t="s">
        <v>14</v>
      </c>
      <c r="L945" s="4" t="s">
        <v>32</v>
      </c>
      <c r="M945" s="8">
        <v>1</v>
      </c>
      <c r="N945" s="5">
        <v>45.8</v>
      </c>
      <c r="O945" s="6">
        <v>0.05</v>
      </c>
      <c r="P945" s="5">
        <v>17.88</v>
      </c>
      <c r="Q945" s="5">
        <f t="shared" si="56"/>
        <v>43.51</v>
      </c>
      <c r="R945" s="5">
        <f t="shared" si="57"/>
        <v>17.88</v>
      </c>
      <c r="S945" s="5">
        <f t="shared" si="58"/>
        <v>25.63</v>
      </c>
      <c r="T945" s="7">
        <f t="shared" si="59"/>
        <v>0.58905998621006661</v>
      </c>
    </row>
    <row r="946" spans="1:20" ht="15.6">
      <c r="A946" s="2">
        <v>3138</v>
      </c>
      <c r="B946" s="3">
        <v>46172</v>
      </c>
      <c r="C946" s="4">
        <f>YEAR(SalesDataTable[[#This Row],[Order Date]])</f>
        <v>2026</v>
      </c>
      <c r="D946" s="16" t="str">
        <f>"Q"&amp;ROUNDUP(MONTH(SalesDataTable[[#This Row],[Order Date]])/3,0)</f>
        <v>Q2</v>
      </c>
      <c r="E946" s="4">
        <f>MONTH(SalesDataTable[[#This Row],[Order Date]])</f>
        <v>5</v>
      </c>
      <c r="F946" s="16" t="str">
        <f>TEXT(SalesDataTable[[#This Row],[Order Date]],"MMM")</f>
        <v>May</v>
      </c>
      <c r="G946" s="4" t="s">
        <v>11</v>
      </c>
      <c r="H946" s="4" t="s">
        <v>12</v>
      </c>
      <c r="I946" s="4" t="s">
        <v>28</v>
      </c>
      <c r="J946" s="4" t="s">
        <v>3</v>
      </c>
      <c r="K946" s="4" t="s">
        <v>9</v>
      </c>
      <c r="L946" s="4" t="s">
        <v>37</v>
      </c>
      <c r="M946" s="8">
        <v>1</v>
      </c>
      <c r="N946" s="5">
        <v>154.85</v>
      </c>
      <c r="O946" s="6">
        <v>0</v>
      </c>
      <c r="P946" s="5">
        <v>80.17</v>
      </c>
      <c r="Q946" s="5">
        <f t="shared" si="56"/>
        <v>154.85</v>
      </c>
      <c r="R946" s="5">
        <f t="shared" si="57"/>
        <v>80.17</v>
      </c>
      <c r="S946" s="5">
        <f t="shared" si="58"/>
        <v>74.679999999999993</v>
      </c>
      <c r="T946" s="7">
        <f t="shared" si="59"/>
        <v>0.48227316758153049</v>
      </c>
    </row>
    <row r="947" spans="1:20" ht="15.6">
      <c r="A947" s="2">
        <v>3228</v>
      </c>
      <c r="B947" s="3">
        <v>46172</v>
      </c>
      <c r="C947" s="4">
        <f>YEAR(SalesDataTable[[#This Row],[Order Date]])</f>
        <v>2026</v>
      </c>
      <c r="D947" s="16" t="str">
        <f>"Q"&amp;ROUNDUP(MONTH(SalesDataTable[[#This Row],[Order Date]])/3,0)</f>
        <v>Q2</v>
      </c>
      <c r="E947" s="4">
        <f>MONTH(SalesDataTable[[#This Row],[Order Date]])</f>
        <v>5</v>
      </c>
      <c r="F947" s="16" t="str">
        <f>TEXT(SalesDataTable[[#This Row],[Order Date]],"MMM")</f>
        <v>May</v>
      </c>
      <c r="G947" s="4" t="s">
        <v>20</v>
      </c>
      <c r="H947" s="4" t="s">
        <v>47</v>
      </c>
      <c r="I947" s="4" t="s">
        <v>2</v>
      </c>
      <c r="J947" s="4" t="s">
        <v>16</v>
      </c>
      <c r="K947" s="4" t="s">
        <v>23</v>
      </c>
      <c r="L947" s="4" t="s">
        <v>29</v>
      </c>
      <c r="M947" s="8">
        <v>1</v>
      </c>
      <c r="N947" s="5">
        <v>194.99</v>
      </c>
      <c r="O947" s="6">
        <v>0</v>
      </c>
      <c r="P947" s="5">
        <v>101.21</v>
      </c>
      <c r="Q947" s="5">
        <f t="shared" si="56"/>
        <v>194.99</v>
      </c>
      <c r="R947" s="5">
        <f t="shared" si="57"/>
        <v>101.21</v>
      </c>
      <c r="S947" s="5">
        <f t="shared" si="58"/>
        <v>93.780000000000015</v>
      </c>
      <c r="T947" s="7">
        <f t="shared" si="59"/>
        <v>0.48094774090979031</v>
      </c>
    </row>
    <row r="948" spans="1:20" ht="15.6">
      <c r="A948" s="2">
        <v>3401</v>
      </c>
      <c r="B948" s="3">
        <v>46172</v>
      </c>
      <c r="C948" s="4">
        <f>YEAR(SalesDataTable[[#This Row],[Order Date]])</f>
        <v>2026</v>
      </c>
      <c r="D948" s="16" t="str">
        <f>"Q"&amp;ROUNDUP(MONTH(SalesDataTable[[#This Row],[Order Date]])/3,0)</f>
        <v>Q2</v>
      </c>
      <c r="E948" s="4">
        <f>MONTH(SalesDataTable[[#This Row],[Order Date]])</f>
        <v>5</v>
      </c>
      <c r="F948" s="16" t="str">
        <f>TEXT(SalesDataTable[[#This Row],[Order Date]],"MMM")</f>
        <v>May</v>
      </c>
      <c r="G948" s="4" t="s">
        <v>11</v>
      </c>
      <c r="H948" s="4" t="s">
        <v>39</v>
      </c>
      <c r="I948" s="4" t="s">
        <v>2</v>
      </c>
      <c r="J948" s="4" t="s">
        <v>3</v>
      </c>
      <c r="K948" s="4" t="s">
        <v>34</v>
      </c>
      <c r="L948" s="4" t="s">
        <v>42</v>
      </c>
      <c r="M948" s="8">
        <v>1</v>
      </c>
      <c r="N948" s="5">
        <v>36.31</v>
      </c>
      <c r="O948" s="6">
        <v>0</v>
      </c>
      <c r="P948" s="5">
        <v>13.93</v>
      </c>
      <c r="Q948" s="5">
        <f t="shared" si="56"/>
        <v>36.31</v>
      </c>
      <c r="R948" s="5">
        <f t="shared" si="57"/>
        <v>13.93</v>
      </c>
      <c r="S948" s="5">
        <f t="shared" si="58"/>
        <v>22.380000000000003</v>
      </c>
      <c r="T948" s="7">
        <f t="shared" si="59"/>
        <v>0.61635912971633167</v>
      </c>
    </row>
    <row r="949" spans="1:20" ht="15.6">
      <c r="A949" s="2">
        <v>3511</v>
      </c>
      <c r="B949" s="3">
        <v>46172</v>
      </c>
      <c r="C949" s="4">
        <f>YEAR(SalesDataTable[[#This Row],[Order Date]])</f>
        <v>2026</v>
      </c>
      <c r="D949" s="16" t="str">
        <f>"Q"&amp;ROUNDUP(MONTH(SalesDataTable[[#This Row],[Order Date]])/3,0)</f>
        <v>Q2</v>
      </c>
      <c r="E949" s="4">
        <f>MONTH(SalesDataTable[[#This Row],[Order Date]])</f>
        <v>5</v>
      </c>
      <c r="F949" s="16" t="str">
        <f>TEXT(SalesDataTable[[#This Row],[Order Date]],"MMM")</f>
        <v>May</v>
      </c>
      <c r="G949" s="4" t="s">
        <v>0</v>
      </c>
      <c r="H949" s="4" t="s">
        <v>1</v>
      </c>
      <c r="I949" s="4" t="s">
        <v>2</v>
      </c>
      <c r="J949" s="4" t="s">
        <v>3</v>
      </c>
      <c r="K949" s="4" t="s">
        <v>14</v>
      </c>
      <c r="L949" s="4" t="s">
        <v>32</v>
      </c>
      <c r="M949" s="8">
        <v>1</v>
      </c>
      <c r="N949" s="5">
        <v>47.19</v>
      </c>
      <c r="O949" s="6">
        <v>0</v>
      </c>
      <c r="P949" s="5">
        <v>18.54</v>
      </c>
      <c r="Q949" s="5">
        <f t="shared" si="56"/>
        <v>47.19</v>
      </c>
      <c r="R949" s="5">
        <f t="shared" si="57"/>
        <v>18.54</v>
      </c>
      <c r="S949" s="5">
        <f t="shared" si="58"/>
        <v>28.65</v>
      </c>
      <c r="T949" s="7">
        <f t="shared" si="59"/>
        <v>0.60712015257469798</v>
      </c>
    </row>
    <row r="950" spans="1:20" ht="15.6">
      <c r="A950" s="2">
        <v>4485</v>
      </c>
      <c r="B950" s="3">
        <v>46172</v>
      </c>
      <c r="C950" s="4">
        <f>YEAR(SalesDataTable[[#This Row],[Order Date]])</f>
        <v>2026</v>
      </c>
      <c r="D950" s="16" t="str">
        <f>"Q"&amp;ROUNDUP(MONTH(SalesDataTable[[#This Row],[Order Date]])/3,0)</f>
        <v>Q2</v>
      </c>
      <c r="E950" s="4">
        <f>MONTH(SalesDataTable[[#This Row],[Order Date]])</f>
        <v>5</v>
      </c>
      <c r="F950" s="16" t="str">
        <f>TEXT(SalesDataTable[[#This Row],[Order Date]],"MMM")</f>
        <v>May</v>
      </c>
      <c r="G950" s="4" t="s">
        <v>20</v>
      </c>
      <c r="H950" s="4" t="s">
        <v>33</v>
      </c>
      <c r="I950" s="4" t="s">
        <v>2</v>
      </c>
      <c r="J950" s="4" t="s">
        <v>13</v>
      </c>
      <c r="K950" s="4" t="s">
        <v>34</v>
      </c>
      <c r="L950" s="4" t="s">
        <v>38</v>
      </c>
      <c r="M950" s="8">
        <v>1</v>
      </c>
      <c r="N950" s="5">
        <v>124.14</v>
      </c>
      <c r="O950" s="6">
        <v>0</v>
      </c>
      <c r="P950" s="5">
        <v>70.900000000000006</v>
      </c>
      <c r="Q950" s="5">
        <f t="shared" si="56"/>
        <v>124.14</v>
      </c>
      <c r="R950" s="5">
        <f t="shared" si="57"/>
        <v>70.900000000000006</v>
      </c>
      <c r="S950" s="5">
        <f t="shared" si="58"/>
        <v>53.239999999999995</v>
      </c>
      <c r="T950" s="7">
        <f t="shared" si="59"/>
        <v>0.42887062993394548</v>
      </c>
    </row>
    <row r="951" spans="1:20" ht="15.6">
      <c r="A951" s="2">
        <v>447</v>
      </c>
      <c r="B951" s="3">
        <v>46173</v>
      </c>
      <c r="C951" s="4">
        <f>YEAR(SalesDataTable[[#This Row],[Order Date]])</f>
        <v>2026</v>
      </c>
      <c r="D951" s="16" t="str">
        <f>"Q"&amp;ROUNDUP(MONTH(SalesDataTable[[#This Row],[Order Date]])/3,0)</f>
        <v>Q2</v>
      </c>
      <c r="E951" s="4">
        <f>MONTH(SalesDataTable[[#This Row],[Order Date]])</f>
        <v>5</v>
      </c>
      <c r="F951" s="16" t="str">
        <f>TEXT(SalesDataTable[[#This Row],[Order Date]],"MMM")</f>
        <v>May</v>
      </c>
      <c r="G951" s="4" t="s">
        <v>20</v>
      </c>
      <c r="H951" s="4" t="s">
        <v>33</v>
      </c>
      <c r="I951" s="4" t="s">
        <v>2</v>
      </c>
      <c r="J951" s="4" t="s">
        <v>3</v>
      </c>
      <c r="K951" s="4" t="s">
        <v>14</v>
      </c>
      <c r="L951" s="4" t="s">
        <v>44</v>
      </c>
      <c r="M951" s="8">
        <v>1</v>
      </c>
      <c r="N951" s="5">
        <v>131.94999999999999</v>
      </c>
      <c r="O951" s="6">
        <v>0</v>
      </c>
      <c r="P951" s="5">
        <v>65.17</v>
      </c>
      <c r="Q951" s="5">
        <f t="shared" si="56"/>
        <v>131.94999999999999</v>
      </c>
      <c r="R951" s="5">
        <f t="shared" si="57"/>
        <v>65.17</v>
      </c>
      <c r="S951" s="5">
        <f t="shared" si="58"/>
        <v>66.779999999999987</v>
      </c>
      <c r="T951" s="7">
        <f t="shared" si="59"/>
        <v>0.50610079575596811</v>
      </c>
    </row>
    <row r="952" spans="1:20" ht="15.6">
      <c r="A952" s="2">
        <v>1208</v>
      </c>
      <c r="B952" s="3">
        <v>46173</v>
      </c>
      <c r="C952" s="4">
        <f>YEAR(SalesDataTable[[#This Row],[Order Date]])</f>
        <v>2026</v>
      </c>
      <c r="D952" s="16" t="str">
        <f>"Q"&amp;ROUNDUP(MONTH(SalesDataTable[[#This Row],[Order Date]])/3,0)</f>
        <v>Q2</v>
      </c>
      <c r="E952" s="4">
        <f>MONTH(SalesDataTable[[#This Row],[Order Date]])</f>
        <v>5</v>
      </c>
      <c r="F952" s="16" t="str">
        <f>TEXT(SalesDataTable[[#This Row],[Order Date]],"MMM")</f>
        <v>May</v>
      </c>
      <c r="G952" s="4" t="s">
        <v>20</v>
      </c>
      <c r="H952" s="4" t="s">
        <v>33</v>
      </c>
      <c r="I952" s="4" t="s">
        <v>28</v>
      </c>
      <c r="J952" s="4" t="s">
        <v>13</v>
      </c>
      <c r="K952" s="4" t="s">
        <v>4</v>
      </c>
      <c r="L952" s="4" t="s">
        <v>30</v>
      </c>
      <c r="M952" s="8">
        <v>1</v>
      </c>
      <c r="N952" s="5">
        <v>102.24</v>
      </c>
      <c r="O952" s="6">
        <v>0</v>
      </c>
      <c r="P952" s="5">
        <v>50.75</v>
      </c>
      <c r="Q952" s="5">
        <f t="shared" si="56"/>
        <v>102.24</v>
      </c>
      <c r="R952" s="5">
        <f t="shared" si="57"/>
        <v>50.75</v>
      </c>
      <c r="S952" s="5">
        <f t="shared" si="58"/>
        <v>51.489999999999995</v>
      </c>
      <c r="T952" s="7">
        <f t="shared" si="59"/>
        <v>0.50361893583724571</v>
      </c>
    </row>
    <row r="953" spans="1:20" ht="15.6">
      <c r="A953" s="2">
        <v>1355</v>
      </c>
      <c r="B953" s="3">
        <v>46173</v>
      </c>
      <c r="C953" s="4">
        <f>YEAR(SalesDataTable[[#This Row],[Order Date]])</f>
        <v>2026</v>
      </c>
      <c r="D953" s="16" t="str">
        <f>"Q"&amp;ROUNDUP(MONTH(SalesDataTable[[#This Row],[Order Date]])/3,0)</f>
        <v>Q2</v>
      </c>
      <c r="E953" s="4">
        <f>MONTH(SalesDataTable[[#This Row],[Order Date]])</f>
        <v>5</v>
      </c>
      <c r="F953" s="16" t="str">
        <f>TEXT(SalesDataTable[[#This Row],[Order Date]],"MMM")</f>
        <v>May</v>
      </c>
      <c r="G953" s="4" t="s">
        <v>20</v>
      </c>
      <c r="H953" s="4" t="s">
        <v>47</v>
      </c>
      <c r="I953" s="4" t="s">
        <v>28</v>
      </c>
      <c r="J953" s="4" t="s">
        <v>13</v>
      </c>
      <c r="K953" s="4" t="s">
        <v>9</v>
      </c>
      <c r="L953" s="4" t="s">
        <v>37</v>
      </c>
      <c r="M953" s="8">
        <v>2</v>
      </c>
      <c r="N953" s="5">
        <v>152.07</v>
      </c>
      <c r="O953" s="6">
        <v>0</v>
      </c>
      <c r="P953" s="5">
        <v>76.849999999999994</v>
      </c>
      <c r="Q953" s="5">
        <f t="shared" si="56"/>
        <v>304.14</v>
      </c>
      <c r="R953" s="5">
        <f t="shared" si="57"/>
        <v>153.69999999999999</v>
      </c>
      <c r="S953" s="5">
        <f t="shared" si="58"/>
        <v>150.44</v>
      </c>
      <c r="T953" s="7">
        <f t="shared" si="59"/>
        <v>0.49464062602748737</v>
      </c>
    </row>
    <row r="954" spans="1:20" ht="15.6">
      <c r="A954" s="2">
        <v>1474</v>
      </c>
      <c r="B954" s="3">
        <v>46173</v>
      </c>
      <c r="C954" s="4">
        <f>YEAR(SalesDataTable[[#This Row],[Order Date]])</f>
        <v>2026</v>
      </c>
      <c r="D954" s="16" t="str">
        <f>"Q"&amp;ROUNDUP(MONTH(SalesDataTable[[#This Row],[Order Date]])/3,0)</f>
        <v>Q2</v>
      </c>
      <c r="E954" s="4">
        <f>MONTH(SalesDataTable[[#This Row],[Order Date]])</f>
        <v>5</v>
      </c>
      <c r="F954" s="16" t="str">
        <f>TEXT(SalesDataTable[[#This Row],[Order Date]],"MMM")</f>
        <v>May</v>
      </c>
      <c r="G954" s="4" t="s">
        <v>11</v>
      </c>
      <c r="H954" s="4" t="s">
        <v>18</v>
      </c>
      <c r="I954" s="4" t="s">
        <v>2</v>
      </c>
      <c r="J954" s="4" t="s">
        <v>13</v>
      </c>
      <c r="K954" s="4" t="s">
        <v>23</v>
      </c>
      <c r="L954" s="4" t="s">
        <v>51</v>
      </c>
      <c r="M954" s="8">
        <v>2</v>
      </c>
      <c r="N954" s="5">
        <v>123.34</v>
      </c>
      <c r="O954" s="6">
        <v>0.05</v>
      </c>
      <c r="P954" s="5">
        <v>58.96</v>
      </c>
      <c r="Q954" s="5">
        <f t="shared" si="56"/>
        <v>234.346</v>
      </c>
      <c r="R954" s="5">
        <f t="shared" si="57"/>
        <v>117.92</v>
      </c>
      <c r="S954" s="5">
        <f t="shared" si="58"/>
        <v>116.426</v>
      </c>
      <c r="T954" s="7">
        <f t="shared" si="59"/>
        <v>0.49681240558831813</v>
      </c>
    </row>
    <row r="955" spans="1:20" ht="15.6">
      <c r="A955" s="2">
        <v>1625</v>
      </c>
      <c r="B955" s="3">
        <v>46173</v>
      </c>
      <c r="C955" s="4">
        <f>YEAR(SalesDataTable[[#This Row],[Order Date]])</f>
        <v>2026</v>
      </c>
      <c r="D955" s="16" t="str">
        <f>"Q"&amp;ROUNDUP(MONTH(SalesDataTable[[#This Row],[Order Date]])/3,0)</f>
        <v>Q2</v>
      </c>
      <c r="E955" s="4">
        <f>MONTH(SalesDataTable[[#This Row],[Order Date]])</f>
        <v>5</v>
      </c>
      <c r="F955" s="16" t="str">
        <f>TEXT(SalesDataTable[[#This Row],[Order Date]],"MMM")</f>
        <v>May</v>
      </c>
      <c r="G955" s="4" t="s">
        <v>11</v>
      </c>
      <c r="H955" s="4" t="s">
        <v>12</v>
      </c>
      <c r="I955" s="4" t="s">
        <v>19</v>
      </c>
      <c r="J955" s="4" t="s">
        <v>3</v>
      </c>
      <c r="K955" s="4" t="s">
        <v>9</v>
      </c>
      <c r="L955" s="4" t="s">
        <v>37</v>
      </c>
      <c r="M955" s="8">
        <v>1</v>
      </c>
      <c r="N955" s="5">
        <v>155.81</v>
      </c>
      <c r="O955" s="6">
        <v>0</v>
      </c>
      <c r="P955" s="5">
        <v>80.31</v>
      </c>
      <c r="Q955" s="5">
        <f t="shared" si="56"/>
        <v>155.81</v>
      </c>
      <c r="R955" s="5">
        <f t="shared" si="57"/>
        <v>80.31</v>
      </c>
      <c r="S955" s="5">
        <f t="shared" si="58"/>
        <v>75.5</v>
      </c>
      <c r="T955" s="7">
        <f t="shared" si="59"/>
        <v>0.48456453372697517</v>
      </c>
    </row>
    <row r="956" spans="1:20" ht="15.6">
      <c r="A956" s="2">
        <v>1877</v>
      </c>
      <c r="B956" s="3">
        <v>46173</v>
      </c>
      <c r="C956" s="4">
        <f>YEAR(SalesDataTable[[#This Row],[Order Date]])</f>
        <v>2026</v>
      </c>
      <c r="D956" s="16" t="str">
        <f>"Q"&amp;ROUNDUP(MONTH(SalesDataTable[[#This Row],[Order Date]])/3,0)</f>
        <v>Q2</v>
      </c>
      <c r="E956" s="4">
        <f>MONTH(SalesDataTable[[#This Row],[Order Date]])</f>
        <v>5</v>
      </c>
      <c r="F956" s="16" t="str">
        <f>TEXT(SalesDataTable[[#This Row],[Order Date]],"MMM")</f>
        <v>May</v>
      </c>
      <c r="G956" s="4" t="s">
        <v>11</v>
      </c>
      <c r="H956" s="4" t="s">
        <v>52</v>
      </c>
      <c r="I956" s="4" t="s">
        <v>2</v>
      </c>
      <c r="J956" s="4" t="s">
        <v>3</v>
      </c>
      <c r="K956" s="4" t="s">
        <v>14</v>
      </c>
      <c r="L956" s="4" t="s">
        <v>48</v>
      </c>
      <c r="M956" s="8">
        <v>1</v>
      </c>
      <c r="N956" s="5">
        <v>163.19</v>
      </c>
      <c r="O956" s="6">
        <v>0.05</v>
      </c>
      <c r="P956" s="5">
        <v>87.95</v>
      </c>
      <c r="Q956" s="5">
        <f t="shared" si="56"/>
        <v>155.03049999999999</v>
      </c>
      <c r="R956" s="5">
        <f t="shared" si="57"/>
        <v>87.95</v>
      </c>
      <c r="S956" s="5">
        <f t="shared" si="58"/>
        <v>67.080499999999986</v>
      </c>
      <c r="T956" s="7">
        <f t="shared" si="59"/>
        <v>0.4326922766810401</v>
      </c>
    </row>
    <row r="957" spans="1:20" ht="15.6">
      <c r="A957" s="2">
        <v>1978</v>
      </c>
      <c r="B957" s="3">
        <v>46173</v>
      </c>
      <c r="C957" s="4">
        <f>YEAR(SalesDataTable[[#This Row],[Order Date]])</f>
        <v>2026</v>
      </c>
      <c r="D957" s="16" t="str">
        <f>"Q"&amp;ROUNDUP(MONTH(SalesDataTable[[#This Row],[Order Date]])/3,0)</f>
        <v>Q2</v>
      </c>
      <c r="E957" s="4">
        <f>MONTH(SalesDataTable[[#This Row],[Order Date]])</f>
        <v>5</v>
      </c>
      <c r="F957" s="16" t="str">
        <f>TEXT(SalesDataTable[[#This Row],[Order Date]],"MMM")</f>
        <v>May</v>
      </c>
      <c r="G957" s="4" t="s">
        <v>6</v>
      </c>
      <c r="H957" s="4" t="s">
        <v>43</v>
      </c>
      <c r="I957" s="4" t="s">
        <v>2</v>
      </c>
      <c r="J957" s="4" t="s">
        <v>3</v>
      </c>
      <c r="K957" s="4" t="s">
        <v>9</v>
      </c>
      <c r="L957" s="4" t="s">
        <v>17</v>
      </c>
      <c r="M957" s="8">
        <v>1</v>
      </c>
      <c r="N957" s="5">
        <v>147.30000000000001</v>
      </c>
      <c r="O957" s="6">
        <v>0.05</v>
      </c>
      <c r="P957" s="5">
        <v>81.510000000000005</v>
      </c>
      <c r="Q957" s="5">
        <f t="shared" si="56"/>
        <v>139.935</v>
      </c>
      <c r="R957" s="5">
        <f t="shared" si="57"/>
        <v>81.510000000000005</v>
      </c>
      <c r="S957" s="5">
        <f t="shared" si="58"/>
        <v>58.424999999999997</v>
      </c>
      <c r="T957" s="7">
        <f t="shared" si="59"/>
        <v>0.41751527494908347</v>
      </c>
    </row>
    <row r="958" spans="1:20" ht="15.6">
      <c r="A958" s="2">
        <v>3616</v>
      </c>
      <c r="B958" s="3">
        <v>46173</v>
      </c>
      <c r="C958" s="4">
        <f>YEAR(SalesDataTable[[#This Row],[Order Date]])</f>
        <v>2026</v>
      </c>
      <c r="D958" s="16" t="str">
        <f>"Q"&amp;ROUNDUP(MONTH(SalesDataTable[[#This Row],[Order Date]])/3,0)</f>
        <v>Q2</v>
      </c>
      <c r="E958" s="4">
        <f>MONTH(SalesDataTable[[#This Row],[Order Date]])</f>
        <v>5</v>
      </c>
      <c r="F958" s="16" t="str">
        <f>TEXT(SalesDataTable[[#This Row],[Order Date]],"MMM")</f>
        <v>May</v>
      </c>
      <c r="G958" s="4" t="s">
        <v>11</v>
      </c>
      <c r="H958" s="4" t="s">
        <v>12</v>
      </c>
      <c r="I958" s="4" t="s">
        <v>2</v>
      </c>
      <c r="J958" s="4" t="s">
        <v>3</v>
      </c>
      <c r="K958" s="4" t="s">
        <v>34</v>
      </c>
      <c r="L958" s="4" t="s">
        <v>38</v>
      </c>
      <c r="M958" s="8">
        <v>5</v>
      </c>
      <c r="N958" s="5">
        <v>126.16</v>
      </c>
      <c r="O958" s="6">
        <v>0</v>
      </c>
      <c r="P958" s="5">
        <v>68.59</v>
      </c>
      <c r="Q958" s="5">
        <f t="shared" si="56"/>
        <v>630.79999999999995</v>
      </c>
      <c r="R958" s="5">
        <f t="shared" si="57"/>
        <v>342.95000000000005</v>
      </c>
      <c r="S958" s="5">
        <f t="shared" si="58"/>
        <v>287.84999999999991</v>
      </c>
      <c r="T958" s="7">
        <f t="shared" si="59"/>
        <v>0.45632530120481918</v>
      </c>
    </row>
    <row r="959" spans="1:20" ht="15.6">
      <c r="A959" s="2">
        <v>3992</v>
      </c>
      <c r="B959" s="3">
        <v>46173</v>
      </c>
      <c r="C959" s="4">
        <f>YEAR(SalesDataTable[[#This Row],[Order Date]])</f>
        <v>2026</v>
      </c>
      <c r="D959" s="16" t="str">
        <f>"Q"&amp;ROUNDUP(MONTH(SalesDataTable[[#This Row],[Order Date]])/3,0)</f>
        <v>Q2</v>
      </c>
      <c r="E959" s="4">
        <f>MONTH(SalesDataTable[[#This Row],[Order Date]])</f>
        <v>5</v>
      </c>
      <c r="F959" s="16" t="str">
        <f>TEXT(SalesDataTable[[#This Row],[Order Date]],"MMM")</f>
        <v>May</v>
      </c>
      <c r="G959" s="4" t="s">
        <v>20</v>
      </c>
      <c r="H959" s="4" t="s">
        <v>33</v>
      </c>
      <c r="I959" s="4" t="s">
        <v>2</v>
      </c>
      <c r="J959" s="4" t="s">
        <v>13</v>
      </c>
      <c r="K959" s="4" t="s">
        <v>14</v>
      </c>
      <c r="L959" s="4" t="s">
        <v>48</v>
      </c>
      <c r="M959" s="8">
        <v>2</v>
      </c>
      <c r="N959" s="5">
        <v>163.57</v>
      </c>
      <c r="O959" s="6">
        <v>0</v>
      </c>
      <c r="P959" s="5">
        <v>85.72</v>
      </c>
      <c r="Q959" s="5">
        <f t="shared" si="56"/>
        <v>327.14</v>
      </c>
      <c r="R959" s="5">
        <f t="shared" si="57"/>
        <v>171.44</v>
      </c>
      <c r="S959" s="5">
        <f t="shared" si="58"/>
        <v>155.69999999999999</v>
      </c>
      <c r="T959" s="7">
        <f t="shared" si="59"/>
        <v>0.47594302133643085</v>
      </c>
    </row>
    <row r="960" spans="1:20" ht="15.6">
      <c r="A960" s="2">
        <v>4091</v>
      </c>
      <c r="B960" s="3">
        <v>46173</v>
      </c>
      <c r="C960" s="4">
        <f>YEAR(SalesDataTable[[#This Row],[Order Date]])</f>
        <v>2026</v>
      </c>
      <c r="D960" s="16" t="str">
        <f>"Q"&amp;ROUNDUP(MONTH(SalesDataTable[[#This Row],[Order Date]])/3,0)</f>
        <v>Q2</v>
      </c>
      <c r="E960" s="4">
        <f>MONTH(SalesDataTable[[#This Row],[Order Date]])</f>
        <v>5</v>
      </c>
      <c r="F960" s="16" t="str">
        <f>TEXT(SalesDataTable[[#This Row],[Order Date]],"MMM")</f>
        <v>May</v>
      </c>
      <c r="G960" s="4" t="s">
        <v>11</v>
      </c>
      <c r="H960" s="4" t="s">
        <v>52</v>
      </c>
      <c r="I960" s="4" t="s">
        <v>2</v>
      </c>
      <c r="J960" s="4" t="s">
        <v>13</v>
      </c>
      <c r="K960" s="4" t="s">
        <v>9</v>
      </c>
      <c r="L960" s="4" t="s">
        <v>17</v>
      </c>
      <c r="M960" s="8">
        <v>1</v>
      </c>
      <c r="N960" s="5">
        <v>142.06</v>
      </c>
      <c r="O960" s="6">
        <v>0</v>
      </c>
      <c r="P960" s="5">
        <v>77.36</v>
      </c>
      <c r="Q960" s="5">
        <f t="shared" si="56"/>
        <v>142.06</v>
      </c>
      <c r="R960" s="5">
        <f t="shared" si="57"/>
        <v>77.36</v>
      </c>
      <c r="S960" s="5">
        <f t="shared" si="58"/>
        <v>64.7</v>
      </c>
      <c r="T960" s="7">
        <f t="shared" si="59"/>
        <v>0.45544136280444886</v>
      </c>
    </row>
    <row r="961" spans="1:20" ht="15.6">
      <c r="A961" s="2">
        <v>4204</v>
      </c>
      <c r="B961" s="3">
        <v>46173</v>
      </c>
      <c r="C961" s="4">
        <f>YEAR(SalesDataTable[[#This Row],[Order Date]])</f>
        <v>2026</v>
      </c>
      <c r="D961" s="16" t="str">
        <f>"Q"&amp;ROUNDUP(MONTH(SalesDataTable[[#This Row],[Order Date]])/3,0)</f>
        <v>Q2</v>
      </c>
      <c r="E961" s="4">
        <f>MONTH(SalesDataTable[[#This Row],[Order Date]])</f>
        <v>5</v>
      </c>
      <c r="F961" s="16" t="str">
        <f>TEXT(SalesDataTable[[#This Row],[Order Date]],"MMM")</f>
        <v>May</v>
      </c>
      <c r="G961" s="4" t="s">
        <v>6</v>
      </c>
      <c r="H961" s="4" t="s">
        <v>41</v>
      </c>
      <c r="I961" s="4" t="s">
        <v>2</v>
      </c>
      <c r="J961" s="4" t="s">
        <v>13</v>
      </c>
      <c r="K961" s="4" t="s">
        <v>4</v>
      </c>
      <c r="L961" s="4" t="s">
        <v>5</v>
      </c>
      <c r="M961" s="8">
        <v>1</v>
      </c>
      <c r="N961" s="5">
        <v>81.37</v>
      </c>
      <c r="O961" s="6">
        <v>0</v>
      </c>
      <c r="P961" s="5">
        <v>42.01</v>
      </c>
      <c r="Q961" s="5">
        <f t="shared" si="56"/>
        <v>81.37</v>
      </c>
      <c r="R961" s="5">
        <f t="shared" si="57"/>
        <v>42.01</v>
      </c>
      <c r="S961" s="5">
        <f t="shared" si="58"/>
        <v>39.360000000000007</v>
      </c>
      <c r="T961" s="7">
        <f t="shared" si="59"/>
        <v>0.48371635737986979</v>
      </c>
    </row>
    <row r="962" spans="1:20" ht="15.6">
      <c r="A962" s="2">
        <v>4234</v>
      </c>
      <c r="B962" s="3">
        <v>46173</v>
      </c>
      <c r="C962" s="4">
        <f>YEAR(SalesDataTable[[#This Row],[Order Date]])</f>
        <v>2026</v>
      </c>
      <c r="D962" s="16" t="str">
        <f>"Q"&amp;ROUNDUP(MONTH(SalesDataTable[[#This Row],[Order Date]])/3,0)</f>
        <v>Q2</v>
      </c>
      <c r="E962" s="4">
        <f>MONTH(SalesDataTable[[#This Row],[Order Date]])</f>
        <v>5</v>
      </c>
      <c r="F962" s="16" t="str">
        <f>TEXT(SalesDataTable[[#This Row],[Order Date]],"MMM")</f>
        <v>May</v>
      </c>
      <c r="G962" s="4" t="s">
        <v>20</v>
      </c>
      <c r="H962" s="4" t="s">
        <v>33</v>
      </c>
      <c r="I962" s="4" t="s">
        <v>19</v>
      </c>
      <c r="J962" s="4" t="s">
        <v>13</v>
      </c>
      <c r="K962" s="4" t="s">
        <v>23</v>
      </c>
      <c r="L962" s="4" t="s">
        <v>51</v>
      </c>
      <c r="M962" s="8">
        <v>1</v>
      </c>
      <c r="N962" s="5">
        <v>120.75</v>
      </c>
      <c r="O962" s="6">
        <v>0</v>
      </c>
      <c r="P962" s="5">
        <v>61.21</v>
      </c>
      <c r="Q962" s="5">
        <f t="shared" ref="Q962:Q1025" si="60">M962*N962*(1-O962)</f>
        <v>120.75</v>
      </c>
      <c r="R962" s="5">
        <f t="shared" ref="R962:R1025" si="61">M962*P962</f>
        <v>61.21</v>
      </c>
      <c r="S962" s="5">
        <f t="shared" ref="S962:S1025" si="62">Q962-R962</f>
        <v>59.54</v>
      </c>
      <c r="T962" s="7">
        <f t="shared" ref="T962:T1025" si="63">IFERROR(S962/Q962,0)</f>
        <v>0.49308488612836437</v>
      </c>
    </row>
    <row r="963" spans="1:20" ht="15.6">
      <c r="A963" s="2">
        <v>4696</v>
      </c>
      <c r="B963" s="3">
        <v>46173</v>
      </c>
      <c r="C963" s="4">
        <f>YEAR(SalesDataTable[[#This Row],[Order Date]])</f>
        <v>2026</v>
      </c>
      <c r="D963" s="16" t="str">
        <f>"Q"&amp;ROUNDUP(MONTH(SalesDataTable[[#This Row],[Order Date]])/3,0)</f>
        <v>Q2</v>
      </c>
      <c r="E963" s="4">
        <f>MONTH(SalesDataTable[[#This Row],[Order Date]])</f>
        <v>5</v>
      </c>
      <c r="F963" s="16" t="str">
        <f>TEXT(SalesDataTable[[#This Row],[Order Date]],"MMM")</f>
        <v>May</v>
      </c>
      <c r="G963" s="4" t="s">
        <v>6</v>
      </c>
      <c r="H963" s="4" t="s">
        <v>49</v>
      </c>
      <c r="I963" s="4" t="s">
        <v>2</v>
      </c>
      <c r="J963" s="4" t="s">
        <v>13</v>
      </c>
      <c r="K963" s="4" t="s">
        <v>4</v>
      </c>
      <c r="L963" s="4" t="s">
        <v>5</v>
      </c>
      <c r="M963" s="8">
        <v>4</v>
      </c>
      <c r="N963" s="5">
        <v>81.790000000000006</v>
      </c>
      <c r="O963" s="6">
        <v>0</v>
      </c>
      <c r="P963" s="5">
        <v>42.96</v>
      </c>
      <c r="Q963" s="5">
        <f t="shared" si="60"/>
        <v>327.16000000000003</v>
      </c>
      <c r="R963" s="5">
        <f t="shared" si="61"/>
        <v>171.84</v>
      </c>
      <c r="S963" s="5">
        <f t="shared" si="62"/>
        <v>155.32000000000002</v>
      </c>
      <c r="T963" s="7">
        <f t="shared" si="63"/>
        <v>0.47475241472062601</v>
      </c>
    </row>
    <row r="964" spans="1:20" ht="15.6">
      <c r="A964" s="2">
        <v>4755</v>
      </c>
      <c r="B964" s="3">
        <v>46173</v>
      </c>
      <c r="C964" s="4">
        <f>YEAR(SalesDataTable[[#This Row],[Order Date]])</f>
        <v>2026</v>
      </c>
      <c r="D964" s="16" t="str">
        <f>"Q"&amp;ROUNDUP(MONTH(SalesDataTable[[#This Row],[Order Date]])/3,0)</f>
        <v>Q2</v>
      </c>
      <c r="E964" s="4">
        <f>MONTH(SalesDataTable[[#This Row],[Order Date]])</f>
        <v>5</v>
      </c>
      <c r="F964" s="16" t="str">
        <f>TEXT(SalesDataTable[[#This Row],[Order Date]],"MMM")</f>
        <v>May</v>
      </c>
      <c r="G964" s="4" t="s">
        <v>0</v>
      </c>
      <c r="H964" s="4" t="s">
        <v>50</v>
      </c>
      <c r="I964" s="4" t="s">
        <v>2</v>
      </c>
      <c r="J964" s="4" t="s">
        <v>13</v>
      </c>
      <c r="K964" s="4" t="s">
        <v>23</v>
      </c>
      <c r="L964" s="4" t="s">
        <v>40</v>
      </c>
      <c r="M964" s="8">
        <v>1</v>
      </c>
      <c r="N964" s="5">
        <v>81.2</v>
      </c>
      <c r="O964" s="6">
        <v>0.1</v>
      </c>
      <c r="P964" s="5">
        <v>40.270000000000003</v>
      </c>
      <c r="Q964" s="5">
        <f t="shared" si="60"/>
        <v>73.08</v>
      </c>
      <c r="R964" s="5">
        <f t="shared" si="61"/>
        <v>40.270000000000003</v>
      </c>
      <c r="S964" s="5">
        <f t="shared" si="62"/>
        <v>32.809999999999995</v>
      </c>
      <c r="T964" s="7">
        <f t="shared" si="63"/>
        <v>0.44896004378762994</v>
      </c>
    </row>
    <row r="965" spans="1:20" ht="15.6">
      <c r="A965" s="2">
        <v>5090</v>
      </c>
      <c r="B965" s="3">
        <v>46173</v>
      </c>
      <c r="C965" s="4">
        <f>YEAR(SalesDataTable[[#This Row],[Order Date]])</f>
        <v>2026</v>
      </c>
      <c r="D965" s="16" t="str">
        <f>"Q"&amp;ROUNDUP(MONTH(SalesDataTable[[#This Row],[Order Date]])/3,0)</f>
        <v>Q2</v>
      </c>
      <c r="E965" s="4">
        <f>MONTH(SalesDataTable[[#This Row],[Order Date]])</f>
        <v>5</v>
      </c>
      <c r="F965" s="16" t="str">
        <f>TEXT(SalesDataTable[[#This Row],[Order Date]],"MMM")</f>
        <v>May</v>
      </c>
      <c r="G965" s="4" t="s">
        <v>6</v>
      </c>
      <c r="H965" s="4" t="s">
        <v>7</v>
      </c>
      <c r="I965" s="4" t="s">
        <v>28</v>
      </c>
      <c r="J965" s="4" t="s">
        <v>13</v>
      </c>
      <c r="K965" s="4" t="s">
        <v>14</v>
      </c>
      <c r="L965" s="4" t="s">
        <v>32</v>
      </c>
      <c r="M965" s="8">
        <v>2</v>
      </c>
      <c r="N965" s="5">
        <v>46.52</v>
      </c>
      <c r="O965" s="6">
        <v>0.05</v>
      </c>
      <c r="P965" s="5">
        <v>18.739999999999998</v>
      </c>
      <c r="Q965" s="5">
        <f t="shared" si="60"/>
        <v>88.388000000000005</v>
      </c>
      <c r="R965" s="5">
        <f t="shared" si="61"/>
        <v>37.479999999999997</v>
      </c>
      <c r="S965" s="5">
        <f t="shared" si="62"/>
        <v>50.908000000000008</v>
      </c>
      <c r="T965" s="7">
        <f t="shared" si="63"/>
        <v>0.57596053762954258</v>
      </c>
    </row>
    <row r="966" spans="1:20" ht="15.6">
      <c r="A966" s="2">
        <v>27</v>
      </c>
      <c r="B966" s="3">
        <v>46174</v>
      </c>
      <c r="C966" s="4">
        <f>YEAR(SalesDataTable[[#This Row],[Order Date]])</f>
        <v>2026</v>
      </c>
      <c r="D966" s="16" t="str">
        <f>"Q"&amp;ROUNDUP(MONTH(SalesDataTable[[#This Row],[Order Date]])/3,0)</f>
        <v>Q2</v>
      </c>
      <c r="E966" s="4">
        <f>MONTH(SalesDataTable[[#This Row],[Order Date]])</f>
        <v>6</v>
      </c>
      <c r="F966" s="16" t="str">
        <f>TEXT(SalesDataTable[[#This Row],[Order Date]],"MMM")</f>
        <v>Jun</v>
      </c>
      <c r="G966" s="4" t="s">
        <v>20</v>
      </c>
      <c r="H966" s="4" t="s">
        <v>47</v>
      </c>
      <c r="I966" s="4" t="s">
        <v>2</v>
      </c>
      <c r="J966" s="4" t="s">
        <v>3</v>
      </c>
      <c r="K966" s="4" t="s">
        <v>23</v>
      </c>
      <c r="L966" s="4" t="s">
        <v>29</v>
      </c>
      <c r="M966" s="8">
        <v>1</v>
      </c>
      <c r="N966" s="5">
        <v>195.22</v>
      </c>
      <c r="O966" s="6">
        <v>0</v>
      </c>
      <c r="P966" s="5">
        <v>105.91</v>
      </c>
      <c r="Q966" s="5">
        <f t="shared" si="60"/>
        <v>195.22</v>
      </c>
      <c r="R966" s="5">
        <f t="shared" si="61"/>
        <v>105.91</v>
      </c>
      <c r="S966" s="5">
        <f t="shared" si="62"/>
        <v>89.31</v>
      </c>
      <c r="T966" s="7">
        <f t="shared" si="63"/>
        <v>0.45748386435816002</v>
      </c>
    </row>
    <row r="967" spans="1:20" ht="15.6">
      <c r="A967" s="2">
        <v>463</v>
      </c>
      <c r="B967" s="3">
        <v>46174</v>
      </c>
      <c r="C967" s="4">
        <f>YEAR(SalesDataTable[[#This Row],[Order Date]])</f>
        <v>2026</v>
      </c>
      <c r="D967" s="16" t="str">
        <f>"Q"&amp;ROUNDUP(MONTH(SalesDataTable[[#This Row],[Order Date]])/3,0)</f>
        <v>Q2</v>
      </c>
      <c r="E967" s="4">
        <f>MONTH(SalesDataTable[[#This Row],[Order Date]])</f>
        <v>6</v>
      </c>
      <c r="F967" s="16" t="str">
        <f>TEXT(SalesDataTable[[#This Row],[Order Date]],"MMM")</f>
        <v>Jun</v>
      </c>
      <c r="G967" s="4" t="s">
        <v>20</v>
      </c>
      <c r="H967" s="4" t="s">
        <v>21</v>
      </c>
      <c r="I967" s="4" t="s">
        <v>2</v>
      </c>
      <c r="J967" s="4" t="s">
        <v>13</v>
      </c>
      <c r="K967" s="4" t="s">
        <v>4</v>
      </c>
      <c r="L967" s="4" t="s">
        <v>26</v>
      </c>
      <c r="M967" s="8">
        <v>1</v>
      </c>
      <c r="N967" s="5">
        <v>40.71</v>
      </c>
      <c r="O967" s="6">
        <v>0.05</v>
      </c>
      <c r="P967" s="5">
        <v>16.559999999999999</v>
      </c>
      <c r="Q967" s="5">
        <f t="shared" si="60"/>
        <v>38.674500000000002</v>
      </c>
      <c r="R967" s="5">
        <f t="shared" si="61"/>
        <v>16.559999999999999</v>
      </c>
      <c r="S967" s="5">
        <f t="shared" si="62"/>
        <v>22.114500000000003</v>
      </c>
      <c r="T967" s="7">
        <f t="shared" si="63"/>
        <v>0.57181088314005357</v>
      </c>
    </row>
    <row r="968" spans="1:20" ht="15.6">
      <c r="A968" s="2">
        <v>653</v>
      </c>
      <c r="B968" s="3">
        <v>46174</v>
      </c>
      <c r="C968" s="4">
        <f>YEAR(SalesDataTable[[#This Row],[Order Date]])</f>
        <v>2026</v>
      </c>
      <c r="D968" s="16" t="str">
        <f>"Q"&amp;ROUNDUP(MONTH(SalesDataTable[[#This Row],[Order Date]])/3,0)</f>
        <v>Q2</v>
      </c>
      <c r="E968" s="4">
        <f>MONTH(SalesDataTable[[#This Row],[Order Date]])</f>
        <v>6</v>
      </c>
      <c r="F968" s="16" t="str">
        <f>TEXT(SalesDataTable[[#This Row],[Order Date]],"MMM")</f>
        <v>Jun</v>
      </c>
      <c r="G968" s="4" t="s">
        <v>6</v>
      </c>
      <c r="H968" s="4" t="s">
        <v>41</v>
      </c>
      <c r="I968" s="4" t="s">
        <v>2</v>
      </c>
      <c r="J968" s="4" t="s">
        <v>3</v>
      </c>
      <c r="K968" s="4" t="s">
        <v>34</v>
      </c>
      <c r="L968" s="4" t="s">
        <v>35</v>
      </c>
      <c r="M968" s="8">
        <v>1</v>
      </c>
      <c r="N968" s="5">
        <v>41.26</v>
      </c>
      <c r="O968" s="6">
        <v>0.05</v>
      </c>
      <c r="P968" s="5">
        <v>14.32</v>
      </c>
      <c r="Q968" s="5">
        <f t="shared" si="60"/>
        <v>39.196999999999996</v>
      </c>
      <c r="R968" s="5">
        <f t="shared" si="61"/>
        <v>14.32</v>
      </c>
      <c r="S968" s="5">
        <f t="shared" si="62"/>
        <v>24.876999999999995</v>
      </c>
      <c r="T968" s="7">
        <f t="shared" si="63"/>
        <v>0.63466591831007468</v>
      </c>
    </row>
    <row r="969" spans="1:20" ht="15.6">
      <c r="A969" s="2">
        <v>1485</v>
      </c>
      <c r="B969" s="3">
        <v>46174</v>
      </c>
      <c r="C969" s="4">
        <f>YEAR(SalesDataTable[[#This Row],[Order Date]])</f>
        <v>2026</v>
      </c>
      <c r="D969" s="16" t="str">
        <f>"Q"&amp;ROUNDUP(MONTH(SalesDataTable[[#This Row],[Order Date]])/3,0)</f>
        <v>Q2</v>
      </c>
      <c r="E969" s="4">
        <f>MONTH(SalesDataTable[[#This Row],[Order Date]])</f>
        <v>6</v>
      </c>
      <c r="F969" s="16" t="str">
        <f>TEXT(SalesDataTable[[#This Row],[Order Date]],"MMM")</f>
        <v>Jun</v>
      </c>
      <c r="G969" s="4" t="s">
        <v>6</v>
      </c>
      <c r="H969" s="4" t="s">
        <v>41</v>
      </c>
      <c r="I969" s="4" t="s">
        <v>19</v>
      </c>
      <c r="J969" s="4" t="s">
        <v>13</v>
      </c>
      <c r="K969" s="4" t="s">
        <v>34</v>
      </c>
      <c r="L969" s="4" t="s">
        <v>35</v>
      </c>
      <c r="M969" s="8">
        <v>2</v>
      </c>
      <c r="N969" s="5">
        <v>40.840000000000003</v>
      </c>
      <c r="O969" s="6">
        <v>0</v>
      </c>
      <c r="P969" s="5">
        <v>14.48</v>
      </c>
      <c r="Q969" s="5">
        <f t="shared" si="60"/>
        <v>81.680000000000007</v>
      </c>
      <c r="R969" s="5">
        <f t="shared" si="61"/>
        <v>28.96</v>
      </c>
      <c r="S969" s="5">
        <f t="shared" si="62"/>
        <v>52.720000000000006</v>
      </c>
      <c r="T969" s="7">
        <f t="shared" si="63"/>
        <v>0.64544564152791384</v>
      </c>
    </row>
    <row r="970" spans="1:20" ht="15.6">
      <c r="A970" s="2">
        <v>1925</v>
      </c>
      <c r="B970" s="3">
        <v>46174</v>
      </c>
      <c r="C970" s="4">
        <f>YEAR(SalesDataTable[[#This Row],[Order Date]])</f>
        <v>2026</v>
      </c>
      <c r="D970" s="16" t="str">
        <f>"Q"&amp;ROUNDUP(MONTH(SalesDataTable[[#This Row],[Order Date]])/3,0)</f>
        <v>Q2</v>
      </c>
      <c r="E970" s="4">
        <f>MONTH(SalesDataTable[[#This Row],[Order Date]])</f>
        <v>6</v>
      </c>
      <c r="F970" s="16" t="str">
        <f>TEXT(SalesDataTable[[#This Row],[Order Date]],"MMM")</f>
        <v>Jun</v>
      </c>
      <c r="G970" s="4" t="s">
        <v>20</v>
      </c>
      <c r="H970" s="4" t="s">
        <v>21</v>
      </c>
      <c r="I970" s="4" t="s">
        <v>2</v>
      </c>
      <c r="J970" s="4" t="s">
        <v>3</v>
      </c>
      <c r="K970" s="4" t="s">
        <v>9</v>
      </c>
      <c r="L970" s="4" t="s">
        <v>17</v>
      </c>
      <c r="M970" s="8">
        <v>1</v>
      </c>
      <c r="N970" s="5">
        <v>143.32</v>
      </c>
      <c r="O970" s="6">
        <v>0</v>
      </c>
      <c r="P970" s="5">
        <v>80.36</v>
      </c>
      <c r="Q970" s="5">
        <f t="shared" si="60"/>
        <v>143.32</v>
      </c>
      <c r="R970" s="5">
        <f t="shared" si="61"/>
        <v>80.36</v>
      </c>
      <c r="S970" s="5">
        <f t="shared" si="62"/>
        <v>62.959999999999994</v>
      </c>
      <c r="T970" s="7">
        <f t="shared" si="63"/>
        <v>0.43929667876081496</v>
      </c>
    </row>
    <row r="971" spans="1:20" ht="15.6">
      <c r="A971" s="2">
        <v>1952</v>
      </c>
      <c r="B971" s="3">
        <v>46174</v>
      </c>
      <c r="C971" s="4">
        <f>YEAR(SalesDataTable[[#This Row],[Order Date]])</f>
        <v>2026</v>
      </c>
      <c r="D971" s="16" t="str">
        <f>"Q"&amp;ROUNDUP(MONTH(SalesDataTable[[#This Row],[Order Date]])/3,0)</f>
        <v>Q2</v>
      </c>
      <c r="E971" s="4">
        <f>MONTH(SalesDataTable[[#This Row],[Order Date]])</f>
        <v>6</v>
      </c>
      <c r="F971" s="16" t="str">
        <f>TEXT(SalesDataTable[[#This Row],[Order Date]],"MMM")</f>
        <v>Jun</v>
      </c>
      <c r="G971" s="4" t="s">
        <v>0</v>
      </c>
      <c r="H971" s="4" t="s">
        <v>50</v>
      </c>
      <c r="I971" s="4" t="s">
        <v>2</v>
      </c>
      <c r="J971" s="4" t="s">
        <v>13</v>
      </c>
      <c r="K971" s="4" t="s">
        <v>9</v>
      </c>
      <c r="L971" s="4" t="s">
        <v>37</v>
      </c>
      <c r="M971" s="8">
        <v>2</v>
      </c>
      <c r="N971" s="5">
        <v>156.31</v>
      </c>
      <c r="O971" s="6">
        <v>0</v>
      </c>
      <c r="P971" s="5">
        <v>79.87</v>
      </c>
      <c r="Q971" s="5">
        <f t="shared" si="60"/>
        <v>312.62</v>
      </c>
      <c r="R971" s="5">
        <f t="shared" si="61"/>
        <v>159.74</v>
      </c>
      <c r="S971" s="5">
        <f t="shared" si="62"/>
        <v>152.88</v>
      </c>
      <c r="T971" s="7">
        <f t="shared" si="63"/>
        <v>0.4890282131661442</v>
      </c>
    </row>
    <row r="972" spans="1:20" ht="15.6">
      <c r="A972" s="2">
        <v>2010</v>
      </c>
      <c r="B972" s="3">
        <v>46174</v>
      </c>
      <c r="C972" s="4">
        <f>YEAR(SalesDataTable[[#This Row],[Order Date]])</f>
        <v>2026</v>
      </c>
      <c r="D972" s="16" t="str">
        <f>"Q"&amp;ROUNDUP(MONTH(SalesDataTable[[#This Row],[Order Date]])/3,0)</f>
        <v>Q2</v>
      </c>
      <c r="E972" s="4">
        <f>MONTH(SalesDataTable[[#This Row],[Order Date]])</f>
        <v>6</v>
      </c>
      <c r="F972" s="16" t="str">
        <f>TEXT(SalesDataTable[[#This Row],[Order Date]],"MMM")</f>
        <v>Jun</v>
      </c>
      <c r="G972" s="4" t="s">
        <v>20</v>
      </c>
      <c r="H972" s="4" t="s">
        <v>33</v>
      </c>
      <c r="I972" s="4" t="s">
        <v>2</v>
      </c>
      <c r="J972" s="4" t="s">
        <v>13</v>
      </c>
      <c r="K972" s="4" t="s">
        <v>4</v>
      </c>
      <c r="L972" s="4" t="s">
        <v>30</v>
      </c>
      <c r="M972" s="8">
        <v>3</v>
      </c>
      <c r="N972" s="5">
        <v>100.69</v>
      </c>
      <c r="O972" s="6">
        <v>0.1</v>
      </c>
      <c r="P972" s="5">
        <v>51.31</v>
      </c>
      <c r="Q972" s="5">
        <f t="shared" si="60"/>
        <v>271.863</v>
      </c>
      <c r="R972" s="5">
        <f t="shared" si="61"/>
        <v>153.93</v>
      </c>
      <c r="S972" s="5">
        <f t="shared" si="62"/>
        <v>117.93299999999999</v>
      </c>
      <c r="T972" s="7">
        <f t="shared" si="63"/>
        <v>0.43379569856876438</v>
      </c>
    </row>
    <row r="973" spans="1:20" ht="15.6">
      <c r="A973" s="2">
        <v>2114</v>
      </c>
      <c r="B973" s="3">
        <v>46174</v>
      </c>
      <c r="C973" s="4">
        <f>YEAR(SalesDataTable[[#This Row],[Order Date]])</f>
        <v>2026</v>
      </c>
      <c r="D973" s="16" t="str">
        <f>"Q"&amp;ROUNDUP(MONTH(SalesDataTable[[#This Row],[Order Date]])/3,0)</f>
        <v>Q2</v>
      </c>
      <c r="E973" s="4">
        <f>MONTH(SalesDataTable[[#This Row],[Order Date]])</f>
        <v>6</v>
      </c>
      <c r="F973" s="16" t="str">
        <f>TEXT(SalesDataTable[[#This Row],[Order Date]],"MMM")</f>
        <v>Jun</v>
      </c>
      <c r="G973" s="4" t="s">
        <v>20</v>
      </c>
      <c r="H973" s="4" t="s">
        <v>47</v>
      </c>
      <c r="I973" s="4" t="s">
        <v>19</v>
      </c>
      <c r="J973" s="4" t="s">
        <v>16</v>
      </c>
      <c r="K973" s="4" t="s">
        <v>14</v>
      </c>
      <c r="L973" s="4" t="s">
        <v>32</v>
      </c>
      <c r="M973" s="8">
        <v>2</v>
      </c>
      <c r="N973" s="5">
        <v>45.54</v>
      </c>
      <c r="O973" s="6">
        <v>0.1</v>
      </c>
      <c r="P973" s="5">
        <v>18.309999999999999</v>
      </c>
      <c r="Q973" s="5">
        <f t="shared" si="60"/>
        <v>81.971999999999994</v>
      </c>
      <c r="R973" s="5">
        <f t="shared" si="61"/>
        <v>36.619999999999997</v>
      </c>
      <c r="S973" s="5">
        <f t="shared" si="62"/>
        <v>45.351999999999997</v>
      </c>
      <c r="T973" s="7">
        <f t="shared" si="63"/>
        <v>0.5532620894939736</v>
      </c>
    </row>
    <row r="974" spans="1:20" ht="15.6">
      <c r="A974" s="2">
        <v>3104</v>
      </c>
      <c r="B974" s="3">
        <v>46174</v>
      </c>
      <c r="C974" s="4">
        <f>YEAR(SalesDataTable[[#This Row],[Order Date]])</f>
        <v>2026</v>
      </c>
      <c r="D974" s="16" t="str">
        <f>"Q"&amp;ROUNDUP(MONTH(SalesDataTable[[#This Row],[Order Date]])/3,0)</f>
        <v>Q2</v>
      </c>
      <c r="E974" s="4">
        <f>MONTH(SalesDataTable[[#This Row],[Order Date]])</f>
        <v>6</v>
      </c>
      <c r="F974" s="16" t="str">
        <f>TEXT(SalesDataTable[[#This Row],[Order Date]],"MMM")</f>
        <v>Jun</v>
      </c>
      <c r="G974" s="4" t="s">
        <v>11</v>
      </c>
      <c r="H974" s="4" t="s">
        <v>18</v>
      </c>
      <c r="I974" s="4" t="s">
        <v>8</v>
      </c>
      <c r="J974" s="4" t="s">
        <v>16</v>
      </c>
      <c r="K974" s="4" t="s">
        <v>9</v>
      </c>
      <c r="L974" s="4" t="s">
        <v>37</v>
      </c>
      <c r="M974" s="8">
        <v>5</v>
      </c>
      <c r="N974" s="5">
        <v>153.97</v>
      </c>
      <c r="O974" s="6">
        <v>0.15</v>
      </c>
      <c r="P974" s="5">
        <v>79.81</v>
      </c>
      <c r="Q974" s="5">
        <f t="shared" si="60"/>
        <v>654.37249999999995</v>
      </c>
      <c r="R974" s="5">
        <f t="shared" si="61"/>
        <v>399.05</v>
      </c>
      <c r="S974" s="5">
        <f t="shared" si="62"/>
        <v>255.32249999999993</v>
      </c>
      <c r="T974" s="7">
        <f t="shared" si="63"/>
        <v>0.39017914108554369</v>
      </c>
    </row>
    <row r="975" spans="1:20" ht="15.6">
      <c r="A975" s="2">
        <v>3230</v>
      </c>
      <c r="B975" s="3">
        <v>46174</v>
      </c>
      <c r="C975" s="4">
        <f>YEAR(SalesDataTable[[#This Row],[Order Date]])</f>
        <v>2026</v>
      </c>
      <c r="D975" s="16" t="str">
        <f>"Q"&amp;ROUNDUP(MONTH(SalesDataTable[[#This Row],[Order Date]])/3,0)</f>
        <v>Q2</v>
      </c>
      <c r="E975" s="4">
        <f>MONTH(SalesDataTable[[#This Row],[Order Date]])</f>
        <v>6</v>
      </c>
      <c r="F975" s="16" t="str">
        <f>TEXT(SalesDataTable[[#This Row],[Order Date]],"MMM")</f>
        <v>Jun</v>
      </c>
      <c r="G975" s="4" t="s">
        <v>11</v>
      </c>
      <c r="H975" s="4" t="s">
        <v>52</v>
      </c>
      <c r="I975" s="4" t="s">
        <v>19</v>
      </c>
      <c r="J975" s="4" t="s">
        <v>3</v>
      </c>
      <c r="K975" s="4" t="s">
        <v>34</v>
      </c>
      <c r="L975" s="4" t="s">
        <v>38</v>
      </c>
      <c r="M975" s="8">
        <v>1</v>
      </c>
      <c r="N975" s="5">
        <v>124.17</v>
      </c>
      <c r="O975" s="6">
        <v>0</v>
      </c>
      <c r="P975" s="5">
        <v>71.040000000000006</v>
      </c>
      <c r="Q975" s="5">
        <f t="shared" si="60"/>
        <v>124.17</v>
      </c>
      <c r="R975" s="5">
        <f t="shared" si="61"/>
        <v>71.040000000000006</v>
      </c>
      <c r="S975" s="5">
        <f t="shared" si="62"/>
        <v>53.129999999999995</v>
      </c>
      <c r="T975" s="7">
        <f t="shared" si="63"/>
        <v>0.4278811307079004</v>
      </c>
    </row>
    <row r="976" spans="1:20" ht="15.6">
      <c r="A976" s="2">
        <v>3415</v>
      </c>
      <c r="B976" s="3">
        <v>46174</v>
      </c>
      <c r="C976" s="4">
        <f>YEAR(SalesDataTable[[#This Row],[Order Date]])</f>
        <v>2026</v>
      </c>
      <c r="D976" s="16" t="str">
        <f>"Q"&amp;ROUNDUP(MONTH(SalesDataTable[[#This Row],[Order Date]])/3,0)</f>
        <v>Q2</v>
      </c>
      <c r="E976" s="4">
        <f>MONTH(SalesDataTable[[#This Row],[Order Date]])</f>
        <v>6</v>
      </c>
      <c r="F976" s="16" t="str">
        <f>TEXT(SalesDataTable[[#This Row],[Order Date]],"MMM")</f>
        <v>Jun</v>
      </c>
      <c r="G976" s="4" t="s">
        <v>11</v>
      </c>
      <c r="H976" s="4" t="s">
        <v>25</v>
      </c>
      <c r="I976" s="4" t="s">
        <v>19</v>
      </c>
      <c r="J976" s="4" t="s">
        <v>3</v>
      </c>
      <c r="K976" s="4" t="s">
        <v>9</v>
      </c>
      <c r="L976" s="4" t="s">
        <v>37</v>
      </c>
      <c r="M976" s="8">
        <v>1</v>
      </c>
      <c r="N976" s="5">
        <v>152.94999999999999</v>
      </c>
      <c r="O976" s="6">
        <v>0.05</v>
      </c>
      <c r="P976" s="5">
        <v>76.97</v>
      </c>
      <c r="Q976" s="5">
        <f t="shared" si="60"/>
        <v>145.30249999999998</v>
      </c>
      <c r="R976" s="5">
        <f t="shared" si="61"/>
        <v>76.97</v>
      </c>
      <c r="S976" s="5">
        <f t="shared" si="62"/>
        <v>68.332499999999982</v>
      </c>
      <c r="T976" s="7">
        <f t="shared" si="63"/>
        <v>0.47027752447480248</v>
      </c>
    </row>
    <row r="977" spans="1:20" ht="15.6">
      <c r="A977" s="2">
        <v>4130</v>
      </c>
      <c r="B977" s="3">
        <v>46174</v>
      </c>
      <c r="C977" s="4">
        <f>YEAR(SalesDataTable[[#This Row],[Order Date]])</f>
        <v>2026</v>
      </c>
      <c r="D977" s="16" t="str">
        <f>"Q"&amp;ROUNDUP(MONTH(SalesDataTable[[#This Row],[Order Date]])/3,0)</f>
        <v>Q2</v>
      </c>
      <c r="E977" s="4">
        <f>MONTH(SalesDataTable[[#This Row],[Order Date]])</f>
        <v>6</v>
      </c>
      <c r="F977" s="16" t="str">
        <f>TEXT(SalesDataTable[[#This Row],[Order Date]],"MMM")</f>
        <v>Jun</v>
      </c>
      <c r="G977" s="4" t="s">
        <v>20</v>
      </c>
      <c r="H977" s="4" t="s">
        <v>47</v>
      </c>
      <c r="I977" s="4" t="s">
        <v>2</v>
      </c>
      <c r="J977" s="4" t="s">
        <v>13</v>
      </c>
      <c r="K977" s="4" t="s">
        <v>4</v>
      </c>
      <c r="L977" s="4" t="s">
        <v>5</v>
      </c>
      <c r="M977" s="8">
        <v>3</v>
      </c>
      <c r="N977" s="5">
        <v>80.099999999999994</v>
      </c>
      <c r="O977" s="6">
        <v>0</v>
      </c>
      <c r="P977" s="5">
        <v>43.51</v>
      </c>
      <c r="Q977" s="5">
        <f t="shared" si="60"/>
        <v>240.29999999999998</v>
      </c>
      <c r="R977" s="5">
        <f t="shared" si="61"/>
        <v>130.53</v>
      </c>
      <c r="S977" s="5">
        <f t="shared" si="62"/>
        <v>109.76999999999998</v>
      </c>
      <c r="T977" s="7">
        <f t="shared" si="63"/>
        <v>0.45680399500624214</v>
      </c>
    </row>
    <row r="978" spans="1:20" ht="15.6">
      <c r="A978" s="2">
        <v>4314</v>
      </c>
      <c r="B978" s="3">
        <v>46174</v>
      </c>
      <c r="C978" s="4">
        <f>YEAR(SalesDataTable[[#This Row],[Order Date]])</f>
        <v>2026</v>
      </c>
      <c r="D978" s="16" t="str">
        <f>"Q"&amp;ROUNDUP(MONTH(SalesDataTable[[#This Row],[Order Date]])/3,0)</f>
        <v>Q2</v>
      </c>
      <c r="E978" s="4">
        <f>MONTH(SalesDataTable[[#This Row],[Order Date]])</f>
        <v>6</v>
      </c>
      <c r="F978" s="16" t="str">
        <f>TEXT(SalesDataTable[[#This Row],[Order Date]],"MMM")</f>
        <v>Jun</v>
      </c>
      <c r="G978" s="4" t="s">
        <v>20</v>
      </c>
      <c r="H978" s="4" t="s">
        <v>21</v>
      </c>
      <c r="I978" s="4" t="s">
        <v>19</v>
      </c>
      <c r="J978" s="4" t="s">
        <v>13</v>
      </c>
      <c r="K978" s="4" t="s">
        <v>34</v>
      </c>
      <c r="L978" s="4" t="s">
        <v>42</v>
      </c>
      <c r="M978" s="8">
        <v>2</v>
      </c>
      <c r="N978" s="5">
        <v>36.61</v>
      </c>
      <c r="O978" s="6">
        <v>0</v>
      </c>
      <c r="P978" s="5">
        <v>14.15</v>
      </c>
      <c r="Q978" s="5">
        <f t="shared" si="60"/>
        <v>73.22</v>
      </c>
      <c r="R978" s="5">
        <f t="shared" si="61"/>
        <v>28.3</v>
      </c>
      <c r="S978" s="5">
        <f t="shared" si="62"/>
        <v>44.92</v>
      </c>
      <c r="T978" s="7">
        <f t="shared" si="63"/>
        <v>0.61349358098880091</v>
      </c>
    </row>
    <row r="979" spans="1:20" ht="15.6">
      <c r="A979" s="2">
        <v>998</v>
      </c>
      <c r="B979" s="3">
        <v>46175</v>
      </c>
      <c r="C979" s="4">
        <f>YEAR(SalesDataTable[[#This Row],[Order Date]])</f>
        <v>2026</v>
      </c>
      <c r="D979" s="16" t="str">
        <f>"Q"&amp;ROUNDUP(MONTH(SalesDataTable[[#This Row],[Order Date]])/3,0)</f>
        <v>Q2</v>
      </c>
      <c r="E979" s="4">
        <f>MONTH(SalesDataTable[[#This Row],[Order Date]])</f>
        <v>6</v>
      </c>
      <c r="F979" s="16" t="str">
        <f>TEXT(SalesDataTable[[#This Row],[Order Date]],"MMM")</f>
        <v>Jun</v>
      </c>
      <c r="G979" s="4" t="s">
        <v>6</v>
      </c>
      <c r="H979" s="4" t="s">
        <v>41</v>
      </c>
      <c r="I979" s="4" t="s">
        <v>2</v>
      </c>
      <c r="J979" s="4" t="s">
        <v>3</v>
      </c>
      <c r="K979" s="4" t="s">
        <v>14</v>
      </c>
      <c r="L979" s="4" t="s">
        <v>44</v>
      </c>
      <c r="M979" s="8">
        <v>2</v>
      </c>
      <c r="N979" s="5">
        <v>131.81</v>
      </c>
      <c r="O979" s="6">
        <v>0.05</v>
      </c>
      <c r="P979" s="5">
        <v>66.09</v>
      </c>
      <c r="Q979" s="5">
        <f t="shared" si="60"/>
        <v>250.43899999999999</v>
      </c>
      <c r="R979" s="5">
        <f t="shared" si="61"/>
        <v>132.18</v>
      </c>
      <c r="S979" s="5">
        <f t="shared" si="62"/>
        <v>118.25899999999999</v>
      </c>
      <c r="T979" s="7">
        <f t="shared" si="63"/>
        <v>0.47220680485068217</v>
      </c>
    </row>
    <row r="980" spans="1:20" ht="15.6">
      <c r="A980" s="2">
        <v>1172</v>
      </c>
      <c r="B980" s="3">
        <v>46175</v>
      </c>
      <c r="C980" s="4">
        <f>YEAR(SalesDataTable[[#This Row],[Order Date]])</f>
        <v>2026</v>
      </c>
      <c r="D980" s="16" t="str">
        <f>"Q"&amp;ROUNDUP(MONTH(SalesDataTable[[#This Row],[Order Date]])/3,0)</f>
        <v>Q2</v>
      </c>
      <c r="E980" s="4">
        <f>MONTH(SalesDataTable[[#This Row],[Order Date]])</f>
        <v>6</v>
      </c>
      <c r="F980" s="16" t="str">
        <f>TEXT(SalesDataTable[[#This Row],[Order Date]],"MMM")</f>
        <v>Jun</v>
      </c>
      <c r="G980" s="4" t="s">
        <v>0</v>
      </c>
      <c r="H980" s="4" t="s">
        <v>50</v>
      </c>
      <c r="I980" s="4" t="s">
        <v>2</v>
      </c>
      <c r="J980" s="4" t="s">
        <v>3</v>
      </c>
      <c r="K980" s="4" t="s">
        <v>9</v>
      </c>
      <c r="L980" s="4" t="s">
        <v>37</v>
      </c>
      <c r="M980" s="8">
        <v>1</v>
      </c>
      <c r="N980" s="5">
        <v>153.43</v>
      </c>
      <c r="O980" s="6">
        <v>0.05</v>
      </c>
      <c r="P980" s="5">
        <v>78.16</v>
      </c>
      <c r="Q980" s="5">
        <f t="shared" si="60"/>
        <v>145.7585</v>
      </c>
      <c r="R980" s="5">
        <f t="shared" si="61"/>
        <v>78.16</v>
      </c>
      <c r="S980" s="5">
        <f t="shared" si="62"/>
        <v>67.598500000000001</v>
      </c>
      <c r="T980" s="7">
        <f t="shared" si="63"/>
        <v>0.46377055197467043</v>
      </c>
    </row>
    <row r="981" spans="1:20" ht="15.6">
      <c r="A981" s="2">
        <v>1261</v>
      </c>
      <c r="B981" s="3">
        <v>46175</v>
      </c>
      <c r="C981" s="4">
        <f>YEAR(SalesDataTable[[#This Row],[Order Date]])</f>
        <v>2026</v>
      </c>
      <c r="D981" s="16" t="str">
        <f>"Q"&amp;ROUNDUP(MONTH(SalesDataTable[[#This Row],[Order Date]])/3,0)</f>
        <v>Q2</v>
      </c>
      <c r="E981" s="4">
        <f>MONTH(SalesDataTable[[#This Row],[Order Date]])</f>
        <v>6</v>
      </c>
      <c r="F981" s="16" t="str">
        <f>TEXT(SalesDataTable[[#This Row],[Order Date]],"MMM")</f>
        <v>Jun</v>
      </c>
      <c r="G981" s="4" t="s">
        <v>6</v>
      </c>
      <c r="H981" s="4" t="s">
        <v>49</v>
      </c>
      <c r="I981" s="4" t="s">
        <v>2</v>
      </c>
      <c r="J981" s="4" t="s">
        <v>13</v>
      </c>
      <c r="K981" s="4" t="s">
        <v>4</v>
      </c>
      <c r="L981" s="4" t="s">
        <v>5</v>
      </c>
      <c r="M981" s="8">
        <v>2</v>
      </c>
      <c r="N981" s="5">
        <v>80.06</v>
      </c>
      <c r="O981" s="6">
        <v>0</v>
      </c>
      <c r="P981" s="5">
        <v>42.87</v>
      </c>
      <c r="Q981" s="5">
        <f t="shared" si="60"/>
        <v>160.12</v>
      </c>
      <c r="R981" s="5">
        <f t="shared" si="61"/>
        <v>85.74</v>
      </c>
      <c r="S981" s="5">
        <f t="shared" si="62"/>
        <v>74.38000000000001</v>
      </c>
      <c r="T981" s="7">
        <f t="shared" si="63"/>
        <v>0.4645266050462154</v>
      </c>
    </row>
    <row r="982" spans="1:20" ht="15.6">
      <c r="A982" s="2">
        <v>1762</v>
      </c>
      <c r="B982" s="3">
        <v>46175</v>
      </c>
      <c r="C982" s="4">
        <f>YEAR(SalesDataTable[[#This Row],[Order Date]])</f>
        <v>2026</v>
      </c>
      <c r="D982" s="16" t="str">
        <f>"Q"&amp;ROUNDUP(MONTH(SalesDataTable[[#This Row],[Order Date]])/3,0)</f>
        <v>Q2</v>
      </c>
      <c r="E982" s="4">
        <f>MONTH(SalesDataTable[[#This Row],[Order Date]])</f>
        <v>6</v>
      </c>
      <c r="F982" s="16" t="str">
        <f>TEXT(SalesDataTable[[#This Row],[Order Date]],"MMM")</f>
        <v>Jun</v>
      </c>
      <c r="G982" s="4" t="s">
        <v>20</v>
      </c>
      <c r="H982" s="4" t="s">
        <v>47</v>
      </c>
      <c r="I982" s="4" t="s">
        <v>19</v>
      </c>
      <c r="J982" s="4" t="s">
        <v>16</v>
      </c>
      <c r="K982" s="4" t="s">
        <v>34</v>
      </c>
      <c r="L982" s="4" t="s">
        <v>35</v>
      </c>
      <c r="M982" s="8">
        <v>1</v>
      </c>
      <c r="N982" s="5">
        <v>40.549999999999997</v>
      </c>
      <c r="O982" s="6">
        <v>0</v>
      </c>
      <c r="P982" s="5">
        <v>15.16</v>
      </c>
      <c r="Q982" s="5">
        <f t="shared" si="60"/>
        <v>40.549999999999997</v>
      </c>
      <c r="R982" s="5">
        <f t="shared" si="61"/>
        <v>15.16</v>
      </c>
      <c r="S982" s="5">
        <f t="shared" si="62"/>
        <v>25.389999999999997</v>
      </c>
      <c r="T982" s="7">
        <f t="shared" si="63"/>
        <v>0.62614056720098643</v>
      </c>
    </row>
    <row r="983" spans="1:20" ht="15.6">
      <c r="A983" s="2">
        <v>1851</v>
      </c>
      <c r="B983" s="3">
        <v>46175</v>
      </c>
      <c r="C983" s="4">
        <f>YEAR(SalesDataTable[[#This Row],[Order Date]])</f>
        <v>2026</v>
      </c>
      <c r="D983" s="16" t="str">
        <f>"Q"&amp;ROUNDUP(MONTH(SalesDataTable[[#This Row],[Order Date]])/3,0)</f>
        <v>Q2</v>
      </c>
      <c r="E983" s="4">
        <f>MONTH(SalesDataTable[[#This Row],[Order Date]])</f>
        <v>6</v>
      </c>
      <c r="F983" s="16" t="str">
        <f>TEXT(SalesDataTable[[#This Row],[Order Date]],"MMM")</f>
        <v>Jun</v>
      </c>
      <c r="G983" s="4" t="s">
        <v>6</v>
      </c>
      <c r="H983" s="4" t="s">
        <v>27</v>
      </c>
      <c r="I983" s="4" t="s">
        <v>2</v>
      </c>
      <c r="J983" s="4" t="s">
        <v>13</v>
      </c>
      <c r="K983" s="4" t="s">
        <v>14</v>
      </c>
      <c r="L983" s="4" t="s">
        <v>32</v>
      </c>
      <c r="M983" s="8">
        <v>3</v>
      </c>
      <c r="N983" s="5">
        <v>45.43</v>
      </c>
      <c r="O983" s="6">
        <v>0.15</v>
      </c>
      <c r="P983" s="5">
        <v>17.850000000000001</v>
      </c>
      <c r="Q983" s="5">
        <f t="shared" si="60"/>
        <v>115.84649999999999</v>
      </c>
      <c r="R983" s="5">
        <f t="shared" si="61"/>
        <v>53.550000000000004</v>
      </c>
      <c r="S983" s="5">
        <f t="shared" si="62"/>
        <v>62.296499999999988</v>
      </c>
      <c r="T983" s="7">
        <f t="shared" si="63"/>
        <v>0.53775038520801222</v>
      </c>
    </row>
    <row r="984" spans="1:20" ht="15.6">
      <c r="A984" s="2">
        <v>3205</v>
      </c>
      <c r="B984" s="3">
        <v>46175</v>
      </c>
      <c r="C984" s="4">
        <f>YEAR(SalesDataTable[[#This Row],[Order Date]])</f>
        <v>2026</v>
      </c>
      <c r="D984" s="16" t="str">
        <f>"Q"&amp;ROUNDUP(MONTH(SalesDataTable[[#This Row],[Order Date]])/3,0)</f>
        <v>Q2</v>
      </c>
      <c r="E984" s="4">
        <f>MONTH(SalesDataTable[[#This Row],[Order Date]])</f>
        <v>6</v>
      </c>
      <c r="F984" s="16" t="str">
        <f>TEXT(SalesDataTable[[#This Row],[Order Date]],"MMM")</f>
        <v>Jun</v>
      </c>
      <c r="G984" s="4" t="s">
        <v>20</v>
      </c>
      <c r="H984" s="4" t="s">
        <v>21</v>
      </c>
      <c r="I984" s="4" t="s">
        <v>8</v>
      </c>
      <c r="J984" s="4" t="s">
        <v>16</v>
      </c>
      <c r="K984" s="4" t="s">
        <v>9</v>
      </c>
      <c r="L984" s="4" t="s">
        <v>17</v>
      </c>
      <c r="M984" s="8">
        <v>6</v>
      </c>
      <c r="N984" s="5">
        <v>146.85</v>
      </c>
      <c r="O984" s="6">
        <v>0.15</v>
      </c>
      <c r="P984" s="5">
        <v>80.45</v>
      </c>
      <c r="Q984" s="5">
        <f t="shared" si="60"/>
        <v>748.93499999999995</v>
      </c>
      <c r="R984" s="5">
        <f t="shared" si="61"/>
        <v>482.70000000000005</v>
      </c>
      <c r="S984" s="5">
        <f t="shared" si="62"/>
        <v>266.2349999999999</v>
      </c>
      <c r="T984" s="7">
        <f t="shared" si="63"/>
        <v>0.35548478839952724</v>
      </c>
    </row>
    <row r="985" spans="1:20" ht="15.6">
      <c r="A985" s="2">
        <v>1396</v>
      </c>
      <c r="B985" s="3">
        <v>46176</v>
      </c>
      <c r="C985" s="4">
        <f>YEAR(SalesDataTable[[#This Row],[Order Date]])</f>
        <v>2026</v>
      </c>
      <c r="D985" s="16" t="str">
        <f>"Q"&amp;ROUNDUP(MONTH(SalesDataTable[[#This Row],[Order Date]])/3,0)</f>
        <v>Q2</v>
      </c>
      <c r="E985" s="4">
        <f>MONTH(SalesDataTable[[#This Row],[Order Date]])</f>
        <v>6</v>
      </c>
      <c r="F985" s="16" t="str">
        <f>TEXT(SalesDataTable[[#This Row],[Order Date]],"MMM")</f>
        <v>Jun</v>
      </c>
      <c r="G985" s="4" t="s">
        <v>11</v>
      </c>
      <c r="H985" s="4" t="s">
        <v>18</v>
      </c>
      <c r="I985" s="4" t="s">
        <v>2</v>
      </c>
      <c r="J985" s="4" t="s">
        <v>16</v>
      </c>
      <c r="K985" s="4" t="s">
        <v>23</v>
      </c>
      <c r="L985" s="4" t="s">
        <v>29</v>
      </c>
      <c r="M985" s="8">
        <v>1</v>
      </c>
      <c r="N985" s="5">
        <v>192.33</v>
      </c>
      <c r="O985" s="6">
        <v>0.1</v>
      </c>
      <c r="P985" s="5">
        <v>105.15</v>
      </c>
      <c r="Q985" s="5">
        <f t="shared" si="60"/>
        <v>173.09700000000001</v>
      </c>
      <c r="R985" s="5">
        <f t="shared" si="61"/>
        <v>105.15</v>
      </c>
      <c r="S985" s="5">
        <f t="shared" si="62"/>
        <v>67.947000000000003</v>
      </c>
      <c r="T985" s="7">
        <f t="shared" si="63"/>
        <v>0.39253713235931298</v>
      </c>
    </row>
    <row r="986" spans="1:20" ht="15.6">
      <c r="A986" s="2">
        <v>1441</v>
      </c>
      <c r="B986" s="3">
        <v>46176</v>
      </c>
      <c r="C986" s="4">
        <f>YEAR(SalesDataTable[[#This Row],[Order Date]])</f>
        <v>2026</v>
      </c>
      <c r="D986" s="16" t="str">
        <f>"Q"&amp;ROUNDUP(MONTH(SalesDataTable[[#This Row],[Order Date]])/3,0)</f>
        <v>Q2</v>
      </c>
      <c r="E986" s="4">
        <f>MONTH(SalesDataTable[[#This Row],[Order Date]])</f>
        <v>6</v>
      </c>
      <c r="F986" s="16" t="str">
        <f>TEXT(SalesDataTable[[#This Row],[Order Date]],"MMM")</f>
        <v>Jun</v>
      </c>
      <c r="G986" s="4" t="s">
        <v>11</v>
      </c>
      <c r="H986" s="4" t="s">
        <v>39</v>
      </c>
      <c r="I986" s="4" t="s">
        <v>28</v>
      </c>
      <c r="J986" s="4" t="s">
        <v>13</v>
      </c>
      <c r="K986" s="4" t="s">
        <v>14</v>
      </c>
      <c r="L986" s="4" t="s">
        <v>44</v>
      </c>
      <c r="M986" s="8">
        <v>3</v>
      </c>
      <c r="N986" s="5">
        <v>135.4</v>
      </c>
      <c r="O986" s="6">
        <v>0</v>
      </c>
      <c r="P986" s="5">
        <v>65.16</v>
      </c>
      <c r="Q986" s="5">
        <f t="shared" si="60"/>
        <v>406.20000000000005</v>
      </c>
      <c r="R986" s="5">
        <f t="shared" si="61"/>
        <v>195.48</v>
      </c>
      <c r="S986" s="5">
        <f t="shared" si="62"/>
        <v>210.72000000000006</v>
      </c>
      <c r="T986" s="7">
        <f t="shared" si="63"/>
        <v>0.51875923190546536</v>
      </c>
    </row>
    <row r="987" spans="1:20" ht="15.6">
      <c r="A987" s="2">
        <v>1511</v>
      </c>
      <c r="B987" s="3">
        <v>46176</v>
      </c>
      <c r="C987" s="4">
        <f>YEAR(SalesDataTable[[#This Row],[Order Date]])</f>
        <v>2026</v>
      </c>
      <c r="D987" s="16" t="str">
        <f>"Q"&amp;ROUNDUP(MONTH(SalesDataTable[[#This Row],[Order Date]])/3,0)</f>
        <v>Q2</v>
      </c>
      <c r="E987" s="4">
        <f>MONTH(SalesDataTable[[#This Row],[Order Date]])</f>
        <v>6</v>
      </c>
      <c r="F987" s="16" t="str">
        <f>TEXT(SalesDataTable[[#This Row],[Order Date]],"MMM")</f>
        <v>Jun</v>
      </c>
      <c r="G987" s="4" t="s">
        <v>11</v>
      </c>
      <c r="H987" s="4" t="s">
        <v>25</v>
      </c>
      <c r="I987" s="4" t="s">
        <v>2</v>
      </c>
      <c r="J987" s="4" t="s">
        <v>13</v>
      </c>
      <c r="K987" s="4" t="s">
        <v>34</v>
      </c>
      <c r="L987" s="4" t="s">
        <v>42</v>
      </c>
      <c r="M987" s="8">
        <v>2</v>
      </c>
      <c r="N987" s="5">
        <v>36.08</v>
      </c>
      <c r="O987" s="6">
        <v>0.05</v>
      </c>
      <c r="P987" s="5">
        <v>13.73</v>
      </c>
      <c r="Q987" s="5">
        <f t="shared" si="60"/>
        <v>68.551999999999992</v>
      </c>
      <c r="R987" s="5">
        <f t="shared" si="61"/>
        <v>27.46</v>
      </c>
      <c r="S987" s="5">
        <f t="shared" si="62"/>
        <v>41.091999999999992</v>
      </c>
      <c r="T987" s="7">
        <f t="shared" si="63"/>
        <v>0.59942817131520587</v>
      </c>
    </row>
    <row r="988" spans="1:20" ht="15.6">
      <c r="A988" s="2">
        <v>1701</v>
      </c>
      <c r="B988" s="3">
        <v>46176</v>
      </c>
      <c r="C988" s="4">
        <f>YEAR(SalesDataTable[[#This Row],[Order Date]])</f>
        <v>2026</v>
      </c>
      <c r="D988" s="16" t="str">
        <f>"Q"&amp;ROUNDUP(MONTH(SalesDataTable[[#This Row],[Order Date]])/3,0)</f>
        <v>Q2</v>
      </c>
      <c r="E988" s="4">
        <f>MONTH(SalesDataTable[[#This Row],[Order Date]])</f>
        <v>6</v>
      </c>
      <c r="F988" s="16" t="str">
        <f>TEXT(SalesDataTable[[#This Row],[Order Date]],"MMM")</f>
        <v>Jun</v>
      </c>
      <c r="G988" s="4" t="s">
        <v>0</v>
      </c>
      <c r="H988" s="4" t="s">
        <v>36</v>
      </c>
      <c r="I988" s="4" t="s">
        <v>2</v>
      </c>
      <c r="J988" s="4" t="s">
        <v>13</v>
      </c>
      <c r="K988" s="4" t="s">
        <v>14</v>
      </c>
      <c r="L988" s="4" t="s">
        <v>32</v>
      </c>
      <c r="M988" s="8">
        <v>1</v>
      </c>
      <c r="N988" s="5">
        <v>46.16</v>
      </c>
      <c r="O988" s="6">
        <v>0</v>
      </c>
      <c r="P988" s="5">
        <v>18.36</v>
      </c>
      <c r="Q988" s="5">
        <f t="shared" si="60"/>
        <v>46.16</v>
      </c>
      <c r="R988" s="5">
        <f t="shared" si="61"/>
        <v>18.36</v>
      </c>
      <c r="S988" s="5">
        <f t="shared" si="62"/>
        <v>27.799999999999997</v>
      </c>
      <c r="T988" s="7">
        <f t="shared" si="63"/>
        <v>0.60225303292894283</v>
      </c>
    </row>
    <row r="989" spans="1:20" ht="15.6">
      <c r="A989" s="2">
        <v>1984</v>
      </c>
      <c r="B989" s="3">
        <v>46176</v>
      </c>
      <c r="C989" s="4">
        <f>YEAR(SalesDataTable[[#This Row],[Order Date]])</f>
        <v>2026</v>
      </c>
      <c r="D989" s="16" t="str">
        <f>"Q"&amp;ROUNDUP(MONTH(SalesDataTable[[#This Row],[Order Date]])/3,0)</f>
        <v>Q2</v>
      </c>
      <c r="E989" s="4">
        <f>MONTH(SalesDataTable[[#This Row],[Order Date]])</f>
        <v>6</v>
      </c>
      <c r="F989" s="16" t="str">
        <f>TEXT(SalesDataTable[[#This Row],[Order Date]],"MMM")</f>
        <v>Jun</v>
      </c>
      <c r="G989" s="4" t="s">
        <v>6</v>
      </c>
      <c r="H989" s="4" t="s">
        <v>7</v>
      </c>
      <c r="I989" s="4" t="s">
        <v>2</v>
      </c>
      <c r="J989" s="4" t="s">
        <v>3</v>
      </c>
      <c r="K989" s="4" t="s">
        <v>4</v>
      </c>
      <c r="L989" s="4" t="s">
        <v>22</v>
      </c>
      <c r="M989" s="8">
        <v>2</v>
      </c>
      <c r="N989" s="5">
        <v>50.77</v>
      </c>
      <c r="O989" s="6">
        <v>0</v>
      </c>
      <c r="P989" s="5">
        <v>22.93</v>
      </c>
      <c r="Q989" s="5">
        <f t="shared" si="60"/>
        <v>101.54</v>
      </c>
      <c r="R989" s="5">
        <f t="shared" si="61"/>
        <v>45.86</v>
      </c>
      <c r="S989" s="5">
        <f t="shared" si="62"/>
        <v>55.680000000000007</v>
      </c>
      <c r="T989" s="7">
        <f t="shared" si="63"/>
        <v>0.54835532794957653</v>
      </c>
    </row>
    <row r="990" spans="1:20" ht="15.6">
      <c r="A990" s="2">
        <v>2572</v>
      </c>
      <c r="B990" s="3">
        <v>46176</v>
      </c>
      <c r="C990" s="4">
        <f>YEAR(SalesDataTable[[#This Row],[Order Date]])</f>
        <v>2026</v>
      </c>
      <c r="D990" s="16" t="str">
        <f>"Q"&amp;ROUNDUP(MONTH(SalesDataTable[[#This Row],[Order Date]])/3,0)</f>
        <v>Q2</v>
      </c>
      <c r="E990" s="4">
        <f>MONTH(SalesDataTable[[#This Row],[Order Date]])</f>
        <v>6</v>
      </c>
      <c r="F990" s="16" t="str">
        <f>TEXT(SalesDataTable[[#This Row],[Order Date]],"MMM")</f>
        <v>Jun</v>
      </c>
      <c r="G990" s="4" t="s">
        <v>20</v>
      </c>
      <c r="H990" s="4" t="s">
        <v>33</v>
      </c>
      <c r="I990" s="4" t="s">
        <v>28</v>
      </c>
      <c r="J990" s="4" t="s">
        <v>16</v>
      </c>
      <c r="K990" s="4" t="s">
        <v>9</v>
      </c>
      <c r="L990" s="4" t="s">
        <v>46</v>
      </c>
      <c r="M990" s="8">
        <v>2</v>
      </c>
      <c r="N990" s="5">
        <v>70.97</v>
      </c>
      <c r="O990" s="6">
        <v>0.05</v>
      </c>
      <c r="P990" s="5">
        <v>32.54</v>
      </c>
      <c r="Q990" s="5">
        <f t="shared" si="60"/>
        <v>134.84299999999999</v>
      </c>
      <c r="R990" s="5">
        <f t="shared" si="61"/>
        <v>65.08</v>
      </c>
      <c r="S990" s="5">
        <f t="shared" si="62"/>
        <v>69.762999999999991</v>
      </c>
      <c r="T990" s="7">
        <f t="shared" si="63"/>
        <v>0.51736463887632278</v>
      </c>
    </row>
    <row r="991" spans="1:20" ht="15.6">
      <c r="A991" s="2">
        <v>2833</v>
      </c>
      <c r="B991" s="3">
        <v>46176</v>
      </c>
      <c r="C991" s="4">
        <f>YEAR(SalesDataTable[[#This Row],[Order Date]])</f>
        <v>2026</v>
      </c>
      <c r="D991" s="16" t="str">
        <f>"Q"&amp;ROUNDUP(MONTH(SalesDataTable[[#This Row],[Order Date]])/3,0)</f>
        <v>Q2</v>
      </c>
      <c r="E991" s="4">
        <f>MONTH(SalesDataTable[[#This Row],[Order Date]])</f>
        <v>6</v>
      </c>
      <c r="F991" s="16" t="str">
        <f>TEXT(SalesDataTable[[#This Row],[Order Date]],"MMM")</f>
        <v>Jun</v>
      </c>
      <c r="G991" s="4" t="s">
        <v>20</v>
      </c>
      <c r="H991" s="4" t="s">
        <v>47</v>
      </c>
      <c r="I991" s="4" t="s">
        <v>2</v>
      </c>
      <c r="J991" s="4" t="s">
        <v>3</v>
      </c>
      <c r="K991" s="4" t="s">
        <v>9</v>
      </c>
      <c r="L991" s="4" t="s">
        <v>17</v>
      </c>
      <c r="M991" s="8">
        <v>3</v>
      </c>
      <c r="N991" s="5">
        <v>141.6</v>
      </c>
      <c r="O991" s="6">
        <v>0</v>
      </c>
      <c r="P991" s="5">
        <v>78.02</v>
      </c>
      <c r="Q991" s="5">
        <f t="shared" si="60"/>
        <v>424.79999999999995</v>
      </c>
      <c r="R991" s="5">
        <f t="shared" si="61"/>
        <v>234.06</v>
      </c>
      <c r="S991" s="5">
        <f t="shared" si="62"/>
        <v>190.73999999999995</v>
      </c>
      <c r="T991" s="7">
        <f t="shared" si="63"/>
        <v>0.44901129943502821</v>
      </c>
    </row>
    <row r="992" spans="1:20" ht="15.6">
      <c r="A992" s="2">
        <v>3522</v>
      </c>
      <c r="B992" s="3">
        <v>46176</v>
      </c>
      <c r="C992" s="4">
        <f>YEAR(SalesDataTable[[#This Row],[Order Date]])</f>
        <v>2026</v>
      </c>
      <c r="D992" s="16" t="str">
        <f>"Q"&amp;ROUNDUP(MONTH(SalesDataTable[[#This Row],[Order Date]])/3,0)</f>
        <v>Q2</v>
      </c>
      <c r="E992" s="4">
        <f>MONTH(SalesDataTable[[#This Row],[Order Date]])</f>
        <v>6</v>
      </c>
      <c r="F992" s="16" t="str">
        <f>TEXT(SalesDataTable[[#This Row],[Order Date]],"MMM")</f>
        <v>Jun</v>
      </c>
      <c r="G992" s="4" t="s">
        <v>20</v>
      </c>
      <c r="H992" s="4" t="s">
        <v>47</v>
      </c>
      <c r="I992" s="4" t="s">
        <v>2</v>
      </c>
      <c r="J992" s="4" t="s">
        <v>13</v>
      </c>
      <c r="K992" s="4" t="s">
        <v>4</v>
      </c>
      <c r="L992" s="4" t="s">
        <v>26</v>
      </c>
      <c r="M992" s="8">
        <v>1</v>
      </c>
      <c r="N992" s="5">
        <v>40.57</v>
      </c>
      <c r="O992" s="6">
        <v>0</v>
      </c>
      <c r="P992" s="5">
        <v>16.329999999999998</v>
      </c>
      <c r="Q992" s="5">
        <f t="shared" si="60"/>
        <v>40.57</v>
      </c>
      <c r="R992" s="5">
        <f t="shared" si="61"/>
        <v>16.329999999999998</v>
      </c>
      <c r="S992" s="5">
        <f t="shared" si="62"/>
        <v>24.240000000000002</v>
      </c>
      <c r="T992" s="7">
        <f t="shared" si="63"/>
        <v>0.59748582696573826</v>
      </c>
    </row>
    <row r="993" spans="1:20" ht="15.6">
      <c r="A993" s="2">
        <v>146</v>
      </c>
      <c r="B993" s="3">
        <v>46177</v>
      </c>
      <c r="C993" s="4">
        <f>YEAR(SalesDataTable[[#This Row],[Order Date]])</f>
        <v>2026</v>
      </c>
      <c r="D993" s="16" t="str">
        <f>"Q"&amp;ROUNDUP(MONTH(SalesDataTable[[#This Row],[Order Date]])/3,0)</f>
        <v>Q2</v>
      </c>
      <c r="E993" s="4">
        <f>MONTH(SalesDataTable[[#This Row],[Order Date]])</f>
        <v>6</v>
      </c>
      <c r="F993" s="16" t="str">
        <f>TEXT(SalesDataTable[[#This Row],[Order Date]],"MMM")</f>
        <v>Jun</v>
      </c>
      <c r="G993" s="4" t="s">
        <v>6</v>
      </c>
      <c r="H993" s="4" t="s">
        <v>49</v>
      </c>
      <c r="I993" s="4" t="s">
        <v>28</v>
      </c>
      <c r="J993" s="4" t="s">
        <v>3</v>
      </c>
      <c r="K993" s="4" t="s">
        <v>4</v>
      </c>
      <c r="L993" s="4" t="s">
        <v>5</v>
      </c>
      <c r="M993" s="8">
        <v>2</v>
      </c>
      <c r="N993" s="5">
        <v>81.81</v>
      </c>
      <c r="O993" s="6">
        <v>0</v>
      </c>
      <c r="P993" s="5">
        <v>42.54</v>
      </c>
      <c r="Q993" s="5">
        <f t="shared" si="60"/>
        <v>163.62</v>
      </c>
      <c r="R993" s="5">
        <f t="shared" si="61"/>
        <v>85.08</v>
      </c>
      <c r="S993" s="5">
        <f t="shared" si="62"/>
        <v>78.540000000000006</v>
      </c>
      <c r="T993" s="7">
        <f t="shared" si="63"/>
        <v>0.48001466813348004</v>
      </c>
    </row>
    <row r="994" spans="1:20" ht="15.6">
      <c r="A994" s="2">
        <v>161</v>
      </c>
      <c r="B994" s="3">
        <v>46177</v>
      </c>
      <c r="C994" s="4">
        <f>YEAR(SalesDataTable[[#This Row],[Order Date]])</f>
        <v>2026</v>
      </c>
      <c r="D994" s="16" t="str">
        <f>"Q"&amp;ROUNDUP(MONTH(SalesDataTable[[#This Row],[Order Date]])/3,0)</f>
        <v>Q2</v>
      </c>
      <c r="E994" s="4">
        <f>MONTH(SalesDataTable[[#This Row],[Order Date]])</f>
        <v>6</v>
      </c>
      <c r="F994" s="16" t="str">
        <f>TEXT(SalesDataTable[[#This Row],[Order Date]],"MMM")</f>
        <v>Jun</v>
      </c>
      <c r="G994" s="4" t="s">
        <v>0</v>
      </c>
      <c r="H994" s="4" t="s">
        <v>1</v>
      </c>
      <c r="I994" s="4" t="s">
        <v>28</v>
      </c>
      <c r="J994" s="4" t="s">
        <v>3</v>
      </c>
      <c r="K994" s="4" t="s">
        <v>4</v>
      </c>
      <c r="L994" s="4" t="s">
        <v>22</v>
      </c>
      <c r="M994" s="8">
        <v>2</v>
      </c>
      <c r="N994" s="5">
        <v>50.09</v>
      </c>
      <c r="O994" s="6">
        <v>0</v>
      </c>
      <c r="P994" s="5">
        <v>22.91</v>
      </c>
      <c r="Q994" s="5">
        <f t="shared" si="60"/>
        <v>100.18</v>
      </c>
      <c r="R994" s="5">
        <f t="shared" si="61"/>
        <v>45.82</v>
      </c>
      <c r="S994" s="5">
        <f t="shared" si="62"/>
        <v>54.360000000000007</v>
      </c>
      <c r="T994" s="7">
        <f t="shared" si="63"/>
        <v>0.54262327809942112</v>
      </c>
    </row>
    <row r="995" spans="1:20" ht="15.6">
      <c r="A995" s="2">
        <v>819</v>
      </c>
      <c r="B995" s="3">
        <v>46177</v>
      </c>
      <c r="C995" s="4">
        <f>YEAR(SalesDataTable[[#This Row],[Order Date]])</f>
        <v>2026</v>
      </c>
      <c r="D995" s="16" t="str">
        <f>"Q"&amp;ROUNDUP(MONTH(SalesDataTable[[#This Row],[Order Date]])/3,0)</f>
        <v>Q2</v>
      </c>
      <c r="E995" s="4">
        <f>MONTH(SalesDataTable[[#This Row],[Order Date]])</f>
        <v>6</v>
      </c>
      <c r="F995" s="16" t="str">
        <f>TEXT(SalesDataTable[[#This Row],[Order Date]],"MMM")</f>
        <v>Jun</v>
      </c>
      <c r="G995" s="4" t="s">
        <v>20</v>
      </c>
      <c r="H995" s="4" t="s">
        <v>33</v>
      </c>
      <c r="I995" s="4" t="s">
        <v>2</v>
      </c>
      <c r="J995" s="4" t="s">
        <v>3</v>
      </c>
      <c r="K995" s="4" t="s">
        <v>9</v>
      </c>
      <c r="L995" s="4" t="s">
        <v>46</v>
      </c>
      <c r="M995" s="8">
        <v>1</v>
      </c>
      <c r="N995" s="5">
        <v>72.38</v>
      </c>
      <c r="O995" s="6">
        <v>0</v>
      </c>
      <c r="P995" s="5">
        <v>32.68</v>
      </c>
      <c r="Q995" s="5">
        <f t="shared" si="60"/>
        <v>72.38</v>
      </c>
      <c r="R995" s="5">
        <f t="shared" si="61"/>
        <v>32.68</v>
      </c>
      <c r="S995" s="5">
        <f t="shared" si="62"/>
        <v>39.699999999999996</v>
      </c>
      <c r="T995" s="7">
        <f t="shared" si="63"/>
        <v>0.54849405913235694</v>
      </c>
    </row>
    <row r="996" spans="1:20" ht="15.6">
      <c r="A996" s="2">
        <v>2104</v>
      </c>
      <c r="B996" s="3">
        <v>46177</v>
      </c>
      <c r="C996" s="4">
        <f>YEAR(SalesDataTable[[#This Row],[Order Date]])</f>
        <v>2026</v>
      </c>
      <c r="D996" s="16" t="str">
        <f>"Q"&amp;ROUNDUP(MONTH(SalesDataTable[[#This Row],[Order Date]])/3,0)</f>
        <v>Q2</v>
      </c>
      <c r="E996" s="4">
        <f>MONTH(SalesDataTable[[#This Row],[Order Date]])</f>
        <v>6</v>
      </c>
      <c r="F996" s="16" t="str">
        <f>TEXT(SalesDataTable[[#This Row],[Order Date]],"MMM")</f>
        <v>Jun</v>
      </c>
      <c r="G996" s="4" t="s">
        <v>6</v>
      </c>
      <c r="H996" s="4" t="s">
        <v>7</v>
      </c>
      <c r="I996" s="4" t="s">
        <v>2</v>
      </c>
      <c r="J996" s="4" t="s">
        <v>13</v>
      </c>
      <c r="K996" s="4" t="s">
        <v>9</v>
      </c>
      <c r="L996" s="4" t="s">
        <v>10</v>
      </c>
      <c r="M996" s="8">
        <v>1</v>
      </c>
      <c r="N996" s="5">
        <v>92.31</v>
      </c>
      <c r="O996" s="6">
        <v>0</v>
      </c>
      <c r="P996" s="5">
        <v>45.58</v>
      </c>
      <c r="Q996" s="5">
        <f t="shared" si="60"/>
        <v>92.31</v>
      </c>
      <c r="R996" s="5">
        <f t="shared" si="61"/>
        <v>45.58</v>
      </c>
      <c r="S996" s="5">
        <f t="shared" si="62"/>
        <v>46.730000000000004</v>
      </c>
      <c r="T996" s="7">
        <f t="shared" si="63"/>
        <v>0.50622901094139316</v>
      </c>
    </row>
    <row r="997" spans="1:20" ht="15.6">
      <c r="A997" s="2">
        <v>2678</v>
      </c>
      <c r="B997" s="3">
        <v>46177</v>
      </c>
      <c r="C997" s="4">
        <f>YEAR(SalesDataTable[[#This Row],[Order Date]])</f>
        <v>2026</v>
      </c>
      <c r="D997" s="16" t="str">
        <f>"Q"&amp;ROUNDUP(MONTH(SalesDataTable[[#This Row],[Order Date]])/3,0)</f>
        <v>Q2</v>
      </c>
      <c r="E997" s="4">
        <f>MONTH(SalesDataTable[[#This Row],[Order Date]])</f>
        <v>6</v>
      </c>
      <c r="F997" s="16" t="str">
        <f>TEXT(SalesDataTable[[#This Row],[Order Date]],"MMM")</f>
        <v>Jun</v>
      </c>
      <c r="G997" s="4" t="s">
        <v>20</v>
      </c>
      <c r="H997" s="4" t="s">
        <v>33</v>
      </c>
      <c r="I997" s="4" t="s">
        <v>8</v>
      </c>
      <c r="J997" s="4" t="s">
        <v>3</v>
      </c>
      <c r="K997" s="4" t="s">
        <v>14</v>
      </c>
      <c r="L997" s="4" t="s">
        <v>32</v>
      </c>
      <c r="M997" s="8">
        <v>12</v>
      </c>
      <c r="N997" s="5">
        <v>47.6</v>
      </c>
      <c r="O997" s="6">
        <v>0.15</v>
      </c>
      <c r="P997" s="5">
        <v>18.670000000000002</v>
      </c>
      <c r="Q997" s="5">
        <f t="shared" si="60"/>
        <v>485.52000000000004</v>
      </c>
      <c r="R997" s="5">
        <f t="shared" si="61"/>
        <v>224.04000000000002</v>
      </c>
      <c r="S997" s="5">
        <f t="shared" si="62"/>
        <v>261.48</v>
      </c>
      <c r="T997" s="7">
        <f t="shared" si="63"/>
        <v>0.53855659911023235</v>
      </c>
    </row>
    <row r="998" spans="1:20" ht="15.6">
      <c r="A998" s="2">
        <v>3015</v>
      </c>
      <c r="B998" s="3">
        <v>46177</v>
      </c>
      <c r="C998" s="4">
        <f>YEAR(SalesDataTable[[#This Row],[Order Date]])</f>
        <v>2026</v>
      </c>
      <c r="D998" s="16" t="str">
        <f>"Q"&amp;ROUNDUP(MONTH(SalesDataTable[[#This Row],[Order Date]])/3,0)</f>
        <v>Q2</v>
      </c>
      <c r="E998" s="4">
        <f>MONTH(SalesDataTable[[#This Row],[Order Date]])</f>
        <v>6</v>
      </c>
      <c r="F998" s="16" t="str">
        <f>TEXT(SalesDataTable[[#This Row],[Order Date]],"MMM")</f>
        <v>Jun</v>
      </c>
      <c r="G998" s="4" t="s">
        <v>6</v>
      </c>
      <c r="H998" s="4" t="s">
        <v>49</v>
      </c>
      <c r="I998" s="4" t="s">
        <v>2</v>
      </c>
      <c r="J998" s="4" t="s">
        <v>3</v>
      </c>
      <c r="K998" s="4" t="s">
        <v>14</v>
      </c>
      <c r="L998" s="4" t="s">
        <v>32</v>
      </c>
      <c r="M998" s="8">
        <v>1</v>
      </c>
      <c r="N998" s="5">
        <v>45.5</v>
      </c>
      <c r="O998" s="6">
        <v>0.05</v>
      </c>
      <c r="P998" s="5">
        <v>18.89</v>
      </c>
      <c r="Q998" s="5">
        <f t="shared" si="60"/>
        <v>43.225000000000001</v>
      </c>
      <c r="R998" s="5">
        <f t="shared" si="61"/>
        <v>18.89</v>
      </c>
      <c r="S998" s="5">
        <f t="shared" si="62"/>
        <v>24.335000000000001</v>
      </c>
      <c r="T998" s="7">
        <f t="shared" si="63"/>
        <v>0.56298438403701567</v>
      </c>
    </row>
    <row r="999" spans="1:20" ht="15.6">
      <c r="A999" s="2">
        <v>3243</v>
      </c>
      <c r="B999" s="3">
        <v>46177</v>
      </c>
      <c r="C999" s="4">
        <f>YEAR(SalesDataTable[[#This Row],[Order Date]])</f>
        <v>2026</v>
      </c>
      <c r="D999" s="16" t="str">
        <f>"Q"&amp;ROUNDUP(MONTH(SalesDataTable[[#This Row],[Order Date]])/3,0)</f>
        <v>Q2</v>
      </c>
      <c r="E999" s="4">
        <f>MONTH(SalesDataTable[[#This Row],[Order Date]])</f>
        <v>6</v>
      </c>
      <c r="F999" s="16" t="str">
        <f>TEXT(SalesDataTable[[#This Row],[Order Date]],"MMM")</f>
        <v>Jun</v>
      </c>
      <c r="G999" s="4" t="s">
        <v>11</v>
      </c>
      <c r="H999" s="4" t="s">
        <v>25</v>
      </c>
      <c r="I999" s="4" t="s">
        <v>2</v>
      </c>
      <c r="J999" s="4" t="s">
        <v>3</v>
      </c>
      <c r="K999" s="4" t="s">
        <v>34</v>
      </c>
      <c r="L999" s="4" t="s">
        <v>42</v>
      </c>
      <c r="M999" s="8">
        <v>1</v>
      </c>
      <c r="N999" s="5">
        <v>35.99</v>
      </c>
      <c r="O999" s="6">
        <v>0</v>
      </c>
      <c r="P999" s="5">
        <v>14.05</v>
      </c>
      <c r="Q999" s="5">
        <f t="shared" si="60"/>
        <v>35.99</v>
      </c>
      <c r="R999" s="5">
        <f t="shared" si="61"/>
        <v>14.05</v>
      </c>
      <c r="S999" s="5">
        <f t="shared" si="62"/>
        <v>21.94</v>
      </c>
      <c r="T999" s="7">
        <f t="shared" si="63"/>
        <v>0.60961378160600166</v>
      </c>
    </row>
    <row r="1000" spans="1:20" ht="15.6">
      <c r="A1000" s="2">
        <v>3283</v>
      </c>
      <c r="B1000" s="3">
        <v>46177</v>
      </c>
      <c r="C1000" s="4">
        <f>YEAR(SalesDataTable[[#This Row],[Order Date]])</f>
        <v>2026</v>
      </c>
      <c r="D1000" s="16" t="str">
        <f>"Q"&amp;ROUNDUP(MONTH(SalesDataTable[[#This Row],[Order Date]])/3,0)</f>
        <v>Q2</v>
      </c>
      <c r="E1000" s="4">
        <f>MONTH(SalesDataTable[[#This Row],[Order Date]])</f>
        <v>6</v>
      </c>
      <c r="F1000" s="16" t="str">
        <f>TEXT(SalesDataTable[[#This Row],[Order Date]],"MMM")</f>
        <v>Jun</v>
      </c>
      <c r="G1000" s="4" t="s">
        <v>6</v>
      </c>
      <c r="H1000" s="4" t="s">
        <v>43</v>
      </c>
      <c r="I1000" s="4" t="s">
        <v>28</v>
      </c>
      <c r="J1000" s="4" t="s">
        <v>3</v>
      </c>
      <c r="K1000" s="4" t="s">
        <v>34</v>
      </c>
      <c r="L1000" s="4" t="s">
        <v>38</v>
      </c>
      <c r="M1000" s="8">
        <v>1</v>
      </c>
      <c r="N1000" s="5">
        <v>122.55</v>
      </c>
      <c r="O1000" s="6">
        <v>0</v>
      </c>
      <c r="P1000" s="5">
        <v>68.97</v>
      </c>
      <c r="Q1000" s="5">
        <f t="shared" si="60"/>
        <v>122.55</v>
      </c>
      <c r="R1000" s="5">
        <f t="shared" si="61"/>
        <v>68.97</v>
      </c>
      <c r="S1000" s="5">
        <f t="shared" si="62"/>
        <v>53.58</v>
      </c>
      <c r="T1000" s="7">
        <f t="shared" si="63"/>
        <v>0.43720930232558142</v>
      </c>
    </row>
    <row r="1001" spans="1:20" ht="15.6">
      <c r="A1001" s="2">
        <v>3966</v>
      </c>
      <c r="B1001" s="3">
        <v>46177</v>
      </c>
      <c r="C1001" s="4">
        <f>YEAR(SalesDataTable[[#This Row],[Order Date]])</f>
        <v>2026</v>
      </c>
      <c r="D1001" s="16" t="str">
        <f>"Q"&amp;ROUNDUP(MONTH(SalesDataTable[[#This Row],[Order Date]])/3,0)</f>
        <v>Q2</v>
      </c>
      <c r="E1001" s="4">
        <f>MONTH(SalesDataTable[[#This Row],[Order Date]])</f>
        <v>6</v>
      </c>
      <c r="F1001" s="16" t="str">
        <f>TEXT(SalesDataTable[[#This Row],[Order Date]],"MMM")</f>
        <v>Jun</v>
      </c>
      <c r="G1001" s="4" t="s">
        <v>20</v>
      </c>
      <c r="H1001" s="4" t="s">
        <v>33</v>
      </c>
      <c r="I1001" s="4" t="s">
        <v>2</v>
      </c>
      <c r="J1001" s="4" t="s">
        <v>13</v>
      </c>
      <c r="K1001" s="4" t="s">
        <v>34</v>
      </c>
      <c r="L1001" s="4" t="s">
        <v>38</v>
      </c>
      <c r="M1001" s="8">
        <v>3</v>
      </c>
      <c r="N1001" s="5">
        <v>126.22</v>
      </c>
      <c r="O1001" s="6">
        <v>0</v>
      </c>
      <c r="P1001" s="5">
        <v>69.599999999999994</v>
      </c>
      <c r="Q1001" s="5">
        <f t="shared" si="60"/>
        <v>378.65999999999997</v>
      </c>
      <c r="R1001" s="5">
        <f t="shared" si="61"/>
        <v>208.79999999999998</v>
      </c>
      <c r="S1001" s="5">
        <f t="shared" si="62"/>
        <v>169.85999999999999</v>
      </c>
      <c r="T1001" s="7">
        <f t="shared" si="63"/>
        <v>0.4485818412295991</v>
      </c>
    </row>
    <row r="1002" spans="1:20" ht="15.6">
      <c r="A1002" s="2">
        <v>1349</v>
      </c>
      <c r="B1002" s="3">
        <v>46178</v>
      </c>
      <c r="C1002" s="4">
        <f>YEAR(SalesDataTable[[#This Row],[Order Date]])</f>
        <v>2026</v>
      </c>
      <c r="D1002" s="16" t="str">
        <f>"Q"&amp;ROUNDUP(MONTH(SalesDataTable[[#This Row],[Order Date]])/3,0)</f>
        <v>Q2</v>
      </c>
      <c r="E1002" s="4">
        <f>MONTH(SalesDataTable[[#This Row],[Order Date]])</f>
        <v>6</v>
      </c>
      <c r="F1002" s="16" t="str">
        <f>TEXT(SalesDataTable[[#This Row],[Order Date]],"MMM")</f>
        <v>Jun</v>
      </c>
      <c r="G1002" s="4" t="s">
        <v>0</v>
      </c>
      <c r="H1002" s="4" t="s">
        <v>50</v>
      </c>
      <c r="I1002" s="4" t="s">
        <v>19</v>
      </c>
      <c r="J1002" s="4" t="s">
        <v>3</v>
      </c>
      <c r="K1002" s="4" t="s">
        <v>9</v>
      </c>
      <c r="L1002" s="4" t="s">
        <v>10</v>
      </c>
      <c r="M1002" s="8">
        <v>6</v>
      </c>
      <c r="N1002" s="5">
        <v>91.98</v>
      </c>
      <c r="O1002" s="6">
        <v>0.05</v>
      </c>
      <c r="P1002" s="5">
        <v>46.46</v>
      </c>
      <c r="Q1002" s="5">
        <f t="shared" si="60"/>
        <v>524.28599999999994</v>
      </c>
      <c r="R1002" s="5">
        <f t="shared" si="61"/>
        <v>278.76</v>
      </c>
      <c r="S1002" s="5">
        <f t="shared" si="62"/>
        <v>245.52599999999995</v>
      </c>
      <c r="T1002" s="7">
        <f t="shared" si="63"/>
        <v>0.46830546686350577</v>
      </c>
    </row>
    <row r="1003" spans="1:20" ht="15.6">
      <c r="A1003" s="2">
        <v>2333</v>
      </c>
      <c r="B1003" s="3">
        <v>46178</v>
      </c>
      <c r="C1003" s="4">
        <f>YEAR(SalesDataTable[[#This Row],[Order Date]])</f>
        <v>2026</v>
      </c>
      <c r="D1003" s="16" t="str">
        <f>"Q"&amp;ROUNDUP(MONTH(SalesDataTable[[#This Row],[Order Date]])/3,0)</f>
        <v>Q2</v>
      </c>
      <c r="E1003" s="4">
        <f>MONTH(SalesDataTable[[#This Row],[Order Date]])</f>
        <v>6</v>
      </c>
      <c r="F1003" s="16" t="str">
        <f>TEXT(SalesDataTable[[#This Row],[Order Date]],"MMM")</f>
        <v>Jun</v>
      </c>
      <c r="G1003" s="4" t="s">
        <v>11</v>
      </c>
      <c r="H1003" s="4" t="s">
        <v>25</v>
      </c>
      <c r="I1003" s="4" t="s">
        <v>2</v>
      </c>
      <c r="J1003" s="4" t="s">
        <v>16</v>
      </c>
      <c r="K1003" s="4" t="s">
        <v>23</v>
      </c>
      <c r="L1003" s="4" t="s">
        <v>51</v>
      </c>
      <c r="M1003" s="8">
        <v>1</v>
      </c>
      <c r="N1003" s="5">
        <v>125.32</v>
      </c>
      <c r="O1003" s="6">
        <v>0</v>
      </c>
      <c r="P1003" s="5">
        <v>59.03</v>
      </c>
      <c r="Q1003" s="5">
        <f t="shared" si="60"/>
        <v>125.32</v>
      </c>
      <c r="R1003" s="5">
        <f t="shared" si="61"/>
        <v>59.03</v>
      </c>
      <c r="S1003" s="5">
        <f t="shared" si="62"/>
        <v>66.289999999999992</v>
      </c>
      <c r="T1003" s="7">
        <f t="shared" si="63"/>
        <v>0.52896584743057773</v>
      </c>
    </row>
    <row r="1004" spans="1:20" ht="15.6">
      <c r="A1004" s="2">
        <v>2628</v>
      </c>
      <c r="B1004" s="3">
        <v>46178</v>
      </c>
      <c r="C1004" s="4">
        <f>YEAR(SalesDataTable[[#This Row],[Order Date]])</f>
        <v>2026</v>
      </c>
      <c r="D1004" s="16" t="str">
        <f>"Q"&amp;ROUNDUP(MONTH(SalesDataTable[[#This Row],[Order Date]])/3,0)</f>
        <v>Q2</v>
      </c>
      <c r="E1004" s="4">
        <f>MONTH(SalesDataTable[[#This Row],[Order Date]])</f>
        <v>6</v>
      </c>
      <c r="F1004" s="16" t="str">
        <f>TEXT(SalesDataTable[[#This Row],[Order Date]],"MMM")</f>
        <v>Jun</v>
      </c>
      <c r="G1004" s="4" t="s">
        <v>20</v>
      </c>
      <c r="H1004" s="4" t="s">
        <v>33</v>
      </c>
      <c r="I1004" s="4" t="s">
        <v>28</v>
      </c>
      <c r="J1004" s="4" t="s">
        <v>3</v>
      </c>
      <c r="K1004" s="4" t="s">
        <v>14</v>
      </c>
      <c r="L1004" s="4" t="s">
        <v>48</v>
      </c>
      <c r="M1004" s="8">
        <v>2</v>
      </c>
      <c r="N1004" s="5">
        <v>167.26</v>
      </c>
      <c r="O1004" s="6">
        <v>0</v>
      </c>
      <c r="P1004" s="5">
        <v>89.65</v>
      </c>
      <c r="Q1004" s="5">
        <f t="shared" si="60"/>
        <v>334.52</v>
      </c>
      <c r="R1004" s="5">
        <f t="shared" si="61"/>
        <v>179.3</v>
      </c>
      <c r="S1004" s="5">
        <f t="shared" si="62"/>
        <v>155.21999999999997</v>
      </c>
      <c r="T1004" s="7">
        <f t="shared" si="63"/>
        <v>0.46400813105344968</v>
      </c>
    </row>
    <row r="1005" spans="1:20" ht="15.6">
      <c r="A1005" s="2">
        <v>2718</v>
      </c>
      <c r="B1005" s="3">
        <v>46178</v>
      </c>
      <c r="C1005" s="4">
        <f>YEAR(SalesDataTable[[#This Row],[Order Date]])</f>
        <v>2026</v>
      </c>
      <c r="D1005" s="16" t="str">
        <f>"Q"&amp;ROUNDUP(MONTH(SalesDataTable[[#This Row],[Order Date]])/3,0)</f>
        <v>Q2</v>
      </c>
      <c r="E1005" s="4">
        <f>MONTH(SalesDataTable[[#This Row],[Order Date]])</f>
        <v>6</v>
      </c>
      <c r="F1005" s="16" t="str">
        <f>TEXT(SalesDataTable[[#This Row],[Order Date]],"MMM")</f>
        <v>Jun</v>
      </c>
      <c r="G1005" s="4" t="s">
        <v>0</v>
      </c>
      <c r="H1005" s="4" t="s">
        <v>1</v>
      </c>
      <c r="I1005" s="4" t="s">
        <v>28</v>
      </c>
      <c r="J1005" s="4" t="s">
        <v>3</v>
      </c>
      <c r="K1005" s="4" t="s">
        <v>4</v>
      </c>
      <c r="L1005" s="4" t="s">
        <v>5</v>
      </c>
      <c r="M1005" s="8">
        <v>1</v>
      </c>
      <c r="N1005" s="5">
        <v>80.19</v>
      </c>
      <c r="O1005" s="6">
        <v>0</v>
      </c>
      <c r="P1005" s="5">
        <v>42.18</v>
      </c>
      <c r="Q1005" s="5">
        <f t="shared" si="60"/>
        <v>80.19</v>
      </c>
      <c r="R1005" s="5">
        <f t="shared" si="61"/>
        <v>42.18</v>
      </c>
      <c r="S1005" s="5">
        <f t="shared" si="62"/>
        <v>38.01</v>
      </c>
      <c r="T1005" s="7">
        <f t="shared" si="63"/>
        <v>0.47399925177702956</v>
      </c>
    </row>
    <row r="1006" spans="1:20" ht="15.6">
      <c r="A1006" s="2">
        <v>3185</v>
      </c>
      <c r="B1006" s="3">
        <v>46178</v>
      </c>
      <c r="C1006" s="4">
        <f>YEAR(SalesDataTable[[#This Row],[Order Date]])</f>
        <v>2026</v>
      </c>
      <c r="D1006" s="16" t="str">
        <f>"Q"&amp;ROUNDUP(MONTH(SalesDataTable[[#This Row],[Order Date]])/3,0)</f>
        <v>Q2</v>
      </c>
      <c r="E1006" s="4">
        <f>MONTH(SalesDataTable[[#This Row],[Order Date]])</f>
        <v>6</v>
      </c>
      <c r="F1006" s="16" t="str">
        <f>TEXT(SalesDataTable[[#This Row],[Order Date]],"MMM")</f>
        <v>Jun</v>
      </c>
      <c r="G1006" s="4" t="s">
        <v>0</v>
      </c>
      <c r="H1006" s="4" t="s">
        <v>50</v>
      </c>
      <c r="I1006" s="4" t="s">
        <v>2</v>
      </c>
      <c r="J1006" s="4" t="s">
        <v>13</v>
      </c>
      <c r="K1006" s="4" t="s">
        <v>4</v>
      </c>
      <c r="L1006" s="4" t="s">
        <v>22</v>
      </c>
      <c r="M1006" s="8">
        <v>1</v>
      </c>
      <c r="N1006" s="5">
        <v>49.86</v>
      </c>
      <c r="O1006" s="6">
        <v>0</v>
      </c>
      <c r="P1006" s="5">
        <v>22.72</v>
      </c>
      <c r="Q1006" s="5">
        <f t="shared" si="60"/>
        <v>49.86</v>
      </c>
      <c r="R1006" s="5">
        <f t="shared" si="61"/>
        <v>22.72</v>
      </c>
      <c r="S1006" s="5">
        <f t="shared" si="62"/>
        <v>27.14</v>
      </c>
      <c r="T1006" s="7">
        <f t="shared" si="63"/>
        <v>0.5443241075010028</v>
      </c>
    </row>
    <row r="1007" spans="1:20" ht="15.6">
      <c r="A1007" s="2">
        <v>4495</v>
      </c>
      <c r="B1007" s="3">
        <v>46178</v>
      </c>
      <c r="C1007" s="4">
        <f>YEAR(SalesDataTable[[#This Row],[Order Date]])</f>
        <v>2026</v>
      </c>
      <c r="D1007" s="16" t="str">
        <f>"Q"&amp;ROUNDUP(MONTH(SalesDataTable[[#This Row],[Order Date]])/3,0)</f>
        <v>Q2</v>
      </c>
      <c r="E1007" s="4">
        <f>MONTH(SalesDataTable[[#This Row],[Order Date]])</f>
        <v>6</v>
      </c>
      <c r="F1007" s="16" t="str">
        <f>TEXT(SalesDataTable[[#This Row],[Order Date]],"MMM")</f>
        <v>Jun</v>
      </c>
      <c r="G1007" s="4" t="s">
        <v>11</v>
      </c>
      <c r="H1007" s="4" t="s">
        <v>39</v>
      </c>
      <c r="I1007" s="4" t="s">
        <v>19</v>
      </c>
      <c r="J1007" s="4" t="s">
        <v>13</v>
      </c>
      <c r="K1007" s="4" t="s">
        <v>23</v>
      </c>
      <c r="L1007" s="4" t="s">
        <v>29</v>
      </c>
      <c r="M1007" s="8">
        <v>2</v>
      </c>
      <c r="N1007" s="5">
        <v>195.51</v>
      </c>
      <c r="O1007" s="6">
        <v>0</v>
      </c>
      <c r="P1007" s="5">
        <v>102.97</v>
      </c>
      <c r="Q1007" s="5">
        <f t="shared" si="60"/>
        <v>391.02</v>
      </c>
      <c r="R1007" s="5">
        <f t="shared" si="61"/>
        <v>205.94</v>
      </c>
      <c r="S1007" s="5">
        <f t="shared" si="62"/>
        <v>185.07999999999998</v>
      </c>
      <c r="T1007" s="7">
        <f t="shared" si="63"/>
        <v>0.47332617257429288</v>
      </c>
    </row>
    <row r="1008" spans="1:20" ht="15.6">
      <c r="A1008" s="2">
        <v>815</v>
      </c>
      <c r="B1008" s="3">
        <v>46179</v>
      </c>
      <c r="C1008" s="4">
        <f>YEAR(SalesDataTable[[#This Row],[Order Date]])</f>
        <v>2026</v>
      </c>
      <c r="D1008" s="16" t="str">
        <f>"Q"&amp;ROUNDUP(MONTH(SalesDataTable[[#This Row],[Order Date]])/3,0)</f>
        <v>Q2</v>
      </c>
      <c r="E1008" s="4">
        <f>MONTH(SalesDataTable[[#This Row],[Order Date]])</f>
        <v>6</v>
      </c>
      <c r="F1008" s="16" t="str">
        <f>TEXT(SalesDataTable[[#This Row],[Order Date]],"MMM")</f>
        <v>Jun</v>
      </c>
      <c r="G1008" s="4" t="s">
        <v>0</v>
      </c>
      <c r="H1008" s="4" t="s">
        <v>1</v>
      </c>
      <c r="I1008" s="4" t="s">
        <v>19</v>
      </c>
      <c r="J1008" s="4" t="s">
        <v>13</v>
      </c>
      <c r="K1008" s="4" t="s">
        <v>34</v>
      </c>
      <c r="L1008" s="4" t="s">
        <v>35</v>
      </c>
      <c r="M1008" s="8">
        <v>1</v>
      </c>
      <c r="N1008" s="5">
        <v>39.61</v>
      </c>
      <c r="O1008" s="6">
        <v>0</v>
      </c>
      <c r="P1008" s="5">
        <v>14.75</v>
      </c>
      <c r="Q1008" s="5">
        <f t="shared" si="60"/>
        <v>39.61</v>
      </c>
      <c r="R1008" s="5">
        <f t="shared" si="61"/>
        <v>14.75</v>
      </c>
      <c r="S1008" s="5">
        <f t="shared" si="62"/>
        <v>24.86</v>
      </c>
      <c r="T1008" s="7">
        <f t="shared" si="63"/>
        <v>0.62761928805857103</v>
      </c>
    </row>
    <row r="1009" spans="1:20" ht="15.6">
      <c r="A1009" s="2">
        <v>1140</v>
      </c>
      <c r="B1009" s="3">
        <v>46179</v>
      </c>
      <c r="C1009" s="4">
        <f>YEAR(SalesDataTable[[#This Row],[Order Date]])</f>
        <v>2026</v>
      </c>
      <c r="D1009" s="16" t="str">
        <f>"Q"&amp;ROUNDUP(MONTH(SalesDataTable[[#This Row],[Order Date]])/3,0)</f>
        <v>Q2</v>
      </c>
      <c r="E1009" s="4">
        <f>MONTH(SalesDataTable[[#This Row],[Order Date]])</f>
        <v>6</v>
      </c>
      <c r="F1009" s="16" t="str">
        <f>TEXT(SalesDataTable[[#This Row],[Order Date]],"MMM")</f>
        <v>Jun</v>
      </c>
      <c r="G1009" s="4" t="s">
        <v>6</v>
      </c>
      <c r="H1009" s="4" t="s">
        <v>7</v>
      </c>
      <c r="I1009" s="4" t="s">
        <v>19</v>
      </c>
      <c r="J1009" s="4" t="s">
        <v>3</v>
      </c>
      <c r="K1009" s="4" t="s">
        <v>9</v>
      </c>
      <c r="L1009" s="4" t="s">
        <v>46</v>
      </c>
      <c r="M1009" s="8">
        <v>1</v>
      </c>
      <c r="N1009" s="5">
        <v>70.86</v>
      </c>
      <c r="O1009" s="6">
        <v>0</v>
      </c>
      <c r="P1009" s="5">
        <v>31.47</v>
      </c>
      <c r="Q1009" s="5">
        <f t="shared" si="60"/>
        <v>70.86</v>
      </c>
      <c r="R1009" s="5">
        <f t="shared" si="61"/>
        <v>31.47</v>
      </c>
      <c r="S1009" s="5">
        <f t="shared" si="62"/>
        <v>39.39</v>
      </c>
      <c r="T1009" s="7">
        <f t="shared" si="63"/>
        <v>0.55588484335309063</v>
      </c>
    </row>
    <row r="1010" spans="1:20" ht="15.6">
      <c r="A1010" s="2">
        <v>1544</v>
      </c>
      <c r="B1010" s="3">
        <v>46179</v>
      </c>
      <c r="C1010" s="4">
        <f>YEAR(SalesDataTable[[#This Row],[Order Date]])</f>
        <v>2026</v>
      </c>
      <c r="D1010" s="16" t="str">
        <f>"Q"&amp;ROUNDUP(MONTH(SalesDataTable[[#This Row],[Order Date]])/3,0)</f>
        <v>Q2</v>
      </c>
      <c r="E1010" s="4">
        <f>MONTH(SalesDataTable[[#This Row],[Order Date]])</f>
        <v>6</v>
      </c>
      <c r="F1010" s="16" t="str">
        <f>TEXT(SalesDataTable[[#This Row],[Order Date]],"MMM")</f>
        <v>Jun</v>
      </c>
      <c r="G1010" s="4" t="s">
        <v>20</v>
      </c>
      <c r="H1010" s="4" t="s">
        <v>31</v>
      </c>
      <c r="I1010" s="4" t="s">
        <v>8</v>
      </c>
      <c r="J1010" s="4" t="s">
        <v>3</v>
      </c>
      <c r="K1010" s="4" t="s">
        <v>34</v>
      </c>
      <c r="L1010" s="4" t="s">
        <v>35</v>
      </c>
      <c r="M1010" s="8">
        <v>8</v>
      </c>
      <c r="N1010" s="5">
        <v>40.46</v>
      </c>
      <c r="O1010" s="6">
        <v>0.2</v>
      </c>
      <c r="P1010" s="5">
        <v>14.7</v>
      </c>
      <c r="Q1010" s="5">
        <f t="shared" si="60"/>
        <v>258.94400000000002</v>
      </c>
      <c r="R1010" s="5">
        <f t="shared" si="61"/>
        <v>117.6</v>
      </c>
      <c r="S1010" s="5">
        <f t="shared" si="62"/>
        <v>141.34400000000002</v>
      </c>
      <c r="T1010" s="7">
        <f t="shared" si="63"/>
        <v>0.54584775086505199</v>
      </c>
    </row>
    <row r="1011" spans="1:20" ht="15.6">
      <c r="A1011" s="2">
        <v>2420</v>
      </c>
      <c r="B1011" s="3">
        <v>46179</v>
      </c>
      <c r="C1011" s="4">
        <f>YEAR(SalesDataTable[[#This Row],[Order Date]])</f>
        <v>2026</v>
      </c>
      <c r="D1011" s="16" t="str">
        <f>"Q"&amp;ROUNDUP(MONTH(SalesDataTable[[#This Row],[Order Date]])/3,0)</f>
        <v>Q2</v>
      </c>
      <c r="E1011" s="4">
        <f>MONTH(SalesDataTable[[#This Row],[Order Date]])</f>
        <v>6</v>
      </c>
      <c r="F1011" s="16" t="str">
        <f>TEXT(SalesDataTable[[#This Row],[Order Date]],"MMM")</f>
        <v>Jun</v>
      </c>
      <c r="G1011" s="4" t="s">
        <v>11</v>
      </c>
      <c r="H1011" s="4" t="s">
        <v>25</v>
      </c>
      <c r="I1011" s="4" t="s">
        <v>2</v>
      </c>
      <c r="J1011" s="4" t="s">
        <v>13</v>
      </c>
      <c r="K1011" s="4" t="s">
        <v>14</v>
      </c>
      <c r="L1011" s="4" t="s">
        <v>44</v>
      </c>
      <c r="M1011" s="8">
        <v>1</v>
      </c>
      <c r="N1011" s="5">
        <v>131.79</v>
      </c>
      <c r="O1011" s="6">
        <v>0</v>
      </c>
      <c r="P1011" s="5">
        <v>68.22</v>
      </c>
      <c r="Q1011" s="5">
        <f t="shared" si="60"/>
        <v>131.79</v>
      </c>
      <c r="R1011" s="5">
        <f t="shared" si="61"/>
        <v>68.22</v>
      </c>
      <c r="S1011" s="5">
        <f t="shared" si="62"/>
        <v>63.569999999999993</v>
      </c>
      <c r="T1011" s="7">
        <f t="shared" si="63"/>
        <v>0.48235829729114499</v>
      </c>
    </row>
    <row r="1012" spans="1:20" ht="15.6">
      <c r="A1012" s="2">
        <v>2805</v>
      </c>
      <c r="B1012" s="3">
        <v>46179</v>
      </c>
      <c r="C1012" s="4">
        <f>YEAR(SalesDataTable[[#This Row],[Order Date]])</f>
        <v>2026</v>
      </c>
      <c r="D1012" s="16" t="str">
        <f>"Q"&amp;ROUNDUP(MONTH(SalesDataTable[[#This Row],[Order Date]])/3,0)</f>
        <v>Q2</v>
      </c>
      <c r="E1012" s="4">
        <f>MONTH(SalesDataTable[[#This Row],[Order Date]])</f>
        <v>6</v>
      </c>
      <c r="F1012" s="16" t="str">
        <f>TEXT(SalesDataTable[[#This Row],[Order Date]],"MMM")</f>
        <v>Jun</v>
      </c>
      <c r="G1012" s="4" t="s">
        <v>11</v>
      </c>
      <c r="H1012" s="4" t="s">
        <v>39</v>
      </c>
      <c r="I1012" s="4" t="s">
        <v>8</v>
      </c>
      <c r="J1012" s="4" t="s">
        <v>3</v>
      </c>
      <c r="K1012" s="4" t="s">
        <v>23</v>
      </c>
      <c r="L1012" s="4" t="s">
        <v>24</v>
      </c>
      <c r="M1012" s="8">
        <v>12</v>
      </c>
      <c r="N1012" s="5">
        <v>338.45</v>
      </c>
      <c r="O1012" s="6">
        <v>0.1</v>
      </c>
      <c r="P1012" s="5">
        <v>196.78</v>
      </c>
      <c r="Q1012" s="5">
        <f t="shared" si="60"/>
        <v>3655.2599999999998</v>
      </c>
      <c r="R1012" s="5">
        <f t="shared" si="61"/>
        <v>2361.36</v>
      </c>
      <c r="S1012" s="5">
        <f t="shared" si="62"/>
        <v>1293.8999999999996</v>
      </c>
      <c r="T1012" s="7">
        <f t="shared" si="63"/>
        <v>0.35398302719915947</v>
      </c>
    </row>
    <row r="1013" spans="1:20" ht="15.6">
      <c r="A1013" s="2">
        <v>3160</v>
      </c>
      <c r="B1013" s="3">
        <v>46179</v>
      </c>
      <c r="C1013" s="4">
        <f>YEAR(SalesDataTable[[#This Row],[Order Date]])</f>
        <v>2026</v>
      </c>
      <c r="D1013" s="16" t="str">
        <f>"Q"&amp;ROUNDUP(MONTH(SalesDataTable[[#This Row],[Order Date]])/3,0)</f>
        <v>Q2</v>
      </c>
      <c r="E1013" s="4">
        <f>MONTH(SalesDataTable[[#This Row],[Order Date]])</f>
        <v>6</v>
      </c>
      <c r="F1013" s="16" t="str">
        <f>TEXT(SalesDataTable[[#This Row],[Order Date]],"MMM")</f>
        <v>Jun</v>
      </c>
      <c r="G1013" s="4" t="s">
        <v>11</v>
      </c>
      <c r="H1013" s="4" t="s">
        <v>18</v>
      </c>
      <c r="I1013" s="4" t="s">
        <v>19</v>
      </c>
      <c r="J1013" s="4" t="s">
        <v>3</v>
      </c>
      <c r="K1013" s="4" t="s">
        <v>34</v>
      </c>
      <c r="L1013" s="4" t="s">
        <v>35</v>
      </c>
      <c r="M1013" s="8">
        <v>2</v>
      </c>
      <c r="N1013" s="5">
        <v>40.99</v>
      </c>
      <c r="O1013" s="6">
        <v>0</v>
      </c>
      <c r="P1013" s="5">
        <v>14.53</v>
      </c>
      <c r="Q1013" s="5">
        <f t="shared" si="60"/>
        <v>81.98</v>
      </c>
      <c r="R1013" s="5">
        <f t="shared" si="61"/>
        <v>29.06</v>
      </c>
      <c r="S1013" s="5">
        <f t="shared" si="62"/>
        <v>52.92</v>
      </c>
      <c r="T1013" s="7">
        <f t="shared" si="63"/>
        <v>0.64552329836545497</v>
      </c>
    </row>
    <row r="1014" spans="1:20" ht="15.6">
      <c r="A1014" s="2">
        <v>3278</v>
      </c>
      <c r="B1014" s="3">
        <v>46179</v>
      </c>
      <c r="C1014" s="4">
        <f>YEAR(SalesDataTable[[#This Row],[Order Date]])</f>
        <v>2026</v>
      </c>
      <c r="D1014" s="16" t="str">
        <f>"Q"&amp;ROUNDUP(MONTH(SalesDataTable[[#This Row],[Order Date]])/3,0)</f>
        <v>Q2</v>
      </c>
      <c r="E1014" s="4">
        <f>MONTH(SalesDataTable[[#This Row],[Order Date]])</f>
        <v>6</v>
      </c>
      <c r="F1014" s="16" t="str">
        <f>TEXT(SalesDataTable[[#This Row],[Order Date]],"MMM")</f>
        <v>Jun</v>
      </c>
      <c r="G1014" s="4" t="s">
        <v>6</v>
      </c>
      <c r="H1014" s="4" t="s">
        <v>43</v>
      </c>
      <c r="I1014" s="4" t="s">
        <v>19</v>
      </c>
      <c r="J1014" s="4" t="s">
        <v>3</v>
      </c>
      <c r="K1014" s="4" t="s">
        <v>4</v>
      </c>
      <c r="L1014" s="4" t="s">
        <v>30</v>
      </c>
      <c r="M1014" s="8">
        <v>1</v>
      </c>
      <c r="N1014" s="5">
        <v>101.85</v>
      </c>
      <c r="O1014" s="6">
        <v>0</v>
      </c>
      <c r="P1014" s="5">
        <v>51.59</v>
      </c>
      <c r="Q1014" s="5">
        <f t="shared" si="60"/>
        <v>101.85</v>
      </c>
      <c r="R1014" s="5">
        <f t="shared" si="61"/>
        <v>51.59</v>
      </c>
      <c r="S1014" s="5">
        <f t="shared" si="62"/>
        <v>50.259999999999991</v>
      </c>
      <c r="T1014" s="7">
        <f t="shared" si="63"/>
        <v>0.49347079037800679</v>
      </c>
    </row>
    <row r="1015" spans="1:20" ht="15.6">
      <c r="A1015" s="2">
        <v>3555</v>
      </c>
      <c r="B1015" s="3">
        <v>46179</v>
      </c>
      <c r="C1015" s="4">
        <f>YEAR(SalesDataTable[[#This Row],[Order Date]])</f>
        <v>2026</v>
      </c>
      <c r="D1015" s="16" t="str">
        <f>"Q"&amp;ROUNDUP(MONTH(SalesDataTable[[#This Row],[Order Date]])/3,0)</f>
        <v>Q2</v>
      </c>
      <c r="E1015" s="4">
        <f>MONTH(SalesDataTable[[#This Row],[Order Date]])</f>
        <v>6</v>
      </c>
      <c r="F1015" s="16" t="str">
        <f>TEXT(SalesDataTable[[#This Row],[Order Date]],"MMM")</f>
        <v>Jun</v>
      </c>
      <c r="G1015" s="4" t="s">
        <v>11</v>
      </c>
      <c r="H1015" s="4" t="s">
        <v>12</v>
      </c>
      <c r="I1015" s="4" t="s">
        <v>8</v>
      </c>
      <c r="J1015" s="4" t="s">
        <v>16</v>
      </c>
      <c r="K1015" s="4" t="s">
        <v>23</v>
      </c>
      <c r="L1015" s="4" t="s">
        <v>24</v>
      </c>
      <c r="M1015" s="8">
        <v>4</v>
      </c>
      <c r="N1015" s="5">
        <v>346.14</v>
      </c>
      <c r="O1015" s="6">
        <v>0.05</v>
      </c>
      <c r="P1015" s="5">
        <v>198.97</v>
      </c>
      <c r="Q1015" s="5">
        <f t="shared" si="60"/>
        <v>1315.3319999999999</v>
      </c>
      <c r="R1015" s="5">
        <f t="shared" si="61"/>
        <v>795.88</v>
      </c>
      <c r="S1015" s="5">
        <f t="shared" si="62"/>
        <v>519.45199999999988</v>
      </c>
      <c r="T1015" s="7">
        <f t="shared" si="63"/>
        <v>0.39492082607280893</v>
      </c>
    </row>
    <row r="1016" spans="1:20" ht="15.6">
      <c r="A1016" s="2">
        <v>3702</v>
      </c>
      <c r="B1016" s="3">
        <v>46179</v>
      </c>
      <c r="C1016" s="4">
        <f>YEAR(SalesDataTable[[#This Row],[Order Date]])</f>
        <v>2026</v>
      </c>
      <c r="D1016" s="16" t="str">
        <f>"Q"&amp;ROUNDUP(MONTH(SalesDataTable[[#This Row],[Order Date]])/3,0)</f>
        <v>Q2</v>
      </c>
      <c r="E1016" s="4">
        <f>MONTH(SalesDataTable[[#This Row],[Order Date]])</f>
        <v>6</v>
      </c>
      <c r="F1016" s="16" t="str">
        <f>TEXT(SalesDataTable[[#This Row],[Order Date]],"MMM")</f>
        <v>Jun</v>
      </c>
      <c r="G1016" s="4" t="s">
        <v>0</v>
      </c>
      <c r="H1016" s="4" t="s">
        <v>36</v>
      </c>
      <c r="I1016" s="4" t="s">
        <v>19</v>
      </c>
      <c r="J1016" s="4" t="s">
        <v>16</v>
      </c>
      <c r="K1016" s="4" t="s">
        <v>4</v>
      </c>
      <c r="L1016" s="4" t="s">
        <v>5</v>
      </c>
      <c r="M1016" s="8">
        <v>2</v>
      </c>
      <c r="N1016" s="5">
        <v>83.28</v>
      </c>
      <c r="O1016" s="6">
        <v>0</v>
      </c>
      <c r="P1016" s="5">
        <v>43.56</v>
      </c>
      <c r="Q1016" s="5">
        <f t="shared" si="60"/>
        <v>166.56</v>
      </c>
      <c r="R1016" s="5">
        <f t="shared" si="61"/>
        <v>87.12</v>
      </c>
      <c r="S1016" s="5">
        <f t="shared" si="62"/>
        <v>79.44</v>
      </c>
      <c r="T1016" s="7">
        <f t="shared" si="63"/>
        <v>0.47694524495677232</v>
      </c>
    </row>
    <row r="1017" spans="1:20" ht="15.6">
      <c r="A1017" s="2">
        <v>4349</v>
      </c>
      <c r="B1017" s="3">
        <v>46179</v>
      </c>
      <c r="C1017" s="4">
        <f>YEAR(SalesDataTable[[#This Row],[Order Date]])</f>
        <v>2026</v>
      </c>
      <c r="D1017" s="16" t="str">
        <f>"Q"&amp;ROUNDUP(MONTH(SalesDataTable[[#This Row],[Order Date]])/3,0)</f>
        <v>Q2</v>
      </c>
      <c r="E1017" s="4">
        <f>MONTH(SalesDataTable[[#This Row],[Order Date]])</f>
        <v>6</v>
      </c>
      <c r="F1017" s="16" t="str">
        <f>TEXT(SalesDataTable[[#This Row],[Order Date]],"MMM")</f>
        <v>Jun</v>
      </c>
      <c r="G1017" s="4" t="s">
        <v>20</v>
      </c>
      <c r="H1017" s="4" t="s">
        <v>31</v>
      </c>
      <c r="I1017" s="4" t="s">
        <v>19</v>
      </c>
      <c r="J1017" s="4" t="s">
        <v>16</v>
      </c>
      <c r="K1017" s="4" t="s">
        <v>4</v>
      </c>
      <c r="L1017" s="4" t="s">
        <v>5</v>
      </c>
      <c r="M1017" s="8">
        <v>1</v>
      </c>
      <c r="N1017" s="5">
        <v>80.349999999999994</v>
      </c>
      <c r="O1017" s="6">
        <v>0.15</v>
      </c>
      <c r="P1017" s="5">
        <v>43.51</v>
      </c>
      <c r="Q1017" s="5">
        <f t="shared" si="60"/>
        <v>68.297499999999999</v>
      </c>
      <c r="R1017" s="5">
        <f t="shared" si="61"/>
        <v>43.51</v>
      </c>
      <c r="S1017" s="5">
        <f t="shared" si="62"/>
        <v>24.787500000000001</v>
      </c>
      <c r="T1017" s="7">
        <f t="shared" si="63"/>
        <v>0.3629342216040119</v>
      </c>
    </row>
    <row r="1018" spans="1:20" ht="15.6">
      <c r="A1018" s="2">
        <v>4989</v>
      </c>
      <c r="B1018" s="3">
        <v>46179</v>
      </c>
      <c r="C1018" s="4">
        <f>YEAR(SalesDataTable[[#This Row],[Order Date]])</f>
        <v>2026</v>
      </c>
      <c r="D1018" s="16" t="str">
        <f>"Q"&amp;ROUNDUP(MONTH(SalesDataTable[[#This Row],[Order Date]])/3,0)</f>
        <v>Q2</v>
      </c>
      <c r="E1018" s="4">
        <f>MONTH(SalesDataTable[[#This Row],[Order Date]])</f>
        <v>6</v>
      </c>
      <c r="F1018" s="16" t="str">
        <f>TEXT(SalesDataTable[[#This Row],[Order Date]],"MMM")</f>
        <v>Jun</v>
      </c>
      <c r="G1018" s="4" t="s">
        <v>6</v>
      </c>
      <c r="H1018" s="4" t="s">
        <v>7</v>
      </c>
      <c r="I1018" s="4" t="s">
        <v>2</v>
      </c>
      <c r="J1018" s="4" t="s">
        <v>3</v>
      </c>
      <c r="K1018" s="4" t="s">
        <v>4</v>
      </c>
      <c r="L1018" s="4" t="s">
        <v>26</v>
      </c>
      <c r="M1018" s="8">
        <v>1</v>
      </c>
      <c r="N1018" s="5">
        <v>40.86</v>
      </c>
      <c r="O1018" s="6">
        <v>0.05</v>
      </c>
      <c r="P1018" s="5">
        <v>16.899999999999999</v>
      </c>
      <c r="Q1018" s="5">
        <f t="shared" si="60"/>
        <v>38.817</v>
      </c>
      <c r="R1018" s="5">
        <f t="shared" si="61"/>
        <v>16.899999999999999</v>
      </c>
      <c r="S1018" s="5">
        <f t="shared" si="62"/>
        <v>21.917000000000002</v>
      </c>
      <c r="T1018" s="7">
        <f t="shared" si="63"/>
        <v>0.564623747327202</v>
      </c>
    </row>
    <row r="1019" spans="1:20" ht="15.6">
      <c r="A1019" s="2">
        <v>713</v>
      </c>
      <c r="B1019" s="3">
        <v>46180</v>
      </c>
      <c r="C1019" s="4">
        <f>YEAR(SalesDataTable[[#This Row],[Order Date]])</f>
        <v>2026</v>
      </c>
      <c r="D1019" s="16" t="str">
        <f>"Q"&amp;ROUNDUP(MONTH(SalesDataTable[[#This Row],[Order Date]])/3,0)</f>
        <v>Q2</v>
      </c>
      <c r="E1019" s="4">
        <f>MONTH(SalesDataTable[[#This Row],[Order Date]])</f>
        <v>6</v>
      </c>
      <c r="F1019" s="16" t="str">
        <f>TEXT(SalesDataTable[[#This Row],[Order Date]],"MMM")</f>
        <v>Jun</v>
      </c>
      <c r="G1019" s="4" t="s">
        <v>6</v>
      </c>
      <c r="H1019" s="4" t="s">
        <v>27</v>
      </c>
      <c r="I1019" s="4" t="s">
        <v>19</v>
      </c>
      <c r="J1019" s="4" t="s">
        <v>3</v>
      </c>
      <c r="K1019" s="4" t="s">
        <v>14</v>
      </c>
      <c r="L1019" s="4" t="s">
        <v>15</v>
      </c>
      <c r="M1019" s="8">
        <v>4</v>
      </c>
      <c r="N1019" s="5">
        <v>36.299999999999997</v>
      </c>
      <c r="O1019" s="6">
        <v>0.05</v>
      </c>
      <c r="P1019" s="5">
        <v>13.16</v>
      </c>
      <c r="Q1019" s="5">
        <f t="shared" si="60"/>
        <v>137.93999999999997</v>
      </c>
      <c r="R1019" s="5">
        <f t="shared" si="61"/>
        <v>52.64</v>
      </c>
      <c r="S1019" s="5">
        <f t="shared" si="62"/>
        <v>85.299999999999969</v>
      </c>
      <c r="T1019" s="7">
        <f t="shared" si="63"/>
        <v>0.61838480498767567</v>
      </c>
    </row>
    <row r="1020" spans="1:20" ht="15.6">
      <c r="A1020" s="2">
        <v>3355</v>
      </c>
      <c r="B1020" s="3">
        <v>46180</v>
      </c>
      <c r="C1020" s="4">
        <f>YEAR(SalesDataTable[[#This Row],[Order Date]])</f>
        <v>2026</v>
      </c>
      <c r="D1020" s="16" t="str">
        <f>"Q"&amp;ROUNDUP(MONTH(SalesDataTable[[#This Row],[Order Date]])/3,0)</f>
        <v>Q2</v>
      </c>
      <c r="E1020" s="4">
        <f>MONTH(SalesDataTable[[#This Row],[Order Date]])</f>
        <v>6</v>
      </c>
      <c r="F1020" s="16" t="str">
        <f>TEXT(SalesDataTable[[#This Row],[Order Date]],"MMM")</f>
        <v>Jun</v>
      </c>
      <c r="G1020" s="4" t="s">
        <v>0</v>
      </c>
      <c r="H1020" s="4" t="s">
        <v>50</v>
      </c>
      <c r="I1020" s="4" t="s">
        <v>8</v>
      </c>
      <c r="J1020" s="4" t="s">
        <v>13</v>
      </c>
      <c r="K1020" s="4" t="s">
        <v>23</v>
      </c>
      <c r="L1020" s="4" t="s">
        <v>24</v>
      </c>
      <c r="M1020" s="8">
        <v>10</v>
      </c>
      <c r="N1020" s="5">
        <v>338.26</v>
      </c>
      <c r="O1020" s="6">
        <v>0.05</v>
      </c>
      <c r="P1020" s="5">
        <v>197.42</v>
      </c>
      <c r="Q1020" s="5">
        <f t="shared" si="60"/>
        <v>3213.47</v>
      </c>
      <c r="R1020" s="5">
        <f t="shared" si="61"/>
        <v>1974.1999999999998</v>
      </c>
      <c r="S1020" s="5">
        <f t="shared" si="62"/>
        <v>1239.27</v>
      </c>
      <c r="T1020" s="7">
        <f t="shared" si="63"/>
        <v>0.38564853569505864</v>
      </c>
    </row>
    <row r="1021" spans="1:20" ht="15.6">
      <c r="A1021" s="2">
        <v>3879</v>
      </c>
      <c r="B1021" s="3">
        <v>46180</v>
      </c>
      <c r="C1021" s="4">
        <f>YEAR(SalesDataTable[[#This Row],[Order Date]])</f>
        <v>2026</v>
      </c>
      <c r="D1021" s="16" t="str">
        <f>"Q"&amp;ROUNDUP(MONTH(SalesDataTable[[#This Row],[Order Date]])/3,0)</f>
        <v>Q2</v>
      </c>
      <c r="E1021" s="4">
        <f>MONTH(SalesDataTable[[#This Row],[Order Date]])</f>
        <v>6</v>
      </c>
      <c r="F1021" s="16" t="str">
        <f>TEXT(SalesDataTable[[#This Row],[Order Date]],"MMM")</f>
        <v>Jun</v>
      </c>
      <c r="G1021" s="4" t="s">
        <v>0</v>
      </c>
      <c r="H1021" s="4" t="s">
        <v>36</v>
      </c>
      <c r="I1021" s="4" t="s">
        <v>28</v>
      </c>
      <c r="J1021" s="4" t="s">
        <v>3</v>
      </c>
      <c r="K1021" s="4" t="s">
        <v>4</v>
      </c>
      <c r="L1021" s="4" t="s">
        <v>26</v>
      </c>
      <c r="M1021" s="8">
        <v>2</v>
      </c>
      <c r="N1021" s="5">
        <v>41.25</v>
      </c>
      <c r="O1021" s="6">
        <v>0</v>
      </c>
      <c r="P1021" s="5">
        <v>17.13</v>
      </c>
      <c r="Q1021" s="5">
        <f t="shared" si="60"/>
        <v>82.5</v>
      </c>
      <c r="R1021" s="5">
        <f t="shared" si="61"/>
        <v>34.26</v>
      </c>
      <c r="S1021" s="5">
        <f t="shared" si="62"/>
        <v>48.24</v>
      </c>
      <c r="T1021" s="7">
        <f t="shared" si="63"/>
        <v>0.58472727272727276</v>
      </c>
    </row>
    <row r="1022" spans="1:20" ht="15.6">
      <c r="A1022" s="2">
        <v>3989</v>
      </c>
      <c r="B1022" s="3">
        <v>46180</v>
      </c>
      <c r="C1022" s="4">
        <f>YEAR(SalesDataTable[[#This Row],[Order Date]])</f>
        <v>2026</v>
      </c>
      <c r="D1022" s="16" t="str">
        <f>"Q"&amp;ROUNDUP(MONTH(SalesDataTable[[#This Row],[Order Date]])/3,0)</f>
        <v>Q2</v>
      </c>
      <c r="E1022" s="4">
        <f>MONTH(SalesDataTable[[#This Row],[Order Date]])</f>
        <v>6</v>
      </c>
      <c r="F1022" s="16" t="str">
        <f>TEXT(SalesDataTable[[#This Row],[Order Date]],"MMM")</f>
        <v>Jun</v>
      </c>
      <c r="G1022" s="4" t="s">
        <v>6</v>
      </c>
      <c r="H1022" s="4" t="s">
        <v>43</v>
      </c>
      <c r="I1022" s="4" t="s">
        <v>2</v>
      </c>
      <c r="J1022" s="4" t="s">
        <v>3</v>
      </c>
      <c r="K1022" s="4" t="s">
        <v>9</v>
      </c>
      <c r="L1022" s="4" t="s">
        <v>10</v>
      </c>
      <c r="M1022" s="8">
        <v>2</v>
      </c>
      <c r="N1022" s="5">
        <v>92</v>
      </c>
      <c r="O1022" s="6">
        <v>0</v>
      </c>
      <c r="P1022" s="5">
        <v>44.27</v>
      </c>
      <c r="Q1022" s="5">
        <f t="shared" si="60"/>
        <v>184</v>
      </c>
      <c r="R1022" s="5">
        <f t="shared" si="61"/>
        <v>88.54</v>
      </c>
      <c r="S1022" s="5">
        <f t="shared" si="62"/>
        <v>95.46</v>
      </c>
      <c r="T1022" s="7">
        <f t="shared" si="63"/>
        <v>0.51880434782608698</v>
      </c>
    </row>
    <row r="1023" spans="1:20" ht="15.6">
      <c r="A1023" s="2">
        <v>4193</v>
      </c>
      <c r="B1023" s="3">
        <v>46180</v>
      </c>
      <c r="C1023" s="4">
        <f>YEAR(SalesDataTable[[#This Row],[Order Date]])</f>
        <v>2026</v>
      </c>
      <c r="D1023" s="16" t="str">
        <f>"Q"&amp;ROUNDUP(MONTH(SalesDataTable[[#This Row],[Order Date]])/3,0)</f>
        <v>Q2</v>
      </c>
      <c r="E1023" s="4">
        <f>MONTH(SalesDataTable[[#This Row],[Order Date]])</f>
        <v>6</v>
      </c>
      <c r="F1023" s="16" t="str">
        <f>TEXT(SalesDataTable[[#This Row],[Order Date]],"MMM")</f>
        <v>Jun</v>
      </c>
      <c r="G1023" s="4" t="s">
        <v>6</v>
      </c>
      <c r="H1023" s="4" t="s">
        <v>27</v>
      </c>
      <c r="I1023" s="4" t="s">
        <v>2</v>
      </c>
      <c r="J1023" s="4" t="s">
        <v>13</v>
      </c>
      <c r="K1023" s="4" t="s">
        <v>23</v>
      </c>
      <c r="L1023" s="4" t="s">
        <v>40</v>
      </c>
      <c r="M1023" s="8">
        <v>1</v>
      </c>
      <c r="N1023" s="5">
        <v>80.89</v>
      </c>
      <c r="O1023" s="6">
        <v>0.1</v>
      </c>
      <c r="P1023" s="5">
        <v>40.32</v>
      </c>
      <c r="Q1023" s="5">
        <f t="shared" si="60"/>
        <v>72.801000000000002</v>
      </c>
      <c r="R1023" s="5">
        <f t="shared" si="61"/>
        <v>40.32</v>
      </c>
      <c r="S1023" s="5">
        <f t="shared" si="62"/>
        <v>32.481000000000002</v>
      </c>
      <c r="T1023" s="7">
        <f t="shared" si="63"/>
        <v>0.44616145382618372</v>
      </c>
    </row>
    <row r="1024" spans="1:20" ht="15.6">
      <c r="A1024" s="2">
        <v>4413</v>
      </c>
      <c r="B1024" s="3">
        <v>46180</v>
      </c>
      <c r="C1024" s="4">
        <f>YEAR(SalesDataTable[[#This Row],[Order Date]])</f>
        <v>2026</v>
      </c>
      <c r="D1024" s="16" t="str">
        <f>"Q"&amp;ROUNDUP(MONTH(SalesDataTable[[#This Row],[Order Date]])/3,0)</f>
        <v>Q2</v>
      </c>
      <c r="E1024" s="4">
        <f>MONTH(SalesDataTable[[#This Row],[Order Date]])</f>
        <v>6</v>
      </c>
      <c r="F1024" s="16" t="str">
        <f>TEXT(SalesDataTable[[#This Row],[Order Date]],"MMM")</f>
        <v>Jun</v>
      </c>
      <c r="G1024" s="4" t="s">
        <v>0</v>
      </c>
      <c r="H1024" s="4" t="s">
        <v>1</v>
      </c>
      <c r="I1024" s="4" t="s">
        <v>19</v>
      </c>
      <c r="J1024" s="4" t="s">
        <v>13</v>
      </c>
      <c r="K1024" s="4" t="s">
        <v>23</v>
      </c>
      <c r="L1024" s="4" t="s">
        <v>29</v>
      </c>
      <c r="M1024" s="8">
        <v>1</v>
      </c>
      <c r="N1024" s="5">
        <v>194.73</v>
      </c>
      <c r="O1024" s="6">
        <v>0</v>
      </c>
      <c r="P1024" s="5">
        <v>101.91</v>
      </c>
      <c r="Q1024" s="5">
        <f t="shared" si="60"/>
        <v>194.73</v>
      </c>
      <c r="R1024" s="5">
        <f t="shared" si="61"/>
        <v>101.91</v>
      </c>
      <c r="S1024" s="5">
        <f t="shared" si="62"/>
        <v>92.82</v>
      </c>
      <c r="T1024" s="7">
        <f t="shared" si="63"/>
        <v>0.47665999075643195</v>
      </c>
    </row>
    <row r="1025" spans="1:20" ht="15.6">
      <c r="A1025" s="2">
        <v>4598</v>
      </c>
      <c r="B1025" s="3">
        <v>46180</v>
      </c>
      <c r="C1025" s="4">
        <f>YEAR(SalesDataTable[[#This Row],[Order Date]])</f>
        <v>2026</v>
      </c>
      <c r="D1025" s="16" t="str">
        <f>"Q"&amp;ROUNDUP(MONTH(SalesDataTable[[#This Row],[Order Date]])/3,0)</f>
        <v>Q2</v>
      </c>
      <c r="E1025" s="4">
        <f>MONTH(SalesDataTable[[#This Row],[Order Date]])</f>
        <v>6</v>
      </c>
      <c r="F1025" s="16" t="str">
        <f>TEXT(SalesDataTable[[#This Row],[Order Date]],"MMM")</f>
        <v>Jun</v>
      </c>
      <c r="G1025" s="4" t="s">
        <v>20</v>
      </c>
      <c r="H1025" s="4" t="s">
        <v>21</v>
      </c>
      <c r="I1025" s="4" t="s">
        <v>8</v>
      </c>
      <c r="J1025" s="4" t="s">
        <v>16</v>
      </c>
      <c r="K1025" s="4" t="s">
        <v>9</v>
      </c>
      <c r="L1025" s="4" t="s">
        <v>10</v>
      </c>
      <c r="M1025" s="8">
        <v>5</v>
      </c>
      <c r="N1025" s="5">
        <v>93.82</v>
      </c>
      <c r="O1025" s="6">
        <v>0.15</v>
      </c>
      <c r="P1025" s="5">
        <v>46.06</v>
      </c>
      <c r="Q1025" s="5">
        <f t="shared" si="60"/>
        <v>398.73499999999996</v>
      </c>
      <c r="R1025" s="5">
        <f t="shared" si="61"/>
        <v>230.3</v>
      </c>
      <c r="S1025" s="5">
        <f t="shared" si="62"/>
        <v>168.43499999999995</v>
      </c>
      <c r="T1025" s="7">
        <f t="shared" si="63"/>
        <v>0.4224234140469233</v>
      </c>
    </row>
    <row r="1026" spans="1:20" ht="15.6">
      <c r="A1026" s="2">
        <v>72</v>
      </c>
      <c r="B1026" s="3">
        <v>46181</v>
      </c>
      <c r="C1026" s="4">
        <f>YEAR(SalesDataTable[[#This Row],[Order Date]])</f>
        <v>2026</v>
      </c>
      <c r="D1026" s="16" t="str">
        <f>"Q"&amp;ROUNDUP(MONTH(SalesDataTable[[#This Row],[Order Date]])/3,0)</f>
        <v>Q2</v>
      </c>
      <c r="E1026" s="4">
        <f>MONTH(SalesDataTable[[#This Row],[Order Date]])</f>
        <v>6</v>
      </c>
      <c r="F1026" s="16" t="str">
        <f>TEXT(SalesDataTable[[#This Row],[Order Date]],"MMM")</f>
        <v>Jun</v>
      </c>
      <c r="G1026" s="4" t="s">
        <v>11</v>
      </c>
      <c r="H1026" s="4" t="s">
        <v>39</v>
      </c>
      <c r="I1026" s="4" t="s">
        <v>19</v>
      </c>
      <c r="J1026" s="4" t="s">
        <v>13</v>
      </c>
      <c r="K1026" s="4" t="s">
        <v>9</v>
      </c>
      <c r="L1026" s="4" t="s">
        <v>17</v>
      </c>
      <c r="M1026" s="8">
        <v>3</v>
      </c>
      <c r="N1026" s="5">
        <v>142.53</v>
      </c>
      <c r="O1026" s="6">
        <v>0</v>
      </c>
      <c r="P1026" s="5">
        <v>80.67</v>
      </c>
      <c r="Q1026" s="5">
        <f t="shared" ref="Q1026:Q1089" si="64">M1026*N1026*(1-O1026)</f>
        <v>427.59000000000003</v>
      </c>
      <c r="R1026" s="5">
        <f t="shared" ref="R1026:R1089" si="65">M1026*P1026</f>
        <v>242.01</v>
      </c>
      <c r="S1026" s="5">
        <f t="shared" ref="S1026:S1089" si="66">Q1026-R1026</f>
        <v>185.58000000000004</v>
      </c>
      <c r="T1026" s="7">
        <f t="shared" ref="T1026:T1089" si="67">IFERROR(S1026/Q1026,0)</f>
        <v>0.43401389181225014</v>
      </c>
    </row>
    <row r="1027" spans="1:20" ht="15.6">
      <c r="A1027" s="2">
        <v>176</v>
      </c>
      <c r="B1027" s="3">
        <v>46181</v>
      </c>
      <c r="C1027" s="4">
        <f>YEAR(SalesDataTable[[#This Row],[Order Date]])</f>
        <v>2026</v>
      </c>
      <c r="D1027" s="16" t="str">
        <f>"Q"&amp;ROUNDUP(MONTH(SalesDataTable[[#This Row],[Order Date]])/3,0)</f>
        <v>Q2</v>
      </c>
      <c r="E1027" s="4">
        <f>MONTH(SalesDataTable[[#This Row],[Order Date]])</f>
        <v>6</v>
      </c>
      <c r="F1027" s="16" t="str">
        <f>TEXT(SalesDataTable[[#This Row],[Order Date]],"MMM")</f>
        <v>Jun</v>
      </c>
      <c r="G1027" s="4" t="s">
        <v>6</v>
      </c>
      <c r="H1027" s="4" t="s">
        <v>49</v>
      </c>
      <c r="I1027" s="4" t="s">
        <v>2</v>
      </c>
      <c r="J1027" s="4" t="s">
        <v>3</v>
      </c>
      <c r="K1027" s="4" t="s">
        <v>23</v>
      </c>
      <c r="L1027" s="4" t="s">
        <v>29</v>
      </c>
      <c r="M1027" s="8">
        <v>1</v>
      </c>
      <c r="N1027" s="5">
        <v>196.33</v>
      </c>
      <c r="O1027" s="6">
        <v>0</v>
      </c>
      <c r="P1027" s="5">
        <v>103.27</v>
      </c>
      <c r="Q1027" s="5">
        <f t="shared" si="64"/>
        <v>196.33</v>
      </c>
      <c r="R1027" s="5">
        <f t="shared" si="65"/>
        <v>103.27</v>
      </c>
      <c r="S1027" s="5">
        <f t="shared" si="66"/>
        <v>93.060000000000016</v>
      </c>
      <c r="T1027" s="7">
        <f t="shared" si="67"/>
        <v>0.47399786074466466</v>
      </c>
    </row>
    <row r="1028" spans="1:20" ht="15.6">
      <c r="A1028" s="2">
        <v>205</v>
      </c>
      <c r="B1028" s="3">
        <v>46181</v>
      </c>
      <c r="C1028" s="4">
        <f>YEAR(SalesDataTable[[#This Row],[Order Date]])</f>
        <v>2026</v>
      </c>
      <c r="D1028" s="16" t="str">
        <f>"Q"&amp;ROUNDUP(MONTH(SalesDataTable[[#This Row],[Order Date]])/3,0)</f>
        <v>Q2</v>
      </c>
      <c r="E1028" s="4">
        <f>MONTH(SalesDataTable[[#This Row],[Order Date]])</f>
        <v>6</v>
      </c>
      <c r="F1028" s="16" t="str">
        <f>TEXT(SalesDataTable[[#This Row],[Order Date]],"MMM")</f>
        <v>Jun</v>
      </c>
      <c r="G1028" s="4" t="s">
        <v>20</v>
      </c>
      <c r="H1028" s="4" t="s">
        <v>31</v>
      </c>
      <c r="I1028" s="4" t="s">
        <v>2</v>
      </c>
      <c r="J1028" s="4" t="s">
        <v>13</v>
      </c>
      <c r="K1028" s="4" t="s">
        <v>4</v>
      </c>
      <c r="L1028" s="4" t="s">
        <v>26</v>
      </c>
      <c r="M1028" s="8">
        <v>2</v>
      </c>
      <c r="N1028" s="5">
        <v>41.05</v>
      </c>
      <c r="O1028" s="6">
        <v>0</v>
      </c>
      <c r="P1028" s="5">
        <v>16.690000000000001</v>
      </c>
      <c r="Q1028" s="5">
        <f t="shared" si="64"/>
        <v>82.1</v>
      </c>
      <c r="R1028" s="5">
        <f t="shared" si="65"/>
        <v>33.380000000000003</v>
      </c>
      <c r="S1028" s="5">
        <f t="shared" si="66"/>
        <v>48.719999999999992</v>
      </c>
      <c r="T1028" s="7">
        <f t="shared" si="67"/>
        <v>0.59342265529841653</v>
      </c>
    </row>
    <row r="1029" spans="1:20" ht="15.6">
      <c r="A1029" s="2">
        <v>896</v>
      </c>
      <c r="B1029" s="3">
        <v>46181</v>
      </c>
      <c r="C1029" s="4">
        <f>YEAR(SalesDataTable[[#This Row],[Order Date]])</f>
        <v>2026</v>
      </c>
      <c r="D1029" s="16" t="str">
        <f>"Q"&amp;ROUNDUP(MONTH(SalesDataTable[[#This Row],[Order Date]])/3,0)</f>
        <v>Q2</v>
      </c>
      <c r="E1029" s="4">
        <f>MONTH(SalesDataTable[[#This Row],[Order Date]])</f>
        <v>6</v>
      </c>
      <c r="F1029" s="16" t="str">
        <f>TEXT(SalesDataTable[[#This Row],[Order Date]],"MMM")</f>
        <v>Jun</v>
      </c>
      <c r="G1029" s="4" t="s">
        <v>20</v>
      </c>
      <c r="H1029" s="4" t="s">
        <v>33</v>
      </c>
      <c r="I1029" s="4" t="s">
        <v>2</v>
      </c>
      <c r="J1029" s="4" t="s">
        <v>13</v>
      </c>
      <c r="K1029" s="4" t="s">
        <v>34</v>
      </c>
      <c r="L1029" s="4" t="s">
        <v>38</v>
      </c>
      <c r="M1029" s="8">
        <v>1</v>
      </c>
      <c r="N1029" s="5">
        <v>123.09</v>
      </c>
      <c r="O1029" s="6">
        <v>0</v>
      </c>
      <c r="P1029" s="5">
        <v>68.03</v>
      </c>
      <c r="Q1029" s="5">
        <f t="shared" si="64"/>
        <v>123.09</v>
      </c>
      <c r="R1029" s="5">
        <f t="shared" si="65"/>
        <v>68.03</v>
      </c>
      <c r="S1029" s="5">
        <f t="shared" si="66"/>
        <v>55.06</v>
      </c>
      <c r="T1029" s="7">
        <f t="shared" si="67"/>
        <v>0.44731497278414167</v>
      </c>
    </row>
    <row r="1030" spans="1:20" ht="15.6">
      <c r="A1030" s="2">
        <v>1697</v>
      </c>
      <c r="B1030" s="3">
        <v>46181</v>
      </c>
      <c r="C1030" s="4">
        <f>YEAR(SalesDataTable[[#This Row],[Order Date]])</f>
        <v>2026</v>
      </c>
      <c r="D1030" s="16" t="str">
        <f>"Q"&amp;ROUNDUP(MONTH(SalesDataTable[[#This Row],[Order Date]])/3,0)</f>
        <v>Q2</v>
      </c>
      <c r="E1030" s="4">
        <f>MONTH(SalesDataTable[[#This Row],[Order Date]])</f>
        <v>6</v>
      </c>
      <c r="F1030" s="16" t="str">
        <f>TEXT(SalesDataTable[[#This Row],[Order Date]],"MMM")</f>
        <v>Jun</v>
      </c>
      <c r="G1030" s="4" t="s">
        <v>6</v>
      </c>
      <c r="H1030" s="4" t="s">
        <v>43</v>
      </c>
      <c r="I1030" s="4" t="s">
        <v>2</v>
      </c>
      <c r="J1030" s="4" t="s">
        <v>16</v>
      </c>
      <c r="K1030" s="4" t="s">
        <v>9</v>
      </c>
      <c r="L1030" s="4" t="s">
        <v>17</v>
      </c>
      <c r="M1030" s="8">
        <v>2</v>
      </c>
      <c r="N1030" s="5">
        <v>141.09</v>
      </c>
      <c r="O1030" s="6">
        <v>0</v>
      </c>
      <c r="P1030" s="5">
        <v>81.69</v>
      </c>
      <c r="Q1030" s="5">
        <f t="shared" si="64"/>
        <v>282.18</v>
      </c>
      <c r="R1030" s="5">
        <f t="shared" si="65"/>
        <v>163.38</v>
      </c>
      <c r="S1030" s="5">
        <f t="shared" si="66"/>
        <v>118.80000000000001</v>
      </c>
      <c r="T1030" s="7">
        <f t="shared" si="67"/>
        <v>0.42100786731873274</v>
      </c>
    </row>
    <row r="1031" spans="1:20" ht="15.6">
      <c r="A1031" s="2">
        <v>2159</v>
      </c>
      <c r="B1031" s="3">
        <v>46181</v>
      </c>
      <c r="C1031" s="4">
        <f>YEAR(SalesDataTable[[#This Row],[Order Date]])</f>
        <v>2026</v>
      </c>
      <c r="D1031" s="16" t="str">
        <f>"Q"&amp;ROUNDUP(MONTH(SalesDataTable[[#This Row],[Order Date]])/3,0)</f>
        <v>Q2</v>
      </c>
      <c r="E1031" s="4">
        <f>MONTH(SalesDataTable[[#This Row],[Order Date]])</f>
        <v>6</v>
      </c>
      <c r="F1031" s="16" t="str">
        <f>TEXT(SalesDataTable[[#This Row],[Order Date]],"MMM")</f>
        <v>Jun</v>
      </c>
      <c r="G1031" s="4" t="s">
        <v>11</v>
      </c>
      <c r="H1031" s="4" t="s">
        <v>39</v>
      </c>
      <c r="I1031" s="4" t="s">
        <v>19</v>
      </c>
      <c r="J1031" s="4" t="s">
        <v>13</v>
      </c>
      <c r="K1031" s="4" t="s">
        <v>9</v>
      </c>
      <c r="L1031" s="4" t="s">
        <v>37</v>
      </c>
      <c r="M1031" s="8">
        <v>1</v>
      </c>
      <c r="N1031" s="5">
        <v>157.04</v>
      </c>
      <c r="O1031" s="6">
        <v>0</v>
      </c>
      <c r="P1031" s="5">
        <v>77.540000000000006</v>
      </c>
      <c r="Q1031" s="5">
        <f t="shared" si="64"/>
        <v>157.04</v>
      </c>
      <c r="R1031" s="5">
        <f t="shared" si="65"/>
        <v>77.540000000000006</v>
      </c>
      <c r="S1031" s="5">
        <f t="shared" si="66"/>
        <v>79.499999999999986</v>
      </c>
      <c r="T1031" s="7">
        <f t="shared" si="67"/>
        <v>0.5062404482934284</v>
      </c>
    </row>
    <row r="1032" spans="1:20" ht="15.6">
      <c r="A1032" s="2">
        <v>2772</v>
      </c>
      <c r="B1032" s="3">
        <v>46181</v>
      </c>
      <c r="C1032" s="4">
        <f>YEAR(SalesDataTable[[#This Row],[Order Date]])</f>
        <v>2026</v>
      </c>
      <c r="D1032" s="16" t="str">
        <f>"Q"&amp;ROUNDUP(MONTH(SalesDataTable[[#This Row],[Order Date]])/3,0)</f>
        <v>Q2</v>
      </c>
      <c r="E1032" s="4">
        <f>MONTH(SalesDataTable[[#This Row],[Order Date]])</f>
        <v>6</v>
      </c>
      <c r="F1032" s="16" t="str">
        <f>TEXT(SalesDataTable[[#This Row],[Order Date]],"MMM")</f>
        <v>Jun</v>
      </c>
      <c r="G1032" s="4" t="s">
        <v>20</v>
      </c>
      <c r="H1032" s="4" t="s">
        <v>31</v>
      </c>
      <c r="I1032" s="4" t="s">
        <v>19</v>
      </c>
      <c r="J1032" s="4" t="s">
        <v>13</v>
      </c>
      <c r="K1032" s="4" t="s">
        <v>14</v>
      </c>
      <c r="L1032" s="4" t="s">
        <v>44</v>
      </c>
      <c r="M1032" s="8">
        <v>6</v>
      </c>
      <c r="N1032" s="5">
        <v>136.46</v>
      </c>
      <c r="O1032" s="6">
        <v>0</v>
      </c>
      <c r="P1032" s="5">
        <v>68.61</v>
      </c>
      <c r="Q1032" s="5">
        <f t="shared" si="64"/>
        <v>818.76</v>
      </c>
      <c r="R1032" s="5">
        <f t="shared" si="65"/>
        <v>411.65999999999997</v>
      </c>
      <c r="S1032" s="5">
        <f t="shared" si="66"/>
        <v>407.1</v>
      </c>
      <c r="T1032" s="7">
        <f t="shared" si="67"/>
        <v>0.49721530118716112</v>
      </c>
    </row>
    <row r="1033" spans="1:20" ht="15.6">
      <c r="A1033" s="2">
        <v>3091</v>
      </c>
      <c r="B1033" s="3">
        <v>46181</v>
      </c>
      <c r="C1033" s="4">
        <f>YEAR(SalesDataTable[[#This Row],[Order Date]])</f>
        <v>2026</v>
      </c>
      <c r="D1033" s="16" t="str">
        <f>"Q"&amp;ROUNDUP(MONTH(SalesDataTable[[#This Row],[Order Date]])/3,0)</f>
        <v>Q2</v>
      </c>
      <c r="E1033" s="4">
        <f>MONTH(SalesDataTable[[#This Row],[Order Date]])</f>
        <v>6</v>
      </c>
      <c r="F1033" s="16" t="str">
        <f>TEXT(SalesDataTable[[#This Row],[Order Date]],"MMM")</f>
        <v>Jun</v>
      </c>
      <c r="G1033" s="4" t="s">
        <v>0</v>
      </c>
      <c r="H1033" s="4" t="s">
        <v>1</v>
      </c>
      <c r="I1033" s="4" t="s">
        <v>2</v>
      </c>
      <c r="J1033" s="4" t="s">
        <v>13</v>
      </c>
      <c r="K1033" s="4" t="s">
        <v>34</v>
      </c>
      <c r="L1033" s="4" t="s">
        <v>42</v>
      </c>
      <c r="M1033" s="8">
        <v>1</v>
      </c>
      <c r="N1033" s="5">
        <v>36.1</v>
      </c>
      <c r="O1033" s="6">
        <v>0</v>
      </c>
      <c r="P1033" s="5">
        <v>13.65</v>
      </c>
      <c r="Q1033" s="5">
        <f t="shared" si="64"/>
        <v>36.1</v>
      </c>
      <c r="R1033" s="5">
        <f t="shared" si="65"/>
        <v>13.65</v>
      </c>
      <c r="S1033" s="5">
        <f t="shared" si="66"/>
        <v>22.450000000000003</v>
      </c>
      <c r="T1033" s="7">
        <f t="shared" si="67"/>
        <v>0.62188365650969535</v>
      </c>
    </row>
    <row r="1034" spans="1:20" ht="15.6">
      <c r="A1034" s="2">
        <v>4241</v>
      </c>
      <c r="B1034" s="3">
        <v>46181</v>
      </c>
      <c r="C1034" s="4">
        <f>YEAR(SalesDataTable[[#This Row],[Order Date]])</f>
        <v>2026</v>
      </c>
      <c r="D1034" s="16" t="str">
        <f>"Q"&amp;ROUNDUP(MONTH(SalesDataTable[[#This Row],[Order Date]])/3,0)</f>
        <v>Q2</v>
      </c>
      <c r="E1034" s="4">
        <f>MONTH(SalesDataTable[[#This Row],[Order Date]])</f>
        <v>6</v>
      </c>
      <c r="F1034" s="16" t="str">
        <f>TEXT(SalesDataTable[[#This Row],[Order Date]],"MMM")</f>
        <v>Jun</v>
      </c>
      <c r="G1034" s="4" t="s">
        <v>20</v>
      </c>
      <c r="H1034" s="4" t="s">
        <v>47</v>
      </c>
      <c r="I1034" s="4" t="s">
        <v>2</v>
      </c>
      <c r="J1034" s="4" t="s">
        <v>13</v>
      </c>
      <c r="K1034" s="4" t="s">
        <v>9</v>
      </c>
      <c r="L1034" s="4" t="s">
        <v>10</v>
      </c>
      <c r="M1034" s="8">
        <v>3</v>
      </c>
      <c r="N1034" s="5">
        <v>92.73</v>
      </c>
      <c r="O1034" s="6">
        <v>0</v>
      </c>
      <c r="P1034" s="5">
        <v>44.68</v>
      </c>
      <c r="Q1034" s="5">
        <f t="shared" si="64"/>
        <v>278.19</v>
      </c>
      <c r="R1034" s="5">
        <f t="shared" si="65"/>
        <v>134.04</v>
      </c>
      <c r="S1034" s="5">
        <f t="shared" si="66"/>
        <v>144.15</v>
      </c>
      <c r="T1034" s="7">
        <f t="shared" si="67"/>
        <v>0.51817103418526911</v>
      </c>
    </row>
    <row r="1035" spans="1:20" ht="15.6">
      <c r="A1035" s="2">
        <v>5185</v>
      </c>
      <c r="B1035" s="3">
        <v>46181</v>
      </c>
      <c r="C1035" s="4">
        <f>YEAR(SalesDataTable[[#This Row],[Order Date]])</f>
        <v>2026</v>
      </c>
      <c r="D1035" s="16" t="str">
        <f>"Q"&amp;ROUNDUP(MONTH(SalesDataTable[[#This Row],[Order Date]])/3,0)</f>
        <v>Q2</v>
      </c>
      <c r="E1035" s="4">
        <f>MONTH(SalesDataTable[[#This Row],[Order Date]])</f>
        <v>6</v>
      </c>
      <c r="F1035" s="16" t="str">
        <f>TEXT(SalesDataTable[[#This Row],[Order Date]],"MMM")</f>
        <v>Jun</v>
      </c>
      <c r="G1035" s="4" t="s">
        <v>6</v>
      </c>
      <c r="H1035" s="4" t="s">
        <v>43</v>
      </c>
      <c r="I1035" s="4" t="s">
        <v>2</v>
      </c>
      <c r="J1035" s="4" t="s">
        <v>13</v>
      </c>
      <c r="K1035" s="4" t="s">
        <v>14</v>
      </c>
      <c r="L1035" s="4" t="s">
        <v>48</v>
      </c>
      <c r="M1035" s="8">
        <v>3</v>
      </c>
      <c r="N1035" s="5">
        <v>164.31</v>
      </c>
      <c r="O1035" s="6">
        <v>0.05</v>
      </c>
      <c r="P1035" s="5">
        <v>86</v>
      </c>
      <c r="Q1035" s="5">
        <f t="shared" si="64"/>
        <v>468.2835</v>
      </c>
      <c r="R1035" s="5">
        <f t="shared" si="65"/>
        <v>258</v>
      </c>
      <c r="S1035" s="5">
        <f t="shared" si="66"/>
        <v>210.2835</v>
      </c>
      <c r="T1035" s="7">
        <f t="shared" si="67"/>
        <v>0.44905169624810615</v>
      </c>
    </row>
    <row r="1036" spans="1:20" ht="15.6">
      <c r="A1036" s="2">
        <v>1437</v>
      </c>
      <c r="B1036" s="3">
        <v>46182</v>
      </c>
      <c r="C1036" s="4">
        <f>YEAR(SalesDataTable[[#This Row],[Order Date]])</f>
        <v>2026</v>
      </c>
      <c r="D1036" s="16" t="str">
        <f>"Q"&amp;ROUNDUP(MONTH(SalesDataTable[[#This Row],[Order Date]])/3,0)</f>
        <v>Q2</v>
      </c>
      <c r="E1036" s="4">
        <f>MONTH(SalesDataTable[[#This Row],[Order Date]])</f>
        <v>6</v>
      </c>
      <c r="F1036" s="16" t="str">
        <f>TEXT(SalesDataTable[[#This Row],[Order Date]],"MMM")</f>
        <v>Jun</v>
      </c>
      <c r="G1036" s="4" t="s">
        <v>20</v>
      </c>
      <c r="H1036" s="4" t="s">
        <v>33</v>
      </c>
      <c r="I1036" s="4" t="s">
        <v>28</v>
      </c>
      <c r="J1036" s="4" t="s">
        <v>13</v>
      </c>
      <c r="K1036" s="4" t="s">
        <v>14</v>
      </c>
      <c r="L1036" s="4" t="s">
        <v>15</v>
      </c>
      <c r="M1036" s="8">
        <v>2</v>
      </c>
      <c r="N1036" s="5">
        <v>36.85</v>
      </c>
      <c r="O1036" s="6">
        <v>0.1</v>
      </c>
      <c r="P1036" s="5">
        <v>13.92</v>
      </c>
      <c r="Q1036" s="5">
        <f t="shared" si="64"/>
        <v>66.33</v>
      </c>
      <c r="R1036" s="5">
        <f t="shared" si="65"/>
        <v>27.84</v>
      </c>
      <c r="S1036" s="5">
        <f t="shared" si="66"/>
        <v>38.489999999999995</v>
      </c>
      <c r="T1036" s="7">
        <f t="shared" si="67"/>
        <v>0.58028041610131154</v>
      </c>
    </row>
    <row r="1037" spans="1:20" ht="15.6">
      <c r="A1037" s="2">
        <v>2316</v>
      </c>
      <c r="B1037" s="3">
        <v>46182</v>
      </c>
      <c r="C1037" s="4">
        <f>YEAR(SalesDataTable[[#This Row],[Order Date]])</f>
        <v>2026</v>
      </c>
      <c r="D1037" s="16" t="str">
        <f>"Q"&amp;ROUNDUP(MONTH(SalesDataTable[[#This Row],[Order Date]])/3,0)</f>
        <v>Q2</v>
      </c>
      <c r="E1037" s="4">
        <f>MONTH(SalesDataTable[[#This Row],[Order Date]])</f>
        <v>6</v>
      </c>
      <c r="F1037" s="16" t="str">
        <f>TEXT(SalesDataTable[[#This Row],[Order Date]],"MMM")</f>
        <v>Jun</v>
      </c>
      <c r="G1037" s="4" t="s">
        <v>6</v>
      </c>
      <c r="H1037" s="4" t="s">
        <v>41</v>
      </c>
      <c r="I1037" s="4" t="s">
        <v>28</v>
      </c>
      <c r="J1037" s="4" t="s">
        <v>13</v>
      </c>
      <c r="K1037" s="4" t="s">
        <v>34</v>
      </c>
      <c r="L1037" s="4" t="s">
        <v>42</v>
      </c>
      <c r="M1037" s="8">
        <v>1</v>
      </c>
      <c r="N1037" s="5">
        <v>35.619999999999997</v>
      </c>
      <c r="O1037" s="6">
        <v>0</v>
      </c>
      <c r="P1037" s="5">
        <v>14.05</v>
      </c>
      <c r="Q1037" s="5">
        <f t="shared" si="64"/>
        <v>35.619999999999997</v>
      </c>
      <c r="R1037" s="5">
        <f t="shared" si="65"/>
        <v>14.05</v>
      </c>
      <c r="S1037" s="5">
        <f t="shared" si="66"/>
        <v>21.569999999999997</v>
      </c>
      <c r="T1037" s="7">
        <f t="shared" si="67"/>
        <v>0.60555867490174053</v>
      </c>
    </row>
    <row r="1038" spans="1:20" ht="15.6">
      <c r="A1038" s="2">
        <v>2329</v>
      </c>
      <c r="B1038" s="3">
        <v>46182</v>
      </c>
      <c r="C1038" s="4">
        <f>YEAR(SalesDataTable[[#This Row],[Order Date]])</f>
        <v>2026</v>
      </c>
      <c r="D1038" s="16" t="str">
        <f>"Q"&amp;ROUNDUP(MONTH(SalesDataTable[[#This Row],[Order Date]])/3,0)</f>
        <v>Q2</v>
      </c>
      <c r="E1038" s="4">
        <f>MONTH(SalesDataTable[[#This Row],[Order Date]])</f>
        <v>6</v>
      </c>
      <c r="F1038" s="16" t="str">
        <f>TEXT(SalesDataTable[[#This Row],[Order Date]],"MMM")</f>
        <v>Jun</v>
      </c>
      <c r="G1038" s="4" t="s">
        <v>20</v>
      </c>
      <c r="H1038" s="4" t="s">
        <v>33</v>
      </c>
      <c r="I1038" s="4" t="s">
        <v>2</v>
      </c>
      <c r="J1038" s="4" t="s">
        <v>13</v>
      </c>
      <c r="K1038" s="4" t="s">
        <v>9</v>
      </c>
      <c r="L1038" s="4" t="s">
        <v>37</v>
      </c>
      <c r="M1038" s="8">
        <v>3</v>
      </c>
      <c r="N1038" s="5">
        <v>157.43</v>
      </c>
      <c r="O1038" s="6">
        <v>0.15</v>
      </c>
      <c r="P1038" s="5">
        <v>77.56</v>
      </c>
      <c r="Q1038" s="5">
        <f t="shared" si="64"/>
        <v>401.44650000000001</v>
      </c>
      <c r="R1038" s="5">
        <f t="shared" si="65"/>
        <v>232.68</v>
      </c>
      <c r="S1038" s="5">
        <f t="shared" si="66"/>
        <v>168.76650000000001</v>
      </c>
      <c r="T1038" s="7">
        <f t="shared" si="67"/>
        <v>0.42039599299034863</v>
      </c>
    </row>
    <row r="1039" spans="1:20" ht="15.6">
      <c r="A1039" s="2">
        <v>3036</v>
      </c>
      <c r="B1039" s="3">
        <v>46182</v>
      </c>
      <c r="C1039" s="4">
        <f>YEAR(SalesDataTable[[#This Row],[Order Date]])</f>
        <v>2026</v>
      </c>
      <c r="D1039" s="16" t="str">
        <f>"Q"&amp;ROUNDUP(MONTH(SalesDataTable[[#This Row],[Order Date]])/3,0)</f>
        <v>Q2</v>
      </c>
      <c r="E1039" s="4">
        <f>MONTH(SalesDataTable[[#This Row],[Order Date]])</f>
        <v>6</v>
      </c>
      <c r="F1039" s="16" t="str">
        <f>TEXT(SalesDataTable[[#This Row],[Order Date]],"MMM")</f>
        <v>Jun</v>
      </c>
      <c r="G1039" s="4" t="s">
        <v>6</v>
      </c>
      <c r="H1039" s="4" t="s">
        <v>43</v>
      </c>
      <c r="I1039" s="4" t="s">
        <v>19</v>
      </c>
      <c r="J1039" s="4" t="s">
        <v>13</v>
      </c>
      <c r="K1039" s="4" t="s">
        <v>4</v>
      </c>
      <c r="L1039" s="4" t="s">
        <v>5</v>
      </c>
      <c r="M1039" s="8">
        <v>1</v>
      </c>
      <c r="N1039" s="5">
        <v>81.2</v>
      </c>
      <c r="O1039" s="6">
        <v>0.1</v>
      </c>
      <c r="P1039" s="5">
        <v>41.64</v>
      </c>
      <c r="Q1039" s="5">
        <f t="shared" si="64"/>
        <v>73.08</v>
      </c>
      <c r="R1039" s="5">
        <f t="shared" si="65"/>
        <v>41.64</v>
      </c>
      <c r="S1039" s="5">
        <f t="shared" si="66"/>
        <v>31.439999999999998</v>
      </c>
      <c r="T1039" s="7">
        <f t="shared" si="67"/>
        <v>0.43021346469622329</v>
      </c>
    </row>
    <row r="1040" spans="1:20" ht="15.6">
      <c r="A1040" s="2">
        <v>3429</v>
      </c>
      <c r="B1040" s="3">
        <v>46182</v>
      </c>
      <c r="C1040" s="4">
        <f>YEAR(SalesDataTable[[#This Row],[Order Date]])</f>
        <v>2026</v>
      </c>
      <c r="D1040" s="16" t="str">
        <f>"Q"&amp;ROUNDUP(MONTH(SalesDataTable[[#This Row],[Order Date]])/3,0)</f>
        <v>Q2</v>
      </c>
      <c r="E1040" s="4">
        <f>MONTH(SalesDataTable[[#This Row],[Order Date]])</f>
        <v>6</v>
      </c>
      <c r="F1040" s="16" t="str">
        <f>TEXT(SalesDataTable[[#This Row],[Order Date]],"MMM")</f>
        <v>Jun</v>
      </c>
      <c r="G1040" s="4" t="s">
        <v>20</v>
      </c>
      <c r="H1040" s="4" t="s">
        <v>47</v>
      </c>
      <c r="I1040" s="4" t="s">
        <v>2</v>
      </c>
      <c r="J1040" s="4" t="s">
        <v>3</v>
      </c>
      <c r="K1040" s="4" t="s">
        <v>9</v>
      </c>
      <c r="L1040" s="4" t="s">
        <v>10</v>
      </c>
      <c r="M1040" s="8">
        <v>4</v>
      </c>
      <c r="N1040" s="5">
        <v>93.58</v>
      </c>
      <c r="O1040" s="6">
        <v>0.1</v>
      </c>
      <c r="P1040" s="5">
        <v>44.56</v>
      </c>
      <c r="Q1040" s="5">
        <f t="shared" si="64"/>
        <v>336.88799999999998</v>
      </c>
      <c r="R1040" s="5">
        <f t="shared" si="65"/>
        <v>178.24</v>
      </c>
      <c r="S1040" s="5">
        <f t="shared" si="66"/>
        <v>158.64799999999997</v>
      </c>
      <c r="T1040" s="7">
        <f t="shared" si="67"/>
        <v>0.4709220868656645</v>
      </c>
    </row>
    <row r="1041" spans="1:20" ht="15.6">
      <c r="A1041" s="2">
        <v>3615</v>
      </c>
      <c r="B1041" s="3">
        <v>46182</v>
      </c>
      <c r="C1041" s="4">
        <f>YEAR(SalesDataTable[[#This Row],[Order Date]])</f>
        <v>2026</v>
      </c>
      <c r="D1041" s="16" t="str">
        <f>"Q"&amp;ROUNDUP(MONTH(SalesDataTable[[#This Row],[Order Date]])/3,0)</f>
        <v>Q2</v>
      </c>
      <c r="E1041" s="4">
        <f>MONTH(SalesDataTable[[#This Row],[Order Date]])</f>
        <v>6</v>
      </c>
      <c r="F1041" s="16" t="str">
        <f>TEXT(SalesDataTable[[#This Row],[Order Date]],"MMM")</f>
        <v>Jun</v>
      </c>
      <c r="G1041" s="4" t="s">
        <v>6</v>
      </c>
      <c r="H1041" s="4" t="s">
        <v>49</v>
      </c>
      <c r="I1041" s="4" t="s">
        <v>2</v>
      </c>
      <c r="J1041" s="4" t="s">
        <v>13</v>
      </c>
      <c r="K1041" s="4" t="s">
        <v>9</v>
      </c>
      <c r="L1041" s="4" t="s">
        <v>37</v>
      </c>
      <c r="M1041" s="8">
        <v>4</v>
      </c>
      <c r="N1041" s="5">
        <v>155.22</v>
      </c>
      <c r="O1041" s="6">
        <v>0</v>
      </c>
      <c r="P1041" s="5">
        <v>77.209999999999994</v>
      </c>
      <c r="Q1041" s="5">
        <f t="shared" si="64"/>
        <v>620.88</v>
      </c>
      <c r="R1041" s="5">
        <f t="shared" si="65"/>
        <v>308.83999999999997</v>
      </c>
      <c r="S1041" s="5">
        <f t="shared" si="66"/>
        <v>312.04000000000002</v>
      </c>
      <c r="T1041" s="7">
        <f t="shared" si="67"/>
        <v>0.50257698750161062</v>
      </c>
    </row>
    <row r="1042" spans="1:20" ht="15.6">
      <c r="A1042" s="2">
        <v>3661</v>
      </c>
      <c r="B1042" s="3">
        <v>46182</v>
      </c>
      <c r="C1042" s="4">
        <f>YEAR(SalesDataTable[[#This Row],[Order Date]])</f>
        <v>2026</v>
      </c>
      <c r="D1042" s="16" t="str">
        <f>"Q"&amp;ROUNDUP(MONTH(SalesDataTable[[#This Row],[Order Date]])/3,0)</f>
        <v>Q2</v>
      </c>
      <c r="E1042" s="4">
        <f>MONTH(SalesDataTable[[#This Row],[Order Date]])</f>
        <v>6</v>
      </c>
      <c r="F1042" s="16" t="str">
        <f>TEXT(SalesDataTable[[#This Row],[Order Date]],"MMM")</f>
        <v>Jun</v>
      </c>
      <c r="G1042" s="4" t="s">
        <v>20</v>
      </c>
      <c r="H1042" s="4" t="s">
        <v>33</v>
      </c>
      <c r="I1042" s="4" t="s">
        <v>2</v>
      </c>
      <c r="J1042" s="4" t="s">
        <v>13</v>
      </c>
      <c r="K1042" s="4" t="s">
        <v>4</v>
      </c>
      <c r="L1042" s="4" t="s">
        <v>30</v>
      </c>
      <c r="M1042" s="8">
        <v>4</v>
      </c>
      <c r="N1042" s="5">
        <v>100.33</v>
      </c>
      <c r="O1042" s="6">
        <v>0</v>
      </c>
      <c r="P1042" s="5">
        <v>49.99</v>
      </c>
      <c r="Q1042" s="5">
        <f t="shared" si="64"/>
        <v>401.32</v>
      </c>
      <c r="R1042" s="5">
        <f t="shared" si="65"/>
        <v>199.96</v>
      </c>
      <c r="S1042" s="5">
        <f t="shared" si="66"/>
        <v>201.35999999999999</v>
      </c>
      <c r="T1042" s="7">
        <f t="shared" si="67"/>
        <v>0.5017442439948171</v>
      </c>
    </row>
    <row r="1043" spans="1:20" ht="15.6">
      <c r="A1043" s="2">
        <v>3831</v>
      </c>
      <c r="B1043" s="3">
        <v>46182</v>
      </c>
      <c r="C1043" s="4">
        <f>YEAR(SalesDataTable[[#This Row],[Order Date]])</f>
        <v>2026</v>
      </c>
      <c r="D1043" s="16" t="str">
        <f>"Q"&amp;ROUNDUP(MONTH(SalesDataTable[[#This Row],[Order Date]])/3,0)</f>
        <v>Q2</v>
      </c>
      <c r="E1043" s="4">
        <f>MONTH(SalesDataTable[[#This Row],[Order Date]])</f>
        <v>6</v>
      </c>
      <c r="F1043" s="16" t="str">
        <f>TEXT(SalesDataTable[[#This Row],[Order Date]],"MMM")</f>
        <v>Jun</v>
      </c>
      <c r="G1043" s="4" t="s">
        <v>11</v>
      </c>
      <c r="H1043" s="4" t="s">
        <v>18</v>
      </c>
      <c r="I1043" s="4" t="s">
        <v>2</v>
      </c>
      <c r="J1043" s="4" t="s">
        <v>16</v>
      </c>
      <c r="K1043" s="4" t="s">
        <v>14</v>
      </c>
      <c r="L1043" s="4" t="s">
        <v>44</v>
      </c>
      <c r="M1043" s="8">
        <v>2</v>
      </c>
      <c r="N1043" s="5">
        <v>134.28</v>
      </c>
      <c r="O1043" s="6">
        <v>0</v>
      </c>
      <c r="P1043" s="5">
        <v>69.12</v>
      </c>
      <c r="Q1043" s="5">
        <f t="shared" si="64"/>
        <v>268.56</v>
      </c>
      <c r="R1043" s="5">
        <f t="shared" si="65"/>
        <v>138.24</v>
      </c>
      <c r="S1043" s="5">
        <f t="shared" si="66"/>
        <v>130.32</v>
      </c>
      <c r="T1043" s="7">
        <f t="shared" si="67"/>
        <v>0.48525469168900803</v>
      </c>
    </row>
    <row r="1044" spans="1:20" ht="15.6">
      <c r="A1044" s="2">
        <v>4394</v>
      </c>
      <c r="B1044" s="3">
        <v>46182</v>
      </c>
      <c r="C1044" s="4">
        <f>YEAR(SalesDataTable[[#This Row],[Order Date]])</f>
        <v>2026</v>
      </c>
      <c r="D1044" s="16" t="str">
        <f>"Q"&amp;ROUNDUP(MONTH(SalesDataTable[[#This Row],[Order Date]])/3,0)</f>
        <v>Q2</v>
      </c>
      <c r="E1044" s="4">
        <f>MONTH(SalesDataTable[[#This Row],[Order Date]])</f>
        <v>6</v>
      </c>
      <c r="F1044" s="16" t="str">
        <f>TEXT(SalesDataTable[[#This Row],[Order Date]],"MMM")</f>
        <v>Jun</v>
      </c>
      <c r="G1044" s="4" t="s">
        <v>11</v>
      </c>
      <c r="H1044" s="4" t="s">
        <v>12</v>
      </c>
      <c r="I1044" s="4" t="s">
        <v>2</v>
      </c>
      <c r="J1044" s="4" t="s">
        <v>13</v>
      </c>
      <c r="K1044" s="4" t="s">
        <v>34</v>
      </c>
      <c r="L1044" s="4" t="s">
        <v>45</v>
      </c>
      <c r="M1044" s="8">
        <v>2</v>
      </c>
      <c r="N1044" s="5">
        <v>51.16</v>
      </c>
      <c r="O1044" s="6">
        <v>0</v>
      </c>
      <c r="P1044" s="5">
        <v>21.57</v>
      </c>
      <c r="Q1044" s="5">
        <f t="shared" si="64"/>
        <v>102.32</v>
      </c>
      <c r="R1044" s="5">
        <f t="shared" si="65"/>
        <v>43.14</v>
      </c>
      <c r="S1044" s="5">
        <f t="shared" si="66"/>
        <v>59.179999999999993</v>
      </c>
      <c r="T1044" s="7">
        <f t="shared" si="67"/>
        <v>0.57838154808444098</v>
      </c>
    </row>
    <row r="1045" spans="1:20" ht="15.6">
      <c r="A1045" s="2">
        <v>372</v>
      </c>
      <c r="B1045" s="3">
        <v>46183</v>
      </c>
      <c r="C1045" s="4">
        <f>YEAR(SalesDataTable[[#This Row],[Order Date]])</f>
        <v>2026</v>
      </c>
      <c r="D1045" s="16" t="str">
        <f>"Q"&amp;ROUNDUP(MONTH(SalesDataTable[[#This Row],[Order Date]])/3,0)</f>
        <v>Q2</v>
      </c>
      <c r="E1045" s="4">
        <f>MONTH(SalesDataTable[[#This Row],[Order Date]])</f>
        <v>6</v>
      </c>
      <c r="F1045" s="16" t="str">
        <f>TEXT(SalesDataTable[[#This Row],[Order Date]],"MMM")</f>
        <v>Jun</v>
      </c>
      <c r="G1045" s="4" t="s">
        <v>6</v>
      </c>
      <c r="H1045" s="4" t="s">
        <v>43</v>
      </c>
      <c r="I1045" s="4" t="s">
        <v>2</v>
      </c>
      <c r="J1045" s="4" t="s">
        <v>3</v>
      </c>
      <c r="K1045" s="4" t="s">
        <v>34</v>
      </c>
      <c r="L1045" s="4" t="s">
        <v>42</v>
      </c>
      <c r="M1045" s="8">
        <v>3</v>
      </c>
      <c r="N1045" s="5">
        <v>35.94</v>
      </c>
      <c r="O1045" s="6">
        <v>0.1</v>
      </c>
      <c r="P1045" s="5">
        <v>14.04</v>
      </c>
      <c r="Q1045" s="5">
        <f t="shared" si="64"/>
        <v>97.037999999999997</v>
      </c>
      <c r="R1045" s="5">
        <f t="shared" si="65"/>
        <v>42.12</v>
      </c>
      <c r="S1045" s="5">
        <f t="shared" si="66"/>
        <v>54.917999999999999</v>
      </c>
      <c r="T1045" s="7">
        <f t="shared" si="67"/>
        <v>0.56594323873121866</v>
      </c>
    </row>
    <row r="1046" spans="1:20" ht="15.6">
      <c r="A1046" s="2">
        <v>532</v>
      </c>
      <c r="B1046" s="3">
        <v>46183</v>
      </c>
      <c r="C1046" s="4">
        <f>YEAR(SalesDataTable[[#This Row],[Order Date]])</f>
        <v>2026</v>
      </c>
      <c r="D1046" s="16" t="str">
        <f>"Q"&amp;ROUNDUP(MONTH(SalesDataTable[[#This Row],[Order Date]])/3,0)</f>
        <v>Q2</v>
      </c>
      <c r="E1046" s="4">
        <f>MONTH(SalesDataTable[[#This Row],[Order Date]])</f>
        <v>6</v>
      </c>
      <c r="F1046" s="16" t="str">
        <f>TEXT(SalesDataTable[[#This Row],[Order Date]],"MMM")</f>
        <v>Jun</v>
      </c>
      <c r="G1046" s="4" t="s">
        <v>11</v>
      </c>
      <c r="H1046" s="4" t="s">
        <v>39</v>
      </c>
      <c r="I1046" s="4" t="s">
        <v>19</v>
      </c>
      <c r="J1046" s="4" t="s">
        <v>3</v>
      </c>
      <c r="K1046" s="4" t="s">
        <v>9</v>
      </c>
      <c r="L1046" s="4" t="s">
        <v>17</v>
      </c>
      <c r="M1046" s="8">
        <v>1</v>
      </c>
      <c r="N1046" s="5">
        <v>145.34</v>
      </c>
      <c r="O1046" s="6">
        <v>0.05</v>
      </c>
      <c r="P1046" s="5">
        <v>77.89</v>
      </c>
      <c r="Q1046" s="5">
        <f t="shared" si="64"/>
        <v>138.07300000000001</v>
      </c>
      <c r="R1046" s="5">
        <f t="shared" si="65"/>
        <v>77.89</v>
      </c>
      <c r="S1046" s="5">
        <f t="shared" si="66"/>
        <v>60.183000000000007</v>
      </c>
      <c r="T1046" s="7">
        <f t="shared" si="67"/>
        <v>0.43587812244247609</v>
      </c>
    </row>
    <row r="1047" spans="1:20" ht="15.6">
      <c r="A1047" s="2">
        <v>910</v>
      </c>
      <c r="B1047" s="3">
        <v>46183</v>
      </c>
      <c r="C1047" s="4">
        <f>YEAR(SalesDataTable[[#This Row],[Order Date]])</f>
        <v>2026</v>
      </c>
      <c r="D1047" s="16" t="str">
        <f>"Q"&amp;ROUNDUP(MONTH(SalesDataTable[[#This Row],[Order Date]])/3,0)</f>
        <v>Q2</v>
      </c>
      <c r="E1047" s="4">
        <f>MONTH(SalesDataTable[[#This Row],[Order Date]])</f>
        <v>6</v>
      </c>
      <c r="F1047" s="16" t="str">
        <f>TEXT(SalesDataTable[[#This Row],[Order Date]],"MMM")</f>
        <v>Jun</v>
      </c>
      <c r="G1047" s="4" t="s">
        <v>11</v>
      </c>
      <c r="H1047" s="4" t="s">
        <v>52</v>
      </c>
      <c r="I1047" s="4" t="s">
        <v>2</v>
      </c>
      <c r="J1047" s="4" t="s">
        <v>16</v>
      </c>
      <c r="K1047" s="4" t="s">
        <v>14</v>
      </c>
      <c r="L1047" s="4" t="s">
        <v>15</v>
      </c>
      <c r="M1047" s="8">
        <v>1</v>
      </c>
      <c r="N1047" s="5">
        <v>35.950000000000003</v>
      </c>
      <c r="O1047" s="6">
        <v>0.1</v>
      </c>
      <c r="P1047" s="5">
        <v>13.63</v>
      </c>
      <c r="Q1047" s="5">
        <f t="shared" si="64"/>
        <v>32.355000000000004</v>
      </c>
      <c r="R1047" s="5">
        <f t="shared" si="65"/>
        <v>13.63</v>
      </c>
      <c r="S1047" s="5">
        <f t="shared" si="66"/>
        <v>18.725000000000001</v>
      </c>
      <c r="T1047" s="7">
        <f t="shared" si="67"/>
        <v>0.57873589862463293</v>
      </c>
    </row>
    <row r="1048" spans="1:20" ht="15.6">
      <c r="A1048" s="2">
        <v>938</v>
      </c>
      <c r="B1048" s="3">
        <v>46183</v>
      </c>
      <c r="C1048" s="4">
        <f>YEAR(SalesDataTable[[#This Row],[Order Date]])</f>
        <v>2026</v>
      </c>
      <c r="D1048" s="16" t="str">
        <f>"Q"&amp;ROUNDUP(MONTH(SalesDataTable[[#This Row],[Order Date]])/3,0)</f>
        <v>Q2</v>
      </c>
      <c r="E1048" s="4">
        <f>MONTH(SalesDataTable[[#This Row],[Order Date]])</f>
        <v>6</v>
      </c>
      <c r="F1048" s="16" t="str">
        <f>TEXT(SalesDataTable[[#This Row],[Order Date]],"MMM")</f>
        <v>Jun</v>
      </c>
      <c r="G1048" s="4" t="s">
        <v>20</v>
      </c>
      <c r="H1048" s="4" t="s">
        <v>47</v>
      </c>
      <c r="I1048" s="4" t="s">
        <v>19</v>
      </c>
      <c r="J1048" s="4" t="s">
        <v>16</v>
      </c>
      <c r="K1048" s="4" t="s">
        <v>34</v>
      </c>
      <c r="L1048" s="4" t="s">
        <v>45</v>
      </c>
      <c r="M1048" s="8">
        <v>1</v>
      </c>
      <c r="N1048" s="5">
        <v>51.09</v>
      </c>
      <c r="O1048" s="6">
        <v>0</v>
      </c>
      <c r="P1048" s="5">
        <v>22.4</v>
      </c>
      <c r="Q1048" s="5">
        <f t="shared" si="64"/>
        <v>51.09</v>
      </c>
      <c r="R1048" s="5">
        <f t="shared" si="65"/>
        <v>22.4</v>
      </c>
      <c r="S1048" s="5">
        <f t="shared" si="66"/>
        <v>28.690000000000005</v>
      </c>
      <c r="T1048" s="7">
        <f t="shared" si="67"/>
        <v>0.56155803484047762</v>
      </c>
    </row>
    <row r="1049" spans="1:20" ht="15.6">
      <c r="A1049" s="2">
        <v>1079</v>
      </c>
      <c r="B1049" s="3">
        <v>46183</v>
      </c>
      <c r="C1049" s="4">
        <f>YEAR(SalesDataTable[[#This Row],[Order Date]])</f>
        <v>2026</v>
      </c>
      <c r="D1049" s="16" t="str">
        <f>"Q"&amp;ROUNDUP(MONTH(SalesDataTable[[#This Row],[Order Date]])/3,0)</f>
        <v>Q2</v>
      </c>
      <c r="E1049" s="4">
        <f>MONTH(SalesDataTable[[#This Row],[Order Date]])</f>
        <v>6</v>
      </c>
      <c r="F1049" s="16" t="str">
        <f>TEXT(SalesDataTable[[#This Row],[Order Date]],"MMM")</f>
        <v>Jun</v>
      </c>
      <c r="G1049" s="4" t="s">
        <v>6</v>
      </c>
      <c r="H1049" s="4" t="s">
        <v>49</v>
      </c>
      <c r="I1049" s="4" t="s">
        <v>19</v>
      </c>
      <c r="J1049" s="4" t="s">
        <v>3</v>
      </c>
      <c r="K1049" s="4" t="s">
        <v>23</v>
      </c>
      <c r="L1049" s="4" t="s">
        <v>29</v>
      </c>
      <c r="M1049" s="8">
        <v>2</v>
      </c>
      <c r="N1049" s="5">
        <v>198.69</v>
      </c>
      <c r="O1049" s="6">
        <v>0.15</v>
      </c>
      <c r="P1049" s="5">
        <v>104.25</v>
      </c>
      <c r="Q1049" s="5">
        <f t="shared" si="64"/>
        <v>337.77299999999997</v>
      </c>
      <c r="R1049" s="5">
        <f t="shared" si="65"/>
        <v>208.5</v>
      </c>
      <c r="S1049" s="5">
        <f t="shared" si="66"/>
        <v>129.27299999999997</v>
      </c>
      <c r="T1049" s="7">
        <f t="shared" si="67"/>
        <v>0.38272153191640534</v>
      </c>
    </row>
    <row r="1050" spans="1:20" ht="15.6">
      <c r="A1050" s="2">
        <v>1662</v>
      </c>
      <c r="B1050" s="3">
        <v>46183</v>
      </c>
      <c r="C1050" s="4">
        <f>YEAR(SalesDataTable[[#This Row],[Order Date]])</f>
        <v>2026</v>
      </c>
      <c r="D1050" s="16" t="str">
        <f>"Q"&amp;ROUNDUP(MONTH(SalesDataTable[[#This Row],[Order Date]])/3,0)</f>
        <v>Q2</v>
      </c>
      <c r="E1050" s="4">
        <f>MONTH(SalesDataTable[[#This Row],[Order Date]])</f>
        <v>6</v>
      </c>
      <c r="F1050" s="16" t="str">
        <f>TEXT(SalesDataTable[[#This Row],[Order Date]],"MMM")</f>
        <v>Jun</v>
      </c>
      <c r="G1050" s="4" t="s">
        <v>6</v>
      </c>
      <c r="H1050" s="4" t="s">
        <v>27</v>
      </c>
      <c r="I1050" s="4" t="s">
        <v>19</v>
      </c>
      <c r="J1050" s="4" t="s">
        <v>13</v>
      </c>
      <c r="K1050" s="4" t="s">
        <v>4</v>
      </c>
      <c r="L1050" s="4" t="s">
        <v>5</v>
      </c>
      <c r="M1050" s="8">
        <v>3</v>
      </c>
      <c r="N1050" s="5">
        <v>83.45</v>
      </c>
      <c r="O1050" s="6">
        <v>0</v>
      </c>
      <c r="P1050" s="5">
        <v>43.73</v>
      </c>
      <c r="Q1050" s="5">
        <f t="shared" si="64"/>
        <v>250.35000000000002</v>
      </c>
      <c r="R1050" s="5">
        <f t="shared" si="65"/>
        <v>131.19</v>
      </c>
      <c r="S1050" s="5">
        <f t="shared" si="66"/>
        <v>119.16000000000003</v>
      </c>
      <c r="T1050" s="7">
        <f t="shared" si="67"/>
        <v>0.47597363690832839</v>
      </c>
    </row>
    <row r="1051" spans="1:20" ht="15.6">
      <c r="A1051" s="2">
        <v>2748</v>
      </c>
      <c r="B1051" s="3">
        <v>46183</v>
      </c>
      <c r="C1051" s="4">
        <f>YEAR(SalesDataTable[[#This Row],[Order Date]])</f>
        <v>2026</v>
      </c>
      <c r="D1051" s="16" t="str">
        <f>"Q"&amp;ROUNDUP(MONTH(SalesDataTable[[#This Row],[Order Date]])/3,0)</f>
        <v>Q2</v>
      </c>
      <c r="E1051" s="4">
        <f>MONTH(SalesDataTable[[#This Row],[Order Date]])</f>
        <v>6</v>
      </c>
      <c r="F1051" s="16" t="str">
        <f>TEXT(SalesDataTable[[#This Row],[Order Date]],"MMM")</f>
        <v>Jun</v>
      </c>
      <c r="G1051" s="4" t="s">
        <v>11</v>
      </c>
      <c r="H1051" s="4" t="s">
        <v>12</v>
      </c>
      <c r="I1051" s="4" t="s">
        <v>2</v>
      </c>
      <c r="J1051" s="4" t="s">
        <v>13</v>
      </c>
      <c r="K1051" s="4" t="s">
        <v>34</v>
      </c>
      <c r="L1051" s="4" t="s">
        <v>35</v>
      </c>
      <c r="M1051" s="8">
        <v>2</v>
      </c>
      <c r="N1051" s="5">
        <v>40.86</v>
      </c>
      <c r="O1051" s="6">
        <v>0</v>
      </c>
      <c r="P1051" s="5">
        <v>14.59</v>
      </c>
      <c r="Q1051" s="5">
        <f t="shared" si="64"/>
        <v>81.72</v>
      </c>
      <c r="R1051" s="5">
        <f t="shared" si="65"/>
        <v>29.18</v>
      </c>
      <c r="S1051" s="5">
        <f t="shared" si="66"/>
        <v>52.54</v>
      </c>
      <c r="T1051" s="7">
        <f t="shared" si="67"/>
        <v>0.64292706803720023</v>
      </c>
    </row>
    <row r="1052" spans="1:20" ht="15.6">
      <c r="A1052" s="2">
        <v>3354</v>
      </c>
      <c r="B1052" s="3">
        <v>46183</v>
      </c>
      <c r="C1052" s="4">
        <f>YEAR(SalesDataTable[[#This Row],[Order Date]])</f>
        <v>2026</v>
      </c>
      <c r="D1052" s="16" t="str">
        <f>"Q"&amp;ROUNDUP(MONTH(SalesDataTable[[#This Row],[Order Date]])/3,0)</f>
        <v>Q2</v>
      </c>
      <c r="E1052" s="4">
        <f>MONTH(SalesDataTable[[#This Row],[Order Date]])</f>
        <v>6</v>
      </c>
      <c r="F1052" s="16" t="str">
        <f>TEXT(SalesDataTable[[#This Row],[Order Date]],"MMM")</f>
        <v>Jun</v>
      </c>
      <c r="G1052" s="4" t="s">
        <v>6</v>
      </c>
      <c r="H1052" s="4" t="s">
        <v>27</v>
      </c>
      <c r="I1052" s="4" t="s">
        <v>19</v>
      </c>
      <c r="J1052" s="4" t="s">
        <v>13</v>
      </c>
      <c r="K1052" s="4" t="s">
        <v>23</v>
      </c>
      <c r="L1052" s="4" t="s">
        <v>40</v>
      </c>
      <c r="M1052" s="8">
        <v>1</v>
      </c>
      <c r="N1052" s="5">
        <v>82.21</v>
      </c>
      <c r="O1052" s="6">
        <v>0.05</v>
      </c>
      <c r="P1052" s="5">
        <v>39.04</v>
      </c>
      <c r="Q1052" s="5">
        <f t="shared" si="64"/>
        <v>78.099499999999992</v>
      </c>
      <c r="R1052" s="5">
        <f t="shared" si="65"/>
        <v>39.04</v>
      </c>
      <c r="S1052" s="5">
        <f t="shared" si="66"/>
        <v>39.059499999999993</v>
      </c>
      <c r="T1052" s="7">
        <f t="shared" si="67"/>
        <v>0.50012484074802011</v>
      </c>
    </row>
    <row r="1053" spans="1:20" ht="15.6">
      <c r="A1053" s="2">
        <v>3532</v>
      </c>
      <c r="B1053" s="3">
        <v>46183</v>
      </c>
      <c r="C1053" s="4">
        <f>YEAR(SalesDataTable[[#This Row],[Order Date]])</f>
        <v>2026</v>
      </c>
      <c r="D1053" s="16" t="str">
        <f>"Q"&amp;ROUNDUP(MONTH(SalesDataTable[[#This Row],[Order Date]])/3,0)</f>
        <v>Q2</v>
      </c>
      <c r="E1053" s="4">
        <f>MONTH(SalesDataTable[[#This Row],[Order Date]])</f>
        <v>6</v>
      </c>
      <c r="F1053" s="16" t="str">
        <f>TEXT(SalesDataTable[[#This Row],[Order Date]],"MMM")</f>
        <v>Jun</v>
      </c>
      <c r="G1053" s="4" t="s">
        <v>11</v>
      </c>
      <c r="H1053" s="4" t="s">
        <v>39</v>
      </c>
      <c r="I1053" s="4" t="s">
        <v>28</v>
      </c>
      <c r="J1053" s="4" t="s">
        <v>16</v>
      </c>
      <c r="K1053" s="4" t="s">
        <v>34</v>
      </c>
      <c r="L1053" s="4" t="s">
        <v>42</v>
      </c>
      <c r="M1053" s="8">
        <v>1</v>
      </c>
      <c r="N1053" s="5">
        <v>35.93</v>
      </c>
      <c r="O1053" s="6">
        <v>0.1</v>
      </c>
      <c r="P1053" s="5">
        <v>13.52</v>
      </c>
      <c r="Q1053" s="5">
        <f t="shared" si="64"/>
        <v>32.337000000000003</v>
      </c>
      <c r="R1053" s="5">
        <f t="shared" si="65"/>
        <v>13.52</v>
      </c>
      <c r="S1053" s="5">
        <f t="shared" si="66"/>
        <v>18.817000000000004</v>
      </c>
      <c r="T1053" s="7">
        <f t="shared" si="67"/>
        <v>0.58190308315551853</v>
      </c>
    </row>
    <row r="1054" spans="1:20" ht="15.6">
      <c r="A1054" s="2">
        <v>3636</v>
      </c>
      <c r="B1054" s="3">
        <v>46183</v>
      </c>
      <c r="C1054" s="4">
        <f>YEAR(SalesDataTable[[#This Row],[Order Date]])</f>
        <v>2026</v>
      </c>
      <c r="D1054" s="16" t="str">
        <f>"Q"&amp;ROUNDUP(MONTH(SalesDataTable[[#This Row],[Order Date]])/3,0)</f>
        <v>Q2</v>
      </c>
      <c r="E1054" s="4">
        <f>MONTH(SalesDataTable[[#This Row],[Order Date]])</f>
        <v>6</v>
      </c>
      <c r="F1054" s="16" t="str">
        <f>TEXT(SalesDataTable[[#This Row],[Order Date]],"MMM")</f>
        <v>Jun</v>
      </c>
      <c r="G1054" s="4" t="s">
        <v>0</v>
      </c>
      <c r="H1054" s="4" t="s">
        <v>1</v>
      </c>
      <c r="I1054" s="4" t="s">
        <v>28</v>
      </c>
      <c r="J1054" s="4" t="s">
        <v>13</v>
      </c>
      <c r="K1054" s="4" t="s">
        <v>14</v>
      </c>
      <c r="L1054" s="4" t="s">
        <v>48</v>
      </c>
      <c r="M1054" s="8">
        <v>2</v>
      </c>
      <c r="N1054" s="5">
        <v>164.77</v>
      </c>
      <c r="O1054" s="6">
        <v>0</v>
      </c>
      <c r="P1054" s="5">
        <v>89.07</v>
      </c>
      <c r="Q1054" s="5">
        <f t="shared" si="64"/>
        <v>329.54</v>
      </c>
      <c r="R1054" s="5">
        <f t="shared" si="65"/>
        <v>178.14</v>
      </c>
      <c r="S1054" s="5">
        <f t="shared" si="66"/>
        <v>151.40000000000003</v>
      </c>
      <c r="T1054" s="7">
        <f t="shared" si="67"/>
        <v>0.45942829398555568</v>
      </c>
    </row>
    <row r="1055" spans="1:20" ht="15.6">
      <c r="A1055" s="2">
        <v>3810</v>
      </c>
      <c r="B1055" s="3">
        <v>46183</v>
      </c>
      <c r="C1055" s="4">
        <f>YEAR(SalesDataTable[[#This Row],[Order Date]])</f>
        <v>2026</v>
      </c>
      <c r="D1055" s="16" t="str">
        <f>"Q"&amp;ROUNDUP(MONTH(SalesDataTable[[#This Row],[Order Date]])/3,0)</f>
        <v>Q2</v>
      </c>
      <c r="E1055" s="4">
        <f>MONTH(SalesDataTable[[#This Row],[Order Date]])</f>
        <v>6</v>
      </c>
      <c r="F1055" s="16" t="str">
        <f>TEXT(SalesDataTable[[#This Row],[Order Date]],"MMM")</f>
        <v>Jun</v>
      </c>
      <c r="G1055" s="4" t="s">
        <v>11</v>
      </c>
      <c r="H1055" s="4" t="s">
        <v>12</v>
      </c>
      <c r="I1055" s="4" t="s">
        <v>8</v>
      </c>
      <c r="J1055" s="4" t="s">
        <v>16</v>
      </c>
      <c r="K1055" s="4" t="s">
        <v>14</v>
      </c>
      <c r="L1055" s="4" t="s">
        <v>32</v>
      </c>
      <c r="M1055" s="8">
        <v>4</v>
      </c>
      <c r="N1055" s="5">
        <v>47.36</v>
      </c>
      <c r="O1055" s="6">
        <v>0.1</v>
      </c>
      <c r="P1055" s="5">
        <v>18.87</v>
      </c>
      <c r="Q1055" s="5">
        <f t="shared" si="64"/>
        <v>170.49600000000001</v>
      </c>
      <c r="R1055" s="5">
        <f t="shared" si="65"/>
        <v>75.48</v>
      </c>
      <c r="S1055" s="5">
        <f t="shared" si="66"/>
        <v>95.016000000000005</v>
      </c>
      <c r="T1055" s="7">
        <f t="shared" si="67"/>
        <v>0.55729166666666663</v>
      </c>
    </row>
    <row r="1056" spans="1:20" ht="15.6">
      <c r="A1056" s="2">
        <v>4137</v>
      </c>
      <c r="B1056" s="3">
        <v>46183</v>
      </c>
      <c r="C1056" s="4">
        <f>YEAR(SalesDataTable[[#This Row],[Order Date]])</f>
        <v>2026</v>
      </c>
      <c r="D1056" s="16" t="str">
        <f>"Q"&amp;ROUNDUP(MONTH(SalesDataTable[[#This Row],[Order Date]])/3,0)</f>
        <v>Q2</v>
      </c>
      <c r="E1056" s="4">
        <f>MONTH(SalesDataTable[[#This Row],[Order Date]])</f>
        <v>6</v>
      </c>
      <c r="F1056" s="16" t="str">
        <f>TEXT(SalesDataTable[[#This Row],[Order Date]],"MMM")</f>
        <v>Jun</v>
      </c>
      <c r="G1056" s="4" t="s">
        <v>20</v>
      </c>
      <c r="H1056" s="4" t="s">
        <v>33</v>
      </c>
      <c r="I1056" s="4" t="s">
        <v>2</v>
      </c>
      <c r="J1056" s="4" t="s">
        <v>3</v>
      </c>
      <c r="K1056" s="4" t="s">
        <v>9</v>
      </c>
      <c r="L1056" s="4" t="s">
        <v>10</v>
      </c>
      <c r="M1056" s="8">
        <v>1</v>
      </c>
      <c r="N1056" s="5">
        <v>90.7</v>
      </c>
      <c r="O1056" s="6">
        <v>0</v>
      </c>
      <c r="P1056" s="5">
        <v>44.18</v>
      </c>
      <c r="Q1056" s="5">
        <f t="shared" si="64"/>
        <v>90.7</v>
      </c>
      <c r="R1056" s="5">
        <f t="shared" si="65"/>
        <v>44.18</v>
      </c>
      <c r="S1056" s="5">
        <f t="shared" si="66"/>
        <v>46.52</v>
      </c>
      <c r="T1056" s="7">
        <f t="shared" si="67"/>
        <v>0.51289966923925034</v>
      </c>
    </row>
    <row r="1057" spans="1:20" ht="15.6">
      <c r="A1057" s="2">
        <v>4303</v>
      </c>
      <c r="B1057" s="3">
        <v>46183</v>
      </c>
      <c r="C1057" s="4">
        <f>YEAR(SalesDataTable[[#This Row],[Order Date]])</f>
        <v>2026</v>
      </c>
      <c r="D1057" s="16" t="str">
        <f>"Q"&amp;ROUNDUP(MONTH(SalesDataTable[[#This Row],[Order Date]])/3,0)</f>
        <v>Q2</v>
      </c>
      <c r="E1057" s="4">
        <f>MONTH(SalesDataTable[[#This Row],[Order Date]])</f>
        <v>6</v>
      </c>
      <c r="F1057" s="16" t="str">
        <f>TEXT(SalesDataTable[[#This Row],[Order Date]],"MMM")</f>
        <v>Jun</v>
      </c>
      <c r="G1057" s="4" t="s">
        <v>11</v>
      </c>
      <c r="H1057" s="4" t="s">
        <v>39</v>
      </c>
      <c r="I1057" s="4" t="s">
        <v>28</v>
      </c>
      <c r="J1057" s="4" t="s">
        <v>3</v>
      </c>
      <c r="K1057" s="4" t="s">
        <v>14</v>
      </c>
      <c r="L1057" s="4" t="s">
        <v>32</v>
      </c>
      <c r="M1057" s="8">
        <v>1</v>
      </c>
      <c r="N1057" s="5">
        <v>45.59</v>
      </c>
      <c r="O1057" s="6">
        <v>0</v>
      </c>
      <c r="P1057" s="5">
        <v>18.57</v>
      </c>
      <c r="Q1057" s="5">
        <f t="shared" si="64"/>
        <v>45.59</v>
      </c>
      <c r="R1057" s="5">
        <f t="shared" si="65"/>
        <v>18.57</v>
      </c>
      <c r="S1057" s="5">
        <f t="shared" si="66"/>
        <v>27.020000000000003</v>
      </c>
      <c r="T1057" s="7">
        <f t="shared" si="67"/>
        <v>0.59267383198069756</v>
      </c>
    </row>
    <row r="1058" spans="1:20" ht="15.6">
      <c r="A1058" s="2">
        <v>4991</v>
      </c>
      <c r="B1058" s="3">
        <v>46183</v>
      </c>
      <c r="C1058" s="4">
        <f>YEAR(SalesDataTable[[#This Row],[Order Date]])</f>
        <v>2026</v>
      </c>
      <c r="D1058" s="16" t="str">
        <f>"Q"&amp;ROUNDUP(MONTH(SalesDataTable[[#This Row],[Order Date]])/3,0)</f>
        <v>Q2</v>
      </c>
      <c r="E1058" s="4">
        <f>MONTH(SalesDataTable[[#This Row],[Order Date]])</f>
        <v>6</v>
      </c>
      <c r="F1058" s="16" t="str">
        <f>TEXT(SalesDataTable[[#This Row],[Order Date]],"MMM")</f>
        <v>Jun</v>
      </c>
      <c r="G1058" s="4" t="s">
        <v>20</v>
      </c>
      <c r="H1058" s="4" t="s">
        <v>21</v>
      </c>
      <c r="I1058" s="4" t="s">
        <v>2</v>
      </c>
      <c r="J1058" s="4" t="s">
        <v>13</v>
      </c>
      <c r="K1058" s="4" t="s">
        <v>9</v>
      </c>
      <c r="L1058" s="4" t="s">
        <v>17</v>
      </c>
      <c r="M1058" s="8">
        <v>3</v>
      </c>
      <c r="N1058" s="5">
        <v>146.55000000000001</v>
      </c>
      <c r="O1058" s="6">
        <v>0.1</v>
      </c>
      <c r="P1058" s="5">
        <v>79.59</v>
      </c>
      <c r="Q1058" s="5">
        <f t="shared" si="64"/>
        <v>395.68500000000006</v>
      </c>
      <c r="R1058" s="5">
        <f t="shared" si="65"/>
        <v>238.77</v>
      </c>
      <c r="S1058" s="5">
        <f t="shared" si="66"/>
        <v>156.91500000000005</v>
      </c>
      <c r="T1058" s="7">
        <f t="shared" si="67"/>
        <v>0.39656544978960545</v>
      </c>
    </row>
    <row r="1059" spans="1:20" ht="15.6">
      <c r="A1059" s="2">
        <v>39</v>
      </c>
      <c r="B1059" s="3">
        <v>46184</v>
      </c>
      <c r="C1059" s="4">
        <f>YEAR(SalesDataTable[[#This Row],[Order Date]])</f>
        <v>2026</v>
      </c>
      <c r="D1059" s="16" t="str">
        <f>"Q"&amp;ROUNDUP(MONTH(SalesDataTable[[#This Row],[Order Date]])/3,0)</f>
        <v>Q2</v>
      </c>
      <c r="E1059" s="4">
        <f>MONTH(SalesDataTable[[#This Row],[Order Date]])</f>
        <v>6</v>
      </c>
      <c r="F1059" s="16" t="str">
        <f>TEXT(SalesDataTable[[#This Row],[Order Date]],"MMM")</f>
        <v>Jun</v>
      </c>
      <c r="G1059" s="4" t="s">
        <v>20</v>
      </c>
      <c r="H1059" s="4" t="s">
        <v>33</v>
      </c>
      <c r="I1059" s="4" t="s">
        <v>28</v>
      </c>
      <c r="J1059" s="4" t="s">
        <v>16</v>
      </c>
      <c r="K1059" s="4" t="s">
        <v>4</v>
      </c>
      <c r="L1059" s="4" t="s">
        <v>26</v>
      </c>
      <c r="M1059" s="8">
        <v>4</v>
      </c>
      <c r="N1059" s="5">
        <v>40.33</v>
      </c>
      <c r="O1059" s="6">
        <v>0.1</v>
      </c>
      <c r="P1059" s="5">
        <v>17.170000000000002</v>
      </c>
      <c r="Q1059" s="5">
        <f t="shared" si="64"/>
        <v>145.18799999999999</v>
      </c>
      <c r="R1059" s="5">
        <f t="shared" si="65"/>
        <v>68.680000000000007</v>
      </c>
      <c r="S1059" s="5">
        <f t="shared" si="66"/>
        <v>76.507999999999981</v>
      </c>
      <c r="T1059" s="7">
        <f t="shared" si="67"/>
        <v>0.52695815081136177</v>
      </c>
    </row>
    <row r="1060" spans="1:20" ht="15.6">
      <c r="A1060" s="2">
        <v>206</v>
      </c>
      <c r="B1060" s="3">
        <v>46184</v>
      </c>
      <c r="C1060" s="4">
        <f>YEAR(SalesDataTable[[#This Row],[Order Date]])</f>
        <v>2026</v>
      </c>
      <c r="D1060" s="16" t="str">
        <f>"Q"&amp;ROUNDUP(MONTH(SalesDataTable[[#This Row],[Order Date]])/3,0)</f>
        <v>Q2</v>
      </c>
      <c r="E1060" s="4">
        <f>MONTH(SalesDataTable[[#This Row],[Order Date]])</f>
        <v>6</v>
      </c>
      <c r="F1060" s="16" t="str">
        <f>TEXT(SalesDataTable[[#This Row],[Order Date]],"MMM")</f>
        <v>Jun</v>
      </c>
      <c r="G1060" s="4" t="s">
        <v>0</v>
      </c>
      <c r="H1060" s="4" t="s">
        <v>1</v>
      </c>
      <c r="I1060" s="4" t="s">
        <v>19</v>
      </c>
      <c r="J1060" s="4" t="s">
        <v>13</v>
      </c>
      <c r="K1060" s="4" t="s">
        <v>4</v>
      </c>
      <c r="L1060" s="4" t="s">
        <v>22</v>
      </c>
      <c r="M1060" s="8">
        <v>2</v>
      </c>
      <c r="N1060" s="5">
        <v>51.83</v>
      </c>
      <c r="O1060" s="6">
        <v>0.1</v>
      </c>
      <c r="P1060" s="5">
        <v>23.1</v>
      </c>
      <c r="Q1060" s="5">
        <f t="shared" si="64"/>
        <v>93.293999999999997</v>
      </c>
      <c r="R1060" s="5">
        <f t="shared" si="65"/>
        <v>46.2</v>
      </c>
      <c r="S1060" s="5">
        <f t="shared" si="66"/>
        <v>47.093999999999994</v>
      </c>
      <c r="T1060" s="7">
        <f t="shared" si="67"/>
        <v>0.50479130490706792</v>
      </c>
    </row>
    <row r="1061" spans="1:20" ht="15.6">
      <c r="A1061" s="2">
        <v>397</v>
      </c>
      <c r="B1061" s="3">
        <v>46184</v>
      </c>
      <c r="C1061" s="4">
        <f>YEAR(SalesDataTable[[#This Row],[Order Date]])</f>
        <v>2026</v>
      </c>
      <c r="D1061" s="16" t="str">
        <f>"Q"&amp;ROUNDUP(MONTH(SalesDataTable[[#This Row],[Order Date]])/3,0)</f>
        <v>Q2</v>
      </c>
      <c r="E1061" s="4">
        <f>MONTH(SalesDataTable[[#This Row],[Order Date]])</f>
        <v>6</v>
      </c>
      <c r="F1061" s="16" t="str">
        <f>TEXT(SalesDataTable[[#This Row],[Order Date]],"MMM")</f>
        <v>Jun</v>
      </c>
      <c r="G1061" s="4" t="s">
        <v>20</v>
      </c>
      <c r="H1061" s="4" t="s">
        <v>33</v>
      </c>
      <c r="I1061" s="4" t="s">
        <v>2</v>
      </c>
      <c r="J1061" s="4" t="s">
        <v>16</v>
      </c>
      <c r="K1061" s="4" t="s">
        <v>23</v>
      </c>
      <c r="L1061" s="4" t="s">
        <v>51</v>
      </c>
      <c r="M1061" s="8">
        <v>2</v>
      </c>
      <c r="N1061" s="5">
        <v>121.19</v>
      </c>
      <c r="O1061" s="6">
        <v>0.05</v>
      </c>
      <c r="P1061" s="5">
        <v>58.91</v>
      </c>
      <c r="Q1061" s="5">
        <f t="shared" si="64"/>
        <v>230.261</v>
      </c>
      <c r="R1061" s="5">
        <f t="shared" si="65"/>
        <v>117.82</v>
      </c>
      <c r="S1061" s="5">
        <f t="shared" si="66"/>
        <v>112.441</v>
      </c>
      <c r="T1061" s="7">
        <f t="shared" si="67"/>
        <v>0.48831977625390321</v>
      </c>
    </row>
    <row r="1062" spans="1:20" ht="15.6">
      <c r="A1062" s="2">
        <v>763</v>
      </c>
      <c r="B1062" s="3">
        <v>46184</v>
      </c>
      <c r="C1062" s="4">
        <f>YEAR(SalesDataTable[[#This Row],[Order Date]])</f>
        <v>2026</v>
      </c>
      <c r="D1062" s="16" t="str">
        <f>"Q"&amp;ROUNDUP(MONTH(SalesDataTable[[#This Row],[Order Date]])/3,0)</f>
        <v>Q2</v>
      </c>
      <c r="E1062" s="4">
        <f>MONTH(SalesDataTable[[#This Row],[Order Date]])</f>
        <v>6</v>
      </c>
      <c r="F1062" s="16" t="str">
        <f>TEXT(SalesDataTable[[#This Row],[Order Date]],"MMM")</f>
        <v>Jun</v>
      </c>
      <c r="G1062" s="4" t="s">
        <v>20</v>
      </c>
      <c r="H1062" s="4" t="s">
        <v>47</v>
      </c>
      <c r="I1062" s="4" t="s">
        <v>19</v>
      </c>
      <c r="J1062" s="4" t="s">
        <v>13</v>
      </c>
      <c r="K1062" s="4" t="s">
        <v>9</v>
      </c>
      <c r="L1062" s="4" t="s">
        <v>37</v>
      </c>
      <c r="M1062" s="8">
        <v>1</v>
      </c>
      <c r="N1062" s="5">
        <v>154.09</v>
      </c>
      <c r="O1062" s="6">
        <v>0</v>
      </c>
      <c r="P1062" s="5">
        <v>77.37</v>
      </c>
      <c r="Q1062" s="5">
        <f t="shared" si="64"/>
        <v>154.09</v>
      </c>
      <c r="R1062" s="5">
        <f t="shared" si="65"/>
        <v>77.37</v>
      </c>
      <c r="S1062" s="5">
        <f t="shared" si="66"/>
        <v>76.72</v>
      </c>
      <c r="T1062" s="7">
        <f t="shared" si="67"/>
        <v>0.49789084301382308</v>
      </c>
    </row>
    <row r="1063" spans="1:20" ht="15.6">
      <c r="A1063" s="2">
        <v>1059</v>
      </c>
      <c r="B1063" s="3">
        <v>46184</v>
      </c>
      <c r="C1063" s="4">
        <f>YEAR(SalesDataTable[[#This Row],[Order Date]])</f>
        <v>2026</v>
      </c>
      <c r="D1063" s="16" t="str">
        <f>"Q"&amp;ROUNDUP(MONTH(SalesDataTable[[#This Row],[Order Date]])/3,0)</f>
        <v>Q2</v>
      </c>
      <c r="E1063" s="4">
        <f>MONTH(SalesDataTable[[#This Row],[Order Date]])</f>
        <v>6</v>
      </c>
      <c r="F1063" s="16" t="str">
        <f>TEXT(SalesDataTable[[#This Row],[Order Date]],"MMM")</f>
        <v>Jun</v>
      </c>
      <c r="G1063" s="4" t="s">
        <v>0</v>
      </c>
      <c r="H1063" s="4" t="s">
        <v>1</v>
      </c>
      <c r="I1063" s="4" t="s">
        <v>2</v>
      </c>
      <c r="J1063" s="4" t="s">
        <v>13</v>
      </c>
      <c r="K1063" s="4" t="s">
        <v>4</v>
      </c>
      <c r="L1063" s="4" t="s">
        <v>5</v>
      </c>
      <c r="M1063" s="8">
        <v>1</v>
      </c>
      <c r="N1063" s="5">
        <v>80.64</v>
      </c>
      <c r="O1063" s="6">
        <v>0.05</v>
      </c>
      <c r="P1063" s="5">
        <v>43.85</v>
      </c>
      <c r="Q1063" s="5">
        <f t="shared" si="64"/>
        <v>76.60799999999999</v>
      </c>
      <c r="R1063" s="5">
        <f t="shared" si="65"/>
        <v>43.85</v>
      </c>
      <c r="S1063" s="5">
        <f t="shared" si="66"/>
        <v>32.757999999999988</v>
      </c>
      <c r="T1063" s="7">
        <f t="shared" si="67"/>
        <v>0.42760547201336668</v>
      </c>
    </row>
    <row r="1064" spans="1:20" ht="15.6">
      <c r="A1064" s="2">
        <v>1332</v>
      </c>
      <c r="B1064" s="3">
        <v>46184</v>
      </c>
      <c r="C1064" s="4">
        <f>YEAR(SalesDataTable[[#This Row],[Order Date]])</f>
        <v>2026</v>
      </c>
      <c r="D1064" s="16" t="str">
        <f>"Q"&amp;ROUNDUP(MONTH(SalesDataTable[[#This Row],[Order Date]])/3,0)</f>
        <v>Q2</v>
      </c>
      <c r="E1064" s="4">
        <f>MONTH(SalesDataTable[[#This Row],[Order Date]])</f>
        <v>6</v>
      </c>
      <c r="F1064" s="16" t="str">
        <f>TEXT(SalesDataTable[[#This Row],[Order Date]],"MMM")</f>
        <v>Jun</v>
      </c>
      <c r="G1064" s="4" t="s">
        <v>6</v>
      </c>
      <c r="H1064" s="4" t="s">
        <v>43</v>
      </c>
      <c r="I1064" s="4" t="s">
        <v>28</v>
      </c>
      <c r="J1064" s="4" t="s">
        <v>3</v>
      </c>
      <c r="K1064" s="4" t="s">
        <v>9</v>
      </c>
      <c r="L1064" s="4" t="s">
        <v>10</v>
      </c>
      <c r="M1064" s="8">
        <v>1</v>
      </c>
      <c r="N1064" s="5">
        <v>94.01</v>
      </c>
      <c r="O1064" s="6">
        <v>0.15</v>
      </c>
      <c r="P1064" s="5">
        <v>46.12</v>
      </c>
      <c r="Q1064" s="5">
        <f t="shared" si="64"/>
        <v>79.908500000000004</v>
      </c>
      <c r="R1064" s="5">
        <f t="shared" si="65"/>
        <v>46.12</v>
      </c>
      <c r="S1064" s="5">
        <f t="shared" si="66"/>
        <v>33.788500000000006</v>
      </c>
      <c r="T1064" s="7">
        <f t="shared" si="67"/>
        <v>0.42283987310486376</v>
      </c>
    </row>
    <row r="1065" spans="1:20" ht="15.6">
      <c r="A1065" s="2">
        <v>1447</v>
      </c>
      <c r="B1065" s="3">
        <v>46184</v>
      </c>
      <c r="C1065" s="4">
        <f>YEAR(SalesDataTable[[#This Row],[Order Date]])</f>
        <v>2026</v>
      </c>
      <c r="D1065" s="16" t="str">
        <f>"Q"&amp;ROUNDUP(MONTH(SalesDataTable[[#This Row],[Order Date]])/3,0)</f>
        <v>Q2</v>
      </c>
      <c r="E1065" s="4">
        <f>MONTH(SalesDataTable[[#This Row],[Order Date]])</f>
        <v>6</v>
      </c>
      <c r="F1065" s="16" t="str">
        <f>TEXT(SalesDataTable[[#This Row],[Order Date]],"MMM")</f>
        <v>Jun</v>
      </c>
      <c r="G1065" s="4" t="s">
        <v>6</v>
      </c>
      <c r="H1065" s="4" t="s">
        <v>27</v>
      </c>
      <c r="I1065" s="4" t="s">
        <v>2</v>
      </c>
      <c r="J1065" s="4" t="s">
        <v>3</v>
      </c>
      <c r="K1065" s="4" t="s">
        <v>4</v>
      </c>
      <c r="L1065" s="4" t="s">
        <v>22</v>
      </c>
      <c r="M1065" s="8">
        <v>1</v>
      </c>
      <c r="N1065" s="5">
        <v>51.09</v>
      </c>
      <c r="O1065" s="6">
        <v>0</v>
      </c>
      <c r="P1065" s="5">
        <v>22.78</v>
      </c>
      <c r="Q1065" s="5">
        <f t="shared" si="64"/>
        <v>51.09</v>
      </c>
      <c r="R1065" s="5">
        <f t="shared" si="65"/>
        <v>22.78</v>
      </c>
      <c r="S1065" s="5">
        <f t="shared" si="66"/>
        <v>28.310000000000002</v>
      </c>
      <c r="T1065" s="7">
        <f t="shared" si="67"/>
        <v>0.55412018007437858</v>
      </c>
    </row>
    <row r="1066" spans="1:20" ht="15.6">
      <c r="A1066" s="2">
        <v>2990</v>
      </c>
      <c r="B1066" s="3">
        <v>46184</v>
      </c>
      <c r="C1066" s="4">
        <f>YEAR(SalesDataTable[[#This Row],[Order Date]])</f>
        <v>2026</v>
      </c>
      <c r="D1066" s="16" t="str">
        <f>"Q"&amp;ROUNDUP(MONTH(SalesDataTable[[#This Row],[Order Date]])/3,0)</f>
        <v>Q2</v>
      </c>
      <c r="E1066" s="4">
        <f>MONTH(SalesDataTable[[#This Row],[Order Date]])</f>
        <v>6</v>
      </c>
      <c r="F1066" s="16" t="str">
        <f>TEXT(SalesDataTable[[#This Row],[Order Date]],"MMM")</f>
        <v>Jun</v>
      </c>
      <c r="G1066" s="4" t="s">
        <v>6</v>
      </c>
      <c r="H1066" s="4" t="s">
        <v>27</v>
      </c>
      <c r="I1066" s="4" t="s">
        <v>28</v>
      </c>
      <c r="J1066" s="4" t="s">
        <v>3</v>
      </c>
      <c r="K1066" s="4" t="s">
        <v>9</v>
      </c>
      <c r="L1066" s="4" t="s">
        <v>17</v>
      </c>
      <c r="M1066" s="8">
        <v>1</v>
      </c>
      <c r="N1066" s="5">
        <v>146.66</v>
      </c>
      <c r="O1066" s="6">
        <v>0</v>
      </c>
      <c r="P1066" s="5">
        <v>78.709999999999994</v>
      </c>
      <c r="Q1066" s="5">
        <f t="shared" si="64"/>
        <v>146.66</v>
      </c>
      <c r="R1066" s="5">
        <f t="shared" si="65"/>
        <v>78.709999999999994</v>
      </c>
      <c r="S1066" s="5">
        <f t="shared" si="66"/>
        <v>67.95</v>
      </c>
      <c r="T1066" s="7">
        <f t="shared" si="67"/>
        <v>0.4633165143870176</v>
      </c>
    </row>
    <row r="1067" spans="1:20" ht="15.6">
      <c r="A1067" s="2">
        <v>3769</v>
      </c>
      <c r="B1067" s="3">
        <v>46184</v>
      </c>
      <c r="C1067" s="4">
        <f>YEAR(SalesDataTable[[#This Row],[Order Date]])</f>
        <v>2026</v>
      </c>
      <c r="D1067" s="16" t="str">
        <f>"Q"&amp;ROUNDUP(MONTH(SalesDataTable[[#This Row],[Order Date]])/3,0)</f>
        <v>Q2</v>
      </c>
      <c r="E1067" s="4">
        <f>MONTH(SalesDataTable[[#This Row],[Order Date]])</f>
        <v>6</v>
      </c>
      <c r="F1067" s="16" t="str">
        <f>TEXT(SalesDataTable[[#This Row],[Order Date]],"MMM")</f>
        <v>Jun</v>
      </c>
      <c r="G1067" s="4" t="s">
        <v>6</v>
      </c>
      <c r="H1067" s="4" t="s">
        <v>43</v>
      </c>
      <c r="I1067" s="4" t="s">
        <v>19</v>
      </c>
      <c r="J1067" s="4" t="s">
        <v>13</v>
      </c>
      <c r="K1067" s="4" t="s">
        <v>23</v>
      </c>
      <c r="L1067" s="4" t="s">
        <v>29</v>
      </c>
      <c r="M1067" s="8">
        <v>2</v>
      </c>
      <c r="N1067" s="5">
        <v>199.03</v>
      </c>
      <c r="O1067" s="6">
        <v>0</v>
      </c>
      <c r="P1067" s="5">
        <v>104.7</v>
      </c>
      <c r="Q1067" s="5">
        <f t="shared" si="64"/>
        <v>398.06</v>
      </c>
      <c r="R1067" s="5">
        <f t="shared" si="65"/>
        <v>209.4</v>
      </c>
      <c r="S1067" s="5">
        <f t="shared" si="66"/>
        <v>188.66</v>
      </c>
      <c r="T1067" s="7">
        <f t="shared" si="67"/>
        <v>0.47394865095714211</v>
      </c>
    </row>
    <row r="1068" spans="1:20" ht="15.6">
      <c r="A1068" s="2">
        <v>4152</v>
      </c>
      <c r="B1068" s="3">
        <v>46184</v>
      </c>
      <c r="C1068" s="4">
        <f>YEAR(SalesDataTable[[#This Row],[Order Date]])</f>
        <v>2026</v>
      </c>
      <c r="D1068" s="16" t="str">
        <f>"Q"&amp;ROUNDUP(MONTH(SalesDataTable[[#This Row],[Order Date]])/3,0)</f>
        <v>Q2</v>
      </c>
      <c r="E1068" s="4">
        <f>MONTH(SalesDataTable[[#This Row],[Order Date]])</f>
        <v>6</v>
      </c>
      <c r="F1068" s="16" t="str">
        <f>TEXT(SalesDataTable[[#This Row],[Order Date]],"MMM")</f>
        <v>Jun</v>
      </c>
      <c r="G1068" s="4" t="s">
        <v>11</v>
      </c>
      <c r="H1068" s="4" t="s">
        <v>12</v>
      </c>
      <c r="I1068" s="4" t="s">
        <v>2</v>
      </c>
      <c r="J1068" s="4" t="s">
        <v>3</v>
      </c>
      <c r="K1068" s="4" t="s">
        <v>4</v>
      </c>
      <c r="L1068" s="4" t="s">
        <v>26</v>
      </c>
      <c r="M1068" s="8">
        <v>5</v>
      </c>
      <c r="N1068" s="5">
        <v>41.18</v>
      </c>
      <c r="O1068" s="6">
        <v>0.05</v>
      </c>
      <c r="P1068" s="5">
        <v>16.87</v>
      </c>
      <c r="Q1068" s="5">
        <f t="shared" si="64"/>
        <v>195.60499999999999</v>
      </c>
      <c r="R1068" s="5">
        <f t="shared" si="65"/>
        <v>84.350000000000009</v>
      </c>
      <c r="S1068" s="5">
        <f t="shared" si="66"/>
        <v>111.25499999999998</v>
      </c>
      <c r="T1068" s="7">
        <f t="shared" si="67"/>
        <v>0.56877380435060443</v>
      </c>
    </row>
    <row r="1069" spans="1:20" ht="15.6">
      <c r="A1069" s="2">
        <v>4242</v>
      </c>
      <c r="B1069" s="3">
        <v>46184</v>
      </c>
      <c r="C1069" s="4">
        <f>YEAR(SalesDataTable[[#This Row],[Order Date]])</f>
        <v>2026</v>
      </c>
      <c r="D1069" s="16" t="str">
        <f>"Q"&amp;ROUNDUP(MONTH(SalesDataTable[[#This Row],[Order Date]])/3,0)</f>
        <v>Q2</v>
      </c>
      <c r="E1069" s="4">
        <f>MONTH(SalesDataTable[[#This Row],[Order Date]])</f>
        <v>6</v>
      </c>
      <c r="F1069" s="16" t="str">
        <f>TEXT(SalesDataTable[[#This Row],[Order Date]],"MMM")</f>
        <v>Jun</v>
      </c>
      <c r="G1069" s="4" t="s">
        <v>6</v>
      </c>
      <c r="H1069" s="4" t="s">
        <v>43</v>
      </c>
      <c r="I1069" s="4" t="s">
        <v>19</v>
      </c>
      <c r="J1069" s="4" t="s">
        <v>16</v>
      </c>
      <c r="K1069" s="4" t="s">
        <v>9</v>
      </c>
      <c r="L1069" s="4" t="s">
        <v>17</v>
      </c>
      <c r="M1069" s="8">
        <v>2</v>
      </c>
      <c r="N1069" s="5">
        <v>141.18</v>
      </c>
      <c r="O1069" s="6">
        <v>0</v>
      </c>
      <c r="P1069" s="5">
        <v>78.66</v>
      </c>
      <c r="Q1069" s="5">
        <f t="shared" si="64"/>
        <v>282.36</v>
      </c>
      <c r="R1069" s="5">
        <f t="shared" si="65"/>
        <v>157.32</v>
      </c>
      <c r="S1069" s="5">
        <f t="shared" si="66"/>
        <v>125.04000000000002</v>
      </c>
      <c r="T1069" s="7">
        <f t="shared" si="67"/>
        <v>0.44283892902677441</v>
      </c>
    </row>
    <row r="1070" spans="1:20" ht="15.6">
      <c r="A1070" s="2">
        <v>4780</v>
      </c>
      <c r="B1070" s="3">
        <v>46184</v>
      </c>
      <c r="C1070" s="4">
        <f>YEAR(SalesDataTable[[#This Row],[Order Date]])</f>
        <v>2026</v>
      </c>
      <c r="D1070" s="16" t="str">
        <f>"Q"&amp;ROUNDUP(MONTH(SalesDataTable[[#This Row],[Order Date]])/3,0)</f>
        <v>Q2</v>
      </c>
      <c r="E1070" s="4">
        <f>MONTH(SalesDataTable[[#This Row],[Order Date]])</f>
        <v>6</v>
      </c>
      <c r="F1070" s="16" t="str">
        <f>TEXT(SalesDataTable[[#This Row],[Order Date]],"MMM")</f>
        <v>Jun</v>
      </c>
      <c r="G1070" s="4" t="s">
        <v>6</v>
      </c>
      <c r="H1070" s="4" t="s">
        <v>43</v>
      </c>
      <c r="I1070" s="4" t="s">
        <v>19</v>
      </c>
      <c r="J1070" s="4" t="s">
        <v>3</v>
      </c>
      <c r="K1070" s="4" t="s">
        <v>4</v>
      </c>
      <c r="L1070" s="4" t="s">
        <v>5</v>
      </c>
      <c r="M1070" s="8">
        <v>1</v>
      </c>
      <c r="N1070" s="5">
        <v>82.47</v>
      </c>
      <c r="O1070" s="6">
        <v>0.1</v>
      </c>
      <c r="P1070" s="5">
        <v>42.73</v>
      </c>
      <c r="Q1070" s="5">
        <f t="shared" si="64"/>
        <v>74.222999999999999</v>
      </c>
      <c r="R1070" s="5">
        <f t="shared" si="65"/>
        <v>42.73</v>
      </c>
      <c r="S1070" s="5">
        <f t="shared" si="66"/>
        <v>31.493000000000002</v>
      </c>
      <c r="T1070" s="7">
        <f t="shared" si="67"/>
        <v>0.42430243994449163</v>
      </c>
    </row>
    <row r="1071" spans="1:20" ht="15.6">
      <c r="A1071" s="2">
        <v>63</v>
      </c>
      <c r="B1071" s="3">
        <v>46185</v>
      </c>
      <c r="C1071" s="4">
        <f>YEAR(SalesDataTable[[#This Row],[Order Date]])</f>
        <v>2026</v>
      </c>
      <c r="D1071" s="16" t="str">
        <f>"Q"&amp;ROUNDUP(MONTH(SalesDataTable[[#This Row],[Order Date]])/3,0)</f>
        <v>Q2</v>
      </c>
      <c r="E1071" s="4">
        <f>MONTH(SalesDataTable[[#This Row],[Order Date]])</f>
        <v>6</v>
      </c>
      <c r="F1071" s="16" t="str">
        <f>TEXT(SalesDataTable[[#This Row],[Order Date]],"MMM")</f>
        <v>Jun</v>
      </c>
      <c r="G1071" s="4" t="s">
        <v>6</v>
      </c>
      <c r="H1071" s="4" t="s">
        <v>7</v>
      </c>
      <c r="I1071" s="4" t="s">
        <v>28</v>
      </c>
      <c r="J1071" s="4" t="s">
        <v>3</v>
      </c>
      <c r="K1071" s="4" t="s">
        <v>14</v>
      </c>
      <c r="L1071" s="4" t="s">
        <v>48</v>
      </c>
      <c r="M1071" s="8">
        <v>1</v>
      </c>
      <c r="N1071" s="5">
        <v>166.91</v>
      </c>
      <c r="O1071" s="6">
        <v>0</v>
      </c>
      <c r="P1071" s="5">
        <v>85.58</v>
      </c>
      <c r="Q1071" s="5">
        <f t="shared" si="64"/>
        <v>166.91</v>
      </c>
      <c r="R1071" s="5">
        <f t="shared" si="65"/>
        <v>85.58</v>
      </c>
      <c r="S1071" s="5">
        <f t="shared" si="66"/>
        <v>81.33</v>
      </c>
      <c r="T1071" s="7">
        <f t="shared" si="67"/>
        <v>0.48726858786172189</v>
      </c>
    </row>
    <row r="1072" spans="1:20" ht="15.6">
      <c r="A1072" s="2">
        <v>190</v>
      </c>
      <c r="B1072" s="3">
        <v>46185</v>
      </c>
      <c r="C1072" s="4">
        <f>YEAR(SalesDataTable[[#This Row],[Order Date]])</f>
        <v>2026</v>
      </c>
      <c r="D1072" s="16" t="str">
        <f>"Q"&amp;ROUNDUP(MONTH(SalesDataTable[[#This Row],[Order Date]])/3,0)</f>
        <v>Q2</v>
      </c>
      <c r="E1072" s="4">
        <f>MONTH(SalesDataTable[[#This Row],[Order Date]])</f>
        <v>6</v>
      </c>
      <c r="F1072" s="16" t="str">
        <f>TEXT(SalesDataTable[[#This Row],[Order Date]],"MMM")</f>
        <v>Jun</v>
      </c>
      <c r="G1072" s="4" t="s">
        <v>0</v>
      </c>
      <c r="H1072" s="4" t="s">
        <v>1</v>
      </c>
      <c r="I1072" s="4" t="s">
        <v>19</v>
      </c>
      <c r="J1072" s="4" t="s">
        <v>16</v>
      </c>
      <c r="K1072" s="4" t="s">
        <v>14</v>
      </c>
      <c r="L1072" s="4" t="s">
        <v>32</v>
      </c>
      <c r="M1072" s="8">
        <v>1</v>
      </c>
      <c r="N1072" s="5">
        <v>45.99</v>
      </c>
      <c r="O1072" s="6">
        <v>0</v>
      </c>
      <c r="P1072" s="5">
        <v>18.579999999999998</v>
      </c>
      <c r="Q1072" s="5">
        <f t="shared" si="64"/>
        <v>45.99</v>
      </c>
      <c r="R1072" s="5">
        <f t="shared" si="65"/>
        <v>18.579999999999998</v>
      </c>
      <c r="S1072" s="5">
        <f t="shared" si="66"/>
        <v>27.410000000000004</v>
      </c>
      <c r="T1072" s="7">
        <f t="shared" si="67"/>
        <v>0.59599913024570561</v>
      </c>
    </row>
    <row r="1073" spans="1:20" ht="15.6">
      <c r="A1073" s="2">
        <v>268</v>
      </c>
      <c r="B1073" s="3">
        <v>46185</v>
      </c>
      <c r="C1073" s="4">
        <f>YEAR(SalesDataTable[[#This Row],[Order Date]])</f>
        <v>2026</v>
      </c>
      <c r="D1073" s="16" t="str">
        <f>"Q"&amp;ROUNDUP(MONTH(SalesDataTable[[#This Row],[Order Date]])/3,0)</f>
        <v>Q2</v>
      </c>
      <c r="E1073" s="4">
        <f>MONTH(SalesDataTable[[#This Row],[Order Date]])</f>
        <v>6</v>
      </c>
      <c r="F1073" s="16" t="str">
        <f>TEXT(SalesDataTable[[#This Row],[Order Date]],"MMM")</f>
        <v>Jun</v>
      </c>
      <c r="G1073" s="4" t="s">
        <v>20</v>
      </c>
      <c r="H1073" s="4" t="s">
        <v>47</v>
      </c>
      <c r="I1073" s="4" t="s">
        <v>19</v>
      </c>
      <c r="J1073" s="4" t="s">
        <v>16</v>
      </c>
      <c r="K1073" s="4" t="s">
        <v>34</v>
      </c>
      <c r="L1073" s="4" t="s">
        <v>42</v>
      </c>
      <c r="M1073" s="8">
        <v>1</v>
      </c>
      <c r="N1073" s="5">
        <v>37.01</v>
      </c>
      <c r="O1073" s="6">
        <v>0.05</v>
      </c>
      <c r="P1073" s="5">
        <v>14.18</v>
      </c>
      <c r="Q1073" s="5">
        <f t="shared" si="64"/>
        <v>35.159499999999994</v>
      </c>
      <c r="R1073" s="5">
        <f t="shared" si="65"/>
        <v>14.18</v>
      </c>
      <c r="S1073" s="5">
        <f t="shared" si="66"/>
        <v>20.979499999999994</v>
      </c>
      <c r="T1073" s="7">
        <f t="shared" si="67"/>
        <v>0.59669506107879799</v>
      </c>
    </row>
    <row r="1074" spans="1:20" ht="15.6">
      <c r="A1074" s="2">
        <v>691</v>
      </c>
      <c r="B1074" s="3">
        <v>46185</v>
      </c>
      <c r="C1074" s="4">
        <f>YEAR(SalesDataTable[[#This Row],[Order Date]])</f>
        <v>2026</v>
      </c>
      <c r="D1074" s="16" t="str">
        <f>"Q"&amp;ROUNDUP(MONTH(SalesDataTable[[#This Row],[Order Date]])/3,0)</f>
        <v>Q2</v>
      </c>
      <c r="E1074" s="4">
        <f>MONTH(SalesDataTable[[#This Row],[Order Date]])</f>
        <v>6</v>
      </c>
      <c r="F1074" s="16" t="str">
        <f>TEXT(SalesDataTable[[#This Row],[Order Date]],"MMM")</f>
        <v>Jun</v>
      </c>
      <c r="G1074" s="4" t="s">
        <v>20</v>
      </c>
      <c r="H1074" s="4" t="s">
        <v>33</v>
      </c>
      <c r="I1074" s="4" t="s">
        <v>28</v>
      </c>
      <c r="J1074" s="4" t="s">
        <v>16</v>
      </c>
      <c r="K1074" s="4" t="s">
        <v>9</v>
      </c>
      <c r="L1074" s="4" t="s">
        <v>17</v>
      </c>
      <c r="M1074" s="8">
        <v>5</v>
      </c>
      <c r="N1074" s="5">
        <v>140.9</v>
      </c>
      <c r="O1074" s="6">
        <v>0</v>
      </c>
      <c r="P1074" s="5">
        <v>80.16</v>
      </c>
      <c r="Q1074" s="5">
        <f t="shared" si="64"/>
        <v>704.5</v>
      </c>
      <c r="R1074" s="5">
        <f t="shared" si="65"/>
        <v>400.79999999999995</v>
      </c>
      <c r="S1074" s="5">
        <f t="shared" si="66"/>
        <v>303.70000000000005</v>
      </c>
      <c r="T1074" s="7">
        <f t="shared" si="67"/>
        <v>0.43108587650816188</v>
      </c>
    </row>
    <row r="1075" spans="1:20" ht="15.6">
      <c r="A1075" s="2">
        <v>810</v>
      </c>
      <c r="B1075" s="3">
        <v>46185</v>
      </c>
      <c r="C1075" s="4">
        <f>YEAR(SalesDataTable[[#This Row],[Order Date]])</f>
        <v>2026</v>
      </c>
      <c r="D1075" s="16" t="str">
        <f>"Q"&amp;ROUNDUP(MONTH(SalesDataTable[[#This Row],[Order Date]])/3,0)</f>
        <v>Q2</v>
      </c>
      <c r="E1075" s="4">
        <f>MONTH(SalesDataTable[[#This Row],[Order Date]])</f>
        <v>6</v>
      </c>
      <c r="F1075" s="16" t="str">
        <f>TEXT(SalesDataTable[[#This Row],[Order Date]],"MMM")</f>
        <v>Jun</v>
      </c>
      <c r="G1075" s="4" t="s">
        <v>6</v>
      </c>
      <c r="H1075" s="4" t="s">
        <v>43</v>
      </c>
      <c r="I1075" s="4" t="s">
        <v>19</v>
      </c>
      <c r="J1075" s="4" t="s">
        <v>13</v>
      </c>
      <c r="K1075" s="4" t="s">
        <v>34</v>
      </c>
      <c r="L1075" s="4" t="s">
        <v>42</v>
      </c>
      <c r="M1075" s="8">
        <v>3</v>
      </c>
      <c r="N1075" s="5">
        <v>36.659999999999997</v>
      </c>
      <c r="O1075" s="6">
        <v>0</v>
      </c>
      <c r="P1075" s="5">
        <v>13.55</v>
      </c>
      <c r="Q1075" s="5">
        <f t="shared" si="64"/>
        <v>109.97999999999999</v>
      </c>
      <c r="R1075" s="5">
        <f t="shared" si="65"/>
        <v>40.650000000000006</v>
      </c>
      <c r="S1075" s="5">
        <f t="shared" si="66"/>
        <v>69.329999999999984</v>
      </c>
      <c r="T1075" s="7">
        <f t="shared" si="67"/>
        <v>0.63038734315330047</v>
      </c>
    </row>
    <row r="1076" spans="1:20" ht="15.6">
      <c r="A1076" s="2">
        <v>855</v>
      </c>
      <c r="B1076" s="3">
        <v>46185</v>
      </c>
      <c r="C1076" s="4">
        <f>YEAR(SalesDataTable[[#This Row],[Order Date]])</f>
        <v>2026</v>
      </c>
      <c r="D1076" s="16" t="str">
        <f>"Q"&amp;ROUNDUP(MONTH(SalesDataTable[[#This Row],[Order Date]])/3,0)</f>
        <v>Q2</v>
      </c>
      <c r="E1076" s="4">
        <f>MONTH(SalesDataTable[[#This Row],[Order Date]])</f>
        <v>6</v>
      </c>
      <c r="F1076" s="16" t="str">
        <f>TEXT(SalesDataTable[[#This Row],[Order Date]],"MMM")</f>
        <v>Jun</v>
      </c>
      <c r="G1076" s="4" t="s">
        <v>6</v>
      </c>
      <c r="H1076" s="4" t="s">
        <v>27</v>
      </c>
      <c r="I1076" s="4" t="s">
        <v>2</v>
      </c>
      <c r="J1076" s="4" t="s">
        <v>16</v>
      </c>
      <c r="K1076" s="4" t="s">
        <v>14</v>
      </c>
      <c r="L1076" s="4" t="s">
        <v>15</v>
      </c>
      <c r="M1076" s="8">
        <v>1</v>
      </c>
      <c r="N1076" s="5">
        <v>36.299999999999997</v>
      </c>
      <c r="O1076" s="6">
        <v>0.1</v>
      </c>
      <c r="P1076" s="5">
        <v>13.69</v>
      </c>
      <c r="Q1076" s="5">
        <f t="shared" si="64"/>
        <v>32.67</v>
      </c>
      <c r="R1076" s="5">
        <f t="shared" si="65"/>
        <v>13.69</v>
      </c>
      <c r="S1076" s="5">
        <f t="shared" si="66"/>
        <v>18.980000000000004</v>
      </c>
      <c r="T1076" s="7">
        <f t="shared" si="67"/>
        <v>0.58096112641567199</v>
      </c>
    </row>
    <row r="1077" spans="1:20" ht="15.6">
      <c r="A1077" s="2">
        <v>1612</v>
      </c>
      <c r="B1077" s="3">
        <v>46185</v>
      </c>
      <c r="C1077" s="4">
        <f>YEAR(SalesDataTable[[#This Row],[Order Date]])</f>
        <v>2026</v>
      </c>
      <c r="D1077" s="16" t="str">
        <f>"Q"&amp;ROUNDUP(MONTH(SalesDataTable[[#This Row],[Order Date]])/3,0)</f>
        <v>Q2</v>
      </c>
      <c r="E1077" s="4">
        <f>MONTH(SalesDataTable[[#This Row],[Order Date]])</f>
        <v>6</v>
      </c>
      <c r="F1077" s="16" t="str">
        <f>TEXT(SalesDataTable[[#This Row],[Order Date]],"MMM")</f>
        <v>Jun</v>
      </c>
      <c r="G1077" s="4" t="s">
        <v>11</v>
      </c>
      <c r="H1077" s="4" t="s">
        <v>52</v>
      </c>
      <c r="I1077" s="4" t="s">
        <v>2</v>
      </c>
      <c r="J1077" s="4" t="s">
        <v>13</v>
      </c>
      <c r="K1077" s="4" t="s">
        <v>23</v>
      </c>
      <c r="L1077" s="4" t="s">
        <v>51</v>
      </c>
      <c r="M1077" s="8">
        <v>2</v>
      </c>
      <c r="N1077" s="5">
        <v>120.64</v>
      </c>
      <c r="O1077" s="6">
        <v>0</v>
      </c>
      <c r="P1077" s="5">
        <v>61.66</v>
      </c>
      <c r="Q1077" s="5">
        <f t="shared" si="64"/>
        <v>241.28</v>
      </c>
      <c r="R1077" s="5">
        <f t="shared" si="65"/>
        <v>123.32</v>
      </c>
      <c r="S1077" s="5">
        <f t="shared" si="66"/>
        <v>117.96000000000001</v>
      </c>
      <c r="T1077" s="7">
        <f t="shared" si="67"/>
        <v>0.48889257294429711</v>
      </c>
    </row>
    <row r="1078" spans="1:20" ht="15.6">
      <c r="A1078" s="2">
        <v>1704</v>
      </c>
      <c r="B1078" s="3">
        <v>46185</v>
      </c>
      <c r="C1078" s="4">
        <f>YEAR(SalesDataTable[[#This Row],[Order Date]])</f>
        <v>2026</v>
      </c>
      <c r="D1078" s="16" t="str">
        <f>"Q"&amp;ROUNDUP(MONTH(SalesDataTable[[#This Row],[Order Date]])/3,0)</f>
        <v>Q2</v>
      </c>
      <c r="E1078" s="4">
        <f>MONTH(SalesDataTable[[#This Row],[Order Date]])</f>
        <v>6</v>
      </c>
      <c r="F1078" s="16" t="str">
        <f>TEXT(SalesDataTable[[#This Row],[Order Date]],"MMM")</f>
        <v>Jun</v>
      </c>
      <c r="G1078" s="4" t="s">
        <v>11</v>
      </c>
      <c r="H1078" s="4" t="s">
        <v>52</v>
      </c>
      <c r="I1078" s="4" t="s">
        <v>2</v>
      </c>
      <c r="J1078" s="4" t="s">
        <v>3</v>
      </c>
      <c r="K1078" s="4" t="s">
        <v>14</v>
      </c>
      <c r="L1078" s="4" t="s">
        <v>32</v>
      </c>
      <c r="M1078" s="8">
        <v>1</v>
      </c>
      <c r="N1078" s="5">
        <v>47.07</v>
      </c>
      <c r="O1078" s="6">
        <v>0</v>
      </c>
      <c r="P1078" s="5">
        <v>18.7</v>
      </c>
      <c r="Q1078" s="5">
        <f t="shared" si="64"/>
        <v>47.07</v>
      </c>
      <c r="R1078" s="5">
        <f t="shared" si="65"/>
        <v>18.7</v>
      </c>
      <c r="S1078" s="5">
        <f t="shared" si="66"/>
        <v>28.37</v>
      </c>
      <c r="T1078" s="7">
        <f t="shared" si="67"/>
        <v>0.60271935415338862</v>
      </c>
    </row>
    <row r="1079" spans="1:20" ht="15.6">
      <c r="A1079" s="2">
        <v>1857</v>
      </c>
      <c r="B1079" s="3">
        <v>46185</v>
      </c>
      <c r="C1079" s="4">
        <f>YEAR(SalesDataTable[[#This Row],[Order Date]])</f>
        <v>2026</v>
      </c>
      <c r="D1079" s="16" t="str">
        <f>"Q"&amp;ROUNDUP(MONTH(SalesDataTable[[#This Row],[Order Date]])/3,0)</f>
        <v>Q2</v>
      </c>
      <c r="E1079" s="4">
        <f>MONTH(SalesDataTable[[#This Row],[Order Date]])</f>
        <v>6</v>
      </c>
      <c r="F1079" s="16" t="str">
        <f>TEXT(SalesDataTable[[#This Row],[Order Date]],"MMM")</f>
        <v>Jun</v>
      </c>
      <c r="G1079" s="4" t="s">
        <v>11</v>
      </c>
      <c r="H1079" s="4" t="s">
        <v>18</v>
      </c>
      <c r="I1079" s="4" t="s">
        <v>28</v>
      </c>
      <c r="J1079" s="4" t="s">
        <v>16</v>
      </c>
      <c r="K1079" s="4" t="s">
        <v>9</v>
      </c>
      <c r="L1079" s="4" t="s">
        <v>37</v>
      </c>
      <c r="M1079" s="8">
        <v>2</v>
      </c>
      <c r="N1079" s="5">
        <v>154.94</v>
      </c>
      <c r="O1079" s="6">
        <v>0.05</v>
      </c>
      <c r="P1079" s="5">
        <v>77.260000000000005</v>
      </c>
      <c r="Q1079" s="5">
        <f t="shared" si="64"/>
        <v>294.38599999999997</v>
      </c>
      <c r="R1079" s="5">
        <f t="shared" si="65"/>
        <v>154.52000000000001</v>
      </c>
      <c r="S1079" s="5">
        <f t="shared" si="66"/>
        <v>139.86599999999996</v>
      </c>
      <c r="T1079" s="7">
        <f t="shared" si="67"/>
        <v>0.47511090880680457</v>
      </c>
    </row>
    <row r="1080" spans="1:20" ht="15.6">
      <c r="A1080" s="2">
        <v>1888</v>
      </c>
      <c r="B1080" s="3">
        <v>46185</v>
      </c>
      <c r="C1080" s="4">
        <f>YEAR(SalesDataTable[[#This Row],[Order Date]])</f>
        <v>2026</v>
      </c>
      <c r="D1080" s="16" t="str">
        <f>"Q"&amp;ROUNDUP(MONTH(SalesDataTable[[#This Row],[Order Date]])/3,0)</f>
        <v>Q2</v>
      </c>
      <c r="E1080" s="4">
        <f>MONTH(SalesDataTable[[#This Row],[Order Date]])</f>
        <v>6</v>
      </c>
      <c r="F1080" s="16" t="str">
        <f>TEXT(SalesDataTable[[#This Row],[Order Date]],"MMM")</f>
        <v>Jun</v>
      </c>
      <c r="G1080" s="4" t="s">
        <v>6</v>
      </c>
      <c r="H1080" s="4" t="s">
        <v>43</v>
      </c>
      <c r="I1080" s="4" t="s">
        <v>2</v>
      </c>
      <c r="J1080" s="4" t="s">
        <v>3</v>
      </c>
      <c r="K1080" s="4" t="s">
        <v>14</v>
      </c>
      <c r="L1080" s="4" t="s">
        <v>32</v>
      </c>
      <c r="M1080" s="8">
        <v>1</v>
      </c>
      <c r="N1080" s="5">
        <v>45.97</v>
      </c>
      <c r="O1080" s="6">
        <v>0.05</v>
      </c>
      <c r="P1080" s="5">
        <v>18.41</v>
      </c>
      <c r="Q1080" s="5">
        <f t="shared" si="64"/>
        <v>43.671499999999995</v>
      </c>
      <c r="R1080" s="5">
        <f t="shared" si="65"/>
        <v>18.41</v>
      </c>
      <c r="S1080" s="5">
        <f t="shared" si="66"/>
        <v>25.261499999999995</v>
      </c>
      <c r="T1080" s="7">
        <f t="shared" si="67"/>
        <v>0.57844360738696854</v>
      </c>
    </row>
    <row r="1081" spans="1:20" ht="15.6">
      <c r="A1081" s="2">
        <v>2683</v>
      </c>
      <c r="B1081" s="3">
        <v>46185</v>
      </c>
      <c r="C1081" s="4">
        <f>YEAR(SalesDataTable[[#This Row],[Order Date]])</f>
        <v>2026</v>
      </c>
      <c r="D1081" s="16" t="str">
        <f>"Q"&amp;ROUNDUP(MONTH(SalesDataTable[[#This Row],[Order Date]])/3,0)</f>
        <v>Q2</v>
      </c>
      <c r="E1081" s="4">
        <f>MONTH(SalesDataTable[[#This Row],[Order Date]])</f>
        <v>6</v>
      </c>
      <c r="F1081" s="16" t="str">
        <f>TEXT(SalesDataTable[[#This Row],[Order Date]],"MMM")</f>
        <v>Jun</v>
      </c>
      <c r="G1081" s="4" t="s">
        <v>20</v>
      </c>
      <c r="H1081" s="4" t="s">
        <v>33</v>
      </c>
      <c r="I1081" s="4" t="s">
        <v>2</v>
      </c>
      <c r="J1081" s="4" t="s">
        <v>3</v>
      </c>
      <c r="K1081" s="4" t="s">
        <v>23</v>
      </c>
      <c r="L1081" s="4" t="s">
        <v>29</v>
      </c>
      <c r="M1081" s="8">
        <v>1</v>
      </c>
      <c r="N1081" s="5">
        <v>198.64</v>
      </c>
      <c r="O1081" s="6">
        <v>0.05</v>
      </c>
      <c r="P1081" s="5">
        <v>101.89</v>
      </c>
      <c r="Q1081" s="5">
        <f t="shared" si="64"/>
        <v>188.70799999999997</v>
      </c>
      <c r="R1081" s="5">
        <f t="shared" si="65"/>
        <v>101.89</v>
      </c>
      <c r="S1081" s="5">
        <f t="shared" si="66"/>
        <v>86.817999999999969</v>
      </c>
      <c r="T1081" s="7">
        <f t="shared" si="67"/>
        <v>0.46006528605040581</v>
      </c>
    </row>
    <row r="1082" spans="1:20" ht="15.6">
      <c r="A1082" s="2">
        <v>4211</v>
      </c>
      <c r="B1082" s="3">
        <v>46185</v>
      </c>
      <c r="C1082" s="4">
        <f>YEAR(SalesDataTable[[#This Row],[Order Date]])</f>
        <v>2026</v>
      </c>
      <c r="D1082" s="16" t="str">
        <f>"Q"&amp;ROUNDUP(MONTH(SalesDataTable[[#This Row],[Order Date]])/3,0)</f>
        <v>Q2</v>
      </c>
      <c r="E1082" s="4">
        <f>MONTH(SalesDataTable[[#This Row],[Order Date]])</f>
        <v>6</v>
      </c>
      <c r="F1082" s="16" t="str">
        <f>TEXT(SalesDataTable[[#This Row],[Order Date]],"MMM")</f>
        <v>Jun</v>
      </c>
      <c r="G1082" s="4" t="s">
        <v>11</v>
      </c>
      <c r="H1082" s="4" t="s">
        <v>18</v>
      </c>
      <c r="I1082" s="4" t="s">
        <v>2</v>
      </c>
      <c r="J1082" s="4" t="s">
        <v>13</v>
      </c>
      <c r="K1082" s="4" t="s">
        <v>14</v>
      </c>
      <c r="L1082" s="4" t="s">
        <v>48</v>
      </c>
      <c r="M1082" s="8">
        <v>5</v>
      </c>
      <c r="N1082" s="5">
        <v>168.57</v>
      </c>
      <c r="O1082" s="6">
        <v>0</v>
      </c>
      <c r="P1082" s="5">
        <v>88.65</v>
      </c>
      <c r="Q1082" s="5">
        <f t="shared" si="64"/>
        <v>842.84999999999991</v>
      </c>
      <c r="R1082" s="5">
        <f t="shared" si="65"/>
        <v>443.25</v>
      </c>
      <c r="S1082" s="5">
        <f t="shared" si="66"/>
        <v>399.59999999999991</v>
      </c>
      <c r="T1082" s="7">
        <f t="shared" si="67"/>
        <v>0.47410571276027758</v>
      </c>
    </row>
    <row r="1083" spans="1:20" ht="15.6">
      <c r="A1083" s="2">
        <v>4353</v>
      </c>
      <c r="B1083" s="3">
        <v>46185</v>
      </c>
      <c r="C1083" s="4">
        <f>YEAR(SalesDataTable[[#This Row],[Order Date]])</f>
        <v>2026</v>
      </c>
      <c r="D1083" s="16" t="str">
        <f>"Q"&amp;ROUNDUP(MONTH(SalesDataTable[[#This Row],[Order Date]])/3,0)</f>
        <v>Q2</v>
      </c>
      <c r="E1083" s="4">
        <f>MONTH(SalesDataTable[[#This Row],[Order Date]])</f>
        <v>6</v>
      </c>
      <c r="F1083" s="16" t="str">
        <f>TEXT(SalesDataTable[[#This Row],[Order Date]],"MMM")</f>
        <v>Jun</v>
      </c>
      <c r="G1083" s="4" t="s">
        <v>6</v>
      </c>
      <c r="H1083" s="4" t="s">
        <v>27</v>
      </c>
      <c r="I1083" s="4" t="s">
        <v>19</v>
      </c>
      <c r="J1083" s="4" t="s">
        <v>13</v>
      </c>
      <c r="K1083" s="4" t="s">
        <v>14</v>
      </c>
      <c r="L1083" s="4" t="s">
        <v>15</v>
      </c>
      <c r="M1083" s="8">
        <v>1</v>
      </c>
      <c r="N1083" s="5">
        <v>36.65</v>
      </c>
      <c r="O1083" s="6">
        <v>0</v>
      </c>
      <c r="P1083" s="5">
        <v>13.97</v>
      </c>
      <c r="Q1083" s="5">
        <f t="shared" si="64"/>
        <v>36.65</v>
      </c>
      <c r="R1083" s="5">
        <f t="shared" si="65"/>
        <v>13.97</v>
      </c>
      <c r="S1083" s="5">
        <f t="shared" si="66"/>
        <v>22.68</v>
      </c>
      <c r="T1083" s="7">
        <f t="shared" si="67"/>
        <v>0.61882673942701227</v>
      </c>
    </row>
    <row r="1084" spans="1:20" ht="15.6">
      <c r="A1084" s="2">
        <v>5020</v>
      </c>
      <c r="B1084" s="3">
        <v>46185</v>
      </c>
      <c r="C1084" s="4">
        <f>YEAR(SalesDataTable[[#This Row],[Order Date]])</f>
        <v>2026</v>
      </c>
      <c r="D1084" s="16" t="str">
        <f>"Q"&amp;ROUNDUP(MONTH(SalesDataTable[[#This Row],[Order Date]])/3,0)</f>
        <v>Q2</v>
      </c>
      <c r="E1084" s="4">
        <f>MONTH(SalesDataTable[[#This Row],[Order Date]])</f>
        <v>6</v>
      </c>
      <c r="F1084" s="16" t="str">
        <f>TEXT(SalesDataTable[[#This Row],[Order Date]],"MMM")</f>
        <v>Jun</v>
      </c>
      <c r="G1084" s="4" t="s">
        <v>11</v>
      </c>
      <c r="H1084" s="4" t="s">
        <v>25</v>
      </c>
      <c r="I1084" s="4" t="s">
        <v>19</v>
      </c>
      <c r="J1084" s="4" t="s">
        <v>3</v>
      </c>
      <c r="K1084" s="4" t="s">
        <v>14</v>
      </c>
      <c r="L1084" s="4" t="s">
        <v>15</v>
      </c>
      <c r="M1084" s="8">
        <v>2</v>
      </c>
      <c r="N1084" s="5">
        <v>35.450000000000003</v>
      </c>
      <c r="O1084" s="6">
        <v>0.05</v>
      </c>
      <c r="P1084" s="5">
        <v>13.39</v>
      </c>
      <c r="Q1084" s="5">
        <f t="shared" si="64"/>
        <v>67.355000000000004</v>
      </c>
      <c r="R1084" s="5">
        <f t="shared" si="65"/>
        <v>26.78</v>
      </c>
      <c r="S1084" s="5">
        <f t="shared" si="66"/>
        <v>40.575000000000003</v>
      </c>
      <c r="T1084" s="7">
        <f t="shared" si="67"/>
        <v>0.60240516665429444</v>
      </c>
    </row>
    <row r="1085" spans="1:20" ht="15.6">
      <c r="A1085" s="2">
        <v>564</v>
      </c>
      <c r="B1085" s="3">
        <v>46186</v>
      </c>
      <c r="C1085" s="4">
        <f>YEAR(SalesDataTable[[#This Row],[Order Date]])</f>
        <v>2026</v>
      </c>
      <c r="D1085" s="16" t="str">
        <f>"Q"&amp;ROUNDUP(MONTH(SalesDataTable[[#This Row],[Order Date]])/3,0)</f>
        <v>Q2</v>
      </c>
      <c r="E1085" s="4">
        <f>MONTH(SalesDataTable[[#This Row],[Order Date]])</f>
        <v>6</v>
      </c>
      <c r="F1085" s="16" t="str">
        <f>TEXT(SalesDataTable[[#This Row],[Order Date]],"MMM")</f>
        <v>Jun</v>
      </c>
      <c r="G1085" s="4" t="s">
        <v>11</v>
      </c>
      <c r="H1085" s="4" t="s">
        <v>25</v>
      </c>
      <c r="I1085" s="4" t="s">
        <v>19</v>
      </c>
      <c r="J1085" s="4" t="s">
        <v>13</v>
      </c>
      <c r="K1085" s="4" t="s">
        <v>14</v>
      </c>
      <c r="L1085" s="4" t="s">
        <v>32</v>
      </c>
      <c r="M1085" s="8">
        <v>3</v>
      </c>
      <c r="N1085" s="5">
        <v>45.82</v>
      </c>
      <c r="O1085" s="6">
        <v>0.1</v>
      </c>
      <c r="P1085" s="5">
        <v>18.61</v>
      </c>
      <c r="Q1085" s="5">
        <f t="shared" si="64"/>
        <v>123.71400000000001</v>
      </c>
      <c r="R1085" s="5">
        <f t="shared" si="65"/>
        <v>55.83</v>
      </c>
      <c r="S1085" s="5">
        <f t="shared" si="66"/>
        <v>67.884000000000015</v>
      </c>
      <c r="T1085" s="7">
        <f t="shared" si="67"/>
        <v>0.54871720258014456</v>
      </c>
    </row>
    <row r="1086" spans="1:20" ht="15.6">
      <c r="A1086" s="2">
        <v>736</v>
      </c>
      <c r="B1086" s="3">
        <v>46186</v>
      </c>
      <c r="C1086" s="4">
        <f>YEAR(SalesDataTable[[#This Row],[Order Date]])</f>
        <v>2026</v>
      </c>
      <c r="D1086" s="16" t="str">
        <f>"Q"&amp;ROUNDUP(MONTH(SalesDataTable[[#This Row],[Order Date]])/3,0)</f>
        <v>Q2</v>
      </c>
      <c r="E1086" s="4">
        <f>MONTH(SalesDataTable[[#This Row],[Order Date]])</f>
        <v>6</v>
      </c>
      <c r="F1086" s="16" t="str">
        <f>TEXT(SalesDataTable[[#This Row],[Order Date]],"MMM")</f>
        <v>Jun</v>
      </c>
      <c r="G1086" s="4" t="s">
        <v>20</v>
      </c>
      <c r="H1086" s="4" t="s">
        <v>47</v>
      </c>
      <c r="I1086" s="4" t="s">
        <v>19</v>
      </c>
      <c r="J1086" s="4" t="s">
        <v>16</v>
      </c>
      <c r="K1086" s="4" t="s">
        <v>9</v>
      </c>
      <c r="L1086" s="4" t="s">
        <v>37</v>
      </c>
      <c r="M1086" s="8">
        <v>1</v>
      </c>
      <c r="N1086" s="5">
        <v>152.78</v>
      </c>
      <c r="O1086" s="6">
        <v>0</v>
      </c>
      <c r="P1086" s="5">
        <v>78.540000000000006</v>
      </c>
      <c r="Q1086" s="5">
        <f t="shared" si="64"/>
        <v>152.78</v>
      </c>
      <c r="R1086" s="5">
        <f t="shared" si="65"/>
        <v>78.540000000000006</v>
      </c>
      <c r="S1086" s="5">
        <f t="shared" si="66"/>
        <v>74.239999999999995</v>
      </c>
      <c r="T1086" s="7">
        <f t="shared" si="67"/>
        <v>0.48592747741851022</v>
      </c>
    </row>
    <row r="1087" spans="1:20" ht="15.6">
      <c r="A1087" s="2">
        <v>1300</v>
      </c>
      <c r="B1087" s="3">
        <v>46186</v>
      </c>
      <c r="C1087" s="4">
        <f>YEAR(SalesDataTable[[#This Row],[Order Date]])</f>
        <v>2026</v>
      </c>
      <c r="D1087" s="16" t="str">
        <f>"Q"&amp;ROUNDUP(MONTH(SalesDataTable[[#This Row],[Order Date]])/3,0)</f>
        <v>Q2</v>
      </c>
      <c r="E1087" s="4">
        <f>MONTH(SalesDataTable[[#This Row],[Order Date]])</f>
        <v>6</v>
      </c>
      <c r="F1087" s="16" t="str">
        <f>TEXT(SalesDataTable[[#This Row],[Order Date]],"MMM")</f>
        <v>Jun</v>
      </c>
      <c r="G1087" s="4" t="s">
        <v>6</v>
      </c>
      <c r="H1087" s="4" t="s">
        <v>27</v>
      </c>
      <c r="I1087" s="4" t="s">
        <v>2</v>
      </c>
      <c r="J1087" s="4" t="s">
        <v>13</v>
      </c>
      <c r="K1087" s="4" t="s">
        <v>4</v>
      </c>
      <c r="L1087" s="4" t="s">
        <v>22</v>
      </c>
      <c r="M1087" s="8">
        <v>1</v>
      </c>
      <c r="N1087" s="5">
        <v>49.76</v>
      </c>
      <c r="O1087" s="6">
        <v>0.05</v>
      </c>
      <c r="P1087" s="5">
        <v>22.58</v>
      </c>
      <c r="Q1087" s="5">
        <f t="shared" si="64"/>
        <v>47.271999999999998</v>
      </c>
      <c r="R1087" s="5">
        <f t="shared" si="65"/>
        <v>22.58</v>
      </c>
      <c r="S1087" s="5">
        <f t="shared" si="66"/>
        <v>24.692</v>
      </c>
      <c r="T1087" s="7">
        <f t="shared" si="67"/>
        <v>0.52233880521238796</v>
      </c>
    </row>
    <row r="1088" spans="1:20" ht="15.6">
      <c r="A1088" s="2">
        <v>1948</v>
      </c>
      <c r="B1088" s="3">
        <v>46186</v>
      </c>
      <c r="C1088" s="4">
        <f>YEAR(SalesDataTable[[#This Row],[Order Date]])</f>
        <v>2026</v>
      </c>
      <c r="D1088" s="16" t="str">
        <f>"Q"&amp;ROUNDUP(MONTH(SalesDataTable[[#This Row],[Order Date]])/3,0)</f>
        <v>Q2</v>
      </c>
      <c r="E1088" s="4">
        <f>MONTH(SalesDataTable[[#This Row],[Order Date]])</f>
        <v>6</v>
      </c>
      <c r="F1088" s="16" t="str">
        <f>TEXT(SalesDataTable[[#This Row],[Order Date]],"MMM")</f>
        <v>Jun</v>
      </c>
      <c r="G1088" s="4" t="s">
        <v>20</v>
      </c>
      <c r="H1088" s="4" t="s">
        <v>33</v>
      </c>
      <c r="I1088" s="4" t="s">
        <v>19</v>
      </c>
      <c r="J1088" s="4" t="s">
        <v>13</v>
      </c>
      <c r="K1088" s="4" t="s">
        <v>9</v>
      </c>
      <c r="L1088" s="4" t="s">
        <v>37</v>
      </c>
      <c r="M1088" s="8">
        <v>1</v>
      </c>
      <c r="N1088" s="5">
        <v>157.6</v>
      </c>
      <c r="O1088" s="6">
        <v>0.05</v>
      </c>
      <c r="P1088" s="5">
        <v>79.34</v>
      </c>
      <c r="Q1088" s="5">
        <f t="shared" si="64"/>
        <v>149.72</v>
      </c>
      <c r="R1088" s="5">
        <f t="shared" si="65"/>
        <v>79.34</v>
      </c>
      <c r="S1088" s="5">
        <f t="shared" si="66"/>
        <v>70.38</v>
      </c>
      <c r="T1088" s="7">
        <f t="shared" si="67"/>
        <v>0.47007747795885652</v>
      </c>
    </row>
    <row r="1089" spans="1:20" ht="15.6">
      <c r="A1089" s="2">
        <v>2272</v>
      </c>
      <c r="B1089" s="3">
        <v>46186</v>
      </c>
      <c r="C1089" s="4">
        <f>YEAR(SalesDataTable[[#This Row],[Order Date]])</f>
        <v>2026</v>
      </c>
      <c r="D1089" s="16" t="str">
        <f>"Q"&amp;ROUNDUP(MONTH(SalesDataTable[[#This Row],[Order Date]])/3,0)</f>
        <v>Q2</v>
      </c>
      <c r="E1089" s="4">
        <f>MONTH(SalesDataTable[[#This Row],[Order Date]])</f>
        <v>6</v>
      </c>
      <c r="F1089" s="16" t="str">
        <f>TEXT(SalesDataTable[[#This Row],[Order Date]],"MMM")</f>
        <v>Jun</v>
      </c>
      <c r="G1089" s="4" t="s">
        <v>20</v>
      </c>
      <c r="H1089" s="4" t="s">
        <v>33</v>
      </c>
      <c r="I1089" s="4" t="s">
        <v>2</v>
      </c>
      <c r="J1089" s="4" t="s">
        <v>3</v>
      </c>
      <c r="K1089" s="4" t="s">
        <v>34</v>
      </c>
      <c r="L1089" s="4" t="s">
        <v>38</v>
      </c>
      <c r="M1089" s="8">
        <v>1</v>
      </c>
      <c r="N1089" s="5">
        <v>125.01</v>
      </c>
      <c r="O1089" s="6">
        <v>0.15</v>
      </c>
      <c r="P1089" s="5">
        <v>70.39</v>
      </c>
      <c r="Q1089" s="5">
        <f t="shared" si="64"/>
        <v>106.2585</v>
      </c>
      <c r="R1089" s="5">
        <f t="shared" si="65"/>
        <v>70.39</v>
      </c>
      <c r="S1089" s="5">
        <f t="shared" si="66"/>
        <v>35.868499999999997</v>
      </c>
      <c r="T1089" s="7">
        <f t="shared" si="67"/>
        <v>0.33755887764272974</v>
      </c>
    </row>
    <row r="1090" spans="1:20" ht="15.6">
      <c r="A1090" s="2">
        <v>2680</v>
      </c>
      <c r="B1090" s="3">
        <v>46186</v>
      </c>
      <c r="C1090" s="4">
        <f>YEAR(SalesDataTable[[#This Row],[Order Date]])</f>
        <v>2026</v>
      </c>
      <c r="D1090" s="16" t="str">
        <f>"Q"&amp;ROUNDUP(MONTH(SalesDataTable[[#This Row],[Order Date]])/3,0)</f>
        <v>Q2</v>
      </c>
      <c r="E1090" s="4">
        <f>MONTH(SalesDataTable[[#This Row],[Order Date]])</f>
        <v>6</v>
      </c>
      <c r="F1090" s="16" t="str">
        <f>TEXT(SalesDataTable[[#This Row],[Order Date]],"MMM")</f>
        <v>Jun</v>
      </c>
      <c r="G1090" s="4" t="s">
        <v>6</v>
      </c>
      <c r="H1090" s="4" t="s">
        <v>49</v>
      </c>
      <c r="I1090" s="4" t="s">
        <v>2</v>
      </c>
      <c r="J1090" s="4" t="s">
        <v>3</v>
      </c>
      <c r="K1090" s="4" t="s">
        <v>9</v>
      </c>
      <c r="L1090" s="4" t="s">
        <v>10</v>
      </c>
      <c r="M1090" s="8">
        <v>1</v>
      </c>
      <c r="N1090" s="5">
        <v>93.59</v>
      </c>
      <c r="O1090" s="6">
        <v>0.15</v>
      </c>
      <c r="P1090" s="5">
        <v>46.48</v>
      </c>
      <c r="Q1090" s="5">
        <f t="shared" ref="Q1090:Q1153" si="68">M1090*N1090*(1-O1090)</f>
        <v>79.551500000000004</v>
      </c>
      <c r="R1090" s="5">
        <f t="shared" ref="R1090:R1153" si="69">M1090*P1090</f>
        <v>46.48</v>
      </c>
      <c r="S1090" s="5">
        <f t="shared" ref="S1090:S1153" si="70">Q1090-R1090</f>
        <v>33.071500000000007</v>
      </c>
      <c r="T1090" s="7">
        <f t="shared" ref="T1090:T1153" si="71">IFERROR(S1090/Q1090,0)</f>
        <v>0.41572440494522422</v>
      </c>
    </row>
    <row r="1091" spans="1:20" ht="15.6">
      <c r="A1091" s="2">
        <v>4178</v>
      </c>
      <c r="B1091" s="3">
        <v>46186</v>
      </c>
      <c r="C1091" s="4">
        <f>YEAR(SalesDataTable[[#This Row],[Order Date]])</f>
        <v>2026</v>
      </c>
      <c r="D1091" s="16" t="str">
        <f>"Q"&amp;ROUNDUP(MONTH(SalesDataTable[[#This Row],[Order Date]])/3,0)</f>
        <v>Q2</v>
      </c>
      <c r="E1091" s="4">
        <f>MONTH(SalesDataTable[[#This Row],[Order Date]])</f>
        <v>6</v>
      </c>
      <c r="F1091" s="16" t="str">
        <f>TEXT(SalesDataTable[[#This Row],[Order Date]],"MMM")</f>
        <v>Jun</v>
      </c>
      <c r="G1091" s="4" t="s">
        <v>11</v>
      </c>
      <c r="H1091" s="4" t="s">
        <v>12</v>
      </c>
      <c r="I1091" s="4" t="s">
        <v>19</v>
      </c>
      <c r="J1091" s="4" t="s">
        <v>3</v>
      </c>
      <c r="K1091" s="4" t="s">
        <v>9</v>
      </c>
      <c r="L1091" s="4" t="s">
        <v>17</v>
      </c>
      <c r="M1091" s="8">
        <v>4</v>
      </c>
      <c r="N1091" s="5">
        <v>143.9</v>
      </c>
      <c r="O1091" s="6">
        <v>0.05</v>
      </c>
      <c r="P1091" s="5">
        <v>79.709999999999994</v>
      </c>
      <c r="Q1091" s="5">
        <f t="shared" si="68"/>
        <v>546.82000000000005</v>
      </c>
      <c r="R1091" s="5">
        <f t="shared" si="69"/>
        <v>318.83999999999997</v>
      </c>
      <c r="S1091" s="5">
        <f t="shared" si="70"/>
        <v>227.98000000000008</v>
      </c>
      <c r="T1091" s="7">
        <f t="shared" si="71"/>
        <v>0.41691964448996022</v>
      </c>
    </row>
    <row r="1092" spans="1:20" ht="15.6">
      <c r="A1092" s="2">
        <v>4272</v>
      </c>
      <c r="B1092" s="3">
        <v>46186</v>
      </c>
      <c r="C1092" s="4">
        <f>YEAR(SalesDataTable[[#This Row],[Order Date]])</f>
        <v>2026</v>
      </c>
      <c r="D1092" s="16" t="str">
        <f>"Q"&amp;ROUNDUP(MONTH(SalesDataTable[[#This Row],[Order Date]])/3,0)</f>
        <v>Q2</v>
      </c>
      <c r="E1092" s="4">
        <f>MONTH(SalesDataTable[[#This Row],[Order Date]])</f>
        <v>6</v>
      </c>
      <c r="F1092" s="16" t="str">
        <f>TEXT(SalesDataTable[[#This Row],[Order Date]],"MMM")</f>
        <v>Jun</v>
      </c>
      <c r="G1092" s="4" t="s">
        <v>20</v>
      </c>
      <c r="H1092" s="4" t="s">
        <v>31</v>
      </c>
      <c r="I1092" s="4" t="s">
        <v>28</v>
      </c>
      <c r="J1092" s="4" t="s">
        <v>3</v>
      </c>
      <c r="K1092" s="4" t="s">
        <v>23</v>
      </c>
      <c r="L1092" s="4" t="s">
        <v>29</v>
      </c>
      <c r="M1092" s="8">
        <v>4</v>
      </c>
      <c r="N1092" s="5">
        <v>190.97</v>
      </c>
      <c r="O1092" s="6">
        <v>0</v>
      </c>
      <c r="P1092" s="5">
        <v>103.36</v>
      </c>
      <c r="Q1092" s="5">
        <f t="shared" si="68"/>
        <v>763.88</v>
      </c>
      <c r="R1092" s="5">
        <f t="shared" si="69"/>
        <v>413.44</v>
      </c>
      <c r="S1092" s="5">
        <f t="shared" si="70"/>
        <v>350.44</v>
      </c>
      <c r="T1092" s="7">
        <f t="shared" si="71"/>
        <v>0.45876315651673039</v>
      </c>
    </row>
    <row r="1093" spans="1:20" ht="15.6">
      <c r="A1093" s="2">
        <v>4713</v>
      </c>
      <c r="B1093" s="3">
        <v>46186</v>
      </c>
      <c r="C1093" s="4">
        <f>YEAR(SalesDataTable[[#This Row],[Order Date]])</f>
        <v>2026</v>
      </c>
      <c r="D1093" s="16" t="str">
        <f>"Q"&amp;ROUNDUP(MONTH(SalesDataTable[[#This Row],[Order Date]])/3,0)</f>
        <v>Q2</v>
      </c>
      <c r="E1093" s="4">
        <f>MONTH(SalesDataTable[[#This Row],[Order Date]])</f>
        <v>6</v>
      </c>
      <c r="F1093" s="16" t="str">
        <f>TEXT(SalesDataTable[[#This Row],[Order Date]],"MMM")</f>
        <v>Jun</v>
      </c>
      <c r="G1093" s="4" t="s">
        <v>20</v>
      </c>
      <c r="H1093" s="4" t="s">
        <v>47</v>
      </c>
      <c r="I1093" s="4" t="s">
        <v>19</v>
      </c>
      <c r="J1093" s="4" t="s">
        <v>16</v>
      </c>
      <c r="K1093" s="4" t="s">
        <v>34</v>
      </c>
      <c r="L1093" s="4" t="s">
        <v>42</v>
      </c>
      <c r="M1093" s="8">
        <v>1</v>
      </c>
      <c r="N1093" s="5">
        <v>35.78</v>
      </c>
      <c r="O1093" s="6">
        <v>0</v>
      </c>
      <c r="P1093" s="5">
        <v>14</v>
      </c>
      <c r="Q1093" s="5">
        <f t="shared" si="68"/>
        <v>35.78</v>
      </c>
      <c r="R1093" s="5">
        <f t="shared" si="69"/>
        <v>14</v>
      </c>
      <c r="S1093" s="5">
        <f t="shared" si="70"/>
        <v>21.78</v>
      </c>
      <c r="T1093" s="7">
        <f t="shared" si="71"/>
        <v>0.60871995528228062</v>
      </c>
    </row>
    <row r="1094" spans="1:20" ht="15.6">
      <c r="A1094" s="2">
        <v>5166</v>
      </c>
      <c r="B1094" s="3">
        <v>46186</v>
      </c>
      <c r="C1094" s="4">
        <f>YEAR(SalesDataTable[[#This Row],[Order Date]])</f>
        <v>2026</v>
      </c>
      <c r="D1094" s="16" t="str">
        <f>"Q"&amp;ROUNDUP(MONTH(SalesDataTable[[#This Row],[Order Date]])/3,0)</f>
        <v>Q2</v>
      </c>
      <c r="E1094" s="4">
        <f>MONTH(SalesDataTable[[#This Row],[Order Date]])</f>
        <v>6</v>
      </c>
      <c r="F1094" s="16" t="str">
        <f>TEXT(SalesDataTable[[#This Row],[Order Date]],"MMM")</f>
        <v>Jun</v>
      </c>
      <c r="G1094" s="4" t="s">
        <v>20</v>
      </c>
      <c r="H1094" s="4" t="s">
        <v>31</v>
      </c>
      <c r="I1094" s="4" t="s">
        <v>28</v>
      </c>
      <c r="J1094" s="4" t="s">
        <v>13</v>
      </c>
      <c r="K1094" s="4" t="s">
        <v>23</v>
      </c>
      <c r="L1094" s="4" t="s">
        <v>51</v>
      </c>
      <c r="M1094" s="8">
        <v>3</v>
      </c>
      <c r="N1094" s="5">
        <v>125.25</v>
      </c>
      <c r="O1094" s="6">
        <v>0.05</v>
      </c>
      <c r="P1094" s="5">
        <v>58.95</v>
      </c>
      <c r="Q1094" s="5">
        <f t="shared" si="68"/>
        <v>356.96249999999998</v>
      </c>
      <c r="R1094" s="5">
        <f t="shared" si="69"/>
        <v>176.85000000000002</v>
      </c>
      <c r="S1094" s="5">
        <f t="shared" si="70"/>
        <v>180.11249999999995</v>
      </c>
      <c r="T1094" s="7">
        <f t="shared" si="71"/>
        <v>0.50456980775291516</v>
      </c>
    </row>
    <row r="1095" spans="1:20" ht="15.6">
      <c r="A1095" s="2">
        <v>486</v>
      </c>
      <c r="B1095" s="3">
        <v>46187</v>
      </c>
      <c r="C1095" s="4">
        <f>YEAR(SalesDataTable[[#This Row],[Order Date]])</f>
        <v>2026</v>
      </c>
      <c r="D1095" s="16" t="str">
        <f>"Q"&amp;ROUNDUP(MONTH(SalesDataTable[[#This Row],[Order Date]])/3,0)</f>
        <v>Q2</v>
      </c>
      <c r="E1095" s="4">
        <f>MONTH(SalesDataTable[[#This Row],[Order Date]])</f>
        <v>6</v>
      </c>
      <c r="F1095" s="16" t="str">
        <f>TEXT(SalesDataTable[[#This Row],[Order Date]],"MMM")</f>
        <v>Jun</v>
      </c>
      <c r="G1095" s="4" t="s">
        <v>0</v>
      </c>
      <c r="H1095" s="4" t="s">
        <v>36</v>
      </c>
      <c r="I1095" s="4" t="s">
        <v>8</v>
      </c>
      <c r="J1095" s="4" t="s">
        <v>16</v>
      </c>
      <c r="K1095" s="4" t="s">
        <v>9</v>
      </c>
      <c r="L1095" s="4" t="s">
        <v>46</v>
      </c>
      <c r="M1095" s="8">
        <v>8</v>
      </c>
      <c r="N1095" s="5">
        <v>72.36</v>
      </c>
      <c r="O1095" s="6">
        <v>0.1</v>
      </c>
      <c r="P1095" s="5">
        <v>32.229999999999997</v>
      </c>
      <c r="Q1095" s="5">
        <f t="shared" si="68"/>
        <v>520.99199999999996</v>
      </c>
      <c r="R1095" s="5">
        <f t="shared" si="69"/>
        <v>257.83999999999997</v>
      </c>
      <c r="S1095" s="5">
        <f t="shared" si="70"/>
        <v>263.15199999999999</v>
      </c>
      <c r="T1095" s="7">
        <f t="shared" si="71"/>
        <v>0.5050979669553467</v>
      </c>
    </row>
    <row r="1096" spans="1:20" ht="15.6">
      <c r="A1096" s="2">
        <v>1507</v>
      </c>
      <c r="B1096" s="3">
        <v>46187</v>
      </c>
      <c r="C1096" s="4">
        <f>YEAR(SalesDataTable[[#This Row],[Order Date]])</f>
        <v>2026</v>
      </c>
      <c r="D1096" s="16" t="str">
        <f>"Q"&amp;ROUNDUP(MONTH(SalesDataTable[[#This Row],[Order Date]])/3,0)</f>
        <v>Q2</v>
      </c>
      <c r="E1096" s="4">
        <f>MONTH(SalesDataTable[[#This Row],[Order Date]])</f>
        <v>6</v>
      </c>
      <c r="F1096" s="16" t="str">
        <f>TEXT(SalesDataTable[[#This Row],[Order Date]],"MMM")</f>
        <v>Jun</v>
      </c>
      <c r="G1096" s="4" t="s">
        <v>0</v>
      </c>
      <c r="H1096" s="4" t="s">
        <v>50</v>
      </c>
      <c r="I1096" s="4" t="s">
        <v>19</v>
      </c>
      <c r="J1096" s="4" t="s">
        <v>3</v>
      </c>
      <c r="K1096" s="4" t="s">
        <v>14</v>
      </c>
      <c r="L1096" s="4" t="s">
        <v>48</v>
      </c>
      <c r="M1096" s="8">
        <v>1</v>
      </c>
      <c r="N1096" s="5">
        <v>162.51</v>
      </c>
      <c r="O1096" s="6">
        <v>0</v>
      </c>
      <c r="P1096" s="5">
        <v>88.29</v>
      </c>
      <c r="Q1096" s="5">
        <f t="shared" si="68"/>
        <v>162.51</v>
      </c>
      <c r="R1096" s="5">
        <f t="shared" si="69"/>
        <v>88.29</v>
      </c>
      <c r="S1096" s="5">
        <f t="shared" si="70"/>
        <v>74.219999999999985</v>
      </c>
      <c r="T1096" s="7">
        <f t="shared" si="71"/>
        <v>0.45671035628576695</v>
      </c>
    </row>
    <row r="1097" spans="1:20" ht="15.6">
      <c r="A1097" s="2">
        <v>1821</v>
      </c>
      <c r="B1097" s="3">
        <v>46187</v>
      </c>
      <c r="C1097" s="4">
        <f>YEAR(SalesDataTable[[#This Row],[Order Date]])</f>
        <v>2026</v>
      </c>
      <c r="D1097" s="16" t="str">
        <f>"Q"&amp;ROUNDUP(MONTH(SalesDataTable[[#This Row],[Order Date]])/3,0)</f>
        <v>Q2</v>
      </c>
      <c r="E1097" s="4">
        <f>MONTH(SalesDataTable[[#This Row],[Order Date]])</f>
        <v>6</v>
      </c>
      <c r="F1097" s="16" t="str">
        <f>TEXT(SalesDataTable[[#This Row],[Order Date]],"MMM")</f>
        <v>Jun</v>
      </c>
      <c r="G1097" s="4" t="s">
        <v>0</v>
      </c>
      <c r="H1097" s="4" t="s">
        <v>50</v>
      </c>
      <c r="I1097" s="4" t="s">
        <v>19</v>
      </c>
      <c r="J1097" s="4" t="s">
        <v>16</v>
      </c>
      <c r="K1097" s="4" t="s">
        <v>9</v>
      </c>
      <c r="L1097" s="4" t="s">
        <v>46</v>
      </c>
      <c r="M1097" s="8">
        <v>3</v>
      </c>
      <c r="N1097" s="5">
        <v>70.52</v>
      </c>
      <c r="O1097" s="6">
        <v>0</v>
      </c>
      <c r="P1097" s="5">
        <v>33.119999999999997</v>
      </c>
      <c r="Q1097" s="5">
        <f t="shared" si="68"/>
        <v>211.56</v>
      </c>
      <c r="R1097" s="5">
        <f t="shared" si="69"/>
        <v>99.359999999999985</v>
      </c>
      <c r="S1097" s="5">
        <f t="shared" si="70"/>
        <v>112.20000000000002</v>
      </c>
      <c r="T1097" s="7">
        <f t="shared" si="71"/>
        <v>0.53034600113442998</v>
      </c>
    </row>
    <row r="1098" spans="1:20" ht="15.6">
      <c r="A1098" s="2">
        <v>2588</v>
      </c>
      <c r="B1098" s="3">
        <v>46187</v>
      </c>
      <c r="C1098" s="4">
        <f>YEAR(SalesDataTable[[#This Row],[Order Date]])</f>
        <v>2026</v>
      </c>
      <c r="D1098" s="16" t="str">
        <f>"Q"&amp;ROUNDUP(MONTH(SalesDataTable[[#This Row],[Order Date]])/3,0)</f>
        <v>Q2</v>
      </c>
      <c r="E1098" s="4">
        <f>MONTH(SalesDataTable[[#This Row],[Order Date]])</f>
        <v>6</v>
      </c>
      <c r="F1098" s="16" t="str">
        <f>TEXT(SalesDataTable[[#This Row],[Order Date]],"MMM")</f>
        <v>Jun</v>
      </c>
      <c r="G1098" s="4" t="s">
        <v>20</v>
      </c>
      <c r="H1098" s="4" t="s">
        <v>33</v>
      </c>
      <c r="I1098" s="4" t="s">
        <v>28</v>
      </c>
      <c r="J1098" s="4" t="s">
        <v>3</v>
      </c>
      <c r="K1098" s="4" t="s">
        <v>9</v>
      </c>
      <c r="L1098" s="4" t="s">
        <v>10</v>
      </c>
      <c r="M1098" s="8">
        <v>1</v>
      </c>
      <c r="N1098" s="5">
        <v>90.28</v>
      </c>
      <c r="O1098" s="6">
        <v>0</v>
      </c>
      <c r="P1098" s="5">
        <v>46.04</v>
      </c>
      <c r="Q1098" s="5">
        <f t="shared" si="68"/>
        <v>90.28</v>
      </c>
      <c r="R1098" s="5">
        <f t="shared" si="69"/>
        <v>46.04</v>
      </c>
      <c r="S1098" s="5">
        <f t="shared" si="70"/>
        <v>44.24</v>
      </c>
      <c r="T1098" s="7">
        <f t="shared" si="71"/>
        <v>0.4900310146211786</v>
      </c>
    </row>
    <row r="1099" spans="1:20" ht="15.6">
      <c r="A1099" s="2">
        <v>2815</v>
      </c>
      <c r="B1099" s="3">
        <v>46187</v>
      </c>
      <c r="C1099" s="4">
        <f>YEAR(SalesDataTable[[#This Row],[Order Date]])</f>
        <v>2026</v>
      </c>
      <c r="D1099" s="16" t="str">
        <f>"Q"&amp;ROUNDUP(MONTH(SalesDataTable[[#This Row],[Order Date]])/3,0)</f>
        <v>Q2</v>
      </c>
      <c r="E1099" s="4">
        <f>MONTH(SalesDataTable[[#This Row],[Order Date]])</f>
        <v>6</v>
      </c>
      <c r="F1099" s="16" t="str">
        <f>TEXT(SalesDataTable[[#This Row],[Order Date]],"MMM")</f>
        <v>Jun</v>
      </c>
      <c r="G1099" s="4" t="s">
        <v>20</v>
      </c>
      <c r="H1099" s="4" t="s">
        <v>47</v>
      </c>
      <c r="I1099" s="4" t="s">
        <v>28</v>
      </c>
      <c r="J1099" s="4" t="s">
        <v>13</v>
      </c>
      <c r="K1099" s="4" t="s">
        <v>23</v>
      </c>
      <c r="L1099" s="4" t="s">
        <v>24</v>
      </c>
      <c r="M1099" s="8">
        <v>2</v>
      </c>
      <c r="N1099" s="5">
        <v>342.25</v>
      </c>
      <c r="O1099" s="6">
        <v>0</v>
      </c>
      <c r="P1099" s="5">
        <v>196.86</v>
      </c>
      <c r="Q1099" s="5">
        <f t="shared" si="68"/>
        <v>684.5</v>
      </c>
      <c r="R1099" s="5">
        <f t="shared" si="69"/>
        <v>393.72</v>
      </c>
      <c r="S1099" s="5">
        <f t="shared" si="70"/>
        <v>290.77999999999997</v>
      </c>
      <c r="T1099" s="7">
        <f t="shared" si="71"/>
        <v>0.42480642804967128</v>
      </c>
    </row>
    <row r="1100" spans="1:20" ht="15.6">
      <c r="A1100" s="2">
        <v>3258</v>
      </c>
      <c r="B1100" s="3">
        <v>46187</v>
      </c>
      <c r="C1100" s="4">
        <f>YEAR(SalesDataTable[[#This Row],[Order Date]])</f>
        <v>2026</v>
      </c>
      <c r="D1100" s="16" t="str">
        <f>"Q"&amp;ROUNDUP(MONTH(SalesDataTable[[#This Row],[Order Date]])/3,0)</f>
        <v>Q2</v>
      </c>
      <c r="E1100" s="4">
        <f>MONTH(SalesDataTable[[#This Row],[Order Date]])</f>
        <v>6</v>
      </c>
      <c r="F1100" s="16" t="str">
        <f>TEXT(SalesDataTable[[#This Row],[Order Date]],"MMM")</f>
        <v>Jun</v>
      </c>
      <c r="G1100" s="4" t="s">
        <v>6</v>
      </c>
      <c r="H1100" s="4" t="s">
        <v>7</v>
      </c>
      <c r="I1100" s="4" t="s">
        <v>2</v>
      </c>
      <c r="J1100" s="4" t="s">
        <v>16</v>
      </c>
      <c r="K1100" s="4" t="s">
        <v>4</v>
      </c>
      <c r="L1100" s="4" t="s">
        <v>22</v>
      </c>
      <c r="M1100" s="8">
        <v>6</v>
      </c>
      <c r="N1100" s="5">
        <v>50.92</v>
      </c>
      <c r="O1100" s="6">
        <v>0.05</v>
      </c>
      <c r="P1100" s="5">
        <v>22.87</v>
      </c>
      <c r="Q1100" s="5">
        <f t="shared" si="68"/>
        <v>290.24399999999997</v>
      </c>
      <c r="R1100" s="5">
        <f t="shared" si="69"/>
        <v>137.22</v>
      </c>
      <c r="S1100" s="5">
        <f t="shared" si="70"/>
        <v>153.02399999999997</v>
      </c>
      <c r="T1100" s="7">
        <f t="shared" si="71"/>
        <v>0.52722536899987593</v>
      </c>
    </row>
    <row r="1101" spans="1:20" ht="15.6">
      <c r="A1101" s="2">
        <v>3361</v>
      </c>
      <c r="B1101" s="3">
        <v>46187</v>
      </c>
      <c r="C1101" s="4">
        <f>YEAR(SalesDataTable[[#This Row],[Order Date]])</f>
        <v>2026</v>
      </c>
      <c r="D1101" s="16" t="str">
        <f>"Q"&amp;ROUNDUP(MONTH(SalesDataTable[[#This Row],[Order Date]])/3,0)</f>
        <v>Q2</v>
      </c>
      <c r="E1101" s="4">
        <f>MONTH(SalesDataTable[[#This Row],[Order Date]])</f>
        <v>6</v>
      </c>
      <c r="F1101" s="16" t="str">
        <f>TEXT(SalesDataTable[[#This Row],[Order Date]],"MMM")</f>
        <v>Jun</v>
      </c>
      <c r="G1101" s="4" t="s">
        <v>0</v>
      </c>
      <c r="H1101" s="4" t="s">
        <v>1</v>
      </c>
      <c r="I1101" s="4" t="s">
        <v>19</v>
      </c>
      <c r="J1101" s="4" t="s">
        <v>3</v>
      </c>
      <c r="K1101" s="4" t="s">
        <v>14</v>
      </c>
      <c r="L1101" s="4" t="s">
        <v>15</v>
      </c>
      <c r="M1101" s="8">
        <v>5</v>
      </c>
      <c r="N1101" s="5">
        <v>36.72</v>
      </c>
      <c r="O1101" s="6">
        <v>0.15</v>
      </c>
      <c r="P1101" s="5">
        <v>13.2</v>
      </c>
      <c r="Q1101" s="5">
        <f t="shared" si="68"/>
        <v>156.06</v>
      </c>
      <c r="R1101" s="5">
        <f t="shared" si="69"/>
        <v>66</v>
      </c>
      <c r="S1101" s="5">
        <f t="shared" si="70"/>
        <v>90.06</v>
      </c>
      <c r="T1101" s="7">
        <f t="shared" si="71"/>
        <v>0.57708573625528647</v>
      </c>
    </row>
    <row r="1102" spans="1:20" ht="15.6">
      <c r="A1102" s="2">
        <v>3629</v>
      </c>
      <c r="B1102" s="3">
        <v>46187</v>
      </c>
      <c r="C1102" s="4">
        <f>YEAR(SalesDataTable[[#This Row],[Order Date]])</f>
        <v>2026</v>
      </c>
      <c r="D1102" s="16" t="str">
        <f>"Q"&amp;ROUNDUP(MONTH(SalesDataTable[[#This Row],[Order Date]])/3,0)</f>
        <v>Q2</v>
      </c>
      <c r="E1102" s="4">
        <f>MONTH(SalesDataTable[[#This Row],[Order Date]])</f>
        <v>6</v>
      </c>
      <c r="F1102" s="16" t="str">
        <f>TEXT(SalesDataTable[[#This Row],[Order Date]],"MMM")</f>
        <v>Jun</v>
      </c>
      <c r="G1102" s="4" t="s">
        <v>0</v>
      </c>
      <c r="H1102" s="4" t="s">
        <v>50</v>
      </c>
      <c r="I1102" s="4" t="s">
        <v>2</v>
      </c>
      <c r="J1102" s="4" t="s">
        <v>13</v>
      </c>
      <c r="K1102" s="4" t="s">
        <v>23</v>
      </c>
      <c r="L1102" s="4" t="s">
        <v>24</v>
      </c>
      <c r="M1102" s="8">
        <v>4</v>
      </c>
      <c r="N1102" s="5">
        <v>348.96</v>
      </c>
      <c r="O1102" s="6">
        <v>0.15</v>
      </c>
      <c r="P1102" s="5">
        <v>197.02</v>
      </c>
      <c r="Q1102" s="5">
        <f t="shared" si="68"/>
        <v>1186.4639999999999</v>
      </c>
      <c r="R1102" s="5">
        <f t="shared" si="69"/>
        <v>788.08</v>
      </c>
      <c r="S1102" s="5">
        <f t="shared" si="70"/>
        <v>398.3839999999999</v>
      </c>
      <c r="T1102" s="7">
        <f t="shared" si="71"/>
        <v>0.3357741996385899</v>
      </c>
    </row>
    <row r="1103" spans="1:20" ht="15.6">
      <c r="A1103" s="2">
        <v>3750</v>
      </c>
      <c r="B1103" s="3">
        <v>46187</v>
      </c>
      <c r="C1103" s="4">
        <f>YEAR(SalesDataTable[[#This Row],[Order Date]])</f>
        <v>2026</v>
      </c>
      <c r="D1103" s="16" t="str">
        <f>"Q"&amp;ROUNDUP(MONTH(SalesDataTable[[#This Row],[Order Date]])/3,0)</f>
        <v>Q2</v>
      </c>
      <c r="E1103" s="4">
        <f>MONTH(SalesDataTable[[#This Row],[Order Date]])</f>
        <v>6</v>
      </c>
      <c r="F1103" s="16" t="str">
        <f>TEXT(SalesDataTable[[#This Row],[Order Date]],"MMM")</f>
        <v>Jun</v>
      </c>
      <c r="G1103" s="4" t="s">
        <v>0</v>
      </c>
      <c r="H1103" s="4" t="s">
        <v>1</v>
      </c>
      <c r="I1103" s="4" t="s">
        <v>2</v>
      </c>
      <c r="J1103" s="4" t="s">
        <v>3</v>
      </c>
      <c r="K1103" s="4" t="s">
        <v>9</v>
      </c>
      <c r="L1103" s="4" t="s">
        <v>46</v>
      </c>
      <c r="M1103" s="8">
        <v>1</v>
      </c>
      <c r="N1103" s="5">
        <v>71.28</v>
      </c>
      <c r="O1103" s="6">
        <v>0</v>
      </c>
      <c r="P1103" s="5">
        <v>31.92</v>
      </c>
      <c r="Q1103" s="5">
        <f t="shared" si="68"/>
        <v>71.28</v>
      </c>
      <c r="R1103" s="5">
        <f t="shared" si="69"/>
        <v>31.92</v>
      </c>
      <c r="S1103" s="5">
        <f t="shared" si="70"/>
        <v>39.36</v>
      </c>
      <c r="T1103" s="7">
        <f t="shared" si="71"/>
        <v>0.55218855218855212</v>
      </c>
    </row>
    <row r="1104" spans="1:20" ht="15.6">
      <c r="A1104" s="2">
        <v>5088</v>
      </c>
      <c r="B1104" s="3">
        <v>46187</v>
      </c>
      <c r="C1104" s="4">
        <f>YEAR(SalesDataTable[[#This Row],[Order Date]])</f>
        <v>2026</v>
      </c>
      <c r="D1104" s="16" t="str">
        <f>"Q"&amp;ROUNDUP(MONTH(SalesDataTable[[#This Row],[Order Date]])/3,0)</f>
        <v>Q2</v>
      </c>
      <c r="E1104" s="4">
        <f>MONTH(SalesDataTable[[#This Row],[Order Date]])</f>
        <v>6</v>
      </c>
      <c r="F1104" s="16" t="str">
        <f>TEXT(SalesDataTable[[#This Row],[Order Date]],"MMM")</f>
        <v>Jun</v>
      </c>
      <c r="G1104" s="4" t="s">
        <v>6</v>
      </c>
      <c r="H1104" s="4" t="s">
        <v>43</v>
      </c>
      <c r="I1104" s="4" t="s">
        <v>2</v>
      </c>
      <c r="J1104" s="4" t="s">
        <v>13</v>
      </c>
      <c r="K1104" s="4" t="s">
        <v>14</v>
      </c>
      <c r="L1104" s="4" t="s">
        <v>48</v>
      </c>
      <c r="M1104" s="8">
        <v>1</v>
      </c>
      <c r="N1104" s="5">
        <v>160.99</v>
      </c>
      <c r="O1104" s="6">
        <v>0.05</v>
      </c>
      <c r="P1104" s="5">
        <v>89.15</v>
      </c>
      <c r="Q1104" s="5">
        <f t="shared" si="68"/>
        <v>152.94050000000001</v>
      </c>
      <c r="R1104" s="5">
        <f t="shared" si="69"/>
        <v>89.15</v>
      </c>
      <c r="S1104" s="5">
        <f t="shared" si="70"/>
        <v>63.790500000000009</v>
      </c>
      <c r="T1104" s="7">
        <f t="shared" si="71"/>
        <v>0.41709357560619981</v>
      </c>
    </row>
    <row r="1105" spans="1:20" ht="15.6">
      <c r="A1105" s="2">
        <v>1450</v>
      </c>
      <c r="B1105" s="3">
        <v>46188</v>
      </c>
      <c r="C1105" s="4">
        <f>YEAR(SalesDataTable[[#This Row],[Order Date]])</f>
        <v>2026</v>
      </c>
      <c r="D1105" s="16" t="str">
        <f>"Q"&amp;ROUNDUP(MONTH(SalesDataTable[[#This Row],[Order Date]])/3,0)</f>
        <v>Q2</v>
      </c>
      <c r="E1105" s="4">
        <f>MONTH(SalesDataTable[[#This Row],[Order Date]])</f>
        <v>6</v>
      </c>
      <c r="F1105" s="16" t="str">
        <f>TEXT(SalesDataTable[[#This Row],[Order Date]],"MMM")</f>
        <v>Jun</v>
      </c>
      <c r="G1105" s="4" t="s">
        <v>6</v>
      </c>
      <c r="H1105" s="4" t="s">
        <v>49</v>
      </c>
      <c r="I1105" s="4" t="s">
        <v>2</v>
      </c>
      <c r="J1105" s="4" t="s">
        <v>3</v>
      </c>
      <c r="K1105" s="4" t="s">
        <v>34</v>
      </c>
      <c r="L1105" s="4" t="s">
        <v>38</v>
      </c>
      <c r="M1105" s="8">
        <v>1</v>
      </c>
      <c r="N1105" s="5">
        <v>124.19</v>
      </c>
      <c r="O1105" s="6">
        <v>0.05</v>
      </c>
      <c r="P1105" s="5">
        <v>67.209999999999994</v>
      </c>
      <c r="Q1105" s="5">
        <f t="shared" si="68"/>
        <v>117.98049999999999</v>
      </c>
      <c r="R1105" s="5">
        <f t="shared" si="69"/>
        <v>67.209999999999994</v>
      </c>
      <c r="S1105" s="5">
        <f t="shared" si="70"/>
        <v>50.770499999999998</v>
      </c>
      <c r="T1105" s="7">
        <f t="shared" si="71"/>
        <v>0.43032958836417884</v>
      </c>
    </row>
    <row r="1106" spans="1:20" ht="15.6">
      <c r="A1106" s="2">
        <v>2330</v>
      </c>
      <c r="B1106" s="3">
        <v>46188</v>
      </c>
      <c r="C1106" s="4">
        <f>YEAR(SalesDataTable[[#This Row],[Order Date]])</f>
        <v>2026</v>
      </c>
      <c r="D1106" s="16" t="str">
        <f>"Q"&amp;ROUNDUP(MONTH(SalesDataTable[[#This Row],[Order Date]])/3,0)</f>
        <v>Q2</v>
      </c>
      <c r="E1106" s="4">
        <f>MONTH(SalesDataTable[[#This Row],[Order Date]])</f>
        <v>6</v>
      </c>
      <c r="F1106" s="16" t="str">
        <f>TEXT(SalesDataTable[[#This Row],[Order Date]],"MMM")</f>
        <v>Jun</v>
      </c>
      <c r="G1106" s="4" t="s">
        <v>6</v>
      </c>
      <c r="H1106" s="4" t="s">
        <v>7</v>
      </c>
      <c r="I1106" s="4" t="s">
        <v>2</v>
      </c>
      <c r="J1106" s="4" t="s">
        <v>13</v>
      </c>
      <c r="K1106" s="4" t="s">
        <v>14</v>
      </c>
      <c r="L1106" s="4" t="s">
        <v>15</v>
      </c>
      <c r="M1106" s="8">
        <v>2</v>
      </c>
      <c r="N1106" s="5">
        <v>36.11</v>
      </c>
      <c r="O1106" s="6">
        <v>0.05</v>
      </c>
      <c r="P1106" s="5">
        <v>13.29</v>
      </c>
      <c r="Q1106" s="5">
        <f t="shared" si="68"/>
        <v>68.608999999999995</v>
      </c>
      <c r="R1106" s="5">
        <f t="shared" si="69"/>
        <v>26.58</v>
      </c>
      <c r="S1106" s="5">
        <f t="shared" si="70"/>
        <v>42.028999999999996</v>
      </c>
      <c r="T1106" s="7">
        <f t="shared" si="71"/>
        <v>0.6125872698917052</v>
      </c>
    </row>
    <row r="1107" spans="1:20" ht="15.6">
      <c r="A1107" s="2">
        <v>4655</v>
      </c>
      <c r="B1107" s="3">
        <v>46188</v>
      </c>
      <c r="C1107" s="4">
        <f>YEAR(SalesDataTable[[#This Row],[Order Date]])</f>
        <v>2026</v>
      </c>
      <c r="D1107" s="16" t="str">
        <f>"Q"&amp;ROUNDUP(MONTH(SalesDataTable[[#This Row],[Order Date]])/3,0)</f>
        <v>Q2</v>
      </c>
      <c r="E1107" s="4">
        <f>MONTH(SalesDataTable[[#This Row],[Order Date]])</f>
        <v>6</v>
      </c>
      <c r="F1107" s="16" t="str">
        <f>TEXT(SalesDataTable[[#This Row],[Order Date]],"MMM")</f>
        <v>Jun</v>
      </c>
      <c r="G1107" s="4" t="s">
        <v>0</v>
      </c>
      <c r="H1107" s="4" t="s">
        <v>1</v>
      </c>
      <c r="I1107" s="4" t="s">
        <v>8</v>
      </c>
      <c r="J1107" s="4" t="s">
        <v>16</v>
      </c>
      <c r="K1107" s="4" t="s">
        <v>34</v>
      </c>
      <c r="L1107" s="4" t="s">
        <v>35</v>
      </c>
      <c r="M1107" s="8">
        <v>4</v>
      </c>
      <c r="N1107" s="5">
        <v>40.909999999999997</v>
      </c>
      <c r="O1107" s="6">
        <v>0.05</v>
      </c>
      <c r="P1107" s="5">
        <v>14.42</v>
      </c>
      <c r="Q1107" s="5">
        <f t="shared" si="68"/>
        <v>155.45799999999997</v>
      </c>
      <c r="R1107" s="5">
        <f t="shared" si="69"/>
        <v>57.68</v>
      </c>
      <c r="S1107" s="5">
        <f t="shared" si="70"/>
        <v>97.777999999999963</v>
      </c>
      <c r="T1107" s="7">
        <f t="shared" si="71"/>
        <v>0.62896730949838531</v>
      </c>
    </row>
    <row r="1108" spans="1:20" ht="15.6">
      <c r="A1108" s="2">
        <v>137</v>
      </c>
      <c r="B1108" s="3">
        <v>46189</v>
      </c>
      <c r="C1108" s="4">
        <f>YEAR(SalesDataTable[[#This Row],[Order Date]])</f>
        <v>2026</v>
      </c>
      <c r="D1108" s="16" t="str">
        <f>"Q"&amp;ROUNDUP(MONTH(SalesDataTable[[#This Row],[Order Date]])/3,0)</f>
        <v>Q2</v>
      </c>
      <c r="E1108" s="4">
        <f>MONTH(SalesDataTable[[#This Row],[Order Date]])</f>
        <v>6</v>
      </c>
      <c r="F1108" s="16" t="str">
        <f>TEXT(SalesDataTable[[#This Row],[Order Date]],"MMM")</f>
        <v>Jun</v>
      </c>
      <c r="G1108" s="4" t="s">
        <v>6</v>
      </c>
      <c r="H1108" s="4" t="s">
        <v>27</v>
      </c>
      <c r="I1108" s="4" t="s">
        <v>2</v>
      </c>
      <c r="J1108" s="4" t="s">
        <v>3</v>
      </c>
      <c r="K1108" s="4" t="s">
        <v>9</v>
      </c>
      <c r="L1108" s="4" t="s">
        <v>17</v>
      </c>
      <c r="M1108" s="8">
        <v>5</v>
      </c>
      <c r="N1108" s="5">
        <v>141.66999999999999</v>
      </c>
      <c r="O1108" s="6">
        <v>0.1</v>
      </c>
      <c r="P1108" s="5">
        <v>80.59</v>
      </c>
      <c r="Q1108" s="5">
        <f t="shared" si="68"/>
        <v>637.51499999999999</v>
      </c>
      <c r="R1108" s="5">
        <f t="shared" si="69"/>
        <v>402.95000000000005</v>
      </c>
      <c r="S1108" s="5">
        <f t="shared" si="70"/>
        <v>234.56499999999994</v>
      </c>
      <c r="T1108" s="7">
        <f t="shared" si="71"/>
        <v>0.36793644071119885</v>
      </c>
    </row>
    <row r="1109" spans="1:20" ht="15.6">
      <c r="A1109" s="2">
        <v>141</v>
      </c>
      <c r="B1109" s="3">
        <v>46189</v>
      </c>
      <c r="C1109" s="4">
        <f>YEAR(SalesDataTable[[#This Row],[Order Date]])</f>
        <v>2026</v>
      </c>
      <c r="D1109" s="16" t="str">
        <f>"Q"&amp;ROUNDUP(MONTH(SalesDataTable[[#This Row],[Order Date]])/3,0)</f>
        <v>Q2</v>
      </c>
      <c r="E1109" s="4">
        <f>MONTH(SalesDataTable[[#This Row],[Order Date]])</f>
        <v>6</v>
      </c>
      <c r="F1109" s="16" t="str">
        <f>TEXT(SalesDataTable[[#This Row],[Order Date]],"MMM")</f>
        <v>Jun</v>
      </c>
      <c r="G1109" s="4" t="s">
        <v>20</v>
      </c>
      <c r="H1109" s="4" t="s">
        <v>31</v>
      </c>
      <c r="I1109" s="4" t="s">
        <v>2</v>
      </c>
      <c r="J1109" s="4" t="s">
        <v>3</v>
      </c>
      <c r="K1109" s="4" t="s">
        <v>14</v>
      </c>
      <c r="L1109" s="4" t="s">
        <v>32</v>
      </c>
      <c r="M1109" s="8">
        <v>1</v>
      </c>
      <c r="N1109" s="5">
        <v>47.53</v>
      </c>
      <c r="O1109" s="6">
        <v>0.05</v>
      </c>
      <c r="P1109" s="5">
        <v>18.5</v>
      </c>
      <c r="Q1109" s="5">
        <f t="shared" si="68"/>
        <v>45.153500000000001</v>
      </c>
      <c r="R1109" s="5">
        <f t="shared" si="69"/>
        <v>18.5</v>
      </c>
      <c r="S1109" s="5">
        <f t="shared" si="70"/>
        <v>26.653500000000001</v>
      </c>
      <c r="T1109" s="7">
        <f t="shared" si="71"/>
        <v>0.59028646727274736</v>
      </c>
    </row>
    <row r="1110" spans="1:20" ht="15.6">
      <c r="A1110" s="2">
        <v>335</v>
      </c>
      <c r="B1110" s="3">
        <v>46189</v>
      </c>
      <c r="C1110" s="4">
        <f>YEAR(SalesDataTable[[#This Row],[Order Date]])</f>
        <v>2026</v>
      </c>
      <c r="D1110" s="16" t="str">
        <f>"Q"&amp;ROUNDUP(MONTH(SalesDataTable[[#This Row],[Order Date]])/3,0)</f>
        <v>Q2</v>
      </c>
      <c r="E1110" s="4">
        <f>MONTH(SalesDataTable[[#This Row],[Order Date]])</f>
        <v>6</v>
      </c>
      <c r="F1110" s="16" t="str">
        <f>TEXT(SalesDataTable[[#This Row],[Order Date]],"MMM")</f>
        <v>Jun</v>
      </c>
      <c r="G1110" s="4" t="s">
        <v>20</v>
      </c>
      <c r="H1110" s="4" t="s">
        <v>33</v>
      </c>
      <c r="I1110" s="4" t="s">
        <v>2</v>
      </c>
      <c r="J1110" s="4" t="s">
        <v>3</v>
      </c>
      <c r="K1110" s="4" t="s">
        <v>14</v>
      </c>
      <c r="L1110" s="4" t="s">
        <v>48</v>
      </c>
      <c r="M1110" s="8">
        <v>3</v>
      </c>
      <c r="N1110" s="5">
        <v>163.65</v>
      </c>
      <c r="O1110" s="6">
        <v>0.15</v>
      </c>
      <c r="P1110" s="5">
        <v>85.8</v>
      </c>
      <c r="Q1110" s="5">
        <f t="shared" si="68"/>
        <v>417.3075</v>
      </c>
      <c r="R1110" s="5">
        <f t="shared" si="69"/>
        <v>257.39999999999998</v>
      </c>
      <c r="S1110" s="5">
        <f t="shared" si="70"/>
        <v>159.90750000000003</v>
      </c>
      <c r="T1110" s="7">
        <f t="shared" si="71"/>
        <v>0.38318865584730688</v>
      </c>
    </row>
    <row r="1111" spans="1:20" ht="15.6">
      <c r="A1111" s="2">
        <v>498</v>
      </c>
      <c r="B1111" s="3">
        <v>46189</v>
      </c>
      <c r="C1111" s="4">
        <f>YEAR(SalesDataTable[[#This Row],[Order Date]])</f>
        <v>2026</v>
      </c>
      <c r="D1111" s="16" t="str">
        <f>"Q"&amp;ROUNDUP(MONTH(SalesDataTable[[#This Row],[Order Date]])/3,0)</f>
        <v>Q2</v>
      </c>
      <c r="E1111" s="4">
        <f>MONTH(SalesDataTable[[#This Row],[Order Date]])</f>
        <v>6</v>
      </c>
      <c r="F1111" s="16" t="str">
        <f>TEXT(SalesDataTable[[#This Row],[Order Date]],"MMM")</f>
        <v>Jun</v>
      </c>
      <c r="G1111" s="4" t="s">
        <v>0</v>
      </c>
      <c r="H1111" s="4" t="s">
        <v>50</v>
      </c>
      <c r="I1111" s="4" t="s">
        <v>8</v>
      </c>
      <c r="J1111" s="4" t="s">
        <v>16</v>
      </c>
      <c r="K1111" s="4" t="s">
        <v>14</v>
      </c>
      <c r="L1111" s="4" t="s">
        <v>44</v>
      </c>
      <c r="M1111" s="8">
        <v>5</v>
      </c>
      <c r="N1111" s="5">
        <v>130.94999999999999</v>
      </c>
      <c r="O1111" s="6">
        <v>0.15</v>
      </c>
      <c r="P1111" s="5">
        <v>68.47</v>
      </c>
      <c r="Q1111" s="5">
        <f t="shared" si="68"/>
        <v>556.53750000000002</v>
      </c>
      <c r="R1111" s="5">
        <f t="shared" si="69"/>
        <v>342.35</v>
      </c>
      <c r="S1111" s="5">
        <f t="shared" si="70"/>
        <v>214.1875</v>
      </c>
      <c r="T1111" s="7">
        <f t="shared" si="71"/>
        <v>0.38485726478449339</v>
      </c>
    </row>
    <row r="1112" spans="1:20" ht="15.6">
      <c r="A1112" s="2">
        <v>2611</v>
      </c>
      <c r="B1112" s="3">
        <v>46189</v>
      </c>
      <c r="C1112" s="4">
        <f>YEAR(SalesDataTable[[#This Row],[Order Date]])</f>
        <v>2026</v>
      </c>
      <c r="D1112" s="16" t="str">
        <f>"Q"&amp;ROUNDUP(MONTH(SalesDataTable[[#This Row],[Order Date]])/3,0)</f>
        <v>Q2</v>
      </c>
      <c r="E1112" s="4">
        <f>MONTH(SalesDataTable[[#This Row],[Order Date]])</f>
        <v>6</v>
      </c>
      <c r="F1112" s="16" t="str">
        <f>TEXT(SalesDataTable[[#This Row],[Order Date]],"MMM")</f>
        <v>Jun</v>
      </c>
      <c r="G1112" s="4" t="s">
        <v>20</v>
      </c>
      <c r="H1112" s="4" t="s">
        <v>47</v>
      </c>
      <c r="I1112" s="4" t="s">
        <v>2</v>
      </c>
      <c r="J1112" s="4" t="s">
        <v>3</v>
      </c>
      <c r="K1112" s="4" t="s">
        <v>14</v>
      </c>
      <c r="L1112" s="4" t="s">
        <v>48</v>
      </c>
      <c r="M1112" s="8">
        <v>5</v>
      </c>
      <c r="N1112" s="5">
        <v>160.82</v>
      </c>
      <c r="O1112" s="6">
        <v>0</v>
      </c>
      <c r="P1112" s="5">
        <v>90.14</v>
      </c>
      <c r="Q1112" s="5">
        <f t="shared" si="68"/>
        <v>804.09999999999991</v>
      </c>
      <c r="R1112" s="5">
        <f t="shared" si="69"/>
        <v>450.7</v>
      </c>
      <c r="S1112" s="5">
        <f t="shared" si="70"/>
        <v>353.39999999999992</v>
      </c>
      <c r="T1112" s="7">
        <f t="shared" si="71"/>
        <v>0.43949757492849145</v>
      </c>
    </row>
    <row r="1113" spans="1:20" ht="15.6">
      <c r="A1113" s="2">
        <v>3197</v>
      </c>
      <c r="B1113" s="3">
        <v>46189</v>
      </c>
      <c r="C1113" s="4">
        <f>YEAR(SalesDataTable[[#This Row],[Order Date]])</f>
        <v>2026</v>
      </c>
      <c r="D1113" s="16" t="str">
        <f>"Q"&amp;ROUNDUP(MONTH(SalesDataTable[[#This Row],[Order Date]])/3,0)</f>
        <v>Q2</v>
      </c>
      <c r="E1113" s="4">
        <f>MONTH(SalesDataTable[[#This Row],[Order Date]])</f>
        <v>6</v>
      </c>
      <c r="F1113" s="16" t="str">
        <f>TEXT(SalesDataTable[[#This Row],[Order Date]],"MMM")</f>
        <v>Jun</v>
      </c>
      <c r="G1113" s="4" t="s">
        <v>6</v>
      </c>
      <c r="H1113" s="4" t="s">
        <v>43</v>
      </c>
      <c r="I1113" s="4" t="s">
        <v>19</v>
      </c>
      <c r="J1113" s="4" t="s">
        <v>13</v>
      </c>
      <c r="K1113" s="4" t="s">
        <v>4</v>
      </c>
      <c r="L1113" s="4" t="s">
        <v>26</v>
      </c>
      <c r="M1113" s="8">
        <v>3</v>
      </c>
      <c r="N1113" s="5">
        <v>40.51</v>
      </c>
      <c r="O1113" s="6">
        <v>0</v>
      </c>
      <c r="P1113" s="5">
        <v>16.940000000000001</v>
      </c>
      <c r="Q1113" s="5">
        <f t="shared" si="68"/>
        <v>121.53</v>
      </c>
      <c r="R1113" s="5">
        <f t="shared" si="69"/>
        <v>50.820000000000007</v>
      </c>
      <c r="S1113" s="5">
        <f t="shared" si="70"/>
        <v>70.709999999999994</v>
      </c>
      <c r="T1113" s="7">
        <f t="shared" si="71"/>
        <v>0.58183164650703523</v>
      </c>
    </row>
    <row r="1114" spans="1:20" ht="15.6">
      <c r="A1114" s="2">
        <v>4668</v>
      </c>
      <c r="B1114" s="3">
        <v>46189</v>
      </c>
      <c r="C1114" s="4">
        <f>YEAR(SalesDataTable[[#This Row],[Order Date]])</f>
        <v>2026</v>
      </c>
      <c r="D1114" s="16" t="str">
        <f>"Q"&amp;ROUNDUP(MONTH(SalesDataTable[[#This Row],[Order Date]])/3,0)</f>
        <v>Q2</v>
      </c>
      <c r="E1114" s="4">
        <f>MONTH(SalesDataTable[[#This Row],[Order Date]])</f>
        <v>6</v>
      </c>
      <c r="F1114" s="16" t="str">
        <f>TEXT(SalesDataTable[[#This Row],[Order Date]],"MMM")</f>
        <v>Jun</v>
      </c>
      <c r="G1114" s="4" t="s">
        <v>6</v>
      </c>
      <c r="H1114" s="4" t="s">
        <v>41</v>
      </c>
      <c r="I1114" s="4" t="s">
        <v>2</v>
      </c>
      <c r="J1114" s="4" t="s">
        <v>16</v>
      </c>
      <c r="K1114" s="4" t="s">
        <v>4</v>
      </c>
      <c r="L1114" s="4" t="s">
        <v>5</v>
      </c>
      <c r="M1114" s="8">
        <v>1</v>
      </c>
      <c r="N1114" s="5">
        <v>81.08</v>
      </c>
      <c r="O1114" s="6">
        <v>0</v>
      </c>
      <c r="P1114" s="5">
        <v>41.52</v>
      </c>
      <c r="Q1114" s="5">
        <f t="shared" si="68"/>
        <v>81.08</v>
      </c>
      <c r="R1114" s="5">
        <f t="shared" si="69"/>
        <v>41.52</v>
      </c>
      <c r="S1114" s="5">
        <f t="shared" si="70"/>
        <v>39.559999999999995</v>
      </c>
      <c r="T1114" s="7">
        <f t="shared" si="71"/>
        <v>0.48791317217562896</v>
      </c>
    </row>
    <row r="1115" spans="1:20" ht="15.6">
      <c r="A1115" s="2">
        <v>4994</v>
      </c>
      <c r="B1115" s="3">
        <v>46189</v>
      </c>
      <c r="C1115" s="4">
        <f>YEAR(SalesDataTable[[#This Row],[Order Date]])</f>
        <v>2026</v>
      </c>
      <c r="D1115" s="16" t="str">
        <f>"Q"&amp;ROUNDUP(MONTH(SalesDataTable[[#This Row],[Order Date]])/3,0)</f>
        <v>Q2</v>
      </c>
      <c r="E1115" s="4">
        <f>MONTH(SalesDataTable[[#This Row],[Order Date]])</f>
        <v>6</v>
      </c>
      <c r="F1115" s="16" t="str">
        <f>TEXT(SalesDataTable[[#This Row],[Order Date]],"MMM")</f>
        <v>Jun</v>
      </c>
      <c r="G1115" s="4" t="s">
        <v>11</v>
      </c>
      <c r="H1115" s="4" t="s">
        <v>39</v>
      </c>
      <c r="I1115" s="4" t="s">
        <v>8</v>
      </c>
      <c r="J1115" s="4" t="s">
        <v>16</v>
      </c>
      <c r="K1115" s="4" t="s">
        <v>9</v>
      </c>
      <c r="L1115" s="4" t="s">
        <v>37</v>
      </c>
      <c r="M1115" s="8">
        <v>4</v>
      </c>
      <c r="N1115" s="5">
        <v>150.43</v>
      </c>
      <c r="O1115" s="6">
        <v>0.1</v>
      </c>
      <c r="P1115" s="5">
        <v>77.650000000000006</v>
      </c>
      <c r="Q1115" s="5">
        <f t="shared" si="68"/>
        <v>541.548</v>
      </c>
      <c r="R1115" s="5">
        <f t="shared" si="69"/>
        <v>310.60000000000002</v>
      </c>
      <c r="S1115" s="5">
        <f t="shared" si="70"/>
        <v>230.94799999999998</v>
      </c>
      <c r="T1115" s="7">
        <f t="shared" si="71"/>
        <v>0.42645896577957998</v>
      </c>
    </row>
    <row r="1116" spans="1:20" ht="15.6">
      <c r="A1116" s="2">
        <v>512</v>
      </c>
      <c r="B1116" s="3">
        <v>46190</v>
      </c>
      <c r="C1116" s="4">
        <f>YEAR(SalesDataTable[[#This Row],[Order Date]])</f>
        <v>2026</v>
      </c>
      <c r="D1116" s="16" t="str">
        <f>"Q"&amp;ROUNDUP(MONTH(SalesDataTable[[#This Row],[Order Date]])/3,0)</f>
        <v>Q2</v>
      </c>
      <c r="E1116" s="4">
        <f>MONTH(SalesDataTable[[#This Row],[Order Date]])</f>
        <v>6</v>
      </c>
      <c r="F1116" s="16" t="str">
        <f>TEXT(SalesDataTable[[#This Row],[Order Date]],"MMM")</f>
        <v>Jun</v>
      </c>
      <c r="G1116" s="4" t="s">
        <v>6</v>
      </c>
      <c r="H1116" s="4" t="s">
        <v>43</v>
      </c>
      <c r="I1116" s="4" t="s">
        <v>28</v>
      </c>
      <c r="J1116" s="4" t="s">
        <v>3</v>
      </c>
      <c r="K1116" s="4" t="s">
        <v>23</v>
      </c>
      <c r="L1116" s="4" t="s">
        <v>29</v>
      </c>
      <c r="M1116" s="8">
        <v>1</v>
      </c>
      <c r="N1116" s="5">
        <v>192.42</v>
      </c>
      <c r="O1116" s="6">
        <v>0</v>
      </c>
      <c r="P1116" s="5">
        <v>103.31</v>
      </c>
      <c r="Q1116" s="5">
        <f t="shared" si="68"/>
        <v>192.42</v>
      </c>
      <c r="R1116" s="5">
        <f t="shared" si="69"/>
        <v>103.31</v>
      </c>
      <c r="S1116" s="5">
        <f t="shared" si="70"/>
        <v>89.109999999999985</v>
      </c>
      <c r="T1116" s="7">
        <f t="shared" si="71"/>
        <v>0.46310154869556175</v>
      </c>
    </row>
    <row r="1117" spans="1:20" ht="15.6">
      <c r="A1117" s="2">
        <v>717</v>
      </c>
      <c r="B1117" s="3">
        <v>46190</v>
      </c>
      <c r="C1117" s="4">
        <f>YEAR(SalesDataTable[[#This Row],[Order Date]])</f>
        <v>2026</v>
      </c>
      <c r="D1117" s="16" t="str">
        <f>"Q"&amp;ROUNDUP(MONTH(SalesDataTable[[#This Row],[Order Date]])/3,0)</f>
        <v>Q2</v>
      </c>
      <c r="E1117" s="4">
        <f>MONTH(SalesDataTable[[#This Row],[Order Date]])</f>
        <v>6</v>
      </c>
      <c r="F1117" s="16" t="str">
        <f>TEXT(SalesDataTable[[#This Row],[Order Date]],"MMM")</f>
        <v>Jun</v>
      </c>
      <c r="G1117" s="4" t="s">
        <v>20</v>
      </c>
      <c r="H1117" s="4" t="s">
        <v>31</v>
      </c>
      <c r="I1117" s="4" t="s">
        <v>8</v>
      </c>
      <c r="J1117" s="4" t="s">
        <v>16</v>
      </c>
      <c r="K1117" s="4" t="s">
        <v>23</v>
      </c>
      <c r="L1117" s="4" t="s">
        <v>24</v>
      </c>
      <c r="M1117" s="8">
        <v>10</v>
      </c>
      <c r="N1117" s="5">
        <v>333.14</v>
      </c>
      <c r="O1117" s="6">
        <v>0.15</v>
      </c>
      <c r="P1117" s="5">
        <v>194.52</v>
      </c>
      <c r="Q1117" s="5">
        <f t="shared" si="68"/>
        <v>2831.6899999999996</v>
      </c>
      <c r="R1117" s="5">
        <f t="shared" si="69"/>
        <v>1945.2</v>
      </c>
      <c r="S1117" s="5">
        <f t="shared" si="70"/>
        <v>886.48999999999955</v>
      </c>
      <c r="T1117" s="7">
        <f t="shared" si="71"/>
        <v>0.31306039856057677</v>
      </c>
    </row>
    <row r="1118" spans="1:20" ht="15.6">
      <c r="A1118" s="2">
        <v>952</v>
      </c>
      <c r="B1118" s="3">
        <v>46190</v>
      </c>
      <c r="C1118" s="4">
        <f>YEAR(SalesDataTable[[#This Row],[Order Date]])</f>
        <v>2026</v>
      </c>
      <c r="D1118" s="16" t="str">
        <f>"Q"&amp;ROUNDUP(MONTH(SalesDataTable[[#This Row],[Order Date]])/3,0)</f>
        <v>Q2</v>
      </c>
      <c r="E1118" s="4">
        <f>MONTH(SalesDataTable[[#This Row],[Order Date]])</f>
        <v>6</v>
      </c>
      <c r="F1118" s="16" t="str">
        <f>TEXT(SalesDataTable[[#This Row],[Order Date]],"MMM")</f>
        <v>Jun</v>
      </c>
      <c r="G1118" s="4" t="s">
        <v>0</v>
      </c>
      <c r="H1118" s="4" t="s">
        <v>1</v>
      </c>
      <c r="I1118" s="4" t="s">
        <v>2</v>
      </c>
      <c r="J1118" s="4" t="s">
        <v>16</v>
      </c>
      <c r="K1118" s="4" t="s">
        <v>23</v>
      </c>
      <c r="L1118" s="4" t="s">
        <v>40</v>
      </c>
      <c r="M1118" s="8">
        <v>1</v>
      </c>
      <c r="N1118" s="5">
        <v>79.900000000000006</v>
      </c>
      <c r="O1118" s="6">
        <v>0.05</v>
      </c>
      <c r="P1118" s="5">
        <v>40.19</v>
      </c>
      <c r="Q1118" s="5">
        <f t="shared" si="68"/>
        <v>75.905000000000001</v>
      </c>
      <c r="R1118" s="5">
        <f t="shared" si="69"/>
        <v>40.19</v>
      </c>
      <c r="S1118" s="5">
        <f t="shared" si="70"/>
        <v>35.715000000000003</v>
      </c>
      <c r="T1118" s="7">
        <f t="shared" si="71"/>
        <v>0.47052236348066667</v>
      </c>
    </row>
    <row r="1119" spans="1:20" ht="15.6">
      <c r="A1119" s="2">
        <v>1081</v>
      </c>
      <c r="B1119" s="3">
        <v>46190</v>
      </c>
      <c r="C1119" s="4">
        <f>YEAR(SalesDataTable[[#This Row],[Order Date]])</f>
        <v>2026</v>
      </c>
      <c r="D1119" s="16" t="str">
        <f>"Q"&amp;ROUNDUP(MONTH(SalesDataTable[[#This Row],[Order Date]])/3,0)</f>
        <v>Q2</v>
      </c>
      <c r="E1119" s="4">
        <f>MONTH(SalesDataTable[[#This Row],[Order Date]])</f>
        <v>6</v>
      </c>
      <c r="F1119" s="16" t="str">
        <f>TEXT(SalesDataTable[[#This Row],[Order Date]],"MMM")</f>
        <v>Jun</v>
      </c>
      <c r="G1119" s="4" t="s">
        <v>20</v>
      </c>
      <c r="H1119" s="4" t="s">
        <v>47</v>
      </c>
      <c r="I1119" s="4" t="s">
        <v>2</v>
      </c>
      <c r="J1119" s="4" t="s">
        <v>3</v>
      </c>
      <c r="K1119" s="4" t="s">
        <v>4</v>
      </c>
      <c r="L1119" s="4" t="s">
        <v>22</v>
      </c>
      <c r="M1119" s="8">
        <v>1</v>
      </c>
      <c r="N1119" s="5">
        <v>51.12</v>
      </c>
      <c r="O1119" s="6">
        <v>0</v>
      </c>
      <c r="P1119" s="5">
        <v>22.43</v>
      </c>
      <c r="Q1119" s="5">
        <f t="shared" si="68"/>
        <v>51.12</v>
      </c>
      <c r="R1119" s="5">
        <f t="shared" si="69"/>
        <v>22.43</v>
      </c>
      <c r="S1119" s="5">
        <f t="shared" si="70"/>
        <v>28.689999999999998</v>
      </c>
      <c r="T1119" s="7">
        <f t="shared" si="71"/>
        <v>0.56122848200312991</v>
      </c>
    </row>
    <row r="1120" spans="1:20" ht="15.6">
      <c r="A1120" s="2">
        <v>2043</v>
      </c>
      <c r="B1120" s="3">
        <v>46190</v>
      </c>
      <c r="C1120" s="4">
        <f>YEAR(SalesDataTable[[#This Row],[Order Date]])</f>
        <v>2026</v>
      </c>
      <c r="D1120" s="16" t="str">
        <f>"Q"&amp;ROUNDUP(MONTH(SalesDataTable[[#This Row],[Order Date]])/3,0)</f>
        <v>Q2</v>
      </c>
      <c r="E1120" s="4">
        <f>MONTH(SalesDataTable[[#This Row],[Order Date]])</f>
        <v>6</v>
      </c>
      <c r="F1120" s="16" t="str">
        <f>TEXT(SalesDataTable[[#This Row],[Order Date]],"MMM")</f>
        <v>Jun</v>
      </c>
      <c r="G1120" s="4" t="s">
        <v>6</v>
      </c>
      <c r="H1120" s="4" t="s">
        <v>27</v>
      </c>
      <c r="I1120" s="4" t="s">
        <v>2</v>
      </c>
      <c r="J1120" s="4" t="s">
        <v>13</v>
      </c>
      <c r="K1120" s="4" t="s">
        <v>9</v>
      </c>
      <c r="L1120" s="4" t="s">
        <v>10</v>
      </c>
      <c r="M1120" s="8">
        <v>2</v>
      </c>
      <c r="N1120" s="5">
        <v>90.33</v>
      </c>
      <c r="O1120" s="6">
        <v>0</v>
      </c>
      <c r="P1120" s="5">
        <v>46.3</v>
      </c>
      <c r="Q1120" s="5">
        <f t="shared" si="68"/>
        <v>180.66</v>
      </c>
      <c r="R1120" s="5">
        <f t="shared" si="69"/>
        <v>92.6</v>
      </c>
      <c r="S1120" s="5">
        <f t="shared" si="70"/>
        <v>88.06</v>
      </c>
      <c r="T1120" s="7">
        <f t="shared" si="71"/>
        <v>0.48743496069965686</v>
      </c>
    </row>
    <row r="1121" spans="1:20" ht="15.6">
      <c r="A1121" s="2">
        <v>4040</v>
      </c>
      <c r="B1121" s="3">
        <v>46190</v>
      </c>
      <c r="C1121" s="4">
        <f>YEAR(SalesDataTable[[#This Row],[Order Date]])</f>
        <v>2026</v>
      </c>
      <c r="D1121" s="16" t="str">
        <f>"Q"&amp;ROUNDUP(MONTH(SalesDataTable[[#This Row],[Order Date]])/3,0)</f>
        <v>Q2</v>
      </c>
      <c r="E1121" s="4">
        <f>MONTH(SalesDataTable[[#This Row],[Order Date]])</f>
        <v>6</v>
      </c>
      <c r="F1121" s="16" t="str">
        <f>TEXT(SalesDataTable[[#This Row],[Order Date]],"MMM")</f>
        <v>Jun</v>
      </c>
      <c r="G1121" s="4" t="s">
        <v>20</v>
      </c>
      <c r="H1121" s="4" t="s">
        <v>31</v>
      </c>
      <c r="I1121" s="4" t="s">
        <v>2</v>
      </c>
      <c r="J1121" s="4" t="s">
        <v>16</v>
      </c>
      <c r="K1121" s="4" t="s">
        <v>14</v>
      </c>
      <c r="L1121" s="4" t="s">
        <v>15</v>
      </c>
      <c r="M1121" s="8">
        <v>2</v>
      </c>
      <c r="N1121" s="5">
        <v>36.799999999999997</v>
      </c>
      <c r="O1121" s="6">
        <v>0.05</v>
      </c>
      <c r="P1121" s="5">
        <v>13.94</v>
      </c>
      <c r="Q1121" s="5">
        <f t="shared" si="68"/>
        <v>69.919999999999987</v>
      </c>
      <c r="R1121" s="5">
        <f t="shared" si="69"/>
        <v>27.88</v>
      </c>
      <c r="S1121" s="5">
        <f t="shared" si="70"/>
        <v>42.039999999999992</v>
      </c>
      <c r="T1121" s="7">
        <f t="shared" si="71"/>
        <v>0.60125858123569798</v>
      </c>
    </row>
    <row r="1122" spans="1:20" ht="15.6">
      <c r="A1122" s="2">
        <v>2295</v>
      </c>
      <c r="B1122" s="3">
        <v>46191</v>
      </c>
      <c r="C1122" s="4">
        <f>YEAR(SalesDataTable[[#This Row],[Order Date]])</f>
        <v>2026</v>
      </c>
      <c r="D1122" s="16" t="str">
        <f>"Q"&amp;ROUNDUP(MONTH(SalesDataTable[[#This Row],[Order Date]])/3,0)</f>
        <v>Q2</v>
      </c>
      <c r="E1122" s="4">
        <f>MONTH(SalesDataTable[[#This Row],[Order Date]])</f>
        <v>6</v>
      </c>
      <c r="F1122" s="16" t="str">
        <f>TEXT(SalesDataTable[[#This Row],[Order Date]],"MMM")</f>
        <v>Jun</v>
      </c>
      <c r="G1122" s="4" t="s">
        <v>6</v>
      </c>
      <c r="H1122" s="4" t="s">
        <v>41</v>
      </c>
      <c r="I1122" s="4" t="s">
        <v>28</v>
      </c>
      <c r="J1122" s="4" t="s">
        <v>13</v>
      </c>
      <c r="K1122" s="4" t="s">
        <v>14</v>
      </c>
      <c r="L1122" s="4" t="s">
        <v>32</v>
      </c>
      <c r="M1122" s="8">
        <v>1</v>
      </c>
      <c r="N1122" s="5">
        <v>45.7</v>
      </c>
      <c r="O1122" s="6">
        <v>0.1</v>
      </c>
      <c r="P1122" s="5">
        <v>18.600000000000001</v>
      </c>
      <c r="Q1122" s="5">
        <f t="shared" si="68"/>
        <v>41.13</v>
      </c>
      <c r="R1122" s="5">
        <f t="shared" si="69"/>
        <v>18.600000000000001</v>
      </c>
      <c r="S1122" s="5">
        <f t="shared" si="70"/>
        <v>22.53</v>
      </c>
      <c r="T1122" s="7">
        <f t="shared" si="71"/>
        <v>0.5477753464624362</v>
      </c>
    </row>
    <row r="1123" spans="1:20" ht="15.6">
      <c r="A1123" s="2">
        <v>2670</v>
      </c>
      <c r="B1123" s="3">
        <v>46191</v>
      </c>
      <c r="C1123" s="4">
        <f>YEAR(SalesDataTable[[#This Row],[Order Date]])</f>
        <v>2026</v>
      </c>
      <c r="D1123" s="16" t="str">
        <f>"Q"&amp;ROUNDUP(MONTH(SalesDataTable[[#This Row],[Order Date]])/3,0)</f>
        <v>Q2</v>
      </c>
      <c r="E1123" s="4">
        <f>MONTH(SalesDataTable[[#This Row],[Order Date]])</f>
        <v>6</v>
      </c>
      <c r="F1123" s="16" t="str">
        <f>TEXT(SalesDataTable[[#This Row],[Order Date]],"MMM")</f>
        <v>Jun</v>
      </c>
      <c r="G1123" s="4" t="s">
        <v>11</v>
      </c>
      <c r="H1123" s="4" t="s">
        <v>25</v>
      </c>
      <c r="I1123" s="4" t="s">
        <v>28</v>
      </c>
      <c r="J1123" s="4" t="s">
        <v>3</v>
      </c>
      <c r="K1123" s="4" t="s">
        <v>14</v>
      </c>
      <c r="L1123" s="4" t="s">
        <v>48</v>
      </c>
      <c r="M1123" s="8">
        <v>3</v>
      </c>
      <c r="N1123" s="5">
        <v>162.30000000000001</v>
      </c>
      <c r="O1123" s="6">
        <v>0.1</v>
      </c>
      <c r="P1123" s="5">
        <v>86.43</v>
      </c>
      <c r="Q1123" s="5">
        <f t="shared" si="68"/>
        <v>438.21000000000004</v>
      </c>
      <c r="R1123" s="5">
        <f t="shared" si="69"/>
        <v>259.29000000000002</v>
      </c>
      <c r="S1123" s="5">
        <f t="shared" si="70"/>
        <v>178.92000000000002</v>
      </c>
      <c r="T1123" s="7">
        <f t="shared" si="71"/>
        <v>0.40829739166153217</v>
      </c>
    </row>
    <row r="1124" spans="1:20" ht="15.6">
      <c r="A1124" s="2">
        <v>2777</v>
      </c>
      <c r="B1124" s="3">
        <v>46191</v>
      </c>
      <c r="C1124" s="4">
        <f>YEAR(SalesDataTable[[#This Row],[Order Date]])</f>
        <v>2026</v>
      </c>
      <c r="D1124" s="16" t="str">
        <f>"Q"&amp;ROUNDUP(MONTH(SalesDataTable[[#This Row],[Order Date]])/3,0)</f>
        <v>Q2</v>
      </c>
      <c r="E1124" s="4">
        <f>MONTH(SalesDataTable[[#This Row],[Order Date]])</f>
        <v>6</v>
      </c>
      <c r="F1124" s="16" t="str">
        <f>TEXT(SalesDataTable[[#This Row],[Order Date]],"MMM")</f>
        <v>Jun</v>
      </c>
      <c r="G1124" s="4" t="s">
        <v>6</v>
      </c>
      <c r="H1124" s="4" t="s">
        <v>49</v>
      </c>
      <c r="I1124" s="4" t="s">
        <v>8</v>
      </c>
      <c r="J1124" s="4" t="s">
        <v>16</v>
      </c>
      <c r="K1124" s="4" t="s">
        <v>9</v>
      </c>
      <c r="L1124" s="4" t="s">
        <v>46</v>
      </c>
      <c r="M1124" s="8">
        <v>5</v>
      </c>
      <c r="N1124" s="5">
        <v>72.37</v>
      </c>
      <c r="O1124" s="6">
        <v>0.2</v>
      </c>
      <c r="P1124" s="5">
        <v>32.840000000000003</v>
      </c>
      <c r="Q1124" s="5">
        <f t="shared" si="68"/>
        <v>289.48</v>
      </c>
      <c r="R1124" s="5">
        <f t="shared" si="69"/>
        <v>164.20000000000002</v>
      </c>
      <c r="S1124" s="5">
        <f t="shared" si="70"/>
        <v>125.28</v>
      </c>
      <c r="T1124" s="7">
        <f t="shared" si="71"/>
        <v>0.43277601215973466</v>
      </c>
    </row>
    <row r="1125" spans="1:20" ht="15.6">
      <c r="A1125" s="2">
        <v>2780</v>
      </c>
      <c r="B1125" s="3">
        <v>46191</v>
      </c>
      <c r="C1125" s="4">
        <f>YEAR(SalesDataTable[[#This Row],[Order Date]])</f>
        <v>2026</v>
      </c>
      <c r="D1125" s="16" t="str">
        <f>"Q"&amp;ROUNDUP(MONTH(SalesDataTable[[#This Row],[Order Date]])/3,0)</f>
        <v>Q2</v>
      </c>
      <c r="E1125" s="4">
        <f>MONTH(SalesDataTable[[#This Row],[Order Date]])</f>
        <v>6</v>
      </c>
      <c r="F1125" s="16" t="str">
        <f>TEXT(SalesDataTable[[#This Row],[Order Date]],"MMM")</f>
        <v>Jun</v>
      </c>
      <c r="G1125" s="4" t="s">
        <v>11</v>
      </c>
      <c r="H1125" s="4" t="s">
        <v>18</v>
      </c>
      <c r="I1125" s="4" t="s">
        <v>2</v>
      </c>
      <c r="J1125" s="4" t="s">
        <v>13</v>
      </c>
      <c r="K1125" s="4" t="s">
        <v>34</v>
      </c>
      <c r="L1125" s="4" t="s">
        <v>42</v>
      </c>
      <c r="M1125" s="8">
        <v>2</v>
      </c>
      <c r="N1125" s="5">
        <v>35.61</v>
      </c>
      <c r="O1125" s="6">
        <v>0.15</v>
      </c>
      <c r="P1125" s="5">
        <v>13.96</v>
      </c>
      <c r="Q1125" s="5">
        <f t="shared" si="68"/>
        <v>60.536999999999999</v>
      </c>
      <c r="R1125" s="5">
        <f t="shared" si="69"/>
        <v>27.92</v>
      </c>
      <c r="S1125" s="5">
        <f t="shared" si="70"/>
        <v>32.616999999999997</v>
      </c>
      <c r="T1125" s="7">
        <f t="shared" si="71"/>
        <v>0.53879445628293432</v>
      </c>
    </row>
    <row r="1126" spans="1:20" ht="15.6">
      <c r="A1126" s="2">
        <v>3209</v>
      </c>
      <c r="B1126" s="3">
        <v>46191</v>
      </c>
      <c r="C1126" s="4">
        <f>YEAR(SalesDataTable[[#This Row],[Order Date]])</f>
        <v>2026</v>
      </c>
      <c r="D1126" s="16" t="str">
        <f>"Q"&amp;ROUNDUP(MONTH(SalesDataTable[[#This Row],[Order Date]])/3,0)</f>
        <v>Q2</v>
      </c>
      <c r="E1126" s="4">
        <f>MONTH(SalesDataTable[[#This Row],[Order Date]])</f>
        <v>6</v>
      </c>
      <c r="F1126" s="16" t="str">
        <f>TEXT(SalesDataTable[[#This Row],[Order Date]],"MMM")</f>
        <v>Jun</v>
      </c>
      <c r="G1126" s="4" t="s">
        <v>20</v>
      </c>
      <c r="H1126" s="4" t="s">
        <v>47</v>
      </c>
      <c r="I1126" s="4" t="s">
        <v>2</v>
      </c>
      <c r="J1126" s="4" t="s">
        <v>3</v>
      </c>
      <c r="K1126" s="4" t="s">
        <v>14</v>
      </c>
      <c r="L1126" s="4" t="s">
        <v>44</v>
      </c>
      <c r="M1126" s="8">
        <v>2</v>
      </c>
      <c r="N1126" s="5">
        <v>133.12</v>
      </c>
      <c r="O1126" s="6">
        <v>0</v>
      </c>
      <c r="P1126" s="5">
        <v>67.02</v>
      </c>
      <c r="Q1126" s="5">
        <f t="shared" si="68"/>
        <v>266.24</v>
      </c>
      <c r="R1126" s="5">
        <f t="shared" si="69"/>
        <v>134.04</v>
      </c>
      <c r="S1126" s="5">
        <f t="shared" si="70"/>
        <v>132.20000000000002</v>
      </c>
      <c r="T1126" s="7">
        <f t="shared" si="71"/>
        <v>0.4965444711538462</v>
      </c>
    </row>
    <row r="1127" spans="1:20" ht="15.6">
      <c r="A1127" s="2">
        <v>3414</v>
      </c>
      <c r="B1127" s="3">
        <v>46191</v>
      </c>
      <c r="C1127" s="4">
        <f>YEAR(SalesDataTable[[#This Row],[Order Date]])</f>
        <v>2026</v>
      </c>
      <c r="D1127" s="16" t="str">
        <f>"Q"&amp;ROUNDUP(MONTH(SalesDataTable[[#This Row],[Order Date]])/3,0)</f>
        <v>Q2</v>
      </c>
      <c r="E1127" s="4">
        <f>MONTH(SalesDataTable[[#This Row],[Order Date]])</f>
        <v>6</v>
      </c>
      <c r="F1127" s="16" t="str">
        <f>TEXT(SalesDataTable[[#This Row],[Order Date]],"MMM")</f>
        <v>Jun</v>
      </c>
      <c r="G1127" s="4" t="s">
        <v>0</v>
      </c>
      <c r="H1127" s="4" t="s">
        <v>50</v>
      </c>
      <c r="I1127" s="4" t="s">
        <v>28</v>
      </c>
      <c r="J1127" s="4" t="s">
        <v>3</v>
      </c>
      <c r="K1127" s="4" t="s">
        <v>4</v>
      </c>
      <c r="L1127" s="4" t="s">
        <v>22</v>
      </c>
      <c r="M1127" s="8">
        <v>1</v>
      </c>
      <c r="N1127" s="5">
        <v>51.23</v>
      </c>
      <c r="O1127" s="6">
        <v>0.05</v>
      </c>
      <c r="P1127" s="5">
        <v>23.12</v>
      </c>
      <c r="Q1127" s="5">
        <f t="shared" si="68"/>
        <v>48.668499999999995</v>
      </c>
      <c r="R1127" s="5">
        <f t="shared" si="69"/>
        <v>23.12</v>
      </c>
      <c r="S1127" s="5">
        <f t="shared" si="70"/>
        <v>25.548499999999994</v>
      </c>
      <c r="T1127" s="7">
        <f t="shared" si="71"/>
        <v>0.5249494025909982</v>
      </c>
    </row>
    <row r="1128" spans="1:20" ht="15.6">
      <c r="A1128" s="2">
        <v>3846</v>
      </c>
      <c r="B1128" s="3">
        <v>46191</v>
      </c>
      <c r="C1128" s="4">
        <f>YEAR(SalesDataTable[[#This Row],[Order Date]])</f>
        <v>2026</v>
      </c>
      <c r="D1128" s="16" t="str">
        <f>"Q"&amp;ROUNDUP(MONTH(SalesDataTable[[#This Row],[Order Date]])/3,0)</f>
        <v>Q2</v>
      </c>
      <c r="E1128" s="4">
        <f>MONTH(SalesDataTable[[#This Row],[Order Date]])</f>
        <v>6</v>
      </c>
      <c r="F1128" s="16" t="str">
        <f>TEXT(SalesDataTable[[#This Row],[Order Date]],"MMM")</f>
        <v>Jun</v>
      </c>
      <c r="G1128" s="4" t="s">
        <v>6</v>
      </c>
      <c r="H1128" s="4" t="s">
        <v>43</v>
      </c>
      <c r="I1128" s="4" t="s">
        <v>2</v>
      </c>
      <c r="J1128" s="4" t="s">
        <v>16</v>
      </c>
      <c r="K1128" s="4" t="s">
        <v>9</v>
      </c>
      <c r="L1128" s="4" t="s">
        <v>10</v>
      </c>
      <c r="M1128" s="8">
        <v>1</v>
      </c>
      <c r="N1128" s="5">
        <v>93.5</v>
      </c>
      <c r="O1128" s="6">
        <v>0</v>
      </c>
      <c r="P1128" s="5">
        <v>46.63</v>
      </c>
      <c r="Q1128" s="5">
        <f t="shared" si="68"/>
        <v>93.5</v>
      </c>
      <c r="R1128" s="5">
        <f t="shared" si="69"/>
        <v>46.63</v>
      </c>
      <c r="S1128" s="5">
        <f t="shared" si="70"/>
        <v>46.87</v>
      </c>
      <c r="T1128" s="7">
        <f t="shared" si="71"/>
        <v>0.50128342245989299</v>
      </c>
    </row>
    <row r="1129" spans="1:20" ht="15.6">
      <c r="A1129" s="2">
        <v>4120</v>
      </c>
      <c r="B1129" s="3">
        <v>46191</v>
      </c>
      <c r="C1129" s="4">
        <f>YEAR(SalesDataTable[[#This Row],[Order Date]])</f>
        <v>2026</v>
      </c>
      <c r="D1129" s="16" t="str">
        <f>"Q"&amp;ROUNDUP(MONTH(SalesDataTable[[#This Row],[Order Date]])/3,0)</f>
        <v>Q2</v>
      </c>
      <c r="E1129" s="4">
        <f>MONTH(SalesDataTable[[#This Row],[Order Date]])</f>
        <v>6</v>
      </c>
      <c r="F1129" s="16" t="str">
        <f>TEXT(SalesDataTable[[#This Row],[Order Date]],"MMM")</f>
        <v>Jun</v>
      </c>
      <c r="G1129" s="4" t="s">
        <v>20</v>
      </c>
      <c r="H1129" s="4" t="s">
        <v>21</v>
      </c>
      <c r="I1129" s="4" t="s">
        <v>19</v>
      </c>
      <c r="J1129" s="4" t="s">
        <v>3</v>
      </c>
      <c r="K1129" s="4" t="s">
        <v>34</v>
      </c>
      <c r="L1129" s="4" t="s">
        <v>35</v>
      </c>
      <c r="M1129" s="8">
        <v>3</v>
      </c>
      <c r="N1129" s="5">
        <v>41.16</v>
      </c>
      <c r="O1129" s="6">
        <v>0</v>
      </c>
      <c r="P1129" s="5">
        <v>14.79</v>
      </c>
      <c r="Q1129" s="5">
        <f t="shared" si="68"/>
        <v>123.47999999999999</v>
      </c>
      <c r="R1129" s="5">
        <f t="shared" si="69"/>
        <v>44.37</v>
      </c>
      <c r="S1129" s="5">
        <f t="shared" si="70"/>
        <v>79.109999999999985</v>
      </c>
      <c r="T1129" s="7">
        <f t="shared" si="71"/>
        <v>0.64067055393586003</v>
      </c>
    </row>
    <row r="1130" spans="1:20" ht="15.6">
      <c r="A1130" s="2">
        <v>4217</v>
      </c>
      <c r="B1130" s="3">
        <v>46191</v>
      </c>
      <c r="C1130" s="4">
        <f>YEAR(SalesDataTable[[#This Row],[Order Date]])</f>
        <v>2026</v>
      </c>
      <c r="D1130" s="16" t="str">
        <f>"Q"&amp;ROUNDUP(MONTH(SalesDataTable[[#This Row],[Order Date]])/3,0)</f>
        <v>Q2</v>
      </c>
      <c r="E1130" s="4">
        <f>MONTH(SalesDataTable[[#This Row],[Order Date]])</f>
        <v>6</v>
      </c>
      <c r="F1130" s="16" t="str">
        <f>TEXT(SalesDataTable[[#This Row],[Order Date]],"MMM")</f>
        <v>Jun</v>
      </c>
      <c r="G1130" s="4" t="s">
        <v>6</v>
      </c>
      <c r="H1130" s="4" t="s">
        <v>43</v>
      </c>
      <c r="I1130" s="4" t="s">
        <v>28</v>
      </c>
      <c r="J1130" s="4" t="s">
        <v>13</v>
      </c>
      <c r="K1130" s="4" t="s">
        <v>34</v>
      </c>
      <c r="L1130" s="4" t="s">
        <v>35</v>
      </c>
      <c r="M1130" s="8">
        <v>1</v>
      </c>
      <c r="N1130" s="5">
        <v>39.74</v>
      </c>
      <c r="O1130" s="6">
        <v>0.05</v>
      </c>
      <c r="P1130" s="5">
        <v>14.39</v>
      </c>
      <c r="Q1130" s="5">
        <f t="shared" si="68"/>
        <v>37.753</v>
      </c>
      <c r="R1130" s="5">
        <f t="shared" si="69"/>
        <v>14.39</v>
      </c>
      <c r="S1130" s="5">
        <f t="shared" si="70"/>
        <v>23.363</v>
      </c>
      <c r="T1130" s="7">
        <f t="shared" si="71"/>
        <v>0.6188382380208195</v>
      </c>
    </row>
    <row r="1131" spans="1:20" ht="15.6">
      <c r="A1131" s="2">
        <v>4786</v>
      </c>
      <c r="B1131" s="3">
        <v>46191</v>
      </c>
      <c r="C1131" s="4">
        <f>YEAR(SalesDataTable[[#This Row],[Order Date]])</f>
        <v>2026</v>
      </c>
      <c r="D1131" s="16" t="str">
        <f>"Q"&amp;ROUNDUP(MONTH(SalesDataTable[[#This Row],[Order Date]])/3,0)</f>
        <v>Q2</v>
      </c>
      <c r="E1131" s="4">
        <f>MONTH(SalesDataTable[[#This Row],[Order Date]])</f>
        <v>6</v>
      </c>
      <c r="F1131" s="16" t="str">
        <f>TEXT(SalesDataTable[[#This Row],[Order Date]],"MMM")</f>
        <v>Jun</v>
      </c>
      <c r="G1131" s="4" t="s">
        <v>20</v>
      </c>
      <c r="H1131" s="4" t="s">
        <v>31</v>
      </c>
      <c r="I1131" s="4" t="s">
        <v>2</v>
      </c>
      <c r="J1131" s="4" t="s">
        <v>3</v>
      </c>
      <c r="K1131" s="4" t="s">
        <v>14</v>
      </c>
      <c r="L1131" s="4" t="s">
        <v>32</v>
      </c>
      <c r="M1131" s="8">
        <v>3</v>
      </c>
      <c r="N1131" s="5">
        <v>46.79</v>
      </c>
      <c r="O1131" s="6">
        <v>0.1</v>
      </c>
      <c r="P1131" s="5">
        <v>18.25</v>
      </c>
      <c r="Q1131" s="5">
        <f t="shared" si="68"/>
        <v>126.33300000000001</v>
      </c>
      <c r="R1131" s="5">
        <f t="shared" si="69"/>
        <v>54.75</v>
      </c>
      <c r="S1131" s="5">
        <f t="shared" si="70"/>
        <v>71.583000000000013</v>
      </c>
      <c r="T1131" s="7">
        <f t="shared" si="71"/>
        <v>0.56662154781411034</v>
      </c>
    </row>
    <row r="1132" spans="1:20" ht="15.6">
      <c r="A1132" s="2">
        <v>23</v>
      </c>
      <c r="B1132" s="3">
        <v>46192</v>
      </c>
      <c r="C1132" s="4">
        <f>YEAR(SalesDataTable[[#This Row],[Order Date]])</f>
        <v>2026</v>
      </c>
      <c r="D1132" s="16" t="str">
        <f>"Q"&amp;ROUNDUP(MONTH(SalesDataTable[[#This Row],[Order Date]])/3,0)</f>
        <v>Q2</v>
      </c>
      <c r="E1132" s="4">
        <f>MONTH(SalesDataTable[[#This Row],[Order Date]])</f>
        <v>6</v>
      </c>
      <c r="F1132" s="16" t="str">
        <f>TEXT(SalesDataTable[[#This Row],[Order Date]],"MMM")</f>
        <v>Jun</v>
      </c>
      <c r="G1132" s="4" t="s">
        <v>20</v>
      </c>
      <c r="H1132" s="4" t="s">
        <v>47</v>
      </c>
      <c r="I1132" s="4" t="s">
        <v>8</v>
      </c>
      <c r="J1132" s="4" t="s">
        <v>16</v>
      </c>
      <c r="K1132" s="4" t="s">
        <v>9</v>
      </c>
      <c r="L1132" s="4" t="s">
        <v>10</v>
      </c>
      <c r="M1132" s="8">
        <v>4</v>
      </c>
      <c r="N1132" s="5">
        <v>91.74</v>
      </c>
      <c r="O1132" s="6">
        <v>0.2</v>
      </c>
      <c r="P1132" s="5">
        <v>44.74</v>
      </c>
      <c r="Q1132" s="5">
        <f t="shared" si="68"/>
        <v>293.56799999999998</v>
      </c>
      <c r="R1132" s="5">
        <f t="shared" si="69"/>
        <v>178.96</v>
      </c>
      <c r="S1132" s="5">
        <f t="shared" si="70"/>
        <v>114.60799999999998</v>
      </c>
      <c r="T1132" s="7">
        <f t="shared" si="71"/>
        <v>0.39039677349029861</v>
      </c>
    </row>
    <row r="1133" spans="1:20" ht="15.6">
      <c r="A1133" s="2">
        <v>99</v>
      </c>
      <c r="B1133" s="3">
        <v>46192</v>
      </c>
      <c r="C1133" s="4">
        <f>YEAR(SalesDataTable[[#This Row],[Order Date]])</f>
        <v>2026</v>
      </c>
      <c r="D1133" s="16" t="str">
        <f>"Q"&amp;ROUNDUP(MONTH(SalesDataTable[[#This Row],[Order Date]])/3,0)</f>
        <v>Q2</v>
      </c>
      <c r="E1133" s="4">
        <f>MONTH(SalesDataTable[[#This Row],[Order Date]])</f>
        <v>6</v>
      </c>
      <c r="F1133" s="16" t="str">
        <f>TEXT(SalesDataTable[[#This Row],[Order Date]],"MMM")</f>
        <v>Jun</v>
      </c>
      <c r="G1133" s="4" t="s">
        <v>20</v>
      </c>
      <c r="H1133" s="4" t="s">
        <v>47</v>
      </c>
      <c r="I1133" s="4" t="s">
        <v>2</v>
      </c>
      <c r="J1133" s="4" t="s">
        <v>13</v>
      </c>
      <c r="K1133" s="4" t="s">
        <v>34</v>
      </c>
      <c r="L1133" s="4" t="s">
        <v>42</v>
      </c>
      <c r="M1133" s="8">
        <v>1</v>
      </c>
      <c r="N1133" s="5">
        <v>36.28</v>
      </c>
      <c r="O1133" s="6">
        <v>0.1</v>
      </c>
      <c r="P1133" s="5">
        <v>13.8</v>
      </c>
      <c r="Q1133" s="5">
        <f t="shared" si="68"/>
        <v>32.652000000000001</v>
      </c>
      <c r="R1133" s="5">
        <f t="shared" si="69"/>
        <v>13.8</v>
      </c>
      <c r="S1133" s="5">
        <f t="shared" si="70"/>
        <v>18.852</v>
      </c>
      <c r="T1133" s="7">
        <f t="shared" si="71"/>
        <v>0.5773612642410878</v>
      </c>
    </row>
    <row r="1134" spans="1:20" ht="15.6">
      <c r="A1134" s="2">
        <v>269</v>
      </c>
      <c r="B1134" s="3">
        <v>46192</v>
      </c>
      <c r="C1134" s="4">
        <f>YEAR(SalesDataTable[[#This Row],[Order Date]])</f>
        <v>2026</v>
      </c>
      <c r="D1134" s="16" t="str">
        <f>"Q"&amp;ROUNDUP(MONTH(SalesDataTable[[#This Row],[Order Date]])/3,0)</f>
        <v>Q2</v>
      </c>
      <c r="E1134" s="4">
        <f>MONTH(SalesDataTable[[#This Row],[Order Date]])</f>
        <v>6</v>
      </c>
      <c r="F1134" s="16" t="str">
        <f>TEXT(SalesDataTable[[#This Row],[Order Date]],"MMM")</f>
        <v>Jun</v>
      </c>
      <c r="G1134" s="4" t="s">
        <v>20</v>
      </c>
      <c r="H1134" s="4" t="s">
        <v>47</v>
      </c>
      <c r="I1134" s="4" t="s">
        <v>8</v>
      </c>
      <c r="J1134" s="4" t="s">
        <v>3</v>
      </c>
      <c r="K1134" s="4" t="s">
        <v>9</v>
      </c>
      <c r="L1134" s="4" t="s">
        <v>46</v>
      </c>
      <c r="M1134" s="8">
        <v>3</v>
      </c>
      <c r="N1134" s="5">
        <v>73.02</v>
      </c>
      <c r="O1134" s="6">
        <v>0.1</v>
      </c>
      <c r="P1134" s="5">
        <v>32.69</v>
      </c>
      <c r="Q1134" s="5">
        <f t="shared" si="68"/>
        <v>197.154</v>
      </c>
      <c r="R1134" s="5">
        <f t="shared" si="69"/>
        <v>98.07</v>
      </c>
      <c r="S1134" s="5">
        <f t="shared" si="70"/>
        <v>99.084000000000003</v>
      </c>
      <c r="T1134" s="7">
        <f t="shared" si="71"/>
        <v>0.50257159377948202</v>
      </c>
    </row>
    <row r="1135" spans="1:20" ht="15.6">
      <c r="A1135" s="2">
        <v>1772</v>
      </c>
      <c r="B1135" s="3">
        <v>46192</v>
      </c>
      <c r="C1135" s="4">
        <f>YEAR(SalesDataTable[[#This Row],[Order Date]])</f>
        <v>2026</v>
      </c>
      <c r="D1135" s="16" t="str">
        <f>"Q"&amp;ROUNDUP(MONTH(SalesDataTable[[#This Row],[Order Date]])/3,0)</f>
        <v>Q2</v>
      </c>
      <c r="E1135" s="4">
        <f>MONTH(SalesDataTable[[#This Row],[Order Date]])</f>
        <v>6</v>
      </c>
      <c r="F1135" s="16" t="str">
        <f>TEXT(SalesDataTable[[#This Row],[Order Date]],"MMM")</f>
        <v>Jun</v>
      </c>
      <c r="G1135" s="4" t="s">
        <v>20</v>
      </c>
      <c r="H1135" s="4" t="s">
        <v>21</v>
      </c>
      <c r="I1135" s="4" t="s">
        <v>2</v>
      </c>
      <c r="J1135" s="4" t="s">
        <v>13</v>
      </c>
      <c r="K1135" s="4" t="s">
        <v>9</v>
      </c>
      <c r="L1135" s="4" t="s">
        <v>37</v>
      </c>
      <c r="M1135" s="8">
        <v>4</v>
      </c>
      <c r="N1135" s="5">
        <v>153.38</v>
      </c>
      <c r="O1135" s="6">
        <v>0</v>
      </c>
      <c r="P1135" s="5">
        <v>76.92</v>
      </c>
      <c r="Q1135" s="5">
        <f t="shared" si="68"/>
        <v>613.52</v>
      </c>
      <c r="R1135" s="5">
        <f t="shared" si="69"/>
        <v>307.68</v>
      </c>
      <c r="S1135" s="5">
        <f t="shared" si="70"/>
        <v>305.83999999999997</v>
      </c>
      <c r="T1135" s="7">
        <f t="shared" si="71"/>
        <v>0.49850045638283996</v>
      </c>
    </row>
    <row r="1136" spans="1:20" ht="15.6">
      <c r="A1136" s="2">
        <v>1906</v>
      </c>
      <c r="B1136" s="3">
        <v>46192</v>
      </c>
      <c r="C1136" s="4">
        <f>YEAR(SalesDataTable[[#This Row],[Order Date]])</f>
        <v>2026</v>
      </c>
      <c r="D1136" s="16" t="str">
        <f>"Q"&amp;ROUNDUP(MONTH(SalesDataTable[[#This Row],[Order Date]])/3,0)</f>
        <v>Q2</v>
      </c>
      <c r="E1136" s="4">
        <f>MONTH(SalesDataTable[[#This Row],[Order Date]])</f>
        <v>6</v>
      </c>
      <c r="F1136" s="16" t="str">
        <f>TEXT(SalesDataTable[[#This Row],[Order Date]],"MMM")</f>
        <v>Jun</v>
      </c>
      <c r="G1136" s="4" t="s">
        <v>20</v>
      </c>
      <c r="H1136" s="4" t="s">
        <v>33</v>
      </c>
      <c r="I1136" s="4" t="s">
        <v>28</v>
      </c>
      <c r="J1136" s="4" t="s">
        <v>3</v>
      </c>
      <c r="K1136" s="4" t="s">
        <v>23</v>
      </c>
      <c r="L1136" s="4" t="s">
        <v>51</v>
      </c>
      <c r="M1136" s="8">
        <v>2</v>
      </c>
      <c r="N1136" s="5">
        <v>125.5</v>
      </c>
      <c r="O1136" s="6">
        <v>0</v>
      </c>
      <c r="P1136" s="5">
        <v>61.67</v>
      </c>
      <c r="Q1136" s="5">
        <f t="shared" si="68"/>
        <v>251</v>
      </c>
      <c r="R1136" s="5">
        <f t="shared" si="69"/>
        <v>123.34</v>
      </c>
      <c r="S1136" s="5">
        <f t="shared" si="70"/>
        <v>127.66</v>
      </c>
      <c r="T1136" s="7">
        <f t="shared" si="71"/>
        <v>0.50860557768924297</v>
      </c>
    </row>
    <row r="1137" spans="1:20" ht="15.6">
      <c r="A1137" s="2">
        <v>2473</v>
      </c>
      <c r="B1137" s="3">
        <v>46192</v>
      </c>
      <c r="C1137" s="4">
        <f>YEAR(SalesDataTable[[#This Row],[Order Date]])</f>
        <v>2026</v>
      </c>
      <c r="D1137" s="16" t="str">
        <f>"Q"&amp;ROUNDUP(MONTH(SalesDataTable[[#This Row],[Order Date]])/3,0)</f>
        <v>Q2</v>
      </c>
      <c r="E1137" s="4">
        <f>MONTH(SalesDataTable[[#This Row],[Order Date]])</f>
        <v>6</v>
      </c>
      <c r="F1137" s="16" t="str">
        <f>TEXT(SalesDataTable[[#This Row],[Order Date]],"MMM")</f>
        <v>Jun</v>
      </c>
      <c r="G1137" s="4" t="s">
        <v>0</v>
      </c>
      <c r="H1137" s="4" t="s">
        <v>1</v>
      </c>
      <c r="I1137" s="4" t="s">
        <v>8</v>
      </c>
      <c r="J1137" s="4" t="s">
        <v>3</v>
      </c>
      <c r="K1137" s="4" t="s">
        <v>4</v>
      </c>
      <c r="L1137" s="4" t="s">
        <v>5</v>
      </c>
      <c r="M1137" s="8">
        <v>3</v>
      </c>
      <c r="N1137" s="5">
        <v>80.75</v>
      </c>
      <c r="O1137" s="6">
        <v>0.15</v>
      </c>
      <c r="P1137" s="5">
        <v>42.81</v>
      </c>
      <c r="Q1137" s="5">
        <f t="shared" si="68"/>
        <v>205.91249999999999</v>
      </c>
      <c r="R1137" s="5">
        <f t="shared" si="69"/>
        <v>128.43</v>
      </c>
      <c r="S1137" s="5">
        <f t="shared" si="70"/>
        <v>77.482499999999987</v>
      </c>
      <c r="T1137" s="7">
        <f t="shared" si="71"/>
        <v>0.37628847204516475</v>
      </c>
    </row>
    <row r="1138" spans="1:20" ht="15.6">
      <c r="A1138" s="2">
        <v>2549</v>
      </c>
      <c r="B1138" s="3">
        <v>46192</v>
      </c>
      <c r="C1138" s="4">
        <f>YEAR(SalesDataTable[[#This Row],[Order Date]])</f>
        <v>2026</v>
      </c>
      <c r="D1138" s="16" t="str">
        <f>"Q"&amp;ROUNDUP(MONTH(SalesDataTable[[#This Row],[Order Date]])/3,0)</f>
        <v>Q2</v>
      </c>
      <c r="E1138" s="4">
        <f>MONTH(SalesDataTable[[#This Row],[Order Date]])</f>
        <v>6</v>
      </c>
      <c r="F1138" s="16" t="str">
        <f>TEXT(SalesDataTable[[#This Row],[Order Date]],"MMM")</f>
        <v>Jun</v>
      </c>
      <c r="G1138" s="4" t="s">
        <v>20</v>
      </c>
      <c r="H1138" s="4" t="s">
        <v>47</v>
      </c>
      <c r="I1138" s="4" t="s">
        <v>8</v>
      </c>
      <c r="J1138" s="4" t="s">
        <v>3</v>
      </c>
      <c r="K1138" s="4" t="s">
        <v>34</v>
      </c>
      <c r="L1138" s="4" t="s">
        <v>42</v>
      </c>
      <c r="M1138" s="8">
        <v>8</v>
      </c>
      <c r="N1138" s="5">
        <v>36.15</v>
      </c>
      <c r="O1138" s="6">
        <v>0.05</v>
      </c>
      <c r="P1138" s="5">
        <v>13.55</v>
      </c>
      <c r="Q1138" s="5">
        <f t="shared" si="68"/>
        <v>274.73999999999995</v>
      </c>
      <c r="R1138" s="5">
        <f t="shared" si="69"/>
        <v>108.4</v>
      </c>
      <c r="S1138" s="5">
        <f t="shared" si="70"/>
        <v>166.33999999999995</v>
      </c>
      <c r="T1138" s="7">
        <f t="shared" si="71"/>
        <v>0.60544514814005956</v>
      </c>
    </row>
    <row r="1139" spans="1:20" ht="15.6">
      <c r="A1139" s="2">
        <v>3341</v>
      </c>
      <c r="B1139" s="3">
        <v>46192</v>
      </c>
      <c r="C1139" s="4">
        <f>YEAR(SalesDataTable[[#This Row],[Order Date]])</f>
        <v>2026</v>
      </c>
      <c r="D1139" s="16" t="str">
        <f>"Q"&amp;ROUNDUP(MONTH(SalesDataTable[[#This Row],[Order Date]])/3,0)</f>
        <v>Q2</v>
      </c>
      <c r="E1139" s="4">
        <f>MONTH(SalesDataTable[[#This Row],[Order Date]])</f>
        <v>6</v>
      </c>
      <c r="F1139" s="16" t="str">
        <f>TEXT(SalesDataTable[[#This Row],[Order Date]],"MMM")</f>
        <v>Jun</v>
      </c>
      <c r="G1139" s="4" t="s">
        <v>0</v>
      </c>
      <c r="H1139" s="4" t="s">
        <v>50</v>
      </c>
      <c r="I1139" s="4" t="s">
        <v>2</v>
      </c>
      <c r="J1139" s="4" t="s">
        <v>13</v>
      </c>
      <c r="K1139" s="4" t="s">
        <v>9</v>
      </c>
      <c r="L1139" s="4" t="s">
        <v>17</v>
      </c>
      <c r="M1139" s="8">
        <v>2</v>
      </c>
      <c r="N1139" s="5">
        <v>143.1</v>
      </c>
      <c r="O1139" s="6">
        <v>0</v>
      </c>
      <c r="P1139" s="5">
        <v>78.11</v>
      </c>
      <c r="Q1139" s="5">
        <f t="shared" si="68"/>
        <v>286.2</v>
      </c>
      <c r="R1139" s="5">
        <f t="shared" si="69"/>
        <v>156.22</v>
      </c>
      <c r="S1139" s="5">
        <f t="shared" si="70"/>
        <v>129.97999999999999</v>
      </c>
      <c r="T1139" s="7">
        <f t="shared" si="71"/>
        <v>0.45415793151642209</v>
      </c>
    </row>
    <row r="1140" spans="1:20" ht="15.6">
      <c r="A1140" s="2">
        <v>3351</v>
      </c>
      <c r="B1140" s="3">
        <v>46192</v>
      </c>
      <c r="C1140" s="4">
        <f>YEAR(SalesDataTable[[#This Row],[Order Date]])</f>
        <v>2026</v>
      </c>
      <c r="D1140" s="16" t="str">
        <f>"Q"&amp;ROUNDUP(MONTH(SalesDataTable[[#This Row],[Order Date]])/3,0)</f>
        <v>Q2</v>
      </c>
      <c r="E1140" s="4">
        <f>MONTH(SalesDataTable[[#This Row],[Order Date]])</f>
        <v>6</v>
      </c>
      <c r="F1140" s="16" t="str">
        <f>TEXT(SalesDataTable[[#This Row],[Order Date]],"MMM")</f>
        <v>Jun</v>
      </c>
      <c r="G1140" s="4" t="s">
        <v>6</v>
      </c>
      <c r="H1140" s="4" t="s">
        <v>7</v>
      </c>
      <c r="I1140" s="4" t="s">
        <v>28</v>
      </c>
      <c r="J1140" s="4" t="s">
        <v>13</v>
      </c>
      <c r="K1140" s="4" t="s">
        <v>23</v>
      </c>
      <c r="L1140" s="4" t="s">
        <v>51</v>
      </c>
      <c r="M1140" s="8">
        <v>4</v>
      </c>
      <c r="N1140" s="5">
        <v>123.89</v>
      </c>
      <c r="O1140" s="6">
        <v>0</v>
      </c>
      <c r="P1140" s="5">
        <v>59.42</v>
      </c>
      <c r="Q1140" s="5">
        <f t="shared" si="68"/>
        <v>495.56</v>
      </c>
      <c r="R1140" s="5">
        <f t="shared" si="69"/>
        <v>237.68</v>
      </c>
      <c r="S1140" s="5">
        <f t="shared" si="70"/>
        <v>257.88</v>
      </c>
      <c r="T1140" s="7">
        <f t="shared" si="71"/>
        <v>0.5203809831301961</v>
      </c>
    </row>
    <row r="1141" spans="1:20" ht="15.6">
      <c r="A1141" s="2">
        <v>3366</v>
      </c>
      <c r="B1141" s="3">
        <v>46192</v>
      </c>
      <c r="C1141" s="4">
        <f>YEAR(SalesDataTable[[#This Row],[Order Date]])</f>
        <v>2026</v>
      </c>
      <c r="D1141" s="16" t="str">
        <f>"Q"&amp;ROUNDUP(MONTH(SalesDataTable[[#This Row],[Order Date]])/3,0)</f>
        <v>Q2</v>
      </c>
      <c r="E1141" s="4">
        <f>MONTH(SalesDataTable[[#This Row],[Order Date]])</f>
        <v>6</v>
      </c>
      <c r="F1141" s="16" t="str">
        <f>TEXT(SalesDataTable[[#This Row],[Order Date]],"MMM")</f>
        <v>Jun</v>
      </c>
      <c r="G1141" s="4" t="s">
        <v>6</v>
      </c>
      <c r="H1141" s="4" t="s">
        <v>41</v>
      </c>
      <c r="I1141" s="4" t="s">
        <v>2</v>
      </c>
      <c r="J1141" s="4" t="s">
        <v>16</v>
      </c>
      <c r="K1141" s="4" t="s">
        <v>14</v>
      </c>
      <c r="L1141" s="4" t="s">
        <v>44</v>
      </c>
      <c r="M1141" s="8">
        <v>1</v>
      </c>
      <c r="N1141" s="5">
        <v>135.41999999999999</v>
      </c>
      <c r="O1141" s="6">
        <v>0.05</v>
      </c>
      <c r="P1141" s="5">
        <v>68.180000000000007</v>
      </c>
      <c r="Q1141" s="5">
        <f t="shared" si="68"/>
        <v>128.64899999999997</v>
      </c>
      <c r="R1141" s="5">
        <f t="shared" si="69"/>
        <v>68.180000000000007</v>
      </c>
      <c r="S1141" s="5">
        <f t="shared" si="70"/>
        <v>60.468999999999966</v>
      </c>
      <c r="T1141" s="7">
        <f t="shared" si="71"/>
        <v>0.47003085915941811</v>
      </c>
    </row>
    <row r="1142" spans="1:20" ht="15.6">
      <c r="A1142" s="2">
        <v>3691</v>
      </c>
      <c r="B1142" s="3">
        <v>46192</v>
      </c>
      <c r="C1142" s="4">
        <f>YEAR(SalesDataTable[[#This Row],[Order Date]])</f>
        <v>2026</v>
      </c>
      <c r="D1142" s="16" t="str">
        <f>"Q"&amp;ROUNDUP(MONTH(SalesDataTable[[#This Row],[Order Date]])/3,0)</f>
        <v>Q2</v>
      </c>
      <c r="E1142" s="4">
        <f>MONTH(SalesDataTable[[#This Row],[Order Date]])</f>
        <v>6</v>
      </c>
      <c r="F1142" s="16" t="str">
        <f>TEXT(SalesDataTable[[#This Row],[Order Date]],"MMM")</f>
        <v>Jun</v>
      </c>
      <c r="G1142" s="4" t="s">
        <v>6</v>
      </c>
      <c r="H1142" s="4" t="s">
        <v>27</v>
      </c>
      <c r="I1142" s="4" t="s">
        <v>19</v>
      </c>
      <c r="J1142" s="4" t="s">
        <v>3</v>
      </c>
      <c r="K1142" s="4" t="s">
        <v>9</v>
      </c>
      <c r="L1142" s="4" t="s">
        <v>10</v>
      </c>
      <c r="M1142" s="8">
        <v>1</v>
      </c>
      <c r="N1142" s="5">
        <v>93.48</v>
      </c>
      <c r="O1142" s="6">
        <v>0.05</v>
      </c>
      <c r="P1142" s="5">
        <v>44.31</v>
      </c>
      <c r="Q1142" s="5">
        <f t="shared" si="68"/>
        <v>88.805999999999997</v>
      </c>
      <c r="R1142" s="5">
        <f t="shared" si="69"/>
        <v>44.31</v>
      </c>
      <c r="S1142" s="5">
        <f t="shared" si="70"/>
        <v>44.495999999999995</v>
      </c>
      <c r="T1142" s="7">
        <f t="shared" si="71"/>
        <v>0.50104722653874734</v>
      </c>
    </row>
    <row r="1143" spans="1:20" ht="15.6">
      <c r="A1143" s="2">
        <v>3909</v>
      </c>
      <c r="B1143" s="3">
        <v>46192</v>
      </c>
      <c r="C1143" s="4">
        <f>YEAR(SalesDataTable[[#This Row],[Order Date]])</f>
        <v>2026</v>
      </c>
      <c r="D1143" s="16" t="str">
        <f>"Q"&amp;ROUNDUP(MONTH(SalesDataTable[[#This Row],[Order Date]])/3,0)</f>
        <v>Q2</v>
      </c>
      <c r="E1143" s="4">
        <f>MONTH(SalesDataTable[[#This Row],[Order Date]])</f>
        <v>6</v>
      </c>
      <c r="F1143" s="16" t="str">
        <f>TEXT(SalesDataTable[[#This Row],[Order Date]],"MMM")</f>
        <v>Jun</v>
      </c>
      <c r="G1143" s="4" t="s">
        <v>6</v>
      </c>
      <c r="H1143" s="4" t="s">
        <v>7</v>
      </c>
      <c r="I1143" s="4" t="s">
        <v>28</v>
      </c>
      <c r="J1143" s="4" t="s">
        <v>3</v>
      </c>
      <c r="K1143" s="4" t="s">
        <v>9</v>
      </c>
      <c r="L1143" s="4" t="s">
        <v>37</v>
      </c>
      <c r="M1143" s="8">
        <v>1</v>
      </c>
      <c r="N1143" s="5">
        <v>156.05000000000001</v>
      </c>
      <c r="O1143" s="6">
        <v>0.05</v>
      </c>
      <c r="P1143" s="5">
        <v>81.28</v>
      </c>
      <c r="Q1143" s="5">
        <f t="shared" si="68"/>
        <v>148.2475</v>
      </c>
      <c r="R1143" s="5">
        <f t="shared" si="69"/>
        <v>81.28</v>
      </c>
      <c r="S1143" s="5">
        <f t="shared" si="70"/>
        <v>66.967500000000001</v>
      </c>
      <c r="T1143" s="7">
        <f t="shared" si="71"/>
        <v>0.45172768512116562</v>
      </c>
    </row>
    <row r="1144" spans="1:20" ht="15.6">
      <c r="A1144" s="2">
        <v>4862</v>
      </c>
      <c r="B1144" s="3">
        <v>46192</v>
      </c>
      <c r="C1144" s="4">
        <f>YEAR(SalesDataTable[[#This Row],[Order Date]])</f>
        <v>2026</v>
      </c>
      <c r="D1144" s="16" t="str">
        <f>"Q"&amp;ROUNDUP(MONTH(SalesDataTable[[#This Row],[Order Date]])/3,0)</f>
        <v>Q2</v>
      </c>
      <c r="E1144" s="4">
        <f>MONTH(SalesDataTable[[#This Row],[Order Date]])</f>
        <v>6</v>
      </c>
      <c r="F1144" s="16" t="str">
        <f>TEXT(SalesDataTable[[#This Row],[Order Date]],"MMM")</f>
        <v>Jun</v>
      </c>
      <c r="G1144" s="4" t="s">
        <v>6</v>
      </c>
      <c r="H1144" s="4" t="s">
        <v>27</v>
      </c>
      <c r="I1144" s="4" t="s">
        <v>2</v>
      </c>
      <c r="J1144" s="4" t="s">
        <v>3</v>
      </c>
      <c r="K1144" s="4" t="s">
        <v>34</v>
      </c>
      <c r="L1144" s="4" t="s">
        <v>42</v>
      </c>
      <c r="M1144" s="8">
        <v>1</v>
      </c>
      <c r="N1144" s="5">
        <v>36.74</v>
      </c>
      <c r="O1144" s="6">
        <v>0</v>
      </c>
      <c r="P1144" s="5">
        <v>14.15</v>
      </c>
      <c r="Q1144" s="5">
        <f t="shared" si="68"/>
        <v>36.74</v>
      </c>
      <c r="R1144" s="5">
        <f t="shared" si="69"/>
        <v>14.15</v>
      </c>
      <c r="S1144" s="5">
        <f t="shared" si="70"/>
        <v>22.590000000000003</v>
      </c>
      <c r="T1144" s="7">
        <f t="shared" si="71"/>
        <v>0.61486118671747425</v>
      </c>
    </row>
    <row r="1145" spans="1:20" ht="15.6">
      <c r="A1145" s="2">
        <v>5096</v>
      </c>
      <c r="B1145" s="3">
        <v>46192</v>
      </c>
      <c r="C1145" s="4">
        <f>YEAR(SalesDataTable[[#This Row],[Order Date]])</f>
        <v>2026</v>
      </c>
      <c r="D1145" s="16" t="str">
        <f>"Q"&amp;ROUNDUP(MONTH(SalesDataTable[[#This Row],[Order Date]])/3,0)</f>
        <v>Q2</v>
      </c>
      <c r="E1145" s="4">
        <f>MONTH(SalesDataTable[[#This Row],[Order Date]])</f>
        <v>6</v>
      </c>
      <c r="F1145" s="16" t="str">
        <f>TEXT(SalesDataTable[[#This Row],[Order Date]],"MMM")</f>
        <v>Jun</v>
      </c>
      <c r="G1145" s="4" t="s">
        <v>0</v>
      </c>
      <c r="H1145" s="4" t="s">
        <v>50</v>
      </c>
      <c r="I1145" s="4" t="s">
        <v>2</v>
      </c>
      <c r="J1145" s="4" t="s">
        <v>3</v>
      </c>
      <c r="K1145" s="4" t="s">
        <v>23</v>
      </c>
      <c r="L1145" s="4" t="s">
        <v>29</v>
      </c>
      <c r="M1145" s="8">
        <v>2</v>
      </c>
      <c r="N1145" s="5">
        <v>199.28</v>
      </c>
      <c r="O1145" s="6">
        <v>0</v>
      </c>
      <c r="P1145" s="5">
        <v>102.85</v>
      </c>
      <c r="Q1145" s="5">
        <f t="shared" si="68"/>
        <v>398.56</v>
      </c>
      <c r="R1145" s="5">
        <f t="shared" si="69"/>
        <v>205.7</v>
      </c>
      <c r="S1145" s="5">
        <f t="shared" si="70"/>
        <v>192.86</v>
      </c>
      <c r="T1145" s="7">
        <f t="shared" si="71"/>
        <v>0.48389201124046571</v>
      </c>
    </row>
    <row r="1146" spans="1:20" ht="15.6">
      <c r="A1146" s="2">
        <v>5112</v>
      </c>
      <c r="B1146" s="3">
        <v>46192</v>
      </c>
      <c r="C1146" s="4">
        <f>YEAR(SalesDataTable[[#This Row],[Order Date]])</f>
        <v>2026</v>
      </c>
      <c r="D1146" s="16" t="str">
        <f>"Q"&amp;ROUNDUP(MONTH(SalesDataTable[[#This Row],[Order Date]])/3,0)</f>
        <v>Q2</v>
      </c>
      <c r="E1146" s="4">
        <f>MONTH(SalesDataTable[[#This Row],[Order Date]])</f>
        <v>6</v>
      </c>
      <c r="F1146" s="16" t="str">
        <f>TEXT(SalesDataTable[[#This Row],[Order Date]],"MMM")</f>
        <v>Jun</v>
      </c>
      <c r="G1146" s="4" t="s">
        <v>0</v>
      </c>
      <c r="H1146" s="4" t="s">
        <v>1</v>
      </c>
      <c r="I1146" s="4" t="s">
        <v>28</v>
      </c>
      <c r="J1146" s="4" t="s">
        <v>3</v>
      </c>
      <c r="K1146" s="4" t="s">
        <v>34</v>
      </c>
      <c r="L1146" s="4" t="s">
        <v>42</v>
      </c>
      <c r="M1146" s="8">
        <v>2</v>
      </c>
      <c r="N1146" s="5">
        <v>37.04</v>
      </c>
      <c r="O1146" s="6">
        <v>0.05</v>
      </c>
      <c r="P1146" s="5">
        <v>13.76</v>
      </c>
      <c r="Q1146" s="5">
        <f t="shared" si="68"/>
        <v>70.375999999999991</v>
      </c>
      <c r="R1146" s="5">
        <f t="shared" si="69"/>
        <v>27.52</v>
      </c>
      <c r="S1146" s="5">
        <f t="shared" si="70"/>
        <v>42.855999999999995</v>
      </c>
      <c r="T1146" s="7">
        <f t="shared" si="71"/>
        <v>0.60895759918153913</v>
      </c>
    </row>
    <row r="1147" spans="1:20" ht="15.6">
      <c r="A1147" s="2">
        <v>501</v>
      </c>
      <c r="B1147" s="3">
        <v>46193</v>
      </c>
      <c r="C1147" s="4">
        <f>YEAR(SalesDataTable[[#This Row],[Order Date]])</f>
        <v>2026</v>
      </c>
      <c r="D1147" s="16" t="str">
        <f>"Q"&amp;ROUNDUP(MONTH(SalesDataTable[[#This Row],[Order Date]])/3,0)</f>
        <v>Q2</v>
      </c>
      <c r="E1147" s="4">
        <f>MONTH(SalesDataTable[[#This Row],[Order Date]])</f>
        <v>6</v>
      </c>
      <c r="F1147" s="16" t="str">
        <f>TEXT(SalesDataTable[[#This Row],[Order Date]],"MMM")</f>
        <v>Jun</v>
      </c>
      <c r="G1147" s="4" t="s">
        <v>20</v>
      </c>
      <c r="H1147" s="4" t="s">
        <v>21</v>
      </c>
      <c r="I1147" s="4" t="s">
        <v>2</v>
      </c>
      <c r="J1147" s="4" t="s">
        <v>13</v>
      </c>
      <c r="K1147" s="4" t="s">
        <v>23</v>
      </c>
      <c r="L1147" s="4" t="s">
        <v>40</v>
      </c>
      <c r="M1147" s="8">
        <v>2</v>
      </c>
      <c r="N1147" s="5">
        <v>80.95</v>
      </c>
      <c r="O1147" s="6">
        <v>0.1</v>
      </c>
      <c r="P1147" s="5">
        <v>39.44</v>
      </c>
      <c r="Q1147" s="5">
        <f t="shared" si="68"/>
        <v>145.71</v>
      </c>
      <c r="R1147" s="5">
        <f t="shared" si="69"/>
        <v>78.88</v>
      </c>
      <c r="S1147" s="5">
        <f t="shared" si="70"/>
        <v>66.830000000000013</v>
      </c>
      <c r="T1147" s="7">
        <f t="shared" si="71"/>
        <v>0.45865074462974409</v>
      </c>
    </row>
    <row r="1148" spans="1:20" ht="15.6">
      <c r="A1148" s="2">
        <v>540</v>
      </c>
      <c r="B1148" s="3">
        <v>46193</v>
      </c>
      <c r="C1148" s="4">
        <f>YEAR(SalesDataTable[[#This Row],[Order Date]])</f>
        <v>2026</v>
      </c>
      <c r="D1148" s="16" t="str">
        <f>"Q"&amp;ROUNDUP(MONTH(SalesDataTable[[#This Row],[Order Date]])/3,0)</f>
        <v>Q2</v>
      </c>
      <c r="E1148" s="4">
        <f>MONTH(SalesDataTable[[#This Row],[Order Date]])</f>
        <v>6</v>
      </c>
      <c r="F1148" s="16" t="str">
        <f>TEXT(SalesDataTable[[#This Row],[Order Date]],"MMM")</f>
        <v>Jun</v>
      </c>
      <c r="G1148" s="4" t="s">
        <v>0</v>
      </c>
      <c r="H1148" s="4" t="s">
        <v>36</v>
      </c>
      <c r="I1148" s="4" t="s">
        <v>28</v>
      </c>
      <c r="J1148" s="4" t="s">
        <v>3</v>
      </c>
      <c r="K1148" s="4" t="s">
        <v>9</v>
      </c>
      <c r="L1148" s="4" t="s">
        <v>37</v>
      </c>
      <c r="M1148" s="8">
        <v>1</v>
      </c>
      <c r="N1148" s="5">
        <v>151.46</v>
      </c>
      <c r="O1148" s="6">
        <v>0.05</v>
      </c>
      <c r="P1148" s="5">
        <v>77.98</v>
      </c>
      <c r="Q1148" s="5">
        <f t="shared" si="68"/>
        <v>143.887</v>
      </c>
      <c r="R1148" s="5">
        <f t="shared" si="69"/>
        <v>77.98</v>
      </c>
      <c r="S1148" s="5">
        <f t="shared" si="70"/>
        <v>65.906999999999996</v>
      </c>
      <c r="T1148" s="7">
        <f t="shared" si="71"/>
        <v>0.45804693961233467</v>
      </c>
    </row>
    <row r="1149" spans="1:20" ht="15.6">
      <c r="A1149" s="2">
        <v>2255</v>
      </c>
      <c r="B1149" s="3">
        <v>46193</v>
      </c>
      <c r="C1149" s="4">
        <f>YEAR(SalesDataTable[[#This Row],[Order Date]])</f>
        <v>2026</v>
      </c>
      <c r="D1149" s="16" t="str">
        <f>"Q"&amp;ROUNDUP(MONTH(SalesDataTable[[#This Row],[Order Date]])/3,0)</f>
        <v>Q2</v>
      </c>
      <c r="E1149" s="4">
        <f>MONTH(SalesDataTable[[#This Row],[Order Date]])</f>
        <v>6</v>
      </c>
      <c r="F1149" s="16" t="str">
        <f>TEXT(SalesDataTable[[#This Row],[Order Date]],"MMM")</f>
        <v>Jun</v>
      </c>
      <c r="G1149" s="4" t="s">
        <v>0</v>
      </c>
      <c r="H1149" s="4" t="s">
        <v>36</v>
      </c>
      <c r="I1149" s="4" t="s">
        <v>2</v>
      </c>
      <c r="J1149" s="4" t="s">
        <v>16</v>
      </c>
      <c r="K1149" s="4" t="s">
        <v>9</v>
      </c>
      <c r="L1149" s="4" t="s">
        <v>10</v>
      </c>
      <c r="M1149" s="8">
        <v>5</v>
      </c>
      <c r="N1149" s="5">
        <v>90.1</v>
      </c>
      <c r="O1149" s="6">
        <v>0</v>
      </c>
      <c r="P1149" s="5">
        <v>44.32</v>
      </c>
      <c r="Q1149" s="5">
        <f t="shared" si="68"/>
        <v>450.5</v>
      </c>
      <c r="R1149" s="5">
        <f t="shared" si="69"/>
        <v>221.6</v>
      </c>
      <c r="S1149" s="5">
        <f t="shared" si="70"/>
        <v>228.9</v>
      </c>
      <c r="T1149" s="7">
        <f t="shared" si="71"/>
        <v>0.50810210876803552</v>
      </c>
    </row>
    <row r="1150" spans="1:20" ht="15.6">
      <c r="A1150" s="2">
        <v>3126</v>
      </c>
      <c r="B1150" s="3">
        <v>46193</v>
      </c>
      <c r="C1150" s="4">
        <f>YEAR(SalesDataTable[[#This Row],[Order Date]])</f>
        <v>2026</v>
      </c>
      <c r="D1150" s="16" t="str">
        <f>"Q"&amp;ROUNDUP(MONTH(SalesDataTable[[#This Row],[Order Date]])/3,0)</f>
        <v>Q2</v>
      </c>
      <c r="E1150" s="4">
        <f>MONTH(SalesDataTable[[#This Row],[Order Date]])</f>
        <v>6</v>
      </c>
      <c r="F1150" s="16" t="str">
        <f>TEXT(SalesDataTable[[#This Row],[Order Date]],"MMM")</f>
        <v>Jun</v>
      </c>
      <c r="G1150" s="4" t="s">
        <v>0</v>
      </c>
      <c r="H1150" s="4" t="s">
        <v>1</v>
      </c>
      <c r="I1150" s="4" t="s">
        <v>28</v>
      </c>
      <c r="J1150" s="4" t="s">
        <v>16</v>
      </c>
      <c r="K1150" s="4" t="s">
        <v>9</v>
      </c>
      <c r="L1150" s="4" t="s">
        <v>37</v>
      </c>
      <c r="M1150" s="8">
        <v>1</v>
      </c>
      <c r="N1150" s="5">
        <v>155.69</v>
      </c>
      <c r="O1150" s="6">
        <v>0.1</v>
      </c>
      <c r="P1150" s="5">
        <v>79.42</v>
      </c>
      <c r="Q1150" s="5">
        <f t="shared" si="68"/>
        <v>140.12100000000001</v>
      </c>
      <c r="R1150" s="5">
        <f t="shared" si="69"/>
        <v>79.42</v>
      </c>
      <c r="S1150" s="5">
        <f t="shared" si="70"/>
        <v>60.701000000000008</v>
      </c>
      <c r="T1150" s="7">
        <f t="shared" si="71"/>
        <v>0.43320415926235184</v>
      </c>
    </row>
    <row r="1151" spans="1:20" ht="15.6">
      <c r="A1151" s="2">
        <v>3223</v>
      </c>
      <c r="B1151" s="3">
        <v>46193</v>
      </c>
      <c r="C1151" s="4">
        <f>YEAR(SalesDataTable[[#This Row],[Order Date]])</f>
        <v>2026</v>
      </c>
      <c r="D1151" s="16" t="str">
        <f>"Q"&amp;ROUNDUP(MONTH(SalesDataTable[[#This Row],[Order Date]])/3,0)</f>
        <v>Q2</v>
      </c>
      <c r="E1151" s="4">
        <f>MONTH(SalesDataTable[[#This Row],[Order Date]])</f>
        <v>6</v>
      </c>
      <c r="F1151" s="16" t="str">
        <f>TEXT(SalesDataTable[[#This Row],[Order Date]],"MMM")</f>
        <v>Jun</v>
      </c>
      <c r="G1151" s="4" t="s">
        <v>6</v>
      </c>
      <c r="H1151" s="4" t="s">
        <v>49</v>
      </c>
      <c r="I1151" s="4" t="s">
        <v>19</v>
      </c>
      <c r="J1151" s="4" t="s">
        <v>3</v>
      </c>
      <c r="K1151" s="4" t="s">
        <v>34</v>
      </c>
      <c r="L1151" s="4" t="s">
        <v>45</v>
      </c>
      <c r="M1151" s="8">
        <v>1</v>
      </c>
      <c r="N1151" s="5">
        <v>50.11</v>
      </c>
      <c r="O1151" s="6">
        <v>0.05</v>
      </c>
      <c r="P1151" s="5">
        <v>21.38</v>
      </c>
      <c r="Q1151" s="5">
        <f t="shared" si="68"/>
        <v>47.604499999999994</v>
      </c>
      <c r="R1151" s="5">
        <f t="shared" si="69"/>
        <v>21.38</v>
      </c>
      <c r="S1151" s="5">
        <f t="shared" si="70"/>
        <v>26.224499999999995</v>
      </c>
      <c r="T1151" s="7">
        <f t="shared" si="71"/>
        <v>0.55088279469377888</v>
      </c>
    </row>
    <row r="1152" spans="1:20" ht="15.6">
      <c r="A1152" s="2">
        <v>3260</v>
      </c>
      <c r="B1152" s="3">
        <v>46193</v>
      </c>
      <c r="C1152" s="4">
        <f>YEAR(SalesDataTable[[#This Row],[Order Date]])</f>
        <v>2026</v>
      </c>
      <c r="D1152" s="16" t="str">
        <f>"Q"&amp;ROUNDUP(MONTH(SalesDataTable[[#This Row],[Order Date]])/3,0)</f>
        <v>Q2</v>
      </c>
      <c r="E1152" s="4">
        <f>MONTH(SalesDataTable[[#This Row],[Order Date]])</f>
        <v>6</v>
      </c>
      <c r="F1152" s="16" t="str">
        <f>TEXT(SalesDataTable[[#This Row],[Order Date]],"MMM")</f>
        <v>Jun</v>
      </c>
      <c r="G1152" s="4" t="s">
        <v>11</v>
      </c>
      <c r="H1152" s="4" t="s">
        <v>12</v>
      </c>
      <c r="I1152" s="4" t="s">
        <v>19</v>
      </c>
      <c r="J1152" s="4" t="s">
        <v>3</v>
      </c>
      <c r="K1152" s="4" t="s">
        <v>9</v>
      </c>
      <c r="L1152" s="4" t="s">
        <v>17</v>
      </c>
      <c r="M1152" s="8">
        <v>1</v>
      </c>
      <c r="N1152" s="5">
        <v>142.55000000000001</v>
      </c>
      <c r="O1152" s="6">
        <v>0.1</v>
      </c>
      <c r="P1152" s="5">
        <v>79.709999999999994</v>
      </c>
      <c r="Q1152" s="5">
        <f t="shared" si="68"/>
        <v>128.29500000000002</v>
      </c>
      <c r="R1152" s="5">
        <f t="shared" si="69"/>
        <v>79.709999999999994</v>
      </c>
      <c r="S1152" s="5">
        <f t="shared" si="70"/>
        <v>48.585000000000022</v>
      </c>
      <c r="T1152" s="7">
        <f t="shared" si="71"/>
        <v>0.37869753302934656</v>
      </c>
    </row>
    <row r="1153" spans="1:20" ht="15.6">
      <c r="A1153" s="2">
        <v>3404</v>
      </c>
      <c r="B1153" s="3">
        <v>46193</v>
      </c>
      <c r="C1153" s="4">
        <f>YEAR(SalesDataTable[[#This Row],[Order Date]])</f>
        <v>2026</v>
      </c>
      <c r="D1153" s="16" t="str">
        <f>"Q"&amp;ROUNDUP(MONTH(SalesDataTable[[#This Row],[Order Date]])/3,0)</f>
        <v>Q2</v>
      </c>
      <c r="E1153" s="4">
        <f>MONTH(SalesDataTable[[#This Row],[Order Date]])</f>
        <v>6</v>
      </c>
      <c r="F1153" s="16" t="str">
        <f>TEXT(SalesDataTable[[#This Row],[Order Date]],"MMM")</f>
        <v>Jun</v>
      </c>
      <c r="G1153" s="4" t="s">
        <v>20</v>
      </c>
      <c r="H1153" s="4" t="s">
        <v>33</v>
      </c>
      <c r="I1153" s="4" t="s">
        <v>2</v>
      </c>
      <c r="J1153" s="4" t="s">
        <v>13</v>
      </c>
      <c r="K1153" s="4" t="s">
        <v>23</v>
      </c>
      <c r="L1153" s="4" t="s">
        <v>29</v>
      </c>
      <c r="M1153" s="8">
        <v>3</v>
      </c>
      <c r="N1153" s="5">
        <v>191.11</v>
      </c>
      <c r="O1153" s="6">
        <v>0.05</v>
      </c>
      <c r="P1153" s="5">
        <v>102.82</v>
      </c>
      <c r="Q1153" s="5">
        <f t="shared" si="68"/>
        <v>544.6635</v>
      </c>
      <c r="R1153" s="5">
        <f t="shared" si="69"/>
        <v>308.45999999999998</v>
      </c>
      <c r="S1153" s="5">
        <f t="shared" si="70"/>
        <v>236.20350000000002</v>
      </c>
      <c r="T1153" s="7">
        <f t="shared" si="71"/>
        <v>0.43366867800026992</v>
      </c>
    </row>
    <row r="1154" spans="1:20" ht="15.6">
      <c r="A1154" s="2">
        <v>4267</v>
      </c>
      <c r="B1154" s="3">
        <v>46193</v>
      </c>
      <c r="C1154" s="4">
        <f>YEAR(SalesDataTable[[#This Row],[Order Date]])</f>
        <v>2026</v>
      </c>
      <c r="D1154" s="16" t="str">
        <f>"Q"&amp;ROUNDUP(MONTH(SalesDataTable[[#This Row],[Order Date]])/3,0)</f>
        <v>Q2</v>
      </c>
      <c r="E1154" s="4">
        <f>MONTH(SalesDataTable[[#This Row],[Order Date]])</f>
        <v>6</v>
      </c>
      <c r="F1154" s="16" t="str">
        <f>TEXT(SalesDataTable[[#This Row],[Order Date]],"MMM")</f>
        <v>Jun</v>
      </c>
      <c r="G1154" s="4" t="s">
        <v>20</v>
      </c>
      <c r="H1154" s="4" t="s">
        <v>47</v>
      </c>
      <c r="I1154" s="4" t="s">
        <v>8</v>
      </c>
      <c r="J1154" s="4" t="s">
        <v>16</v>
      </c>
      <c r="K1154" s="4" t="s">
        <v>4</v>
      </c>
      <c r="L1154" s="4" t="s">
        <v>26</v>
      </c>
      <c r="M1154" s="8">
        <v>6</v>
      </c>
      <c r="N1154" s="5">
        <v>40.229999999999997</v>
      </c>
      <c r="O1154" s="6">
        <v>0.15</v>
      </c>
      <c r="P1154" s="5">
        <v>17.079999999999998</v>
      </c>
      <c r="Q1154" s="5">
        <f t="shared" ref="Q1154:Q1217" si="72">M1154*N1154*(1-O1154)</f>
        <v>205.173</v>
      </c>
      <c r="R1154" s="5">
        <f t="shared" ref="R1154:R1217" si="73">M1154*P1154</f>
        <v>102.47999999999999</v>
      </c>
      <c r="S1154" s="5">
        <f t="shared" ref="S1154:S1217" si="74">Q1154-R1154</f>
        <v>102.69300000000001</v>
      </c>
      <c r="T1154" s="7">
        <f t="shared" ref="T1154:T1217" si="75">IFERROR(S1154/Q1154,0)</f>
        <v>0.50051907414718322</v>
      </c>
    </row>
    <row r="1155" spans="1:20" ht="15.6">
      <c r="A1155" s="2">
        <v>5082</v>
      </c>
      <c r="B1155" s="3">
        <v>46193</v>
      </c>
      <c r="C1155" s="4">
        <f>YEAR(SalesDataTable[[#This Row],[Order Date]])</f>
        <v>2026</v>
      </c>
      <c r="D1155" s="16" t="str">
        <f>"Q"&amp;ROUNDUP(MONTH(SalesDataTable[[#This Row],[Order Date]])/3,0)</f>
        <v>Q2</v>
      </c>
      <c r="E1155" s="4">
        <f>MONTH(SalesDataTable[[#This Row],[Order Date]])</f>
        <v>6</v>
      </c>
      <c r="F1155" s="16" t="str">
        <f>TEXT(SalesDataTable[[#This Row],[Order Date]],"MMM")</f>
        <v>Jun</v>
      </c>
      <c r="G1155" s="4" t="s">
        <v>6</v>
      </c>
      <c r="H1155" s="4" t="s">
        <v>41</v>
      </c>
      <c r="I1155" s="4" t="s">
        <v>2</v>
      </c>
      <c r="J1155" s="4" t="s">
        <v>16</v>
      </c>
      <c r="K1155" s="4" t="s">
        <v>4</v>
      </c>
      <c r="L1155" s="4" t="s">
        <v>5</v>
      </c>
      <c r="M1155" s="8">
        <v>2</v>
      </c>
      <c r="N1155" s="5">
        <v>81.489999999999995</v>
      </c>
      <c r="O1155" s="6">
        <v>0</v>
      </c>
      <c r="P1155" s="5">
        <v>42.15</v>
      </c>
      <c r="Q1155" s="5">
        <f t="shared" si="72"/>
        <v>162.97999999999999</v>
      </c>
      <c r="R1155" s="5">
        <f t="shared" si="73"/>
        <v>84.3</v>
      </c>
      <c r="S1155" s="5">
        <f t="shared" si="74"/>
        <v>78.679999999999993</v>
      </c>
      <c r="T1155" s="7">
        <f t="shared" si="75"/>
        <v>0.48275862068965514</v>
      </c>
    </row>
    <row r="1156" spans="1:20" ht="15.6">
      <c r="A1156" s="2">
        <v>5108</v>
      </c>
      <c r="B1156" s="3">
        <v>46193</v>
      </c>
      <c r="C1156" s="4">
        <f>YEAR(SalesDataTable[[#This Row],[Order Date]])</f>
        <v>2026</v>
      </c>
      <c r="D1156" s="16" t="str">
        <f>"Q"&amp;ROUNDUP(MONTH(SalesDataTable[[#This Row],[Order Date]])/3,0)</f>
        <v>Q2</v>
      </c>
      <c r="E1156" s="4">
        <f>MONTH(SalesDataTable[[#This Row],[Order Date]])</f>
        <v>6</v>
      </c>
      <c r="F1156" s="16" t="str">
        <f>TEXT(SalesDataTable[[#This Row],[Order Date]],"MMM")</f>
        <v>Jun</v>
      </c>
      <c r="G1156" s="4" t="s">
        <v>6</v>
      </c>
      <c r="H1156" s="4" t="s">
        <v>27</v>
      </c>
      <c r="I1156" s="4" t="s">
        <v>8</v>
      </c>
      <c r="J1156" s="4" t="s">
        <v>16</v>
      </c>
      <c r="K1156" s="4" t="s">
        <v>14</v>
      </c>
      <c r="L1156" s="4" t="s">
        <v>48</v>
      </c>
      <c r="M1156" s="8">
        <v>8</v>
      </c>
      <c r="N1156" s="5">
        <v>162.71</v>
      </c>
      <c r="O1156" s="6">
        <v>0.2</v>
      </c>
      <c r="P1156" s="5">
        <v>85.27</v>
      </c>
      <c r="Q1156" s="5">
        <f t="shared" si="72"/>
        <v>1041.3440000000001</v>
      </c>
      <c r="R1156" s="5">
        <f t="shared" si="73"/>
        <v>682.16</v>
      </c>
      <c r="S1156" s="5">
        <f t="shared" si="74"/>
        <v>359.18400000000008</v>
      </c>
      <c r="T1156" s="7">
        <f t="shared" si="75"/>
        <v>0.34492348349824847</v>
      </c>
    </row>
    <row r="1157" spans="1:20" ht="15.6">
      <c r="A1157" s="2">
        <v>1105</v>
      </c>
      <c r="B1157" s="3">
        <v>46194</v>
      </c>
      <c r="C1157" s="4">
        <f>YEAR(SalesDataTable[[#This Row],[Order Date]])</f>
        <v>2026</v>
      </c>
      <c r="D1157" s="16" t="str">
        <f>"Q"&amp;ROUNDUP(MONTH(SalesDataTable[[#This Row],[Order Date]])/3,0)</f>
        <v>Q2</v>
      </c>
      <c r="E1157" s="4">
        <f>MONTH(SalesDataTable[[#This Row],[Order Date]])</f>
        <v>6</v>
      </c>
      <c r="F1157" s="16" t="str">
        <f>TEXT(SalesDataTable[[#This Row],[Order Date]],"MMM")</f>
        <v>Jun</v>
      </c>
      <c r="G1157" s="4" t="s">
        <v>11</v>
      </c>
      <c r="H1157" s="4" t="s">
        <v>25</v>
      </c>
      <c r="I1157" s="4" t="s">
        <v>28</v>
      </c>
      <c r="J1157" s="4" t="s">
        <v>3</v>
      </c>
      <c r="K1157" s="4" t="s">
        <v>14</v>
      </c>
      <c r="L1157" s="4" t="s">
        <v>15</v>
      </c>
      <c r="M1157" s="8">
        <v>1</v>
      </c>
      <c r="N1157" s="5">
        <v>36.479999999999997</v>
      </c>
      <c r="O1157" s="6">
        <v>0.1</v>
      </c>
      <c r="P1157" s="5">
        <v>13.9</v>
      </c>
      <c r="Q1157" s="5">
        <f t="shared" si="72"/>
        <v>32.832000000000001</v>
      </c>
      <c r="R1157" s="5">
        <f t="shared" si="73"/>
        <v>13.9</v>
      </c>
      <c r="S1157" s="5">
        <f t="shared" si="74"/>
        <v>18.932000000000002</v>
      </c>
      <c r="T1157" s="7">
        <f t="shared" si="75"/>
        <v>0.57663255360623789</v>
      </c>
    </row>
    <row r="1158" spans="1:20" ht="15.6">
      <c r="A1158" s="2">
        <v>2757</v>
      </c>
      <c r="B1158" s="3">
        <v>46194</v>
      </c>
      <c r="C1158" s="4">
        <f>YEAR(SalesDataTable[[#This Row],[Order Date]])</f>
        <v>2026</v>
      </c>
      <c r="D1158" s="16" t="str">
        <f>"Q"&amp;ROUNDUP(MONTH(SalesDataTable[[#This Row],[Order Date]])/3,0)</f>
        <v>Q2</v>
      </c>
      <c r="E1158" s="4">
        <f>MONTH(SalesDataTable[[#This Row],[Order Date]])</f>
        <v>6</v>
      </c>
      <c r="F1158" s="16" t="str">
        <f>TEXT(SalesDataTable[[#This Row],[Order Date]],"MMM")</f>
        <v>Jun</v>
      </c>
      <c r="G1158" s="4" t="s">
        <v>6</v>
      </c>
      <c r="H1158" s="4" t="s">
        <v>27</v>
      </c>
      <c r="I1158" s="4" t="s">
        <v>8</v>
      </c>
      <c r="J1158" s="4" t="s">
        <v>16</v>
      </c>
      <c r="K1158" s="4" t="s">
        <v>14</v>
      </c>
      <c r="L1158" s="4" t="s">
        <v>44</v>
      </c>
      <c r="M1158" s="8">
        <v>6</v>
      </c>
      <c r="N1158" s="5">
        <v>136.65</v>
      </c>
      <c r="O1158" s="6">
        <v>0.15</v>
      </c>
      <c r="P1158" s="5">
        <v>68.56</v>
      </c>
      <c r="Q1158" s="5">
        <f t="shared" si="72"/>
        <v>696.91500000000008</v>
      </c>
      <c r="R1158" s="5">
        <f t="shared" si="73"/>
        <v>411.36</v>
      </c>
      <c r="S1158" s="5">
        <f t="shared" si="74"/>
        <v>285.55500000000006</v>
      </c>
      <c r="T1158" s="7">
        <f t="shared" si="75"/>
        <v>0.4097415036266977</v>
      </c>
    </row>
    <row r="1159" spans="1:20" ht="15.6">
      <c r="A1159" s="2">
        <v>3325</v>
      </c>
      <c r="B1159" s="3">
        <v>46194</v>
      </c>
      <c r="C1159" s="4">
        <f>YEAR(SalesDataTable[[#This Row],[Order Date]])</f>
        <v>2026</v>
      </c>
      <c r="D1159" s="16" t="str">
        <f>"Q"&amp;ROUNDUP(MONTH(SalesDataTable[[#This Row],[Order Date]])/3,0)</f>
        <v>Q2</v>
      </c>
      <c r="E1159" s="4">
        <f>MONTH(SalesDataTable[[#This Row],[Order Date]])</f>
        <v>6</v>
      </c>
      <c r="F1159" s="16" t="str">
        <f>TEXT(SalesDataTable[[#This Row],[Order Date]],"MMM")</f>
        <v>Jun</v>
      </c>
      <c r="G1159" s="4" t="s">
        <v>11</v>
      </c>
      <c r="H1159" s="4" t="s">
        <v>12</v>
      </c>
      <c r="I1159" s="4" t="s">
        <v>2</v>
      </c>
      <c r="J1159" s="4" t="s">
        <v>13</v>
      </c>
      <c r="K1159" s="4" t="s">
        <v>4</v>
      </c>
      <c r="L1159" s="4" t="s">
        <v>22</v>
      </c>
      <c r="M1159" s="8">
        <v>4</v>
      </c>
      <c r="N1159" s="5">
        <v>50.57</v>
      </c>
      <c r="O1159" s="6">
        <v>0</v>
      </c>
      <c r="P1159" s="5">
        <v>21.85</v>
      </c>
      <c r="Q1159" s="5">
        <f t="shared" si="72"/>
        <v>202.28</v>
      </c>
      <c r="R1159" s="5">
        <f t="shared" si="73"/>
        <v>87.4</v>
      </c>
      <c r="S1159" s="5">
        <f t="shared" si="74"/>
        <v>114.88</v>
      </c>
      <c r="T1159" s="7">
        <f t="shared" si="75"/>
        <v>0.56792564761716435</v>
      </c>
    </row>
    <row r="1160" spans="1:20" ht="15.6">
      <c r="A1160" s="2">
        <v>4070</v>
      </c>
      <c r="B1160" s="3">
        <v>46194</v>
      </c>
      <c r="C1160" s="4">
        <f>YEAR(SalesDataTable[[#This Row],[Order Date]])</f>
        <v>2026</v>
      </c>
      <c r="D1160" s="16" t="str">
        <f>"Q"&amp;ROUNDUP(MONTH(SalesDataTable[[#This Row],[Order Date]])/3,0)</f>
        <v>Q2</v>
      </c>
      <c r="E1160" s="4">
        <f>MONTH(SalesDataTable[[#This Row],[Order Date]])</f>
        <v>6</v>
      </c>
      <c r="F1160" s="16" t="str">
        <f>TEXT(SalesDataTable[[#This Row],[Order Date]],"MMM")</f>
        <v>Jun</v>
      </c>
      <c r="G1160" s="4" t="s">
        <v>20</v>
      </c>
      <c r="H1160" s="4" t="s">
        <v>33</v>
      </c>
      <c r="I1160" s="4" t="s">
        <v>2</v>
      </c>
      <c r="J1160" s="4" t="s">
        <v>13</v>
      </c>
      <c r="K1160" s="4" t="s">
        <v>4</v>
      </c>
      <c r="L1160" s="4" t="s">
        <v>30</v>
      </c>
      <c r="M1160" s="8">
        <v>3</v>
      </c>
      <c r="N1160" s="5">
        <v>103.72</v>
      </c>
      <c r="O1160" s="6">
        <v>0</v>
      </c>
      <c r="P1160" s="5">
        <v>50.34</v>
      </c>
      <c r="Q1160" s="5">
        <f t="shared" si="72"/>
        <v>311.15999999999997</v>
      </c>
      <c r="R1160" s="5">
        <f t="shared" si="73"/>
        <v>151.02000000000001</v>
      </c>
      <c r="S1160" s="5">
        <f t="shared" si="74"/>
        <v>160.13999999999996</v>
      </c>
      <c r="T1160" s="7">
        <f t="shared" si="75"/>
        <v>0.51465483995372152</v>
      </c>
    </row>
    <row r="1161" spans="1:20" ht="15.6">
      <c r="A1161" s="2">
        <v>4339</v>
      </c>
      <c r="B1161" s="3">
        <v>46194</v>
      </c>
      <c r="C1161" s="4">
        <f>YEAR(SalesDataTable[[#This Row],[Order Date]])</f>
        <v>2026</v>
      </c>
      <c r="D1161" s="16" t="str">
        <f>"Q"&amp;ROUNDUP(MONTH(SalesDataTable[[#This Row],[Order Date]])/3,0)</f>
        <v>Q2</v>
      </c>
      <c r="E1161" s="4">
        <f>MONTH(SalesDataTable[[#This Row],[Order Date]])</f>
        <v>6</v>
      </c>
      <c r="F1161" s="16" t="str">
        <f>TEXT(SalesDataTable[[#This Row],[Order Date]],"MMM")</f>
        <v>Jun</v>
      </c>
      <c r="G1161" s="4" t="s">
        <v>11</v>
      </c>
      <c r="H1161" s="4" t="s">
        <v>52</v>
      </c>
      <c r="I1161" s="4" t="s">
        <v>28</v>
      </c>
      <c r="J1161" s="4" t="s">
        <v>3</v>
      </c>
      <c r="K1161" s="4" t="s">
        <v>14</v>
      </c>
      <c r="L1161" s="4" t="s">
        <v>44</v>
      </c>
      <c r="M1161" s="8">
        <v>1</v>
      </c>
      <c r="N1161" s="5">
        <v>132.49</v>
      </c>
      <c r="O1161" s="6">
        <v>0</v>
      </c>
      <c r="P1161" s="5">
        <v>67.09</v>
      </c>
      <c r="Q1161" s="5">
        <f t="shared" si="72"/>
        <v>132.49</v>
      </c>
      <c r="R1161" s="5">
        <f t="shared" si="73"/>
        <v>67.09</v>
      </c>
      <c r="S1161" s="5">
        <f t="shared" si="74"/>
        <v>65.400000000000006</v>
      </c>
      <c r="T1161" s="7">
        <f t="shared" si="75"/>
        <v>0.49362216016303118</v>
      </c>
    </row>
    <row r="1162" spans="1:20" ht="15.6">
      <c r="A1162" s="2">
        <v>731</v>
      </c>
      <c r="B1162" s="3">
        <v>46195</v>
      </c>
      <c r="C1162" s="4">
        <f>YEAR(SalesDataTable[[#This Row],[Order Date]])</f>
        <v>2026</v>
      </c>
      <c r="D1162" s="16" t="str">
        <f>"Q"&amp;ROUNDUP(MONTH(SalesDataTable[[#This Row],[Order Date]])/3,0)</f>
        <v>Q2</v>
      </c>
      <c r="E1162" s="4">
        <f>MONTH(SalesDataTable[[#This Row],[Order Date]])</f>
        <v>6</v>
      </c>
      <c r="F1162" s="16" t="str">
        <f>TEXT(SalesDataTable[[#This Row],[Order Date]],"MMM")</f>
        <v>Jun</v>
      </c>
      <c r="G1162" s="4" t="s">
        <v>11</v>
      </c>
      <c r="H1162" s="4" t="s">
        <v>18</v>
      </c>
      <c r="I1162" s="4" t="s">
        <v>2</v>
      </c>
      <c r="J1162" s="4" t="s">
        <v>13</v>
      </c>
      <c r="K1162" s="4" t="s">
        <v>23</v>
      </c>
      <c r="L1162" s="4" t="s">
        <v>40</v>
      </c>
      <c r="M1162" s="8">
        <v>2</v>
      </c>
      <c r="N1162" s="5">
        <v>80.650000000000006</v>
      </c>
      <c r="O1162" s="6">
        <v>0</v>
      </c>
      <c r="P1162" s="5">
        <v>39.18</v>
      </c>
      <c r="Q1162" s="5">
        <f t="shared" si="72"/>
        <v>161.30000000000001</v>
      </c>
      <c r="R1162" s="5">
        <f t="shared" si="73"/>
        <v>78.36</v>
      </c>
      <c r="S1162" s="5">
        <f t="shared" si="74"/>
        <v>82.940000000000012</v>
      </c>
      <c r="T1162" s="7">
        <f t="shared" si="75"/>
        <v>0.51419714817110973</v>
      </c>
    </row>
    <row r="1163" spans="1:20" ht="15.6">
      <c r="A1163" s="2">
        <v>1362</v>
      </c>
      <c r="B1163" s="3">
        <v>46195</v>
      </c>
      <c r="C1163" s="4">
        <f>YEAR(SalesDataTable[[#This Row],[Order Date]])</f>
        <v>2026</v>
      </c>
      <c r="D1163" s="16" t="str">
        <f>"Q"&amp;ROUNDUP(MONTH(SalesDataTable[[#This Row],[Order Date]])/3,0)</f>
        <v>Q2</v>
      </c>
      <c r="E1163" s="4">
        <f>MONTH(SalesDataTable[[#This Row],[Order Date]])</f>
        <v>6</v>
      </c>
      <c r="F1163" s="16" t="str">
        <f>TEXT(SalesDataTable[[#This Row],[Order Date]],"MMM")</f>
        <v>Jun</v>
      </c>
      <c r="G1163" s="4" t="s">
        <v>6</v>
      </c>
      <c r="H1163" s="4" t="s">
        <v>7</v>
      </c>
      <c r="I1163" s="4" t="s">
        <v>19</v>
      </c>
      <c r="J1163" s="4" t="s">
        <v>13</v>
      </c>
      <c r="K1163" s="4" t="s">
        <v>34</v>
      </c>
      <c r="L1163" s="4" t="s">
        <v>42</v>
      </c>
      <c r="M1163" s="8">
        <v>1</v>
      </c>
      <c r="N1163" s="5">
        <v>35.409999999999997</v>
      </c>
      <c r="O1163" s="6">
        <v>0.05</v>
      </c>
      <c r="P1163" s="5">
        <v>13.9</v>
      </c>
      <c r="Q1163" s="5">
        <f t="shared" si="72"/>
        <v>33.639499999999998</v>
      </c>
      <c r="R1163" s="5">
        <f t="shared" si="73"/>
        <v>13.9</v>
      </c>
      <c r="S1163" s="5">
        <f t="shared" si="74"/>
        <v>19.7395</v>
      </c>
      <c r="T1163" s="7">
        <f t="shared" si="75"/>
        <v>0.58679528530447833</v>
      </c>
    </row>
    <row r="1164" spans="1:20" ht="15.6">
      <c r="A1164" s="2">
        <v>1512</v>
      </c>
      <c r="B1164" s="3">
        <v>46195</v>
      </c>
      <c r="C1164" s="4">
        <f>YEAR(SalesDataTable[[#This Row],[Order Date]])</f>
        <v>2026</v>
      </c>
      <c r="D1164" s="16" t="str">
        <f>"Q"&amp;ROUNDUP(MONTH(SalesDataTable[[#This Row],[Order Date]])/3,0)</f>
        <v>Q2</v>
      </c>
      <c r="E1164" s="4">
        <f>MONTH(SalesDataTable[[#This Row],[Order Date]])</f>
        <v>6</v>
      </c>
      <c r="F1164" s="16" t="str">
        <f>TEXT(SalesDataTable[[#This Row],[Order Date]],"MMM")</f>
        <v>Jun</v>
      </c>
      <c r="G1164" s="4" t="s">
        <v>0</v>
      </c>
      <c r="H1164" s="4" t="s">
        <v>1</v>
      </c>
      <c r="I1164" s="4" t="s">
        <v>28</v>
      </c>
      <c r="J1164" s="4" t="s">
        <v>3</v>
      </c>
      <c r="K1164" s="4" t="s">
        <v>34</v>
      </c>
      <c r="L1164" s="4" t="s">
        <v>35</v>
      </c>
      <c r="M1164" s="8">
        <v>3</v>
      </c>
      <c r="N1164" s="5">
        <v>41.01</v>
      </c>
      <c r="O1164" s="6">
        <v>0</v>
      </c>
      <c r="P1164" s="5">
        <v>14.33</v>
      </c>
      <c r="Q1164" s="5">
        <f t="shared" si="72"/>
        <v>123.03</v>
      </c>
      <c r="R1164" s="5">
        <f t="shared" si="73"/>
        <v>42.99</v>
      </c>
      <c r="S1164" s="5">
        <f t="shared" si="74"/>
        <v>80.039999999999992</v>
      </c>
      <c r="T1164" s="7">
        <f t="shared" si="75"/>
        <v>0.65057303096805652</v>
      </c>
    </row>
    <row r="1165" spans="1:20" ht="15.6">
      <c r="A1165" s="2">
        <v>1647</v>
      </c>
      <c r="B1165" s="3">
        <v>46195</v>
      </c>
      <c r="C1165" s="4">
        <f>YEAR(SalesDataTable[[#This Row],[Order Date]])</f>
        <v>2026</v>
      </c>
      <c r="D1165" s="16" t="str">
        <f>"Q"&amp;ROUNDUP(MONTH(SalesDataTable[[#This Row],[Order Date]])/3,0)</f>
        <v>Q2</v>
      </c>
      <c r="E1165" s="4">
        <f>MONTH(SalesDataTable[[#This Row],[Order Date]])</f>
        <v>6</v>
      </c>
      <c r="F1165" s="16" t="str">
        <f>TEXT(SalesDataTable[[#This Row],[Order Date]],"MMM")</f>
        <v>Jun</v>
      </c>
      <c r="G1165" s="4" t="s">
        <v>20</v>
      </c>
      <c r="H1165" s="4" t="s">
        <v>33</v>
      </c>
      <c r="I1165" s="4" t="s">
        <v>2</v>
      </c>
      <c r="J1165" s="4" t="s">
        <v>16</v>
      </c>
      <c r="K1165" s="4" t="s">
        <v>14</v>
      </c>
      <c r="L1165" s="4" t="s">
        <v>15</v>
      </c>
      <c r="M1165" s="8">
        <v>1</v>
      </c>
      <c r="N1165" s="5">
        <v>36.01</v>
      </c>
      <c r="O1165" s="6">
        <v>0</v>
      </c>
      <c r="P1165" s="5">
        <v>13.23</v>
      </c>
      <c r="Q1165" s="5">
        <f t="shared" si="72"/>
        <v>36.01</v>
      </c>
      <c r="R1165" s="5">
        <f t="shared" si="73"/>
        <v>13.23</v>
      </c>
      <c r="S1165" s="5">
        <f t="shared" si="74"/>
        <v>22.779999999999998</v>
      </c>
      <c r="T1165" s="7">
        <f t="shared" si="75"/>
        <v>0.63260205498472644</v>
      </c>
    </row>
    <row r="1166" spans="1:20" ht="15.6">
      <c r="A1166" s="2">
        <v>2358</v>
      </c>
      <c r="B1166" s="3">
        <v>46195</v>
      </c>
      <c r="C1166" s="4">
        <f>YEAR(SalesDataTable[[#This Row],[Order Date]])</f>
        <v>2026</v>
      </c>
      <c r="D1166" s="16" t="str">
        <f>"Q"&amp;ROUNDUP(MONTH(SalesDataTable[[#This Row],[Order Date]])/3,0)</f>
        <v>Q2</v>
      </c>
      <c r="E1166" s="4">
        <f>MONTH(SalesDataTable[[#This Row],[Order Date]])</f>
        <v>6</v>
      </c>
      <c r="F1166" s="16" t="str">
        <f>TEXT(SalesDataTable[[#This Row],[Order Date]],"MMM")</f>
        <v>Jun</v>
      </c>
      <c r="G1166" s="4" t="s">
        <v>0</v>
      </c>
      <c r="H1166" s="4" t="s">
        <v>1</v>
      </c>
      <c r="I1166" s="4" t="s">
        <v>28</v>
      </c>
      <c r="J1166" s="4" t="s">
        <v>3</v>
      </c>
      <c r="K1166" s="4" t="s">
        <v>34</v>
      </c>
      <c r="L1166" s="4" t="s">
        <v>45</v>
      </c>
      <c r="M1166" s="8">
        <v>2</v>
      </c>
      <c r="N1166" s="5">
        <v>50.21</v>
      </c>
      <c r="O1166" s="6">
        <v>0.05</v>
      </c>
      <c r="P1166" s="5">
        <v>21.74</v>
      </c>
      <c r="Q1166" s="5">
        <f t="shared" si="72"/>
        <v>95.399000000000001</v>
      </c>
      <c r="R1166" s="5">
        <f t="shared" si="73"/>
        <v>43.48</v>
      </c>
      <c r="S1166" s="5">
        <f t="shared" si="74"/>
        <v>51.919000000000004</v>
      </c>
      <c r="T1166" s="7">
        <f t="shared" si="75"/>
        <v>0.54423002337550708</v>
      </c>
    </row>
    <row r="1167" spans="1:20" ht="15.6">
      <c r="A1167" s="2">
        <v>2366</v>
      </c>
      <c r="B1167" s="3">
        <v>46195</v>
      </c>
      <c r="C1167" s="4">
        <f>YEAR(SalesDataTable[[#This Row],[Order Date]])</f>
        <v>2026</v>
      </c>
      <c r="D1167" s="16" t="str">
        <f>"Q"&amp;ROUNDUP(MONTH(SalesDataTable[[#This Row],[Order Date]])/3,0)</f>
        <v>Q2</v>
      </c>
      <c r="E1167" s="4">
        <f>MONTH(SalesDataTable[[#This Row],[Order Date]])</f>
        <v>6</v>
      </c>
      <c r="F1167" s="16" t="str">
        <f>TEXT(SalesDataTable[[#This Row],[Order Date]],"MMM")</f>
        <v>Jun</v>
      </c>
      <c r="G1167" s="4" t="s">
        <v>11</v>
      </c>
      <c r="H1167" s="4" t="s">
        <v>39</v>
      </c>
      <c r="I1167" s="4" t="s">
        <v>28</v>
      </c>
      <c r="J1167" s="4" t="s">
        <v>3</v>
      </c>
      <c r="K1167" s="4" t="s">
        <v>4</v>
      </c>
      <c r="L1167" s="4" t="s">
        <v>30</v>
      </c>
      <c r="M1167" s="8">
        <v>3</v>
      </c>
      <c r="N1167" s="5">
        <v>100.3</v>
      </c>
      <c r="O1167" s="6">
        <v>0</v>
      </c>
      <c r="P1167" s="5">
        <v>49.26</v>
      </c>
      <c r="Q1167" s="5">
        <f t="shared" si="72"/>
        <v>300.89999999999998</v>
      </c>
      <c r="R1167" s="5">
        <f t="shared" si="73"/>
        <v>147.78</v>
      </c>
      <c r="S1167" s="5">
        <f t="shared" si="74"/>
        <v>153.11999999999998</v>
      </c>
      <c r="T1167" s="7">
        <f t="shared" si="75"/>
        <v>0.5088733798604187</v>
      </c>
    </row>
    <row r="1168" spans="1:20" ht="15.6">
      <c r="A1168" s="2">
        <v>3481</v>
      </c>
      <c r="B1168" s="3">
        <v>46195</v>
      </c>
      <c r="C1168" s="4">
        <f>YEAR(SalesDataTable[[#This Row],[Order Date]])</f>
        <v>2026</v>
      </c>
      <c r="D1168" s="16" t="str">
        <f>"Q"&amp;ROUNDUP(MONTH(SalesDataTable[[#This Row],[Order Date]])/3,0)</f>
        <v>Q2</v>
      </c>
      <c r="E1168" s="4">
        <f>MONTH(SalesDataTable[[#This Row],[Order Date]])</f>
        <v>6</v>
      </c>
      <c r="F1168" s="16" t="str">
        <f>TEXT(SalesDataTable[[#This Row],[Order Date]],"MMM")</f>
        <v>Jun</v>
      </c>
      <c r="G1168" s="4" t="s">
        <v>20</v>
      </c>
      <c r="H1168" s="4" t="s">
        <v>33</v>
      </c>
      <c r="I1168" s="4" t="s">
        <v>19</v>
      </c>
      <c r="J1168" s="4" t="s">
        <v>13</v>
      </c>
      <c r="K1168" s="4" t="s">
        <v>14</v>
      </c>
      <c r="L1168" s="4" t="s">
        <v>32</v>
      </c>
      <c r="M1168" s="8">
        <v>1</v>
      </c>
      <c r="N1168" s="5">
        <v>47.7</v>
      </c>
      <c r="O1168" s="6">
        <v>0.1</v>
      </c>
      <c r="P1168" s="5">
        <v>18.760000000000002</v>
      </c>
      <c r="Q1168" s="5">
        <f t="shared" si="72"/>
        <v>42.930000000000007</v>
      </c>
      <c r="R1168" s="5">
        <f t="shared" si="73"/>
        <v>18.760000000000002</v>
      </c>
      <c r="S1168" s="5">
        <f t="shared" si="74"/>
        <v>24.170000000000005</v>
      </c>
      <c r="T1168" s="7">
        <f t="shared" si="75"/>
        <v>0.56300955043093415</v>
      </c>
    </row>
    <row r="1169" spans="1:20" ht="15.6">
      <c r="A1169" s="2">
        <v>3595</v>
      </c>
      <c r="B1169" s="3">
        <v>46195</v>
      </c>
      <c r="C1169" s="4">
        <f>YEAR(SalesDataTable[[#This Row],[Order Date]])</f>
        <v>2026</v>
      </c>
      <c r="D1169" s="16" t="str">
        <f>"Q"&amp;ROUNDUP(MONTH(SalesDataTable[[#This Row],[Order Date]])/3,0)</f>
        <v>Q2</v>
      </c>
      <c r="E1169" s="4">
        <f>MONTH(SalesDataTable[[#This Row],[Order Date]])</f>
        <v>6</v>
      </c>
      <c r="F1169" s="16" t="str">
        <f>TEXT(SalesDataTable[[#This Row],[Order Date]],"MMM")</f>
        <v>Jun</v>
      </c>
      <c r="G1169" s="4" t="s">
        <v>6</v>
      </c>
      <c r="H1169" s="4" t="s">
        <v>49</v>
      </c>
      <c r="I1169" s="4" t="s">
        <v>2</v>
      </c>
      <c r="J1169" s="4" t="s">
        <v>13</v>
      </c>
      <c r="K1169" s="4" t="s">
        <v>4</v>
      </c>
      <c r="L1169" s="4" t="s">
        <v>26</v>
      </c>
      <c r="M1169" s="8">
        <v>2</v>
      </c>
      <c r="N1169" s="5">
        <v>40.94</v>
      </c>
      <c r="O1169" s="6">
        <v>0.1</v>
      </c>
      <c r="P1169" s="5">
        <v>16.88</v>
      </c>
      <c r="Q1169" s="5">
        <f t="shared" si="72"/>
        <v>73.691999999999993</v>
      </c>
      <c r="R1169" s="5">
        <f t="shared" si="73"/>
        <v>33.76</v>
      </c>
      <c r="S1169" s="5">
        <f t="shared" si="74"/>
        <v>39.931999999999995</v>
      </c>
      <c r="T1169" s="7">
        <f t="shared" si="75"/>
        <v>0.54187700157411933</v>
      </c>
    </row>
    <row r="1170" spans="1:20" ht="15.6">
      <c r="A1170" s="2">
        <v>3766</v>
      </c>
      <c r="B1170" s="3">
        <v>46195</v>
      </c>
      <c r="C1170" s="4">
        <f>YEAR(SalesDataTable[[#This Row],[Order Date]])</f>
        <v>2026</v>
      </c>
      <c r="D1170" s="16" t="str">
        <f>"Q"&amp;ROUNDUP(MONTH(SalesDataTable[[#This Row],[Order Date]])/3,0)</f>
        <v>Q2</v>
      </c>
      <c r="E1170" s="4">
        <f>MONTH(SalesDataTable[[#This Row],[Order Date]])</f>
        <v>6</v>
      </c>
      <c r="F1170" s="16" t="str">
        <f>TEXT(SalesDataTable[[#This Row],[Order Date]],"MMM")</f>
        <v>Jun</v>
      </c>
      <c r="G1170" s="4" t="s">
        <v>20</v>
      </c>
      <c r="H1170" s="4" t="s">
        <v>33</v>
      </c>
      <c r="I1170" s="4" t="s">
        <v>19</v>
      </c>
      <c r="J1170" s="4" t="s">
        <v>3</v>
      </c>
      <c r="K1170" s="4" t="s">
        <v>9</v>
      </c>
      <c r="L1170" s="4" t="s">
        <v>10</v>
      </c>
      <c r="M1170" s="8">
        <v>1</v>
      </c>
      <c r="N1170" s="5">
        <v>93.78</v>
      </c>
      <c r="O1170" s="6">
        <v>0</v>
      </c>
      <c r="P1170" s="5">
        <v>46.62</v>
      </c>
      <c r="Q1170" s="5">
        <f t="shared" si="72"/>
        <v>93.78</v>
      </c>
      <c r="R1170" s="5">
        <f t="shared" si="73"/>
        <v>46.62</v>
      </c>
      <c r="S1170" s="5">
        <f t="shared" si="74"/>
        <v>47.160000000000004</v>
      </c>
      <c r="T1170" s="7">
        <f t="shared" si="75"/>
        <v>0.50287907869481774</v>
      </c>
    </row>
    <row r="1171" spans="1:20" ht="15.6">
      <c r="A1171" s="2">
        <v>3933</v>
      </c>
      <c r="B1171" s="3">
        <v>46195</v>
      </c>
      <c r="C1171" s="4">
        <f>YEAR(SalesDataTable[[#This Row],[Order Date]])</f>
        <v>2026</v>
      </c>
      <c r="D1171" s="16" t="str">
        <f>"Q"&amp;ROUNDUP(MONTH(SalesDataTable[[#This Row],[Order Date]])/3,0)</f>
        <v>Q2</v>
      </c>
      <c r="E1171" s="4">
        <f>MONTH(SalesDataTable[[#This Row],[Order Date]])</f>
        <v>6</v>
      </c>
      <c r="F1171" s="16" t="str">
        <f>TEXT(SalesDataTable[[#This Row],[Order Date]],"MMM")</f>
        <v>Jun</v>
      </c>
      <c r="G1171" s="4" t="s">
        <v>20</v>
      </c>
      <c r="H1171" s="4" t="s">
        <v>21</v>
      </c>
      <c r="I1171" s="4" t="s">
        <v>19</v>
      </c>
      <c r="J1171" s="4" t="s">
        <v>13</v>
      </c>
      <c r="K1171" s="4" t="s">
        <v>34</v>
      </c>
      <c r="L1171" s="4" t="s">
        <v>45</v>
      </c>
      <c r="M1171" s="8">
        <v>2</v>
      </c>
      <c r="N1171" s="5">
        <v>51.42</v>
      </c>
      <c r="O1171" s="6">
        <v>0</v>
      </c>
      <c r="P1171" s="5">
        <v>22.19</v>
      </c>
      <c r="Q1171" s="5">
        <f t="shared" si="72"/>
        <v>102.84</v>
      </c>
      <c r="R1171" s="5">
        <f t="shared" si="73"/>
        <v>44.38</v>
      </c>
      <c r="S1171" s="5">
        <f t="shared" si="74"/>
        <v>58.46</v>
      </c>
      <c r="T1171" s="7">
        <f t="shared" si="75"/>
        <v>0.56845585375340335</v>
      </c>
    </row>
    <row r="1172" spans="1:20" ht="15.6">
      <c r="A1172" s="2">
        <v>3951</v>
      </c>
      <c r="B1172" s="3">
        <v>46195</v>
      </c>
      <c r="C1172" s="4">
        <f>YEAR(SalesDataTable[[#This Row],[Order Date]])</f>
        <v>2026</v>
      </c>
      <c r="D1172" s="16" t="str">
        <f>"Q"&amp;ROUNDUP(MONTH(SalesDataTable[[#This Row],[Order Date]])/3,0)</f>
        <v>Q2</v>
      </c>
      <c r="E1172" s="4">
        <f>MONTH(SalesDataTable[[#This Row],[Order Date]])</f>
        <v>6</v>
      </c>
      <c r="F1172" s="16" t="str">
        <f>TEXT(SalesDataTable[[#This Row],[Order Date]],"MMM")</f>
        <v>Jun</v>
      </c>
      <c r="G1172" s="4" t="s">
        <v>11</v>
      </c>
      <c r="H1172" s="4" t="s">
        <v>12</v>
      </c>
      <c r="I1172" s="4" t="s">
        <v>19</v>
      </c>
      <c r="J1172" s="4" t="s">
        <v>13</v>
      </c>
      <c r="K1172" s="4" t="s">
        <v>14</v>
      </c>
      <c r="L1172" s="4" t="s">
        <v>48</v>
      </c>
      <c r="M1172" s="8">
        <v>1</v>
      </c>
      <c r="N1172" s="5">
        <v>164.99</v>
      </c>
      <c r="O1172" s="6">
        <v>0.1</v>
      </c>
      <c r="P1172" s="5">
        <v>86.6</v>
      </c>
      <c r="Q1172" s="5">
        <f t="shared" si="72"/>
        <v>148.49100000000001</v>
      </c>
      <c r="R1172" s="5">
        <f t="shared" si="73"/>
        <v>86.6</v>
      </c>
      <c r="S1172" s="5">
        <f t="shared" si="74"/>
        <v>61.89100000000002</v>
      </c>
      <c r="T1172" s="7">
        <f t="shared" si="75"/>
        <v>0.41679967136055396</v>
      </c>
    </row>
    <row r="1173" spans="1:20" ht="15.6">
      <c r="A1173" s="2">
        <v>4078</v>
      </c>
      <c r="B1173" s="3">
        <v>46195</v>
      </c>
      <c r="C1173" s="4">
        <f>YEAR(SalesDataTable[[#This Row],[Order Date]])</f>
        <v>2026</v>
      </c>
      <c r="D1173" s="16" t="str">
        <f>"Q"&amp;ROUNDUP(MONTH(SalesDataTable[[#This Row],[Order Date]])/3,0)</f>
        <v>Q2</v>
      </c>
      <c r="E1173" s="4">
        <f>MONTH(SalesDataTable[[#This Row],[Order Date]])</f>
        <v>6</v>
      </c>
      <c r="F1173" s="16" t="str">
        <f>TEXT(SalesDataTable[[#This Row],[Order Date]],"MMM")</f>
        <v>Jun</v>
      </c>
      <c r="G1173" s="4" t="s">
        <v>11</v>
      </c>
      <c r="H1173" s="4" t="s">
        <v>25</v>
      </c>
      <c r="I1173" s="4" t="s">
        <v>28</v>
      </c>
      <c r="J1173" s="4" t="s">
        <v>3</v>
      </c>
      <c r="K1173" s="4" t="s">
        <v>9</v>
      </c>
      <c r="L1173" s="4" t="s">
        <v>17</v>
      </c>
      <c r="M1173" s="8">
        <v>1</v>
      </c>
      <c r="N1173" s="5">
        <v>145.65</v>
      </c>
      <c r="O1173" s="6">
        <v>0</v>
      </c>
      <c r="P1173" s="5">
        <v>79.87</v>
      </c>
      <c r="Q1173" s="5">
        <f t="shared" si="72"/>
        <v>145.65</v>
      </c>
      <c r="R1173" s="5">
        <f t="shared" si="73"/>
        <v>79.87</v>
      </c>
      <c r="S1173" s="5">
        <f t="shared" si="74"/>
        <v>65.78</v>
      </c>
      <c r="T1173" s="7">
        <f t="shared" si="75"/>
        <v>0.45163062135255749</v>
      </c>
    </row>
    <row r="1174" spans="1:20" ht="15.6">
      <c r="A1174" s="2">
        <v>4182</v>
      </c>
      <c r="B1174" s="3">
        <v>46195</v>
      </c>
      <c r="C1174" s="4">
        <f>YEAR(SalesDataTable[[#This Row],[Order Date]])</f>
        <v>2026</v>
      </c>
      <c r="D1174" s="16" t="str">
        <f>"Q"&amp;ROUNDUP(MONTH(SalesDataTable[[#This Row],[Order Date]])/3,0)</f>
        <v>Q2</v>
      </c>
      <c r="E1174" s="4">
        <f>MONTH(SalesDataTable[[#This Row],[Order Date]])</f>
        <v>6</v>
      </c>
      <c r="F1174" s="16" t="str">
        <f>TEXT(SalesDataTable[[#This Row],[Order Date]],"MMM")</f>
        <v>Jun</v>
      </c>
      <c r="G1174" s="4" t="s">
        <v>6</v>
      </c>
      <c r="H1174" s="4" t="s">
        <v>41</v>
      </c>
      <c r="I1174" s="4" t="s">
        <v>2</v>
      </c>
      <c r="J1174" s="4" t="s">
        <v>13</v>
      </c>
      <c r="K1174" s="4" t="s">
        <v>34</v>
      </c>
      <c r="L1174" s="4" t="s">
        <v>38</v>
      </c>
      <c r="M1174" s="8">
        <v>4</v>
      </c>
      <c r="N1174" s="5">
        <v>120.94</v>
      </c>
      <c r="O1174" s="6">
        <v>0.05</v>
      </c>
      <c r="P1174" s="5">
        <v>70.84</v>
      </c>
      <c r="Q1174" s="5">
        <f t="shared" si="72"/>
        <v>459.57199999999995</v>
      </c>
      <c r="R1174" s="5">
        <f t="shared" si="73"/>
        <v>283.36</v>
      </c>
      <c r="S1174" s="5">
        <f t="shared" si="74"/>
        <v>176.21199999999993</v>
      </c>
      <c r="T1174" s="7">
        <f t="shared" si="75"/>
        <v>0.38342631840059871</v>
      </c>
    </row>
    <row r="1175" spans="1:20" ht="15.6">
      <c r="A1175" s="2">
        <v>323</v>
      </c>
      <c r="B1175" s="3">
        <v>46196</v>
      </c>
      <c r="C1175" s="4">
        <f>YEAR(SalesDataTable[[#This Row],[Order Date]])</f>
        <v>2026</v>
      </c>
      <c r="D1175" s="16" t="str">
        <f>"Q"&amp;ROUNDUP(MONTH(SalesDataTable[[#This Row],[Order Date]])/3,0)</f>
        <v>Q2</v>
      </c>
      <c r="E1175" s="4">
        <f>MONTH(SalesDataTable[[#This Row],[Order Date]])</f>
        <v>6</v>
      </c>
      <c r="F1175" s="16" t="str">
        <f>TEXT(SalesDataTable[[#This Row],[Order Date]],"MMM")</f>
        <v>Jun</v>
      </c>
      <c r="G1175" s="4" t="s">
        <v>20</v>
      </c>
      <c r="H1175" s="4" t="s">
        <v>47</v>
      </c>
      <c r="I1175" s="4" t="s">
        <v>2</v>
      </c>
      <c r="J1175" s="4" t="s">
        <v>3</v>
      </c>
      <c r="K1175" s="4" t="s">
        <v>14</v>
      </c>
      <c r="L1175" s="4" t="s">
        <v>15</v>
      </c>
      <c r="M1175" s="8">
        <v>1</v>
      </c>
      <c r="N1175" s="5">
        <v>36.94</v>
      </c>
      <c r="O1175" s="6">
        <v>0</v>
      </c>
      <c r="P1175" s="5">
        <v>13.25</v>
      </c>
      <c r="Q1175" s="5">
        <f t="shared" si="72"/>
        <v>36.94</v>
      </c>
      <c r="R1175" s="5">
        <f t="shared" si="73"/>
        <v>13.25</v>
      </c>
      <c r="S1175" s="5">
        <f t="shared" si="74"/>
        <v>23.689999999999998</v>
      </c>
      <c r="T1175" s="7">
        <f t="shared" si="75"/>
        <v>0.64131023280996213</v>
      </c>
    </row>
    <row r="1176" spans="1:20" ht="15.6">
      <c r="A1176" s="2">
        <v>544</v>
      </c>
      <c r="B1176" s="3">
        <v>46196</v>
      </c>
      <c r="C1176" s="4">
        <f>YEAR(SalesDataTable[[#This Row],[Order Date]])</f>
        <v>2026</v>
      </c>
      <c r="D1176" s="16" t="str">
        <f>"Q"&amp;ROUNDUP(MONTH(SalesDataTable[[#This Row],[Order Date]])/3,0)</f>
        <v>Q2</v>
      </c>
      <c r="E1176" s="4">
        <f>MONTH(SalesDataTable[[#This Row],[Order Date]])</f>
        <v>6</v>
      </c>
      <c r="F1176" s="16" t="str">
        <f>TEXT(SalesDataTable[[#This Row],[Order Date]],"MMM")</f>
        <v>Jun</v>
      </c>
      <c r="G1176" s="4" t="s">
        <v>0</v>
      </c>
      <c r="H1176" s="4" t="s">
        <v>50</v>
      </c>
      <c r="I1176" s="4" t="s">
        <v>2</v>
      </c>
      <c r="J1176" s="4" t="s">
        <v>16</v>
      </c>
      <c r="K1176" s="4" t="s">
        <v>9</v>
      </c>
      <c r="L1176" s="4" t="s">
        <v>10</v>
      </c>
      <c r="M1176" s="8">
        <v>1</v>
      </c>
      <c r="N1176" s="5">
        <v>90.3</v>
      </c>
      <c r="O1176" s="6">
        <v>0.05</v>
      </c>
      <c r="P1176" s="5">
        <v>45.07</v>
      </c>
      <c r="Q1176" s="5">
        <f t="shared" si="72"/>
        <v>85.784999999999997</v>
      </c>
      <c r="R1176" s="5">
        <f t="shared" si="73"/>
        <v>45.07</v>
      </c>
      <c r="S1176" s="5">
        <f t="shared" si="74"/>
        <v>40.714999999999996</v>
      </c>
      <c r="T1176" s="7">
        <f t="shared" si="75"/>
        <v>0.47461677449437545</v>
      </c>
    </row>
    <row r="1177" spans="1:20" ht="15.6">
      <c r="A1177" s="2">
        <v>1570</v>
      </c>
      <c r="B1177" s="3">
        <v>46196</v>
      </c>
      <c r="C1177" s="4">
        <f>YEAR(SalesDataTable[[#This Row],[Order Date]])</f>
        <v>2026</v>
      </c>
      <c r="D1177" s="16" t="str">
        <f>"Q"&amp;ROUNDUP(MONTH(SalesDataTable[[#This Row],[Order Date]])/3,0)</f>
        <v>Q2</v>
      </c>
      <c r="E1177" s="4">
        <f>MONTH(SalesDataTable[[#This Row],[Order Date]])</f>
        <v>6</v>
      </c>
      <c r="F1177" s="16" t="str">
        <f>TEXT(SalesDataTable[[#This Row],[Order Date]],"MMM")</f>
        <v>Jun</v>
      </c>
      <c r="G1177" s="4" t="s">
        <v>20</v>
      </c>
      <c r="H1177" s="4" t="s">
        <v>47</v>
      </c>
      <c r="I1177" s="4" t="s">
        <v>28</v>
      </c>
      <c r="J1177" s="4" t="s">
        <v>3</v>
      </c>
      <c r="K1177" s="4" t="s">
        <v>23</v>
      </c>
      <c r="L1177" s="4" t="s">
        <v>24</v>
      </c>
      <c r="M1177" s="8">
        <v>1</v>
      </c>
      <c r="N1177" s="5">
        <v>335.05</v>
      </c>
      <c r="O1177" s="6">
        <v>0</v>
      </c>
      <c r="P1177" s="5">
        <v>191.67</v>
      </c>
      <c r="Q1177" s="5">
        <f t="shared" si="72"/>
        <v>335.05</v>
      </c>
      <c r="R1177" s="5">
        <f t="shared" si="73"/>
        <v>191.67</v>
      </c>
      <c r="S1177" s="5">
        <f t="shared" si="74"/>
        <v>143.38000000000002</v>
      </c>
      <c r="T1177" s="7">
        <f t="shared" si="75"/>
        <v>0.42793612893597976</v>
      </c>
    </row>
    <row r="1178" spans="1:20" ht="15.6">
      <c r="A1178" s="2">
        <v>1932</v>
      </c>
      <c r="B1178" s="3">
        <v>46196</v>
      </c>
      <c r="C1178" s="4">
        <f>YEAR(SalesDataTable[[#This Row],[Order Date]])</f>
        <v>2026</v>
      </c>
      <c r="D1178" s="16" t="str">
        <f>"Q"&amp;ROUNDUP(MONTH(SalesDataTable[[#This Row],[Order Date]])/3,0)</f>
        <v>Q2</v>
      </c>
      <c r="E1178" s="4">
        <f>MONTH(SalesDataTable[[#This Row],[Order Date]])</f>
        <v>6</v>
      </c>
      <c r="F1178" s="16" t="str">
        <f>TEXT(SalesDataTable[[#This Row],[Order Date]],"MMM")</f>
        <v>Jun</v>
      </c>
      <c r="G1178" s="4" t="s">
        <v>20</v>
      </c>
      <c r="H1178" s="4" t="s">
        <v>33</v>
      </c>
      <c r="I1178" s="4" t="s">
        <v>2</v>
      </c>
      <c r="J1178" s="4" t="s">
        <v>13</v>
      </c>
      <c r="K1178" s="4" t="s">
        <v>14</v>
      </c>
      <c r="L1178" s="4" t="s">
        <v>15</v>
      </c>
      <c r="M1178" s="8">
        <v>1</v>
      </c>
      <c r="N1178" s="5">
        <v>35.9</v>
      </c>
      <c r="O1178" s="6">
        <v>0.05</v>
      </c>
      <c r="P1178" s="5">
        <v>13.81</v>
      </c>
      <c r="Q1178" s="5">
        <f t="shared" si="72"/>
        <v>34.104999999999997</v>
      </c>
      <c r="R1178" s="5">
        <f t="shared" si="73"/>
        <v>13.81</v>
      </c>
      <c r="S1178" s="5">
        <f t="shared" si="74"/>
        <v>20.294999999999995</v>
      </c>
      <c r="T1178" s="7">
        <f t="shared" si="75"/>
        <v>0.59507403606509301</v>
      </c>
    </row>
    <row r="1179" spans="1:20" ht="15.6">
      <c r="A1179" s="2">
        <v>4352</v>
      </c>
      <c r="B1179" s="3">
        <v>46196</v>
      </c>
      <c r="C1179" s="4">
        <f>YEAR(SalesDataTable[[#This Row],[Order Date]])</f>
        <v>2026</v>
      </c>
      <c r="D1179" s="16" t="str">
        <f>"Q"&amp;ROUNDUP(MONTH(SalesDataTable[[#This Row],[Order Date]])/3,0)</f>
        <v>Q2</v>
      </c>
      <c r="E1179" s="4">
        <f>MONTH(SalesDataTable[[#This Row],[Order Date]])</f>
        <v>6</v>
      </c>
      <c r="F1179" s="16" t="str">
        <f>TEXT(SalesDataTable[[#This Row],[Order Date]],"MMM")</f>
        <v>Jun</v>
      </c>
      <c r="G1179" s="4" t="s">
        <v>20</v>
      </c>
      <c r="H1179" s="4" t="s">
        <v>47</v>
      </c>
      <c r="I1179" s="4" t="s">
        <v>2</v>
      </c>
      <c r="J1179" s="4" t="s">
        <v>3</v>
      </c>
      <c r="K1179" s="4" t="s">
        <v>4</v>
      </c>
      <c r="L1179" s="4" t="s">
        <v>22</v>
      </c>
      <c r="M1179" s="8">
        <v>6</v>
      </c>
      <c r="N1179" s="5">
        <v>51.34</v>
      </c>
      <c r="O1179" s="6">
        <v>0.1</v>
      </c>
      <c r="P1179" s="5">
        <v>22.47</v>
      </c>
      <c r="Q1179" s="5">
        <f t="shared" si="72"/>
        <v>277.23600000000005</v>
      </c>
      <c r="R1179" s="5">
        <f t="shared" si="73"/>
        <v>134.82</v>
      </c>
      <c r="S1179" s="5">
        <f t="shared" si="74"/>
        <v>142.41600000000005</v>
      </c>
      <c r="T1179" s="7">
        <f t="shared" si="75"/>
        <v>0.51369951954291659</v>
      </c>
    </row>
    <row r="1180" spans="1:20" ht="15.6">
      <c r="A1180" s="2">
        <v>4561</v>
      </c>
      <c r="B1180" s="3">
        <v>46196</v>
      </c>
      <c r="C1180" s="4">
        <f>YEAR(SalesDataTable[[#This Row],[Order Date]])</f>
        <v>2026</v>
      </c>
      <c r="D1180" s="16" t="str">
        <f>"Q"&amp;ROUNDUP(MONTH(SalesDataTable[[#This Row],[Order Date]])/3,0)</f>
        <v>Q2</v>
      </c>
      <c r="E1180" s="4">
        <f>MONTH(SalesDataTable[[#This Row],[Order Date]])</f>
        <v>6</v>
      </c>
      <c r="F1180" s="16" t="str">
        <f>TEXT(SalesDataTable[[#This Row],[Order Date]],"MMM")</f>
        <v>Jun</v>
      </c>
      <c r="G1180" s="4" t="s">
        <v>0</v>
      </c>
      <c r="H1180" s="4" t="s">
        <v>1</v>
      </c>
      <c r="I1180" s="4" t="s">
        <v>19</v>
      </c>
      <c r="J1180" s="4" t="s">
        <v>3</v>
      </c>
      <c r="K1180" s="4" t="s">
        <v>9</v>
      </c>
      <c r="L1180" s="4" t="s">
        <v>37</v>
      </c>
      <c r="M1180" s="8">
        <v>1</v>
      </c>
      <c r="N1180" s="5">
        <v>157.91</v>
      </c>
      <c r="O1180" s="6">
        <v>0</v>
      </c>
      <c r="P1180" s="5">
        <v>77.12</v>
      </c>
      <c r="Q1180" s="5">
        <f t="shared" si="72"/>
        <v>157.91</v>
      </c>
      <c r="R1180" s="5">
        <f t="shared" si="73"/>
        <v>77.12</v>
      </c>
      <c r="S1180" s="5">
        <f t="shared" si="74"/>
        <v>80.789999999999992</v>
      </c>
      <c r="T1180" s="7">
        <f t="shared" si="75"/>
        <v>0.51162054334747642</v>
      </c>
    </row>
    <row r="1181" spans="1:20" ht="15.6">
      <c r="A1181" s="2">
        <v>4741</v>
      </c>
      <c r="B1181" s="3">
        <v>46196</v>
      </c>
      <c r="C1181" s="4">
        <f>YEAR(SalesDataTable[[#This Row],[Order Date]])</f>
        <v>2026</v>
      </c>
      <c r="D1181" s="16" t="str">
        <f>"Q"&amp;ROUNDUP(MONTH(SalesDataTable[[#This Row],[Order Date]])/3,0)</f>
        <v>Q2</v>
      </c>
      <c r="E1181" s="4">
        <f>MONTH(SalesDataTable[[#This Row],[Order Date]])</f>
        <v>6</v>
      </c>
      <c r="F1181" s="16" t="str">
        <f>TEXT(SalesDataTable[[#This Row],[Order Date]],"MMM")</f>
        <v>Jun</v>
      </c>
      <c r="G1181" s="4" t="s">
        <v>20</v>
      </c>
      <c r="H1181" s="4" t="s">
        <v>47</v>
      </c>
      <c r="I1181" s="4" t="s">
        <v>2</v>
      </c>
      <c r="J1181" s="4" t="s">
        <v>13</v>
      </c>
      <c r="K1181" s="4" t="s">
        <v>4</v>
      </c>
      <c r="L1181" s="4" t="s">
        <v>26</v>
      </c>
      <c r="M1181" s="8">
        <v>3</v>
      </c>
      <c r="N1181" s="5">
        <v>41.09</v>
      </c>
      <c r="O1181" s="6">
        <v>0.05</v>
      </c>
      <c r="P1181" s="5">
        <v>16.809999999999999</v>
      </c>
      <c r="Q1181" s="5">
        <f t="shared" si="72"/>
        <v>117.10650000000001</v>
      </c>
      <c r="R1181" s="5">
        <f t="shared" si="73"/>
        <v>50.429999999999993</v>
      </c>
      <c r="S1181" s="5">
        <f t="shared" si="74"/>
        <v>66.676500000000019</v>
      </c>
      <c r="T1181" s="7">
        <f t="shared" si="75"/>
        <v>0.569366346018368</v>
      </c>
    </row>
    <row r="1182" spans="1:20" ht="15.6">
      <c r="A1182" s="2">
        <v>4882</v>
      </c>
      <c r="B1182" s="3">
        <v>46196</v>
      </c>
      <c r="C1182" s="4">
        <f>YEAR(SalesDataTable[[#This Row],[Order Date]])</f>
        <v>2026</v>
      </c>
      <c r="D1182" s="16" t="str">
        <f>"Q"&amp;ROUNDUP(MONTH(SalesDataTable[[#This Row],[Order Date]])/3,0)</f>
        <v>Q2</v>
      </c>
      <c r="E1182" s="4">
        <f>MONTH(SalesDataTable[[#This Row],[Order Date]])</f>
        <v>6</v>
      </c>
      <c r="F1182" s="16" t="str">
        <f>TEXT(SalesDataTable[[#This Row],[Order Date]],"MMM")</f>
        <v>Jun</v>
      </c>
      <c r="G1182" s="4" t="s">
        <v>6</v>
      </c>
      <c r="H1182" s="4" t="s">
        <v>43</v>
      </c>
      <c r="I1182" s="4" t="s">
        <v>2</v>
      </c>
      <c r="J1182" s="4" t="s">
        <v>3</v>
      </c>
      <c r="K1182" s="4" t="s">
        <v>23</v>
      </c>
      <c r="L1182" s="4" t="s">
        <v>51</v>
      </c>
      <c r="M1182" s="8">
        <v>2</v>
      </c>
      <c r="N1182" s="5">
        <v>120.18</v>
      </c>
      <c r="O1182" s="6">
        <v>0.05</v>
      </c>
      <c r="P1182" s="5">
        <v>59.4</v>
      </c>
      <c r="Q1182" s="5">
        <f t="shared" si="72"/>
        <v>228.34200000000001</v>
      </c>
      <c r="R1182" s="5">
        <f t="shared" si="73"/>
        <v>118.8</v>
      </c>
      <c r="S1182" s="5">
        <f t="shared" si="74"/>
        <v>109.54200000000002</v>
      </c>
      <c r="T1182" s="7">
        <f t="shared" si="75"/>
        <v>0.47972777675591882</v>
      </c>
    </row>
    <row r="1183" spans="1:20" ht="15.6">
      <c r="A1183" s="2">
        <v>4885</v>
      </c>
      <c r="B1183" s="3">
        <v>46196</v>
      </c>
      <c r="C1183" s="4">
        <f>YEAR(SalesDataTable[[#This Row],[Order Date]])</f>
        <v>2026</v>
      </c>
      <c r="D1183" s="16" t="str">
        <f>"Q"&amp;ROUNDUP(MONTH(SalesDataTable[[#This Row],[Order Date]])/3,0)</f>
        <v>Q2</v>
      </c>
      <c r="E1183" s="4">
        <f>MONTH(SalesDataTable[[#This Row],[Order Date]])</f>
        <v>6</v>
      </c>
      <c r="F1183" s="16" t="str">
        <f>TEXT(SalesDataTable[[#This Row],[Order Date]],"MMM")</f>
        <v>Jun</v>
      </c>
      <c r="G1183" s="4" t="s">
        <v>20</v>
      </c>
      <c r="H1183" s="4" t="s">
        <v>47</v>
      </c>
      <c r="I1183" s="4" t="s">
        <v>28</v>
      </c>
      <c r="J1183" s="4" t="s">
        <v>13</v>
      </c>
      <c r="K1183" s="4" t="s">
        <v>23</v>
      </c>
      <c r="L1183" s="4" t="s">
        <v>29</v>
      </c>
      <c r="M1183" s="8">
        <v>1</v>
      </c>
      <c r="N1183" s="5">
        <v>198.1</v>
      </c>
      <c r="O1183" s="6">
        <v>0.1</v>
      </c>
      <c r="P1183" s="5">
        <v>103.46</v>
      </c>
      <c r="Q1183" s="5">
        <f t="shared" si="72"/>
        <v>178.29</v>
      </c>
      <c r="R1183" s="5">
        <f t="shared" si="73"/>
        <v>103.46</v>
      </c>
      <c r="S1183" s="5">
        <f t="shared" si="74"/>
        <v>74.83</v>
      </c>
      <c r="T1183" s="7">
        <f t="shared" si="75"/>
        <v>0.41970946211228899</v>
      </c>
    </row>
    <row r="1184" spans="1:20" ht="15.6">
      <c r="A1184" s="2">
        <v>4982</v>
      </c>
      <c r="B1184" s="3">
        <v>46196</v>
      </c>
      <c r="C1184" s="4">
        <f>YEAR(SalesDataTable[[#This Row],[Order Date]])</f>
        <v>2026</v>
      </c>
      <c r="D1184" s="16" t="str">
        <f>"Q"&amp;ROUNDUP(MONTH(SalesDataTable[[#This Row],[Order Date]])/3,0)</f>
        <v>Q2</v>
      </c>
      <c r="E1184" s="4">
        <f>MONTH(SalesDataTable[[#This Row],[Order Date]])</f>
        <v>6</v>
      </c>
      <c r="F1184" s="16" t="str">
        <f>TEXT(SalesDataTable[[#This Row],[Order Date]],"MMM")</f>
        <v>Jun</v>
      </c>
      <c r="G1184" s="4" t="s">
        <v>11</v>
      </c>
      <c r="H1184" s="4" t="s">
        <v>39</v>
      </c>
      <c r="I1184" s="4" t="s">
        <v>2</v>
      </c>
      <c r="J1184" s="4" t="s">
        <v>3</v>
      </c>
      <c r="K1184" s="4" t="s">
        <v>14</v>
      </c>
      <c r="L1184" s="4" t="s">
        <v>15</v>
      </c>
      <c r="M1184" s="8">
        <v>1</v>
      </c>
      <c r="N1184" s="5">
        <v>36.700000000000003</v>
      </c>
      <c r="O1184" s="6">
        <v>0.15</v>
      </c>
      <c r="P1184" s="5">
        <v>13.59</v>
      </c>
      <c r="Q1184" s="5">
        <f t="shared" si="72"/>
        <v>31.195</v>
      </c>
      <c r="R1184" s="5">
        <f t="shared" si="73"/>
        <v>13.59</v>
      </c>
      <c r="S1184" s="5">
        <f t="shared" si="74"/>
        <v>17.605</v>
      </c>
      <c r="T1184" s="7">
        <f t="shared" si="75"/>
        <v>0.56435326174066358</v>
      </c>
    </row>
    <row r="1185" spans="1:20" ht="15.6">
      <c r="A1185" s="2">
        <v>40</v>
      </c>
      <c r="B1185" s="3">
        <v>46197</v>
      </c>
      <c r="C1185" s="4">
        <f>YEAR(SalesDataTable[[#This Row],[Order Date]])</f>
        <v>2026</v>
      </c>
      <c r="D1185" s="16" t="str">
        <f>"Q"&amp;ROUNDUP(MONTH(SalesDataTable[[#This Row],[Order Date]])/3,0)</f>
        <v>Q2</v>
      </c>
      <c r="E1185" s="4">
        <f>MONTH(SalesDataTable[[#This Row],[Order Date]])</f>
        <v>6</v>
      </c>
      <c r="F1185" s="16" t="str">
        <f>TEXT(SalesDataTable[[#This Row],[Order Date]],"MMM")</f>
        <v>Jun</v>
      </c>
      <c r="G1185" s="4" t="s">
        <v>20</v>
      </c>
      <c r="H1185" s="4" t="s">
        <v>31</v>
      </c>
      <c r="I1185" s="4" t="s">
        <v>19</v>
      </c>
      <c r="J1185" s="4" t="s">
        <v>13</v>
      </c>
      <c r="K1185" s="4" t="s">
        <v>14</v>
      </c>
      <c r="L1185" s="4" t="s">
        <v>48</v>
      </c>
      <c r="M1185" s="8">
        <v>1</v>
      </c>
      <c r="N1185" s="5">
        <v>167.23</v>
      </c>
      <c r="O1185" s="6">
        <v>0.05</v>
      </c>
      <c r="P1185" s="5">
        <v>85.14</v>
      </c>
      <c r="Q1185" s="5">
        <f t="shared" si="72"/>
        <v>158.86849999999998</v>
      </c>
      <c r="R1185" s="5">
        <f t="shared" si="73"/>
        <v>85.14</v>
      </c>
      <c r="S1185" s="5">
        <f t="shared" si="74"/>
        <v>73.728499999999983</v>
      </c>
      <c r="T1185" s="7">
        <f t="shared" si="75"/>
        <v>0.46408507665144438</v>
      </c>
    </row>
    <row r="1186" spans="1:20" ht="15.6">
      <c r="A1186" s="2">
        <v>110</v>
      </c>
      <c r="B1186" s="3">
        <v>46197</v>
      </c>
      <c r="C1186" s="4">
        <f>YEAR(SalesDataTable[[#This Row],[Order Date]])</f>
        <v>2026</v>
      </c>
      <c r="D1186" s="16" t="str">
        <f>"Q"&amp;ROUNDUP(MONTH(SalesDataTable[[#This Row],[Order Date]])/3,0)</f>
        <v>Q2</v>
      </c>
      <c r="E1186" s="4">
        <f>MONTH(SalesDataTable[[#This Row],[Order Date]])</f>
        <v>6</v>
      </c>
      <c r="F1186" s="16" t="str">
        <f>TEXT(SalesDataTable[[#This Row],[Order Date]],"MMM")</f>
        <v>Jun</v>
      </c>
      <c r="G1186" s="4" t="s">
        <v>6</v>
      </c>
      <c r="H1186" s="4" t="s">
        <v>43</v>
      </c>
      <c r="I1186" s="4" t="s">
        <v>19</v>
      </c>
      <c r="J1186" s="4" t="s">
        <v>16</v>
      </c>
      <c r="K1186" s="4" t="s">
        <v>9</v>
      </c>
      <c r="L1186" s="4" t="s">
        <v>46</v>
      </c>
      <c r="M1186" s="8">
        <v>2</v>
      </c>
      <c r="N1186" s="5">
        <v>72.97</v>
      </c>
      <c r="O1186" s="6">
        <v>0</v>
      </c>
      <c r="P1186" s="5">
        <v>31.57</v>
      </c>
      <c r="Q1186" s="5">
        <f t="shared" si="72"/>
        <v>145.94</v>
      </c>
      <c r="R1186" s="5">
        <f t="shared" si="73"/>
        <v>63.14</v>
      </c>
      <c r="S1186" s="5">
        <f t="shared" si="74"/>
        <v>82.8</v>
      </c>
      <c r="T1186" s="7">
        <f t="shared" si="75"/>
        <v>0.56735644785528294</v>
      </c>
    </row>
    <row r="1187" spans="1:20" ht="15.6">
      <c r="A1187" s="2">
        <v>1169</v>
      </c>
      <c r="B1187" s="3">
        <v>46197</v>
      </c>
      <c r="C1187" s="4">
        <f>YEAR(SalesDataTable[[#This Row],[Order Date]])</f>
        <v>2026</v>
      </c>
      <c r="D1187" s="16" t="str">
        <f>"Q"&amp;ROUNDUP(MONTH(SalesDataTable[[#This Row],[Order Date]])/3,0)</f>
        <v>Q2</v>
      </c>
      <c r="E1187" s="4">
        <f>MONTH(SalesDataTable[[#This Row],[Order Date]])</f>
        <v>6</v>
      </c>
      <c r="F1187" s="16" t="str">
        <f>TEXT(SalesDataTable[[#This Row],[Order Date]],"MMM")</f>
        <v>Jun</v>
      </c>
      <c r="G1187" s="4" t="s">
        <v>6</v>
      </c>
      <c r="H1187" s="4" t="s">
        <v>41</v>
      </c>
      <c r="I1187" s="4" t="s">
        <v>19</v>
      </c>
      <c r="J1187" s="4" t="s">
        <v>13</v>
      </c>
      <c r="K1187" s="4" t="s">
        <v>4</v>
      </c>
      <c r="L1187" s="4" t="s">
        <v>5</v>
      </c>
      <c r="M1187" s="8">
        <v>3</v>
      </c>
      <c r="N1187" s="5">
        <v>82.91</v>
      </c>
      <c r="O1187" s="6">
        <v>0</v>
      </c>
      <c r="P1187" s="5">
        <v>42.29</v>
      </c>
      <c r="Q1187" s="5">
        <f t="shared" si="72"/>
        <v>248.73</v>
      </c>
      <c r="R1187" s="5">
        <f t="shared" si="73"/>
        <v>126.87</v>
      </c>
      <c r="S1187" s="5">
        <f t="shared" si="74"/>
        <v>121.85999999999999</v>
      </c>
      <c r="T1187" s="7">
        <f t="shared" si="75"/>
        <v>0.4899288384995778</v>
      </c>
    </row>
    <row r="1188" spans="1:20" ht="15.6">
      <c r="A1188" s="2">
        <v>2211</v>
      </c>
      <c r="B1188" s="3">
        <v>46197</v>
      </c>
      <c r="C1188" s="4">
        <f>YEAR(SalesDataTable[[#This Row],[Order Date]])</f>
        <v>2026</v>
      </c>
      <c r="D1188" s="16" t="str">
        <f>"Q"&amp;ROUNDUP(MONTH(SalesDataTable[[#This Row],[Order Date]])/3,0)</f>
        <v>Q2</v>
      </c>
      <c r="E1188" s="4">
        <f>MONTH(SalesDataTable[[#This Row],[Order Date]])</f>
        <v>6</v>
      </c>
      <c r="F1188" s="16" t="str">
        <f>TEXT(SalesDataTable[[#This Row],[Order Date]],"MMM")</f>
        <v>Jun</v>
      </c>
      <c r="G1188" s="4" t="s">
        <v>11</v>
      </c>
      <c r="H1188" s="4" t="s">
        <v>39</v>
      </c>
      <c r="I1188" s="4" t="s">
        <v>28</v>
      </c>
      <c r="J1188" s="4" t="s">
        <v>13</v>
      </c>
      <c r="K1188" s="4" t="s">
        <v>34</v>
      </c>
      <c r="L1188" s="4" t="s">
        <v>35</v>
      </c>
      <c r="M1188" s="8">
        <v>2</v>
      </c>
      <c r="N1188" s="5">
        <v>41.25</v>
      </c>
      <c r="O1188" s="6">
        <v>0</v>
      </c>
      <c r="P1188" s="5">
        <v>14.72</v>
      </c>
      <c r="Q1188" s="5">
        <f t="shared" si="72"/>
        <v>82.5</v>
      </c>
      <c r="R1188" s="5">
        <f t="shared" si="73"/>
        <v>29.44</v>
      </c>
      <c r="S1188" s="5">
        <f t="shared" si="74"/>
        <v>53.06</v>
      </c>
      <c r="T1188" s="7">
        <f t="shared" si="75"/>
        <v>0.64315151515151514</v>
      </c>
    </row>
    <row r="1189" spans="1:20" ht="15.6">
      <c r="A1189" s="2">
        <v>3494</v>
      </c>
      <c r="B1189" s="3">
        <v>46197</v>
      </c>
      <c r="C1189" s="4">
        <f>YEAR(SalesDataTable[[#This Row],[Order Date]])</f>
        <v>2026</v>
      </c>
      <c r="D1189" s="16" t="str">
        <f>"Q"&amp;ROUNDUP(MONTH(SalesDataTable[[#This Row],[Order Date]])/3,0)</f>
        <v>Q2</v>
      </c>
      <c r="E1189" s="4">
        <f>MONTH(SalesDataTable[[#This Row],[Order Date]])</f>
        <v>6</v>
      </c>
      <c r="F1189" s="16" t="str">
        <f>TEXT(SalesDataTable[[#This Row],[Order Date]],"MMM")</f>
        <v>Jun</v>
      </c>
      <c r="G1189" s="4" t="s">
        <v>20</v>
      </c>
      <c r="H1189" s="4" t="s">
        <v>33</v>
      </c>
      <c r="I1189" s="4" t="s">
        <v>8</v>
      </c>
      <c r="J1189" s="4" t="s">
        <v>16</v>
      </c>
      <c r="K1189" s="4" t="s">
        <v>23</v>
      </c>
      <c r="L1189" s="4" t="s">
        <v>29</v>
      </c>
      <c r="M1189" s="8">
        <v>6</v>
      </c>
      <c r="N1189" s="5">
        <v>194.79</v>
      </c>
      <c r="O1189" s="6">
        <v>0.15</v>
      </c>
      <c r="P1189" s="5">
        <v>106.78</v>
      </c>
      <c r="Q1189" s="5">
        <f t="shared" si="72"/>
        <v>993.42899999999997</v>
      </c>
      <c r="R1189" s="5">
        <f t="shared" si="73"/>
        <v>640.68000000000006</v>
      </c>
      <c r="S1189" s="5">
        <f t="shared" si="74"/>
        <v>352.74899999999991</v>
      </c>
      <c r="T1189" s="7">
        <f t="shared" si="75"/>
        <v>0.3550822454347517</v>
      </c>
    </row>
    <row r="1190" spans="1:20" ht="15.6">
      <c r="A1190" s="2">
        <v>3586</v>
      </c>
      <c r="B1190" s="3">
        <v>46197</v>
      </c>
      <c r="C1190" s="4">
        <f>YEAR(SalesDataTable[[#This Row],[Order Date]])</f>
        <v>2026</v>
      </c>
      <c r="D1190" s="16" t="str">
        <f>"Q"&amp;ROUNDUP(MONTH(SalesDataTable[[#This Row],[Order Date]])/3,0)</f>
        <v>Q2</v>
      </c>
      <c r="E1190" s="4">
        <f>MONTH(SalesDataTable[[#This Row],[Order Date]])</f>
        <v>6</v>
      </c>
      <c r="F1190" s="16" t="str">
        <f>TEXT(SalesDataTable[[#This Row],[Order Date]],"MMM")</f>
        <v>Jun</v>
      </c>
      <c r="G1190" s="4" t="s">
        <v>0</v>
      </c>
      <c r="H1190" s="4" t="s">
        <v>50</v>
      </c>
      <c r="I1190" s="4" t="s">
        <v>8</v>
      </c>
      <c r="J1190" s="4" t="s">
        <v>16</v>
      </c>
      <c r="K1190" s="4" t="s">
        <v>23</v>
      </c>
      <c r="L1190" s="4" t="s">
        <v>29</v>
      </c>
      <c r="M1190" s="8">
        <v>6</v>
      </c>
      <c r="N1190" s="5">
        <v>193.13</v>
      </c>
      <c r="O1190" s="6">
        <v>0.15</v>
      </c>
      <c r="P1190" s="5">
        <v>106.49</v>
      </c>
      <c r="Q1190" s="5">
        <f t="shared" si="72"/>
        <v>984.96299999999997</v>
      </c>
      <c r="R1190" s="5">
        <f t="shared" si="73"/>
        <v>638.93999999999994</v>
      </c>
      <c r="S1190" s="5">
        <f t="shared" si="74"/>
        <v>346.02300000000002</v>
      </c>
      <c r="T1190" s="7">
        <f t="shared" si="75"/>
        <v>0.35130558203709178</v>
      </c>
    </row>
    <row r="1191" spans="1:20" ht="15.6">
      <c r="A1191" s="2">
        <v>3660</v>
      </c>
      <c r="B1191" s="3">
        <v>46197</v>
      </c>
      <c r="C1191" s="4">
        <f>YEAR(SalesDataTable[[#This Row],[Order Date]])</f>
        <v>2026</v>
      </c>
      <c r="D1191" s="16" t="str">
        <f>"Q"&amp;ROUNDUP(MONTH(SalesDataTable[[#This Row],[Order Date]])/3,0)</f>
        <v>Q2</v>
      </c>
      <c r="E1191" s="4">
        <f>MONTH(SalesDataTable[[#This Row],[Order Date]])</f>
        <v>6</v>
      </c>
      <c r="F1191" s="16" t="str">
        <f>TEXT(SalesDataTable[[#This Row],[Order Date]],"MMM")</f>
        <v>Jun</v>
      </c>
      <c r="G1191" s="4" t="s">
        <v>11</v>
      </c>
      <c r="H1191" s="4" t="s">
        <v>18</v>
      </c>
      <c r="I1191" s="4" t="s">
        <v>2</v>
      </c>
      <c r="J1191" s="4" t="s">
        <v>13</v>
      </c>
      <c r="K1191" s="4" t="s">
        <v>4</v>
      </c>
      <c r="L1191" s="4" t="s">
        <v>5</v>
      </c>
      <c r="M1191" s="8">
        <v>1</v>
      </c>
      <c r="N1191" s="5">
        <v>82.7</v>
      </c>
      <c r="O1191" s="6">
        <v>0.05</v>
      </c>
      <c r="P1191" s="5">
        <v>42.16</v>
      </c>
      <c r="Q1191" s="5">
        <f t="shared" si="72"/>
        <v>78.564999999999998</v>
      </c>
      <c r="R1191" s="5">
        <f t="shared" si="73"/>
        <v>42.16</v>
      </c>
      <c r="S1191" s="5">
        <f t="shared" si="74"/>
        <v>36.405000000000001</v>
      </c>
      <c r="T1191" s="7">
        <f t="shared" si="75"/>
        <v>0.46337427607713361</v>
      </c>
    </row>
    <row r="1192" spans="1:20" ht="15.6">
      <c r="A1192" s="2">
        <v>4307</v>
      </c>
      <c r="B1192" s="3">
        <v>46197</v>
      </c>
      <c r="C1192" s="4">
        <f>YEAR(SalesDataTable[[#This Row],[Order Date]])</f>
        <v>2026</v>
      </c>
      <c r="D1192" s="16" t="str">
        <f>"Q"&amp;ROUNDUP(MONTH(SalesDataTable[[#This Row],[Order Date]])/3,0)</f>
        <v>Q2</v>
      </c>
      <c r="E1192" s="4">
        <f>MONTH(SalesDataTable[[#This Row],[Order Date]])</f>
        <v>6</v>
      </c>
      <c r="F1192" s="16" t="str">
        <f>TEXT(SalesDataTable[[#This Row],[Order Date]],"MMM")</f>
        <v>Jun</v>
      </c>
      <c r="G1192" s="4" t="s">
        <v>20</v>
      </c>
      <c r="H1192" s="4" t="s">
        <v>33</v>
      </c>
      <c r="I1192" s="4" t="s">
        <v>2</v>
      </c>
      <c r="J1192" s="4" t="s">
        <v>16</v>
      </c>
      <c r="K1192" s="4" t="s">
        <v>4</v>
      </c>
      <c r="L1192" s="4" t="s">
        <v>26</v>
      </c>
      <c r="M1192" s="8">
        <v>1</v>
      </c>
      <c r="N1192" s="5">
        <v>40.33</v>
      </c>
      <c r="O1192" s="6">
        <v>0</v>
      </c>
      <c r="P1192" s="5">
        <v>16.48</v>
      </c>
      <c r="Q1192" s="5">
        <f t="shared" si="72"/>
        <v>40.33</v>
      </c>
      <c r="R1192" s="5">
        <f t="shared" si="73"/>
        <v>16.48</v>
      </c>
      <c r="S1192" s="5">
        <f t="shared" si="74"/>
        <v>23.849999999999998</v>
      </c>
      <c r="T1192" s="7">
        <f t="shared" si="75"/>
        <v>0.59137118770146291</v>
      </c>
    </row>
    <row r="1193" spans="1:20" ht="15.6">
      <c r="A1193" s="2">
        <v>5133</v>
      </c>
      <c r="B1193" s="3">
        <v>46197</v>
      </c>
      <c r="C1193" s="4">
        <f>YEAR(SalesDataTable[[#This Row],[Order Date]])</f>
        <v>2026</v>
      </c>
      <c r="D1193" s="16" t="str">
        <f>"Q"&amp;ROUNDUP(MONTH(SalesDataTable[[#This Row],[Order Date]])/3,0)</f>
        <v>Q2</v>
      </c>
      <c r="E1193" s="4">
        <f>MONTH(SalesDataTable[[#This Row],[Order Date]])</f>
        <v>6</v>
      </c>
      <c r="F1193" s="16" t="str">
        <f>TEXT(SalesDataTable[[#This Row],[Order Date]],"MMM")</f>
        <v>Jun</v>
      </c>
      <c r="G1193" s="4" t="s">
        <v>0</v>
      </c>
      <c r="H1193" s="4" t="s">
        <v>1</v>
      </c>
      <c r="I1193" s="4" t="s">
        <v>2</v>
      </c>
      <c r="J1193" s="4" t="s">
        <v>16</v>
      </c>
      <c r="K1193" s="4" t="s">
        <v>23</v>
      </c>
      <c r="L1193" s="4" t="s">
        <v>40</v>
      </c>
      <c r="M1193" s="8">
        <v>1</v>
      </c>
      <c r="N1193" s="5">
        <v>81.99</v>
      </c>
      <c r="O1193" s="6">
        <v>0.15</v>
      </c>
      <c r="P1193" s="5">
        <v>40.29</v>
      </c>
      <c r="Q1193" s="5">
        <f t="shared" si="72"/>
        <v>69.691499999999991</v>
      </c>
      <c r="R1193" s="5">
        <f t="shared" si="73"/>
        <v>40.29</v>
      </c>
      <c r="S1193" s="5">
        <f t="shared" si="74"/>
        <v>29.401499999999992</v>
      </c>
      <c r="T1193" s="7">
        <f t="shared" si="75"/>
        <v>0.4218807171606293</v>
      </c>
    </row>
    <row r="1194" spans="1:20" ht="15.6">
      <c r="A1194" s="2">
        <v>472</v>
      </c>
      <c r="B1194" s="3">
        <v>46198</v>
      </c>
      <c r="C1194" s="4">
        <f>YEAR(SalesDataTable[[#This Row],[Order Date]])</f>
        <v>2026</v>
      </c>
      <c r="D1194" s="16" t="str">
        <f>"Q"&amp;ROUNDUP(MONTH(SalesDataTable[[#This Row],[Order Date]])/3,0)</f>
        <v>Q2</v>
      </c>
      <c r="E1194" s="4">
        <f>MONTH(SalesDataTable[[#This Row],[Order Date]])</f>
        <v>6</v>
      </c>
      <c r="F1194" s="16" t="str">
        <f>TEXT(SalesDataTable[[#This Row],[Order Date]],"MMM")</f>
        <v>Jun</v>
      </c>
      <c r="G1194" s="4" t="s">
        <v>6</v>
      </c>
      <c r="H1194" s="4" t="s">
        <v>27</v>
      </c>
      <c r="I1194" s="4" t="s">
        <v>19</v>
      </c>
      <c r="J1194" s="4" t="s">
        <v>16</v>
      </c>
      <c r="K1194" s="4" t="s">
        <v>14</v>
      </c>
      <c r="L1194" s="4" t="s">
        <v>32</v>
      </c>
      <c r="M1194" s="8">
        <v>3</v>
      </c>
      <c r="N1194" s="5">
        <v>46.29</v>
      </c>
      <c r="O1194" s="6">
        <v>0</v>
      </c>
      <c r="P1194" s="5">
        <v>18.309999999999999</v>
      </c>
      <c r="Q1194" s="5">
        <f t="shared" si="72"/>
        <v>138.87</v>
      </c>
      <c r="R1194" s="5">
        <f t="shared" si="73"/>
        <v>54.929999999999993</v>
      </c>
      <c r="S1194" s="5">
        <f t="shared" si="74"/>
        <v>83.940000000000012</v>
      </c>
      <c r="T1194" s="7">
        <f t="shared" si="75"/>
        <v>0.60445020522791104</v>
      </c>
    </row>
    <row r="1195" spans="1:20" ht="15.6">
      <c r="A1195" s="2">
        <v>689</v>
      </c>
      <c r="B1195" s="3">
        <v>46198</v>
      </c>
      <c r="C1195" s="4">
        <f>YEAR(SalesDataTable[[#This Row],[Order Date]])</f>
        <v>2026</v>
      </c>
      <c r="D1195" s="16" t="str">
        <f>"Q"&amp;ROUNDUP(MONTH(SalesDataTable[[#This Row],[Order Date]])/3,0)</f>
        <v>Q2</v>
      </c>
      <c r="E1195" s="4">
        <f>MONTH(SalesDataTable[[#This Row],[Order Date]])</f>
        <v>6</v>
      </c>
      <c r="F1195" s="16" t="str">
        <f>TEXT(SalesDataTable[[#This Row],[Order Date]],"MMM")</f>
        <v>Jun</v>
      </c>
      <c r="G1195" s="4" t="s">
        <v>20</v>
      </c>
      <c r="H1195" s="4" t="s">
        <v>31</v>
      </c>
      <c r="I1195" s="4" t="s">
        <v>2</v>
      </c>
      <c r="J1195" s="4" t="s">
        <v>13</v>
      </c>
      <c r="K1195" s="4" t="s">
        <v>4</v>
      </c>
      <c r="L1195" s="4" t="s">
        <v>26</v>
      </c>
      <c r="M1195" s="8">
        <v>1</v>
      </c>
      <c r="N1195" s="5">
        <v>39.729999999999997</v>
      </c>
      <c r="O1195" s="6">
        <v>0</v>
      </c>
      <c r="P1195" s="5">
        <v>16.55</v>
      </c>
      <c r="Q1195" s="5">
        <f t="shared" si="72"/>
        <v>39.729999999999997</v>
      </c>
      <c r="R1195" s="5">
        <f t="shared" si="73"/>
        <v>16.55</v>
      </c>
      <c r="S1195" s="5">
        <f t="shared" si="74"/>
        <v>23.179999999999996</v>
      </c>
      <c r="T1195" s="7">
        <f t="shared" si="75"/>
        <v>0.58343820790334755</v>
      </c>
    </row>
    <row r="1196" spans="1:20" ht="15.6">
      <c r="A1196" s="2">
        <v>864</v>
      </c>
      <c r="B1196" s="3">
        <v>46198</v>
      </c>
      <c r="C1196" s="4">
        <f>YEAR(SalesDataTable[[#This Row],[Order Date]])</f>
        <v>2026</v>
      </c>
      <c r="D1196" s="16" t="str">
        <f>"Q"&amp;ROUNDUP(MONTH(SalesDataTable[[#This Row],[Order Date]])/3,0)</f>
        <v>Q2</v>
      </c>
      <c r="E1196" s="4">
        <f>MONTH(SalesDataTable[[#This Row],[Order Date]])</f>
        <v>6</v>
      </c>
      <c r="F1196" s="16" t="str">
        <f>TEXT(SalesDataTable[[#This Row],[Order Date]],"MMM")</f>
        <v>Jun</v>
      </c>
      <c r="G1196" s="4" t="s">
        <v>20</v>
      </c>
      <c r="H1196" s="4" t="s">
        <v>33</v>
      </c>
      <c r="I1196" s="4" t="s">
        <v>2</v>
      </c>
      <c r="J1196" s="4" t="s">
        <v>13</v>
      </c>
      <c r="K1196" s="4" t="s">
        <v>14</v>
      </c>
      <c r="L1196" s="4" t="s">
        <v>44</v>
      </c>
      <c r="M1196" s="8">
        <v>4</v>
      </c>
      <c r="N1196" s="5">
        <v>131.02000000000001</v>
      </c>
      <c r="O1196" s="6">
        <v>0.05</v>
      </c>
      <c r="P1196" s="5">
        <v>67.42</v>
      </c>
      <c r="Q1196" s="5">
        <f t="shared" si="72"/>
        <v>497.87600000000003</v>
      </c>
      <c r="R1196" s="5">
        <f t="shared" si="73"/>
        <v>269.68</v>
      </c>
      <c r="S1196" s="5">
        <f t="shared" si="74"/>
        <v>228.19600000000003</v>
      </c>
      <c r="T1196" s="7">
        <f t="shared" si="75"/>
        <v>0.45833902417469413</v>
      </c>
    </row>
    <row r="1197" spans="1:20" ht="15.6">
      <c r="A1197" s="2">
        <v>1163</v>
      </c>
      <c r="B1197" s="3">
        <v>46198</v>
      </c>
      <c r="C1197" s="4">
        <f>YEAR(SalesDataTable[[#This Row],[Order Date]])</f>
        <v>2026</v>
      </c>
      <c r="D1197" s="16" t="str">
        <f>"Q"&amp;ROUNDUP(MONTH(SalesDataTable[[#This Row],[Order Date]])/3,0)</f>
        <v>Q2</v>
      </c>
      <c r="E1197" s="4">
        <f>MONTH(SalesDataTable[[#This Row],[Order Date]])</f>
        <v>6</v>
      </c>
      <c r="F1197" s="16" t="str">
        <f>TEXT(SalesDataTable[[#This Row],[Order Date]],"MMM")</f>
        <v>Jun</v>
      </c>
      <c r="G1197" s="4" t="s">
        <v>6</v>
      </c>
      <c r="H1197" s="4" t="s">
        <v>43</v>
      </c>
      <c r="I1197" s="4" t="s">
        <v>2</v>
      </c>
      <c r="J1197" s="4" t="s">
        <v>13</v>
      </c>
      <c r="K1197" s="4" t="s">
        <v>14</v>
      </c>
      <c r="L1197" s="4" t="s">
        <v>32</v>
      </c>
      <c r="M1197" s="8">
        <v>2</v>
      </c>
      <c r="N1197" s="5">
        <v>46.69</v>
      </c>
      <c r="O1197" s="6">
        <v>0.05</v>
      </c>
      <c r="P1197" s="5">
        <v>18.23</v>
      </c>
      <c r="Q1197" s="5">
        <f t="shared" si="72"/>
        <v>88.710999999999999</v>
      </c>
      <c r="R1197" s="5">
        <f t="shared" si="73"/>
        <v>36.46</v>
      </c>
      <c r="S1197" s="5">
        <f t="shared" si="74"/>
        <v>52.250999999999998</v>
      </c>
      <c r="T1197" s="7">
        <f t="shared" si="75"/>
        <v>0.58900249123558523</v>
      </c>
    </row>
    <row r="1198" spans="1:20" ht="15.6">
      <c r="A1198" s="2">
        <v>1323</v>
      </c>
      <c r="B1198" s="3">
        <v>46198</v>
      </c>
      <c r="C1198" s="4">
        <f>YEAR(SalesDataTable[[#This Row],[Order Date]])</f>
        <v>2026</v>
      </c>
      <c r="D1198" s="16" t="str">
        <f>"Q"&amp;ROUNDUP(MONTH(SalesDataTable[[#This Row],[Order Date]])/3,0)</f>
        <v>Q2</v>
      </c>
      <c r="E1198" s="4">
        <f>MONTH(SalesDataTable[[#This Row],[Order Date]])</f>
        <v>6</v>
      </c>
      <c r="F1198" s="16" t="str">
        <f>TEXT(SalesDataTable[[#This Row],[Order Date]],"MMM")</f>
        <v>Jun</v>
      </c>
      <c r="G1198" s="4" t="s">
        <v>6</v>
      </c>
      <c r="H1198" s="4" t="s">
        <v>43</v>
      </c>
      <c r="I1198" s="4" t="s">
        <v>2</v>
      </c>
      <c r="J1198" s="4" t="s">
        <v>3</v>
      </c>
      <c r="K1198" s="4" t="s">
        <v>34</v>
      </c>
      <c r="L1198" s="4" t="s">
        <v>35</v>
      </c>
      <c r="M1198" s="8">
        <v>2</v>
      </c>
      <c r="N1198" s="5">
        <v>39.57</v>
      </c>
      <c r="O1198" s="6">
        <v>0.1</v>
      </c>
      <c r="P1198" s="5">
        <v>14.64</v>
      </c>
      <c r="Q1198" s="5">
        <f t="shared" si="72"/>
        <v>71.225999999999999</v>
      </c>
      <c r="R1198" s="5">
        <f t="shared" si="73"/>
        <v>29.28</v>
      </c>
      <c r="S1198" s="5">
        <f t="shared" si="74"/>
        <v>41.945999999999998</v>
      </c>
      <c r="T1198" s="7">
        <f t="shared" si="75"/>
        <v>0.58891416055934631</v>
      </c>
    </row>
    <row r="1199" spans="1:20" ht="15.6">
      <c r="A1199" s="2">
        <v>2098</v>
      </c>
      <c r="B1199" s="3">
        <v>46198</v>
      </c>
      <c r="C1199" s="4">
        <f>YEAR(SalesDataTable[[#This Row],[Order Date]])</f>
        <v>2026</v>
      </c>
      <c r="D1199" s="16" t="str">
        <f>"Q"&amp;ROUNDUP(MONTH(SalesDataTable[[#This Row],[Order Date]])/3,0)</f>
        <v>Q2</v>
      </c>
      <c r="E1199" s="4">
        <f>MONTH(SalesDataTable[[#This Row],[Order Date]])</f>
        <v>6</v>
      </c>
      <c r="F1199" s="16" t="str">
        <f>TEXT(SalesDataTable[[#This Row],[Order Date]],"MMM")</f>
        <v>Jun</v>
      </c>
      <c r="G1199" s="4" t="s">
        <v>11</v>
      </c>
      <c r="H1199" s="4" t="s">
        <v>12</v>
      </c>
      <c r="I1199" s="4" t="s">
        <v>2</v>
      </c>
      <c r="J1199" s="4" t="s">
        <v>3</v>
      </c>
      <c r="K1199" s="4" t="s">
        <v>9</v>
      </c>
      <c r="L1199" s="4" t="s">
        <v>17</v>
      </c>
      <c r="M1199" s="8">
        <v>1</v>
      </c>
      <c r="N1199" s="5">
        <v>146.46</v>
      </c>
      <c r="O1199" s="6">
        <v>0.15</v>
      </c>
      <c r="P1199" s="5">
        <v>80.760000000000005</v>
      </c>
      <c r="Q1199" s="5">
        <f t="shared" si="72"/>
        <v>124.491</v>
      </c>
      <c r="R1199" s="5">
        <f t="shared" si="73"/>
        <v>80.760000000000005</v>
      </c>
      <c r="S1199" s="5">
        <f t="shared" si="74"/>
        <v>43.730999999999995</v>
      </c>
      <c r="T1199" s="7">
        <f t="shared" si="75"/>
        <v>0.35127840566787955</v>
      </c>
    </row>
    <row r="1200" spans="1:20" ht="15.6">
      <c r="A1200" s="2">
        <v>2190</v>
      </c>
      <c r="B1200" s="3">
        <v>46198</v>
      </c>
      <c r="C1200" s="4">
        <f>YEAR(SalesDataTable[[#This Row],[Order Date]])</f>
        <v>2026</v>
      </c>
      <c r="D1200" s="16" t="str">
        <f>"Q"&amp;ROUNDUP(MONTH(SalesDataTable[[#This Row],[Order Date]])/3,0)</f>
        <v>Q2</v>
      </c>
      <c r="E1200" s="4">
        <f>MONTH(SalesDataTable[[#This Row],[Order Date]])</f>
        <v>6</v>
      </c>
      <c r="F1200" s="16" t="str">
        <f>TEXT(SalesDataTable[[#This Row],[Order Date]],"MMM")</f>
        <v>Jun</v>
      </c>
      <c r="G1200" s="4" t="s">
        <v>6</v>
      </c>
      <c r="H1200" s="4" t="s">
        <v>27</v>
      </c>
      <c r="I1200" s="4" t="s">
        <v>19</v>
      </c>
      <c r="J1200" s="4" t="s">
        <v>16</v>
      </c>
      <c r="K1200" s="4" t="s">
        <v>4</v>
      </c>
      <c r="L1200" s="4" t="s">
        <v>22</v>
      </c>
      <c r="M1200" s="8">
        <v>5</v>
      </c>
      <c r="N1200" s="5">
        <v>50.78</v>
      </c>
      <c r="O1200" s="6">
        <v>0</v>
      </c>
      <c r="P1200" s="5">
        <v>22.68</v>
      </c>
      <c r="Q1200" s="5">
        <f t="shared" si="72"/>
        <v>253.9</v>
      </c>
      <c r="R1200" s="5">
        <f t="shared" si="73"/>
        <v>113.4</v>
      </c>
      <c r="S1200" s="5">
        <f t="shared" si="74"/>
        <v>140.5</v>
      </c>
      <c r="T1200" s="7">
        <f t="shared" si="75"/>
        <v>0.55336746750689247</v>
      </c>
    </row>
    <row r="1201" spans="1:20" ht="15.6">
      <c r="A1201" s="2">
        <v>2664</v>
      </c>
      <c r="B1201" s="3">
        <v>46198</v>
      </c>
      <c r="C1201" s="4">
        <f>YEAR(SalesDataTable[[#This Row],[Order Date]])</f>
        <v>2026</v>
      </c>
      <c r="D1201" s="16" t="str">
        <f>"Q"&amp;ROUNDUP(MONTH(SalesDataTable[[#This Row],[Order Date]])/3,0)</f>
        <v>Q2</v>
      </c>
      <c r="E1201" s="4">
        <f>MONTH(SalesDataTable[[#This Row],[Order Date]])</f>
        <v>6</v>
      </c>
      <c r="F1201" s="16" t="str">
        <f>TEXT(SalesDataTable[[#This Row],[Order Date]],"MMM")</f>
        <v>Jun</v>
      </c>
      <c r="G1201" s="4" t="s">
        <v>11</v>
      </c>
      <c r="H1201" s="4" t="s">
        <v>39</v>
      </c>
      <c r="I1201" s="4" t="s">
        <v>28</v>
      </c>
      <c r="J1201" s="4" t="s">
        <v>3</v>
      </c>
      <c r="K1201" s="4" t="s">
        <v>14</v>
      </c>
      <c r="L1201" s="4" t="s">
        <v>32</v>
      </c>
      <c r="M1201" s="8">
        <v>3</v>
      </c>
      <c r="N1201" s="5">
        <v>47.61</v>
      </c>
      <c r="O1201" s="6">
        <v>0</v>
      </c>
      <c r="P1201" s="5">
        <v>18.21</v>
      </c>
      <c r="Q1201" s="5">
        <f t="shared" si="72"/>
        <v>142.82999999999998</v>
      </c>
      <c r="R1201" s="5">
        <f t="shared" si="73"/>
        <v>54.63</v>
      </c>
      <c r="S1201" s="5">
        <f t="shared" si="74"/>
        <v>88.199999999999989</v>
      </c>
      <c r="T1201" s="7">
        <f t="shared" si="75"/>
        <v>0.61751732829237549</v>
      </c>
    </row>
    <row r="1202" spans="1:20" ht="15.6">
      <c r="A1202" s="2">
        <v>2992</v>
      </c>
      <c r="B1202" s="3">
        <v>46198</v>
      </c>
      <c r="C1202" s="4">
        <f>YEAR(SalesDataTable[[#This Row],[Order Date]])</f>
        <v>2026</v>
      </c>
      <c r="D1202" s="16" t="str">
        <f>"Q"&amp;ROUNDUP(MONTH(SalesDataTable[[#This Row],[Order Date]])/3,0)</f>
        <v>Q2</v>
      </c>
      <c r="E1202" s="4">
        <f>MONTH(SalesDataTable[[#This Row],[Order Date]])</f>
        <v>6</v>
      </c>
      <c r="F1202" s="16" t="str">
        <f>TEXT(SalesDataTable[[#This Row],[Order Date]],"MMM")</f>
        <v>Jun</v>
      </c>
      <c r="G1202" s="4" t="s">
        <v>11</v>
      </c>
      <c r="H1202" s="4" t="s">
        <v>52</v>
      </c>
      <c r="I1202" s="4" t="s">
        <v>2</v>
      </c>
      <c r="J1202" s="4" t="s">
        <v>13</v>
      </c>
      <c r="K1202" s="4" t="s">
        <v>4</v>
      </c>
      <c r="L1202" s="4" t="s">
        <v>22</v>
      </c>
      <c r="M1202" s="8">
        <v>1</v>
      </c>
      <c r="N1202" s="5">
        <v>50.75</v>
      </c>
      <c r="O1202" s="6">
        <v>0.1</v>
      </c>
      <c r="P1202" s="5">
        <v>22.94</v>
      </c>
      <c r="Q1202" s="5">
        <f t="shared" si="72"/>
        <v>45.675000000000004</v>
      </c>
      <c r="R1202" s="5">
        <f t="shared" si="73"/>
        <v>22.94</v>
      </c>
      <c r="S1202" s="5">
        <f t="shared" si="74"/>
        <v>22.735000000000003</v>
      </c>
      <c r="T1202" s="7">
        <f t="shared" si="75"/>
        <v>0.49775588396278053</v>
      </c>
    </row>
    <row r="1203" spans="1:20" ht="15.6">
      <c r="A1203" s="2">
        <v>3120</v>
      </c>
      <c r="B1203" s="3">
        <v>46198</v>
      </c>
      <c r="C1203" s="4">
        <f>YEAR(SalesDataTable[[#This Row],[Order Date]])</f>
        <v>2026</v>
      </c>
      <c r="D1203" s="16" t="str">
        <f>"Q"&amp;ROUNDUP(MONTH(SalesDataTable[[#This Row],[Order Date]])/3,0)</f>
        <v>Q2</v>
      </c>
      <c r="E1203" s="4">
        <f>MONTH(SalesDataTable[[#This Row],[Order Date]])</f>
        <v>6</v>
      </c>
      <c r="F1203" s="16" t="str">
        <f>TEXT(SalesDataTable[[#This Row],[Order Date]],"MMM")</f>
        <v>Jun</v>
      </c>
      <c r="G1203" s="4" t="s">
        <v>11</v>
      </c>
      <c r="H1203" s="4" t="s">
        <v>25</v>
      </c>
      <c r="I1203" s="4" t="s">
        <v>28</v>
      </c>
      <c r="J1203" s="4" t="s">
        <v>3</v>
      </c>
      <c r="K1203" s="4" t="s">
        <v>34</v>
      </c>
      <c r="L1203" s="4" t="s">
        <v>45</v>
      </c>
      <c r="M1203" s="8">
        <v>1</v>
      </c>
      <c r="N1203" s="5">
        <v>50.33</v>
      </c>
      <c r="O1203" s="6">
        <v>0</v>
      </c>
      <c r="P1203" s="5">
        <v>21.66</v>
      </c>
      <c r="Q1203" s="5">
        <f t="shared" si="72"/>
        <v>50.33</v>
      </c>
      <c r="R1203" s="5">
        <f t="shared" si="73"/>
        <v>21.66</v>
      </c>
      <c r="S1203" s="5">
        <f t="shared" si="74"/>
        <v>28.669999999999998</v>
      </c>
      <c r="T1203" s="7">
        <f t="shared" si="75"/>
        <v>0.56964037353467112</v>
      </c>
    </row>
    <row r="1204" spans="1:20" ht="15.6">
      <c r="A1204" s="2">
        <v>189</v>
      </c>
      <c r="B1204" s="3">
        <v>46199</v>
      </c>
      <c r="C1204" s="4">
        <f>YEAR(SalesDataTable[[#This Row],[Order Date]])</f>
        <v>2026</v>
      </c>
      <c r="D1204" s="16" t="str">
        <f>"Q"&amp;ROUNDUP(MONTH(SalesDataTable[[#This Row],[Order Date]])/3,0)</f>
        <v>Q2</v>
      </c>
      <c r="E1204" s="4">
        <f>MONTH(SalesDataTable[[#This Row],[Order Date]])</f>
        <v>6</v>
      </c>
      <c r="F1204" s="16" t="str">
        <f>TEXT(SalesDataTable[[#This Row],[Order Date]],"MMM")</f>
        <v>Jun</v>
      </c>
      <c r="G1204" s="4" t="s">
        <v>11</v>
      </c>
      <c r="H1204" s="4" t="s">
        <v>39</v>
      </c>
      <c r="I1204" s="4" t="s">
        <v>2</v>
      </c>
      <c r="J1204" s="4" t="s">
        <v>16</v>
      </c>
      <c r="K1204" s="4" t="s">
        <v>14</v>
      </c>
      <c r="L1204" s="4" t="s">
        <v>32</v>
      </c>
      <c r="M1204" s="8">
        <v>1</v>
      </c>
      <c r="N1204" s="5">
        <v>47.5</v>
      </c>
      <c r="O1204" s="6">
        <v>0.1</v>
      </c>
      <c r="P1204" s="5">
        <v>18.8</v>
      </c>
      <c r="Q1204" s="5">
        <f t="shared" si="72"/>
        <v>42.75</v>
      </c>
      <c r="R1204" s="5">
        <f t="shared" si="73"/>
        <v>18.8</v>
      </c>
      <c r="S1204" s="5">
        <f t="shared" si="74"/>
        <v>23.95</v>
      </c>
      <c r="T1204" s="7">
        <f t="shared" si="75"/>
        <v>0.56023391812865497</v>
      </c>
    </row>
    <row r="1205" spans="1:20" ht="15.6">
      <c r="A1205" s="2">
        <v>927</v>
      </c>
      <c r="B1205" s="3">
        <v>46199</v>
      </c>
      <c r="C1205" s="4">
        <f>YEAR(SalesDataTable[[#This Row],[Order Date]])</f>
        <v>2026</v>
      </c>
      <c r="D1205" s="16" t="str">
        <f>"Q"&amp;ROUNDUP(MONTH(SalesDataTable[[#This Row],[Order Date]])/3,0)</f>
        <v>Q2</v>
      </c>
      <c r="E1205" s="4">
        <f>MONTH(SalesDataTable[[#This Row],[Order Date]])</f>
        <v>6</v>
      </c>
      <c r="F1205" s="16" t="str">
        <f>TEXT(SalesDataTable[[#This Row],[Order Date]],"MMM")</f>
        <v>Jun</v>
      </c>
      <c r="G1205" s="4" t="s">
        <v>11</v>
      </c>
      <c r="H1205" s="4" t="s">
        <v>39</v>
      </c>
      <c r="I1205" s="4" t="s">
        <v>28</v>
      </c>
      <c r="J1205" s="4" t="s">
        <v>3</v>
      </c>
      <c r="K1205" s="4" t="s">
        <v>14</v>
      </c>
      <c r="L1205" s="4" t="s">
        <v>44</v>
      </c>
      <c r="M1205" s="8">
        <v>2</v>
      </c>
      <c r="N1205" s="5">
        <v>130.33000000000001</v>
      </c>
      <c r="O1205" s="6">
        <v>0.1</v>
      </c>
      <c r="P1205" s="5">
        <v>67.319999999999993</v>
      </c>
      <c r="Q1205" s="5">
        <f t="shared" si="72"/>
        <v>234.59400000000002</v>
      </c>
      <c r="R1205" s="5">
        <f t="shared" si="73"/>
        <v>134.63999999999999</v>
      </c>
      <c r="S1205" s="5">
        <f t="shared" si="74"/>
        <v>99.954000000000036</v>
      </c>
      <c r="T1205" s="7">
        <f t="shared" si="75"/>
        <v>0.42607227806337772</v>
      </c>
    </row>
    <row r="1206" spans="1:20" ht="15.6">
      <c r="A1206" s="2">
        <v>1388</v>
      </c>
      <c r="B1206" s="3">
        <v>46199</v>
      </c>
      <c r="C1206" s="4">
        <f>YEAR(SalesDataTable[[#This Row],[Order Date]])</f>
        <v>2026</v>
      </c>
      <c r="D1206" s="16" t="str">
        <f>"Q"&amp;ROUNDUP(MONTH(SalesDataTable[[#This Row],[Order Date]])/3,0)</f>
        <v>Q2</v>
      </c>
      <c r="E1206" s="4">
        <f>MONTH(SalesDataTable[[#This Row],[Order Date]])</f>
        <v>6</v>
      </c>
      <c r="F1206" s="16" t="str">
        <f>TEXT(SalesDataTable[[#This Row],[Order Date]],"MMM")</f>
        <v>Jun</v>
      </c>
      <c r="G1206" s="4" t="s">
        <v>6</v>
      </c>
      <c r="H1206" s="4" t="s">
        <v>49</v>
      </c>
      <c r="I1206" s="4" t="s">
        <v>2</v>
      </c>
      <c r="J1206" s="4" t="s">
        <v>3</v>
      </c>
      <c r="K1206" s="4" t="s">
        <v>9</v>
      </c>
      <c r="L1206" s="4" t="s">
        <v>37</v>
      </c>
      <c r="M1206" s="8">
        <v>3</v>
      </c>
      <c r="N1206" s="5">
        <v>156.76</v>
      </c>
      <c r="O1206" s="6">
        <v>0.05</v>
      </c>
      <c r="P1206" s="5">
        <v>78.63</v>
      </c>
      <c r="Q1206" s="5">
        <f t="shared" si="72"/>
        <v>446.76599999999996</v>
      </c>
      <c r="R1206" s="5">
        <f t="shared" si="73"/>
        <v>235.89</v>
      </c>
      <c r="S1206" s="5">
        <f t="shared" si="74"/>
        <v>210.87599999999998</v>
      </c>
      <c r="T1206" s="7">
        <f t="shared" si="75"/>
        <v>0.47200547937846654</v>
      </c>
    </row>
    <row r="1207" spans="1:20" ht="15.6">
      <c r="A1207" s="2">
        <v>3932</v>
      </c>
      <c r="B1207" s="3">
        <v>46199</v>
      </c>
      <c r="C1207" s="4">
        <f>YEAR(SalesDataTable[[#This Row],[Order Date]])</f>
        <v>2026</v>
      </c>
      <c r="D1207" s="16" t="str">
        <f>"Q"&amp;ROUNDUP(MONTH(SalesDataTable[[#This Row],[Order Date]])/3,0)</f>
        <v>Q2</v>
      </c>
      <c r="E1207" s="4">
        <f>MONTH(SalesDataTable[[#This Row],[Order Date]])</f>
        <v>6</v>
      </c>
      <c r="F1207" s="16" t="str">
        <f>TEXT(SalesDataTable[[#This Row],[Order Date]],"MMM")</f>
        <v>Jun</v>
      </c>
      <c r="G1207" s="4" t="s">
        <v>11</v>
      </c>
      <c r="H1207" s="4" t="s">
        <v>39</v>
      </c>
      <c r="I1207" s="4" t="s">
        <v>2</v>
      </c>
      <c r="J1207" s="4" t="s">
        <v>13</v>
      </c>
      <c r="K1207" s="4" t="s">
        <v>34</v>
      </c>
      <c r="L1207" s="4" t="s">
        <v>42</v>
      </c>
      <c r="M1207" s="8">
        <v>4</v>
      </c>
      <c r="N1207" s="5">
        <v>35.770000000000003</v>
      </c>
      <c r="O1207" s="6">
        <v>0</v>
      </c>
      <c r="P1207" s="5">
        <v>13.75</v>
      </c>
      <c r="Q1207" s="5">
        <f t="shared" si="72"/>
        <v>143.08000000000001</v>
      </c>
      <c r="R1207" s="5">
        <f t="shared" si="73"/>
        <v>55</v>
      </c>
      <c r="S1207" s="5">
        <f t="shared" si="74"/>
        <v>88.080000000000013</v>
      </c>
      <c r="T1207" s="7">
        <f t="shared" si="75"/>
        <v>0.61559966452334358</v>
      </c>
    </row>
    <row r="1208" spans="1:20" ht="15.6">
      <c r="A1208" s="2">
        <v>4008</v>
      </c>
      <c r="B1208" s="3">
        <v>46199</v>
      </c>
      <c r="C1208" s="4">
        <f>YEAR(SalesDataTable[[#This Row],[Order Date]])</f>
        <v>2026</v>
      </c>
      <c r="D1208" s="16" t="str">
        <f>"Q"&amp;ROUNDUP(MONTH(SalesDataTable[[#This Row],[Order Date]])/3,0)</f>
        <v>Q2</v>
      </c>
      <c r="E1208" s="4">
        <f>MONTH(SalesDataTable[[#This Row],[Order Date]])</f>
        <v>6</v>
      </c>
      <c r="F1208" s="16" t="str">
        <f>TEXT(SalesDataTable[[#This Row],[Order Date]],"MMM")</f>
        <v>Jun</v>
      </c>
      <c r="G1208" s="4" t="s">
        <v>6</v>
      </c>
      <c r="H1208" s="4" t="s">
        <v>49</v>
      </c>
      <c r="I1208" s="4" t="s">
        <v>2</v>
      </c>
      <c r="J1208" s="4" t="s">
        <v>3</v>
      </c>
      <c r="K1208" s="4" t="s">
        <v>4</v>
      </c>
      <c r="L1208" s="4" t="s">
        <v>30</v>
      </c>
      <c r="M1208" s="8">
        <v>2</v>
      </c>
      <c r="N1208" s="5">
        <v>102.49</v>
      </c>
      <c r="O1208" s="6">
        <v>0</v>
      </c>
      <c r="P1208" s="5">
        <v>50.07</v>
      </c>
      <c r="Q1208" s="5">
        <f t="shared" si="72"/>
        <v>204.98</v>
      </c>
      <c r="R1208" s="5">
        <f t="shared" si="73"/>
        <v>100.14</v>
      </c>
      <c r="S1208" s="5">
        <f t="shared" si="74"/>
        <v>104.83999999999999</v>
      </c>
      <c r="T1208" s="7">
        <f t="shared" si="75"/>
        <v>0.51146453312518292</v>
      </c>
    </row>
    <row r="1209" spans="1:20" ht="15.6">
      <c r="A1209" s="2">
        <v>4701</v>
      </c>
      <c r="B1209" s="3">
        <v>46199</v>
      </c>
      <c r="C1209" s="4">
        <f>YEAR(SalesDataTable[[#This Row],[Order Date]])</f>
        <v>2026</v>
      </c>
      <c r="D1209" s="16" t="str">
        <f>"Q"&amp;ROUNDUP(MONTH(SalesDataTable[[#This Row],[Order Date]])/3,0)</f>
        <v>Q2</v>
      </c>
      <c r="E1209" s="4">
        <f>MONTH(SalesDataTable[[#This Row],[Order Date]])</f>
        <v>6</v>
      </c>
      <c r="F1209" s="16" t="str">
        <f>TEXT(SalesDataTable[[#This Row],[Order Date]],"MMM")</f>
        <v>Jun</v>
      </c>
      <c r="G1209" s="4" t="s">
        <v>0</v>
      </c>
      <c r="H1209" s="4" t="s">
        <v>1</v>
      </c>
      <c r="I1209" s="4" t="s">
        <v>8</v>
      </c>
      <c r="J1209" s="4" t="s">
        <v>16</v>
      </c>
      <c r="K1209" s="4" t="s">
        <v>4</v>
      </c>
      <c r="L1209" s="4" t="s">
        <v>5</v>
      </c>
      <c r="M1209" s="8">
        <v>8</v>
      </c>
      <c r="N1209" s="5">
        <v>82.47</v>
      </c>
      <c r="O1209" s="6">
        <v>0.15</v>
      </c>
      <c r="P1209" s="5">
        <v>42.58</v>
      </c>
      <c r="Q1209" s="5">
        <f t="shared" si="72"/>
        <v>560.79599999999994</v>
      </c>
      <c r="R1209" s="5">
        <f t="shared" si="73"/>
        <v>340.64</v>
      </c>
      <c r="S1209" s="5">
        <f t="shared" si="74"/>
        <v>220.15599999999995</v>
      </c>
      <c r="T1209" s="7">
        <f t="shared" si="75"/>
        <v>0.39257769313618496</v>
      </c>
    </row>
    <row r="1210" spans="1:20" ht="15.6">
      <c r="A1210" s="2">
        <v>4805</v>
      </c>
      <c r="B1210" s="3">
        <v>46199</v>
      </c>
      <c r="C1210" s="4">
        <f>YEAR(SalesDataTable[[#This Row],[Order Date]])</f>
        <v>2026</v>
      </c>
      <c r="D1210" s="16" t="str">
        <f>"Q"&amp;ROUNDUP(MONTH(SalesDataTable[[#This Row],[Order Date]])/3,0)</f>
        <v>Q2</v>
      </c>
      <c r="E1210" s="4">
        <f>MONTH(SalesDataTable[[#This Row],[Order Date]])</f>
        <v>6</v>
      </c>
      <c r="F1210" s="16" t="str">
        <f>TEXT(SalesDataTable[[#This Row],[Order Date]],"MMM")</f>
        <v>Jun</v>
      </c>
      <c r="G1210" s="4" t="s">
        <v>11</v>
      </c>
      <c r="H1210" s="4" t="s">
        <v>39</v>
      </c>
      <c r="I1210" s="4" t="s">
        <v>2</v>
      </c>
      <c r="J1210" s="4" t="s">
        <v>3</v>
      </c>
      <c r="K1210" s="4" t="s">
        <v>23</v>
      </c>
      <c r="L1210" s="4" t="s">
        <v>51</v>
      </c>
      <c r="M1210" s="8">
        <v>1</v>
      </c>
      <c r="N1210" s="5">
        <v>121.44</v>
      </c>
      <c r="O1210" s="6">
        <v>0</v>
      </c>
      <c r="P1210" s="5">
        <v>62.34</v>
      </c>
      <c r="Q1210" s="5">
        <f t="shared" si="72"/>
        <v>121.44</v>
      </c>
      <c r="R1210" s="5">
        <f t="shared" si="73"/>
        <v>62.34</v>
      </c>
      <c r="S1210" s="5">
        <f t="shared" si="74"/>
        <v>59.099999999999994</v>
      </c>
      <c r="T1210" s="7">
        <f t="shared" si="75"/>
        <v>0.48666007905138337</v>
      </c>
    </row>
    <row r="1211" spans="1:20" ht="15.6">
      <c r="A1211" s="2">
        <v>912</v>
      </c>
      <c r="B1211" s="3">
        <v>46200</v>
      </c>
      <c r="C1211" s="4">
        <f>YEAR(SalesDataTable[[#This Row],[Order Date]])</f>
        <v>2026</v>
      </c>
      <c r="D1211" s="16" t="str">
        <f>"Q"&amp;ROUNDUP(MONTH(SalesDataTable[[#This Row],[Order Date]])/3,0)</f>
        <v>Q2</v>
      </c>
      <c r="E1211" s="4">
        <f>MONTH(SalesDataTable[[#This Row],[Order Date]])</f>
        <v>6</v>
      </c>
      <c r="F1211" s="16" t="str">
        <f>TEXT(SalesDataTable[[#This Row],[Order Date]],"MMM")</f>
        <v>Jun</v>
      </c>
      <c r="G1211" s="4" t="s">
        <v>0</v>
      </c>
      <c r="H1211" s="4" t="s">
        <v>1</v>
      </c>
      <c r="I1211" s="4" t="s">
        <v>28</v>
      </c>
      <c r="J1211" s="4" t="s">
        <v>13</v>
      </c>
      <c r="K1211" s="4" t="s">
        <v>14</v>
      </c>
      <c r="L1211" s="4" t="s">
        <v>32</v>
      </c>
      <c r="M1211" s="8">
        <v>4</v>
      </c>
      <c r="N1211" s="5">
        <v>46.44</v>
      </c>
      <c r="O1211" s="6">
        <v>0.05</v>
      </c>
      <c r="P1211" s="5">
        <v>18.2</v>
      </c>
      <c r="Q1211" s="5">
        <f t="shared" si="72"/>
        <v>176.47199999999998</v>
      </c>
      <c r="R1211" s="5">
        <f t="shared" si="73"/>
        <v>72.8</v>
      </c>
      <c r="S1211" s="5">
        <f t="shared" si="74"/>
        <v>103.67199999999998</v>
      </c>
      <c r="T1211" s="7">
        <f t="shared" si="75"/>
        <v>0.58746996690693143</v>
      </c>
    </row>
    <row r="1212" spans="1:20" ht="15.6">
      <c r="A1212" s="2">
        <v>1837</v>
      </c>
      <c r="B1212" s="3">
        <v>46200</v>
      </c>
      <c r="C1212" s="4">
        <f>YEAR(SalesDataTable[[#This Row],[Order Date]])</f>
        <v>2026</v>
      </c>
      <c r="D1212" s="16" t="str">
        <f>"Q"&amp;ROUNDUP(MONTH(SalesDataTable[[#This Row],[Order Date]])/3,0)</f>
        <v>Q2</v>
      </c>
      <c r="E1212" s="4">
        <f>MONTH(SalesDataTable[[#This Row],[Order Date]])</f>
        <v>6</v>
      </c>
      <c r="F1212" s="16" t="str">
        <f>TEXT(SalesDataTable[[#This Row],[Order Date]],"MMM")</f>
        <v>Jun</v>
      </c>
      <c r="G1212" s="4" t="s">
        <v>0</v>
      </c>
      <c r="H1212" s="4" t="s">
        <v>1</v>
      </c>
      <c r="I1212" s="4" t="s">
        <v>28</v>
      </c>
      <c r="J1212" s="4" t="s">
        <v>16</v>
      </c>
      <c r="K1212" s="4" t="s">
        <v>23</v>
      </c>
      <c r="L1212" s="4" t="s">
        <v>29</v>
      </c>
      <c r="M1212" s="8">
        <v>2</v>
      </c>
      <c r="N1212" s="5">
        <v>194.13</v>
      </c>
      <c r="O1212" s="6">
        <v>0.1</v>
      </c>
      <c r="P1212" s="5">
        <v>106.51</v>
      </c>
      <c r="Q1212" s="5">
        <f t="shared" si="72"/>
        <v>349.43400000000003</v>
      </c>
      <c r="R1212" s="5">
        <f t="shared" si="73"/>
        <v>213.02</v>
      </c>
      <c r="S1212" s="5">
        <f t="shared" si="74"/>
        <v>136.41400000000002</v>
      </c>
      <c r="T1212" s="7">
        <f t="shared" si="75"/>
        <v>0.39038559499075648</v>
      </c>
    </row>
    <row r="1213" spans="1:20" ht="15.6">
      <c r="A1213" s="2">
        <v>2216</v>
      </c>
      <c r="B1213" s="3">
        <v>46200</v>
      </c>
      <c r="C1213" s="4">
        <f>YEAR(SalesDataTable[[#This Row],[Order Date]])</f>
        <v>2026</v>
      </c>
      <c r="D1213" s="16" t="str">
        <f>"Q"&amp;ROUNDUP(MONTH(SalesDataTable[[#This Row],[Order Date]])/3,0)</f>
        <v>Q2</v>
      </c>
      <c r="E1213" s="4">
        <f>MONTH(SalesDataTable[[#This Row],[Order Date]])</f>
        <v>6</v>
      </c>
      <c r="F1213" s="16" t="str">
        <f>TEXT(SalesDataTable[[#This Row],[Order Date]],"MMM")</f>
        <v>Jun</v>
      </c>
      <c r="G1213" s="4" t="s">
        <v>0</v>
      </c>
      <c r="H1213" s="4" t="s">
        <v>36</v>
      </c>
      <c r="I1213" s="4" t="s">
        <v>2</v>
      </c>
      <c r="J1213" s="4" t="s">
        <v>16</v>
      </c>
      <c r="K1213" s="4" t="s">
        <v>4</v>
      </c>
      <c r="L1213" s="4" t="s">
        <v>5</v>
      </c>
      <c r="M1213" s="8">
        <v>4</v>
      </c>
      <c r="N1213" s="5">
        <v>81.86</v>
      </c>
      <c r="O1213" s="6">
        <v>0.05</v>
      </c>
      <c r="P1213" s="5">
        <v>42.22</v>
      </c>
      <c r="Q1213" s="5">
        <f t="shared" si="72"/>
        <v>311.06799999999998</v>
      </c>
      <c r="R1213" s="5">
        <f t="shared" si="73"/>
        <v>168.88</v>
      </c>
      <c r="S1213" s="5">
        <f t="shared" si="74"/>
        <v>142.18799999999999</v>
      </c>
      <c r="T1213" s="7">
        <f t="shared" si="75"/>
        <v>0.45709619761595532</v>
      </c>
    </row>
    <row r="1214" spans="1:20" ht="15.6">
      <c r="A1214" s="2">
        <v>2451</v>
      </c>
      <c r="B1214" s="3">
        <v>46200</v>
      </c>
      <c r="C1214" s="4">
        <f>YEAR(SalesDataTable[[#This Row],[Order Date]])</f>
        <v>2026</v>
      </c>
      <c r="D1214" s="16" t="str">
        <f>"Q"&amp;ROUNDUP(MONTH(SalesDataTable[[#This Row],[Order Date]])/3,0)</f>
        <v>Q2</v>
      </c>
      <c r="E1214" s="4">
        <f>MONTH(SalesDataTable[[#This Row],[Order Date]])</f>
        <v>6</v>
      </c>
      <c r="F1214" s="16" t="str">
        <f>TEXT(SalesDataTable[[#This Row],[Order Date]],"MMM")</f>
        <v>Jun</v>
      </c>
      <c r="G1214" s="4" t="s">
        <v>0</v>
      </c>
      <c r="H1214" s="4" t="s">
        <v>36</v>
      </c>
      <c r="I1214" s="4" t="s">
        <v>8</v>
      </c>
      <c r="J1214" s="4" t="s">
        <v>16</v>
      </c>
      <c r="K1214" s="4" t="s">
        <v>14</v>
      </c>
      <c r="L1214" s="4" t="s">
        <v>48</v>
      </c>
      <c r="M1214" s="8">
        <v>4</v>
      </c>
      <c r="N1214" s="5">
        <v>162.61000000000001</v>
      </c>
      <c r="O1214" s="6">
        <v>0.05</v>
      </c>
      <c r="P1214" s="5">
        <v>88.64</v>
      </c>
      <c r="Q1214" s="5">
        <f t="shared" si="72"/>
        <v>617.91800000000001</v>
      </c>
      <c r="R1214" s="5">
        <f t="shared" si="73"/>
        <v>354.56</v>
      </c>
      <c r="S1214" s="5">
        <f t="shared" si="74"/>
        <v>263.358</v>
      </c>
      <c r="T1214" s="7">
        <f t="shared" si="75"/>
        <v>0.4262021821665658</v>
      </c>
    </row>
    <row r="1215" spans="1:20" ht="15.6">
      <c r="A1215" s="2">
        <v>2874</v>
      </c>
      <c r="B1215" s="3">
        <v>46200</v>
      </c>
      <c r="C1215" s="4">
        <f>YEAR(SalesDataTable[[#This Row],[Order Date]])</f>
        <v>2026</v>
      </c>
      <c r="D1215" s="16" t="str">
        <f>"Q"&amp;ROUNDUP(MONTH(SalesDataTable[[#This Row],[Order Date]])/3,0)</f>
        <v>Q2</v>
      </c>
      <c r="E1215" s="4">
        <f>MONTH(SalesDataTable[[#This Row],[Order Date]])</f>
        <v>6</v>
      </c>
      <c r="F1215" s="16" t="str">
        <f>TEXT(SalesDataTable[[#This Row],[Order Date]],"MMM")</f>
        <v>Jun</v>
      </c>
      <c r="G1215" s="4" t="s">
        <v>6</v>
      </c>
      <c r="H1215" s="4" t="s">
        <v>43</v>
      </c>
      <c r="I1215" s="4" t="s">
        <v>19</v>
      </c>
      <c r="J1215" s="4" t="s">
        <v>13</v>
      </c>
      <c r="K1215" s="4" t="s">
        <v>4</v>
      </c>
      <c r="L1215" s="4" t="s">
        <v>26</v>
      </c>
      <c r="M1215" s="8">
        <v>1</v>
      </c>
      <c r="N1215" s="5">
        <v>40.26</v>
      </c>
      <c r="O1215" s="6">
        <v>0</v>
      </c>
      <c r="P1215" s="5">
        <v>16.62</v>
      </c>
      <c r="Q1215" s="5">
        <f t="shared" si="72"/>
        <v>40.26</v>
      </c>
      <c r="R1215" s="5">
        <f t="shared" si="73"/>
        <v>16.62</v>
      </c>
      <c r="S1215" s="5">
        <f t="shared" si="74"/>
        <v>23.639999999999997</v>
      </c>
      <c r="T1215" s="7">
        <f t="shared" si="75"/>
        <v>0.58718330849478384</v>
      </c>
    </row>
    <row r="1216" spans="1:20" ht="15.6">
      <c r="A1216" s="2">
        <v>2885</v>
      </c>
      <c r="B1216" s="3">
        <v>46200</v>
      </c>
      <c r="C1216" s="4">
        <f>YEAR(SalesDataTable[[#This Row],[Order Date]])</f>
        <v>2026</v>
      </c>
      <c r="D1216" s="16" t="str">
        <f>"Q"&amp;ROUNDUP(MONTH(SalesDataTable[[#This Row],[Order Date]])/3,0)</f>
        <v>Q2</v>
      </c>
      <c r="E1216" s="4">
        <f>MONTH(SalesDataTable[[#This Row],[Order Date]])</f>
        <v>6</v>
      </c>
      <c r="F1216" s="16" t="str">
        <f>TEXT(SalesDataTable[[#This Row],[Order Date]],"MMM")</f>
        <v>Jun</v>
      </c>
      <c r="G1216" s="4" t="s">
        <v>0</v>
      </c>
      <c r="H1216" s="4" t="s">
        <v>1</v>
      </c>
      <c r="I1216" s="4" t="s">
        <v>2</v>
      </c>
      <c r="J1216" s="4" t="s">
        <v>16</v>
      </c>
      <c r="K1216" s="4" t="s">
        <v>14</v>
      </c>
      <c r="L1216" s="4" t="s">
        <v>32</v>
      </c>
      <c r="M1216" s="8">
        <v>1</v>
      </c>
      <c r="N1216" s="5">
        <v>47.23</v>
      </c>
      <c r="O1216" s="6">
        <v>0.1</v>
      </c>
      <c r="P1216" s="5">
        <v>17.829999999999998</v>
      </c>
      <c r="Q1216" s="5">
        <f t="shared" si="72"/>
        <v>42.506999999999998</v>
      </c>
      <c r="R1216" s="5">
        <f t="shared" si="73"/>
        <v>17.829999999999998</v>
      </c>
      <c r="S1216" s="5">
        <f t="shared" si="74"/>
        <v>24.677</v>
      </c>
      <c r="T1216" s="7">
        <f t="shared" si="75"/>
        <v>0.58053967581810062</v>
      </c>
    </row>
    <row r="1217" spans="1:20" ht="15.6">
      <c r="A1217" s="2">
        <v>3014</v>
      </c>
      <c r="B1217" s="3">
        <v>46200</v>
      </c>
      <c r="C1217" s="4">
        <f>YEAR(SalesDataTable[[#This Row],[Order Date]])</f>
        <v>2026</v>
      </c>
      <c r="D1217" s="16" t="str">
        <f>"Q"&amp;ROUNDUP(MONTH(SalesDataTable[[#This Row],[Order Date]])/3,0)</f>
        <v>Q2</v>
      </c>
      <c r="E1217" s="4">
        <f>MONTH(SalesDataTable[[#This Row],[Order Date]])</f>
        <v>6</v>
      </c>
      <c r="F1217" s="16" t="str">
        <f>TEXT(SalesDataTable[[#This Row],[Order Date]],"MMM")</f>
        <v>Jun</v>
      </c>
      <c r="G1217" s="4" t="s">
        <v>11</v>
      </c>
      <c r="H1217" s="4" t="s">
        <v>39</v>
      </c>
      <c r="I1217" s="4" t="s">
        <v>2</v>
      </c>
      <c r="J1217" s="4" t="s">
        <v>13</v>
      </c>
      <c r="K1217" s="4" t="s">
        <v>34</v>
      </c>
      <c r="L1217" s="4" t="s">
        <v>45</v>
      </c>
      <c r="M1217" s="8">
        <v>1</v>
      </c>
      <c r="N1217" s="5">
        <v>50.13</v>
      </c>
      <c r="O1217" s="6">
        <v>0.15</v>
      </c>
      <c r="P1217" s="5">
        <v>22.22</v>
      </c>
      <c r="Q1217" s="5">
        <f t="shared" si="72"/>
        <v>42.610500000000002</v>
      </c>
      <c r="R1217" s="5">
        <f t="shared" si="73"/>
        <v>22.22</v>
      </c>
      <c r="S1217" s="5">
        <f t="shared" si="74"/>
        <v>20.390500000000003</v>
      </c>
      <c r="T1217" s="7">
        <f t="shared" si="75"/>
        <v>0.47853228664296366</v>
      </c>
    </row>
    <row r="1218" spans="1:20" ht="15.6">
      <c r="A1218" s="2">
        <v>3273</v>
      </c>
      <c r="B1218" s="3">
        <v>46200</v>
      </c>
      <c r="C1218" s="4">
        <f>YEAR(SalesDataTable[[#This Row],[Order Date]])</f>
        <v>2026</v>
      </c>
      <c r="D1218" s="16" t="str">
        <f>"Q"&amp;ROUNDUP(MONTH(SalesDataTable[[#This Row],[Order Date]])/3,0)</f>
        <v>Q2</v>
      </c>
      <c r="E1218" s="4">
        <f>MONTH(SalesDataTable[[#This Row],[Order Date]])</f>
        <v>6</v>
      </c>
      <c r="F1218" s="16" t="str">
        <f>TEXT(SalesDataTable[[#This Row],[Order Date]],"MMM")</f>
        <v>Jun</v>
      </c>
      <c r="G1218" s="4" t="s">
        <v>11</v>
      </c>
      <c r="H1218" s="4" t="s">
        <v>18</v>
      </c>
      <c r="I1218" s="4" t="s">
        <v>2</v>
      </c>
      <c r="J1218" s="4" t="s">
        <v>16</v>
      </c>
      <c r="K1218" s="4" t="s">
        <v>23</v>
      </c>
      <c r="L1218" s="4" t="s">
        <v>24</v>
      </c>
      <c r="M1218" s="8">
        <v>2</v>
      </c>
      <c r="N1218" s="5">
        <v>345.82</v>
      </c>
      <c r="O1218" s="6">
        <v>0.05</v>
      </c>
      <c r="P1218" s="5">
        <v>196.24</v>
      </c>
      <c r="Q1218" s="5">
        <f t="shared" ref="Q1218:Q1281" si="76">M1218*N1218*(1-O1218)</f>
        <v>657.05799999999999</v>
      </c>
      <c r="R1218" s="5">
        <f t="shared" ref="R1218:R1281" si="77">M1218*P1218</f>
        <v>392.48</v>
      </c>
      <c r="S1218" s="5">
        <f t="shared" ref="S1218:S1281" si="78">Q1218-R1218</f>
        <v>264.57799999999997</v>
      </c>
      <c r="T1218" s="7">
        <f t="shared" ref="T1218:T1281" si="79">IFERROR(S1218/Q1218,0)</f>
        <v>0.40267069269379563</v>
      </c>
    </row>
    <row r="1219" spans="1:20" ht="15.6">
      <c r="A1219" s="2">
        <v>5041</v>
      </c>
      <c r="B1219" s="3">
        <v>46200</v>
      </c>
      <c r="C1219" s="4">
        <f>YEAR(SalesDataTable[[#This Row],[Order Date]])</f>
        <v>2026</v>
      </c>
      <c r="D1219" s="16" t="str">
        <f>"Q"&amp;ROUNDUP(MONTH(SalesDataTable[[#This Row],[Order Date]])/3,0)</f>
        <v>Q2</v>
      </c>
      <c r="E1219" s="4">
        <f>MONTH(SalesDataTable[[#This Row],[Order Date]])</f>
        <v>6</v>
      </c>
      <c r="F1219" s="16" t="str">
        <f>TEXT(SalesDataTable[[#This Row],[Order Date]],"MMM")</f>
        <v>Jun</v>
      </c>
      <c r="G1219" s="4" t="s">
        <v>0</v>
      </c>
      <c r="H1219" s="4" t="s">
        <v>50</v>
      </c>
      <c r="I1219" s="4" t="s">
        <v>19</v>
      </c>
      <c r="J1219" s="4" t="s">
        <v>13</v>
      </c>
      <c r="K1219" s="4" t="s">
        <v>23</v>
      </c>
      <c r="L1219" s="4" t="s">
        <v>51</v>
      </c>
      <c r="M1219" s="8">
        <v>1</v>
      </c>
      <c r="N1219" s="5">
        <v>126.12</v>
      </c>
      <c r="O1219" s="6">
        <v>0</v>
      </c>
      <c r="P1219" s="5">
        <v>62.18</v>
      </c>
      <c r="Q1219" s="5">
        <f t="shared" si="76"/>
        <v>126.12</v>
      </c>
      <c r="R1219" s="5">
        <f t="shared" si="77"/>
        <v>62.18</v>
      </c>
      <c r="S1219" s="5">
        <f t="shared" si="78"/>
        <v>63.940000000000005</v>
      </c>
      <c r="T1219" s="7">
        <f t="shared" si="79"/>
        <v>0.50697748176339996</v>
      </c>
    </row>
    <row r="1220" spans="1:20" ht="15.6">
      <c r="A1220" s="2">
        <v>312</v>
      </c>
      <c r="B1220" s="3">
        <v>46201</v>
      </c>
      <c r="C1220" s="4">
        <f>YEAR(SalesDataTable[[#This Row],[Order Date]])</f>
        <v>2026</v>
      </c>
      <c r="D1220" s="16" t="str">
        <f>"Q"&amp;ROUNDUP(MONTH(SalesDataTable[[#This Row],[Order Date]])/3,0)</f>
        <v>Q2</v>
      </c>
      <c r="E1220" s="4">
        <f>MONTH(SalesDataTable[[#This Row],[Order Date]])</f>
        <v>6</v>
      </c>
      <c r="F1220" s="16" t="str">
        <f>TEXT(SalesDataTable[[#This Row],[Order Date]],"MMM")</f>
        <v>Jun</v>
      </c>
      <c r="G1220" s="4" t="s">
        <v>20</v>
      </c>
      <c r="H1220" s="4" t="s">
        <v>31</v>
      </c>
      <c r="I1220" s="4" t="s">
        <v>28</v>
      </c>
      <c r="J1220" s="4" t="s">
        <v>3</v>
      </c>
      <c r="K1220" s="4" t="s">
        <v>34</v>
      </c>
      <c r="L1220" s="4" t="s">
        <v>42</v>
      </c>
      <c r="M1220" s="8">
        <v>1</v>
      </c>
      <c r="N1220" s="5">
        <v>36</v>
      </c>
      <c r="O1220" s="6">
        <v>0</v>
      </c>
      <c r="P1220" s="5">
        <v>13.95</v>
      </c>
      <c r="Q1220" s="5">
        <f t="shared" si="76"/>
        <v>36</v>
      </c>
      <c r="R1220" s="5">
        <f t="shared" si="77"/>
        <v>13.95</v>
      </c>
      <c r="S1220" s="5">
        <f t="shared" si="78"/>
        <v>22.05</v>
      </c>
      <c r="T1220" s="7">
        <f t="shared" si="79"/>
        <v>0.61250000000000004</v>
      </c>
    </row>
    <row r="1221" spans="1:20" ht="15.6">
      <c r="A1221" s="2">
        <v>647</v>
      </c>
      <c r="B1221" s="3">
        <v>46201</v>
      </c>
      <c r="C1221" s="4">
        <f>YEAR(SalesDataTable[[#This Row],[Order Date]])</f>
        <v>2026</v>
      </c>
      <c r="D1221" s="16" t="str">
        <f>"Q"&amp;ROUNDUP(MONTH(SalesDataTable[[#This Row],[Order Date]])/3,0)</f>
        <v>Q2</v>
      </c>
      <c r="E1221" s="4">
        <f>MONTH(SalesDataTable[[#This Row],[Order Date]])</f>
        <v>6</v>
      </c>
      <c r="F1221" s="16" t="str">
        <f>TEXT(SalesDataTable[[#This Row],[Order Date]],"MMM")</f>
        <v>Jun</v>
      </c>
      <c r="G1221" s="4" t="s">
        <v>0</v>
      </c>
      <c r="H1221" s="4" t="s">
        <v>1</v>
      </c>
      <c r="I1221" s="4" t="s">
        <v>2</v>
      </c>
      <c r="J1221" s="4" t="s">
        <v>3</v>
      </c>
      <c r="K1221" s="4" t="s">
        <v>14</v>
      </c>
      <c r="L1221" s="4" t="s">
        <v>48</v>
      </c>
      <c r="M1221" s="8">
        <v>1</v>
      </c>
      <c r="N1221" s="5">
        <v>162.25</v>
      </c>
      <c r="O1221" s="6">
        <v>0.05</v>
      </c>
      <c r="P1221" s="5">
        <v>89.28</v>
      </c>
      <c r="Q1221" s="5">
        <f t="shared" si="76"/>
        <v>154.13749999999999</v>
      </c>
      <c r="R1221" s="5">
        <f t="shared" si="77"/>
        <v>89.28</v>
      </c>
      <c r="S1221" s="5">
        <f t="shared" si="78"/>
        <v>64.857499999999987</v>
      </c>
      <c r="T1221" s="7">
        <f t="shared" si="79"/>
        <v>0.42077690373854509</v>
      </c>
    </row>
    <row r="1222" spans="1:20" ht="15.6">
      <c r="A1222" s="2">
        <v>708</v>
      </c>
      <c r="B1222" s="3">
        <v>46201</v>
      </c>
      <c r="C1222" s="4">
        <f>YEAR(SalesDataTable[[#This Row],[Order Date]])</f>
        <v>2026</v>
      </c>
      <c r="D1222" s="16" t="str">
        <f>"Q"&amp;ROUNDUP(MONTH(SalesDataTable[[#This Row],[Order Date]])/3,0)</f>
        <v>Q2</v>
      </c>
      <c r="E1222" s="4">
        <f>MONTH(SalesDataTable[[#This Row],[Order Date]])</f>
        <v>6</v>
      </c>
      <c r="F1222" s="16" t="str">
        <f>TEXT(SalesDataTable[[#This Row],[Order Date]],"MMM")</f>
        <v>Jun</v>
      </c>
      <c r="G1222" s="4" t="s">
        <v>6</v>
      </c>
      <c r="H1222" s="4" t="s">
        <v>41</v>
      </c>
      <c r="I1222" s="4" t="s">
        <v>2</v>
      </c>
      <c r="J1222" s="4" t="s">
        <v>3</v>
      </c>
      <c r="K1222" s="4" t="s">
        <v>9</v>
      </c>
      <c r="L1222" s="4" t="s">
        <v>37</v>
      </c>
      <c r="M1222" s="8">
        <v>1</v>
      </c>
      <c r="N1222" s="5">
        <v>150.44</v>
      </c>
      <c r="O1222" s="6">
        <v>0</v>
      </c>
      <c r="P1222" s="5">
        <v>80.5</v>
      </c>
      <c r="Q1222" s="5">
        <f t="shared" si="76"/>
        <v>150.44</v>
      </c>
      <c r="R1222" s="5">
        <f t="shared" si="77"/>
        <v>80.5</v>
      </c>
      <c r="S1222" s="5">
        <f t="shared" si="78"/>
        <v>69.94</v>
      </c>
      <c r="T1222" s="7">
        <f t="shared" si="79"/>
        <v>0.46490295134272797</v>
      </c>
    </row>
    <row r="1223" spans="1:20" ht="15.6">
      <c r="A1223" s="2">
        <v>886</v>
      </c>
      <c r="B1223" s="3">
        <v>46201</v>
      </c>
      <c r="C1223" s="4">
        <f>YEAR(SalesDataTable[[#This Row],[Order Date]])</f>
        <v>2026</v>
      </c>
      <c r="D1223" s="16" t="str">
        <f>"Q"&amp;ROUNDUP(MONTH(SalesDataTable[[#This Row],[Order Date]])/3,0)</f>
        <v>Q2</v>
      </c>
      <c r="E1223" s="4">
        <f>MONTH(SalesDataTable[[#This Row],[Order Date]])</f>
        <v>6</v>
      </c>
      <c r="F1223" s="16" t="str">
        <f>TEXT(SalesDataTable[[#This Row],[Order Date]],"MMM")</f>
        <v>Jun</v>
      </c>
      <c r="G1223" s="4" t="s">
        <v>0</v>
      </c>
      <c r="H1223" s="4" t="s">
        <v>1</v>
      </c>
      <c r="I1223" s="4" t="s">
        <v>19</v>
      </c>
      <c r="J1223" s="4" t="s">
        <v>16</v>
      </c>
      <c r="K1223" s="4" t="s">
        <v>23</v>
      </c>
      <c r="L1223" s="4" t="s">
        <v>51</v>
      </c>
      <c r="M1223" s="8">
        <v>2</v>
      </c>
      <c r="N1223" s="5">
        <v>126.17</v>
      </c>
      <c r="O1223" s="6">
        <v>0.05</v>
      </c>
      <c r="P1223" s="5">
        <v>61.13</v>
      </c>
      <c r="Q1223" s="5">
        <f t="shared" si="76"/>
        <v>239.72299999999998</v>
      </c>
      <c r="R1223" s="5">
        <f t="shared" si="77"/>
        <v>122.26</v>
      </c>
      <c r="S1223" s="5">
        <f t="shared" si="78"/>
        <v>117.46299999999998</v>
      </c>
      <c r="T1223" s="7">
        <f t="shared" si="79"/>
        <v>0.48999470221881081</v>
      </c>
    </row>
    <row r="1224" spans="1:20" ht="15.6">
      <c r="A1224" s="2">
        <v>944</v>
      </c>
      <c r="B1224" s="3">
        <v>46201</v>
      </c>
      <c r="C1224" s="4">
        <f>YEAR(SalesDataTable[[#This Row],[Order Date]])</f>
        <v>2026</v>
      </c>
      <c r="D1224" s="16" t="str">
        <f>"Q"&amp;ROUNDUP(MONTH(SalesDataTable[[#This Row],[Order Date]])/3,0)</f>
        <v>Q2</v>
      </c>
      <c r="E1224" s="4">
        <f>MONTH(SalesDataTable[[#This Row],[Order Date]])</f>
        <v>6</v>
      </c>
      <c r="F1224" s="16" t="str">
        <f>TEXT(SalesDataTable[[#This Row],[Order Date]],"MMM")</f>
        <v>Jun</v>
      </c>
      <c r="G1224" s="4" t="s">
        <v>20</v>
      </c>
      <c r="H1224" s="4" t="s">
        <v>31</v>
      </c>
      <c r="I1224" s="4" t="s">
        <v>28</v>
      </c>
      <c r="J1224" s="4" t="s">
        <v>3</v>
      </c>
      <c r="K1224" s="4" t="s">
        <v>23</v>
      </c>
      <c r="L1224" s="4" t="s">
        <v>40</v>
      </c>
      <c r="M1224" s="8">
        <v>2</v>
      </c>
      <c r="N1224" s="5">
        <v>83.72</v>
      </c>
      <c r="O1224" s="6">
        <v>0</v>
      </c>
      <c r="P1224" s="5">
        <v>38.96</v>
      </c>
      <c r="Q1224" s="5">
        <f t="shared" si="76"/>
        <v>167.44</v>
      </c>
      <c r="R1224" s="5">
        <f t="shared" si="77"/>
        <v>77.92</v>
      </c>
      <c r="S1224" s="5">
        <f t="shared" si="78"/>
        <v>89.52</v>
      </c>
      <c r="T1224" s="7">
        <f t="shared" si="79"/>
        <v>0.53463927376970855</v>
      </c>
    </row>
    <row r="1225" spans="1:20" ht="15.6">
      <c r="A1225" s="2">
        <v>1050</v>
      </c>
      <c r="B1225" s="3">
        <v>46201</v>
      </c>
      <c r="C1225" s="4">
        <f>YEAR(SalesDataTable[[#This Row],[Order Date]])</f>
        <v>2026</v>
      </c>
      <c r="D1225" s="16" t="str">
        <f>"Q"&amp;ROUNDUP(MONTH(SalesDataTable[[#This Row],[Order Date]])/3,0)</f>
        <v>Q2</v>
      </c>
      <c r="E1225" s="4">
        <f>MONTH(SalesDataTable[[#This Row],[Order Date]])</f>
        <v>6</v>
      </c>
      <c r="F1225" s="16" t="str">
        <f>TEXT(SalesDataTable[[#This Row],[Order Date]],"MMM")</f>
        <v>Jun</v>
      </c>
      <c r="G1225" s="4" t="s">
        <v>20</v>
      </c>
      <c r="H1225" s="4" t="s">
        <v>33</v>
      </c>
      <c r="I1225" s="4" t="s">
        <v>28</v>
      </c>
      <c r="J1225" s="4" t="s">
        <v>13</v>
      </c>
      <c r="K1225" s="4" t="s">
        <v>9</v>
      </c>
      <c r="L1225" s="4" t="s">
        <v>46</v>
      </c>
      <c r="M1225" s="8">
        <v>1</v>
      </c>
      <c r="N1225" s="5">
        <v>70.58</v>
      </c>
      <c r="O1225" s="6">
        <v>0</v>
      </c>
      <c r="P1225" s="5">
        <v>32.78</v>
      </c>
      <c r="Q1225" s="5">
        <f t="shared" si="76"/>
        <v>70.58</v>
      </c>
      <c r="R1225" s="5">
        <f t="shared" si="77"/>
        <v>32.78</v>
      </c>
      <c r="S1225" s="5">
        <f t="shared" si="78"/>
        <v>37.799999999999997</v>
      </c>
      <c r="T1225" s="7">
        <f t="shared" si="79"/>
        <v>0.53556248228960046</v>
      </c>
    </row>
    <row r="1226" spans="1:20" ht="15.6">
      <c r="A1226" s="2">
        <v>1677</v>
      </c>
      <c r="B1226" s="3">
        <v>46201</v>
      </c>
      <c r="C1226" s="4">
        <f>YEAR(SalesDataTable[[#This Row],[Order Date]])</f>
        <v>2026</v>
      </c>
      <c r="D1226" s="16" t="str">
        <f>"Q"&amp;ROUNDUP(MONTH(SalesDataTable[[#This Row],[Order Date]])/3,0)</f>
        <v>Q2</v>
      </c>
      <c r="E1226" s="4">
        <f>MONTH(SalesDataTable[[#This Row],[Order Date]])</f>
        <v>6</v>
      </c>
      <c r="F1226" s="16" t="str">
        <f>TEXT(SalesDataTable[[#This Row],[Order Date]],"MMM")</f>
        <v>Jun</v>
      </c>
      <c r="G1226" s="4" t="s">
        <v>20</v>
      </c>
      <c r="H1226" s="4" t="s">
        <v>47</v>
      </c>
      <c r="I1226" s="4" t="s">
        <v>8</v>
      </c>
      <c r="J1226" s="4" t="s">
        <v>16</v>
      </c>
      <c r="K1226" s="4" t="s">
        <v>23</v>
      </c>
      <c r="L1226" s="4" t="s">
        <v>40</v>
      </c>
      <c r="M1226" s="8">
        <v>5</v>
      </c>
      <c r="N1226" s="5">
        <v>81.96</v>
      </c>
      <c r="O1226" s="6">
        <v>0.05</v>
      </c>
      <c r="P1226" s="5">
        <v>39.130000000000003</v>
      </c>
      <c r="Q1226" s="5">
        <f t="shared" si="76"/>
        <v>389.30999999999995</v>
      </c>
      <c r="R1226" s="5">
        <f t="shared" si="77"/>
        <v>195.65</v>
      </c>
      <c r="S1226" s="5">
        <f t="shared" si="78"/>
        <v>193.65999999999994</v>
      </c>
      <c r="T1226" s="7">
        <f t="shared" si="79"/>
        <v>0.497444196141892</v>
      </c>
    </row>
    <row r="1227" spans="1:20" ht="15.6">
      <c r="A1227" s="2">
        <v>2109</v>
      </c>
      <c r="B1227" s="3">
        <v>46201</v>
      </c>
      <c r="C1227" s="4">
        <f>YEAR(SalesDataTable[[#This Row],[Order Date]])</f>
        <v>2026</v>
      </c>
      <c r="D1227" s="16" t="str">
        <f>"Q"&amp;ROUNDUP(MONTH(SalesDataTable[[#This Row],[Order Date]])/3,0)</f>
        <v>Q2</v>
      </c>
      <c r="E1227" s="4">
        <f>MONTH(SalesDataTable[[#This Row],[Order Date]])</f>
        <v>6</v>
      </c>
      <c r="F1227" s="16" t="str">
        <f>TEXT(SalesDataTable[[#This Row],[Order Date]],"MMM")</f>
        <v>Jun</v>
      </c>
      <c r="G1227" s="4" t="s">
        <v>6</v>
      </c>
      <c r="H1227" s="4" t="s">
        <v>49</v>
      </c>
      <c r="I1227" s="4" t="s">
        <v>2</v>
      </c>
      <c r="J1227" s="4" t="s">
        <v>13</v>
      </c>
      <c r="K1227" s="4" t="s">
        <v>4</v>
      </c>
      <c r="L1227" s="4" t="s">
        <v>26</v>
      </c>
      <c r="M1227" s="8">
        <v>1</v>
      </c>
      <c r="N1227" s="5">
        <v>40.67</v>
      </c>
      <c r="O1227" s="6">
        <v>0</v>
      </c>
      <c r="P1227" s="5">
        <v>16.5</v>
      </c>
      <c r="Q1227" s="5">
        <f t="shared" si="76"/>
        <v>40.67</v>
      </c>
      <c r="R1227" s="5">
        <f t="shared" si="77"/>
        <v>16.5</v>
      </c>
      <c r="S1227" s="5">
        <f t="shared" si="78"/>
        <v>24.17</v>
      </c>
      <c r="T1227" s="7">
        <f t="shared" si="79"/>
        <v>0.59429554954511932</v>
      </c>
    </row>
    <row r="1228" spans="1:20" ht="15.6">
      <c r="A1228" s="2">
        <v>3688</v>
      </c>
      <c r="B1228" s="3">
        <v>46201</v>
      </c>
      <c r="C1228" s="4">
        <f>YEAR(SalesDataTable[[#This Row],[Order Date]])</f>
        <v>2026</v>
      </c>
      <c r="D1228" s="16" t="str">
        <f>"Q"&amp;ROUNDUP(MONTH(SalesDataTable[[#This Row],[Order Date]])/3,0)</f>
        <v>Q2</v>
      </c>
      <c r="E1228" s="4">
        <f>MONTH(SalesDataTable[[#This Row],[Order Date]])</f>
        <v>6</v>
      </c>
      <c r="F1228" s="16" t="str">
        <f>TEXT(SalesDataTable[[#This Row],[Order Date]],"MMM")</f>
        <v>Jun</v>
      </c>
      <c r="G1228" s="4" t="s">
        <v>11</v>
      </c>
      <c r="H1228" s="4" t="s">
        <v>52</v>
      </c>
      <c r="I1228" s="4" t="s">
        <v>19</v>
      </c>
      <c r="J1228" s="4" t="s">
        <v>13</v>
      </c>
      <c r="K1228" s="4" t="s">
        <v>34</v>
      </c>
      <c r="L1228" s="4" t="s">
        <v>35</v>
      </c>
      <c r="M1228" s="8">
        <v>1</v>
      </c>
      <c r="N1228" s="5">
        <v>40.94</v>
      </c>
      <c r="O1228" s="6">
        <v>0</v>
      </c>
      <c r="P1228" s="5">
        <v>14.47</v>
      </c>
      <c r="Q1228" s="5">
        <f t="shared" si="76"/>
        <v>40.94</v>
      </c>
      <c r="R1228" s="5">
        <f t="shared" si="77"/>
        <v>14.47</v>
      </c>
      <c r="S1228" s="5">
        <f t="shared" si="78"/>
        <v>26.47</v>
      </c>
      <c r="T1228" s="7">
        <f t="shared" si="79"/>
        <v>0.64655593551538837</v>
      </c>
    </row>
    <row r="1229" spans="1:20" ht="15.6">
      <c r="A1229" s="2">
        <v>521</v>
      </c>
      <c r="B1229" s="3">
        <v>46202</v>
      </c>
      <c r="C1229" s="4">
        <f>YEAR(SalesDataTable[[#This Row],[Order Date]])</f>
        <v>2026</v>
      </c>
      <c r="D1229" s="16" t="str">
        <f>"Q"&amp;ROUNDUP(MONTH(SalesDataTable[[#This Row],[Order Date]])/3,0)</f>
        <v>Q2</v>
      </c>
      <c r="E1229" s="4">
        <f>MONTH(SalesDataTable[[#This Row],[Order Date]])</f>
        <v>6</v>
      </c>
      <c r="F1229" s="16" t="str">
        <f>TEXT(SalesDataTable[[#This Row],[Order Date]],"MMM")</f>
        <v>Jun</v>
      </c>
      <c r="G1229" s="4" t="s">
        <v>20</v>
      </c>
      <c r="H1229" s="4" t="s">
        <v>33</v>
      </c>
      <c r="I1229" s="4" t="s">
        <v>8</v>
      </c>
      <c r="J1229" s="4" t="s">
        <v>16</v>
      </c>
      <c r="K1229" s="4" t="s">
        <v>4</v>
      </c>
      <c r="L1229" s="4" t="s">
        <v>30</v>
      </c>
      <c r="M1229" s="8">
        <v>3</v>
      </c>
      <c r="N1229" s="5">
        <v>100.89</v>
      </c>
      <c r="O1229" s="6">
        <v>0.05</v>
      </c>
      <c r="P1229" s="5">
        <v>49.08</v>
      </c>
      <c r="Q1229" s="5">
        <f t="shared" si="76"/>
        <v>287.53649999999999</v>
      </c>
      <c r="R1229" s="5">
        <f t="shared" si="77"/>
        <v>147.24</v>
      </c>
      <c r="S1229" s="5">
        <f t="shared" si="78"/>
        <v>140.29649999999998</v>
      </c>
      <c r="T1229" s="7">
        <f t="shared" si="79"/>
        <v>0.48792588071427451</v>
      </c>
    </row>
    <row r="1230" spans="1:20" ht="15.6">
      <c r="A1230" s="2">
        <v>557</v>
      </c>
      <c r="B1230" s="3">
        <v>46202</v>
      </c>
      <c r="C1230" s="4">
        <f>YEAR(SalesDataTable[[#This Row],[Order Date]])</f>
        <v>2026</v>
      </c>
      <c r="D1230" s="16" t="str">
        <f>"Q"&amp;ROUNDUP(MONTH(SalesDataTable[[#This Row],[Order Date]])/3,0)</f>
        <v>Q2</v>
      </c>
      <c r="E1230" s="4">
        <f>MONTH(SalesDataTable[[#This Row],[Order Date]])</f>
        <v>6</v>
      </c>
      <c r="F1230" s="16" t="str">
        <f>TEXT(SalesDataTable[[#This Row],[Order Date]],"MMM")</f>
        <v>Jun</v>
      </c>
      <c r="G1230" s="4" t="s">
        <v>6</v>
      </c>
      <c r="H1230" s="4" t="s">
        <v>43</v>
      </c>
      <c r="I1230" s="4" t="s">
        <v>8</v>
      </c>
      <c r="J1230" s="4" t="s">
        <v>16</v>
      </c>
      <c r="K1230" s="4" t="s">
        <v>4</v>
      </c>
      <c r="L1230" s="4" t="s">
        <v>26</v>
      </c>
      <c r="M1230" s="8">
        <v>3</v>
      </c>
      <c r="N1230" s="5">
        <v>39.78</v>
      </c>
      <c r="O1230" s="6">
        <v>0.15</v>
      </c>
      <c r="P1230" s="5">
        <v>16.850000000000001</v>
      </c>
      <c r="Q1230" s="5">
        <f t="shared" si="76"/>
        <v>101.43900000000001</v>
      </c>
      <c r="R1230" s="5">
        <f t="shared" si="77"/>
        <v>50.550000000000004</v>
      </c>
      <c r="S1230" s="5">
        <f t="shared" si="78"/>
        <v>50.889000000000003</v>
      </c>
      <c r="T1230" s="7">
        <f t="shared" si="79"/>
        <v>0.50167095495815217</v>
      </c>
    </row>
    <row r="1231" spans="1:20" ht="15.6">
      <c r="A1231" s="2">
        <v>929</v>
      </c>
      <c r="B1231" s="3">
        <v>46202</v>
      </c>
      <c r="C1231" s="4">
        <f>YEAR(SalesDataTable[[#This Row],[Order Date]])</f>
        <v>2026</v>
      </c>
      <c r="D1231" s="16" t="str">
        <f>"Q"&amp;ROUNDUP(MONTH(SalesDataTable[[#This Row],[Order Date]])/3,0)</f>
        <v>Q2</v>
      </c>
      <c r="E1231" s="4">
        <f>MONTH(SalesDataTable[[#This Row],[Order Date]])</f>
        <v>6</v>
      </c>
      <c r="F1231" s="16" t="str">
        <f>TEXT(SalesDataTable[[#This Row],[Order Date]],"MMM")</f>
        <v>Jun</v>
      </c>
      <c r="G1231" s="4" t="s">
        <v>0</v>
      </c>
      <c r="H1231" s="4" t="s">
        <v>1</v>
      </c>
      <c r="I1231" s="4" t="s">
        <v>2</v>
      </c>
      <c r="J1231" s="4" t="s">
        <v>3</v>
      </c>
      <c r="K1231" s="4" t="s">
        <v>34</v>
      </c>
      <c r="L1231" s="4" t="s">
        <v>35</v>
      </c>
      <c r="M1231" s="8">
        <v>1</v>
      </c>
      <c r="N1231" s="5">
        <v>40.299999999999997</v>
      </c>
      <c r="O1231" s="6">
        <v>0.05</v>
      </c>
      <c r="P1231" s="5">
        <v>14.79</v>
      </c>
      <c r="Q1231" s="5">
        <f t="shared" si="76"/>
        <v>38.284999999999997</v>
      </c>
      <c r="R1231" s="5">
        <f t="shared" si="77"/>
        <v>14.79</v>
      </c>
      <c r="S1231" s="5">
        <f t="shared" si="78"/>
        <v>23.494999999999997</v>
      </c>
      <c r="T1231" s="7">
        <f t="shared" si="79"/>
        <v>0.61368682251534545</v>
      </c>
    </row>
    <row r="1232" spans="1:20" ht="15.6">
      <c r="A1232" s="2">
        <v>1089</v>
      </c>
      <c r="B1232" s="3">
        <v>46202</v>
      </c>
      <c r="C1232" s="4">
        <f>YEAR(SalesDataTable[[#This Row],[Order Date]])</f>
        <v>2026</v>
      </c>
      <c r="D1232" s="16" t="str">
        <f>"Q"&amp;ROUNDUP(MONTH(SalesDataTable[[#This Row],[Order Date]])/3,0)</f>
        <v>Q2</v>
      </c>
      <c r="E1232" s="4">
        <f>MONTH(SalesDataTable[[#This Row],[Order Date]])</f>
        <v>6</v>
      </c>
      <c r="F1232" s="16" t="str">
        <f>TEXT(SalesDataTable[[#This Row],[Order Date]],"MMM")</f>
        <v>Jun</v>
      </c>
      <c r="G1232" s="4" t="s">
        <v>6</v>
      </c>
      <c r="H1232" s="4" t="s">
        <v>41</v>
      </c>
      <c r="I1232" s="4" t="s">
        <v>19</v>
      </c>
      <c r="J1232" s="4" t="s">
        <v>3</v>
      </c>
      <c r="K1232" s="4" t="s">
        <v>9</v>
      </c>
      <c r="L1232" s="4" t="s">
        <v>10</v>
      </c>
      <c r="M1232" s="8">
        <v>1</v>
      </c>
      <c r="N1232" s="5">
        <v>90.91</v>
      </c>
      <c r="O1232" s="6">
        <v>0.05</v>
      </c>
      <c r="P1232" s="5">
        <v>45.9</v>
      </c>
      <c r="Q1232" s="5">
        <f t="shared" si="76"/>
        <v>86.364499999999992</v>
      </c>
      <c r="R1232" s="5">
        <f t="shared" si="77"/>
        <v>45.9</v>
      </c>
      <c r="S1232" s="5">
        <f t="shared" si="78"/>
        <v>40.464499999999994</v>
      </c>
      <c r="T1232" s="7">
        <f t="shared" si="79"/>
        <v>0.46853163047316893</v>
      </c>
    </row>
    <row r="1233" spans="1:20" ht="15.6">
      <c r="A1233" s="2">
        <v>1655</v>
      </c>
      <c r="B1233" s="3">
        <v>46202</v>
      </c>
      <c r="C1233" s="4">
        <f>YEAR(SalesDataTable[[#This Row],[Order Date]])</f>
        <v>2026</v>
      </c>
      <c r="D1233" s="16" t="str">
        <f>"Q"&amp;ROUNDUP(MONTH(SalesDataTable[[#This Row],[Order Date]])/3,0)</f>
        <v>Q2</v>
      </c>
      <c r="E1233" s="4">
        <f>MONTH(SalesDataTable[[#This Row],[Order Date]])</f>
        <v>6</v>
      </c>
      <c r="F1233" s="16" t="str">
        <f>TEXT(SalesDataTable[[#This Row],[Order Date]],"MMM")</f>
        <v>Jun</v>
      </c>
      <c r="G1233" s="4" t="s">
        <v>0</v>
      </c>
      <c r="H1233" s="4" t="s">
        <v>1</v>
      </c>
      <c r="I1233" s="4" t="s">
        <v>8</v>
      </c>
      <c r="J1233" s="4" t="s">
        <v>16</v>
      </c>
      <c r="K1233" s="4" t="s">
        <v>14</v>
      </c>
      <c r="L1233" s="4" t="s">
        <v>48</v>
      </c>
      <c r="M1233" s="8">
        <v>5</v>
      </c>
      <c r="N1233" s="5">
        <v>162.29</v>
      </c>
      <c r="O1233" s="6">
        <v>0.15</v>
      </c>
      <c r="P1233" s="5">
        <v>86.66</v>
      </c>
      <c r="Q1233" s="5">
        <f t="shared" si="76"/>
        <v>689.73249999999996</v>
      </c>
      <c r="R1233" s="5">
        <f t="shared" si="77"/>
        <v>433.29999999999995</v>
      </c>
      <c r="S1233" s="5">
        <f t="shared" si="78"/>
        <v>256.4325</v>
      </c>
      <c r="T1233" s="7">
        <f t="shared" si="79"/>
        <v>0.37178543855770174</v>
      </c>
    </row>
    <row r="1234" spans="1:20" ht="15.6">
      <c r="A1234" s="2">
        <v>1897</v>
      </c>
      <c r="B1234" s="3">
        <v>46202</v>
      </c>
      <c r="C1234" s="4">
        <f>YEAR(SalesDataTable[[#This Row],[Order Date]])</f>
        <v>2026</v>
      </c>
      <c r="D1234" s="16" t="str">
        <f>"Q"&amp;ROUNDUP(MONTH(SalesDataTable[[#This Row],[Order Date]])/3,0)</f>
        <v>Q2</v>
      </c>
      <c r="E1234" s="4">
        <f>MONTH(SalesDataTable[[#This Row],[Order Date]])</f>
        <v>6</v>
      </c>
      <c r="F1234" s="16" t="str">
        <f>TEXT(SalesDataTable[[#This Row],[Order Date]],"MMM")</f>
        <v>Jun</v>
      </c>
      <c r="G1234" s="4" t="s">
        <v>6</v>
      </c>
      <c r="H1234" s="4" t="s">
        <v>41</v>
      </c>
      <c r="I1234" s="4" t="s">
        <v>2</v>
      </c>
      <c r="J1234" s="4" t="s">
        <v>16</v>
      </c>
      <c r="K1234" s="4" t="s">
        <v>4</v>
      </c>
      <c r="L1234" s="4" t="s">
        <v>22</v>
      </c>
      <c r="M1234" s="8">
        <v>2</v>
      </c>
      <c r="N1234" s="5">
        <v>51.03</v>
      </c>
      <c r="O1234" s="6">
        <v>0</v>
      </c>
      <c r="P1234" s="5">
        <v>22.59</v>
      </c>
      <c r="Q1234" s="5">
        <f t="shared" si="76"/>
        <v>102.06</v>
      </c>
      <c r="R1234" s="5">
        <f t="shared" si="77"/>
        <v>45.18</v>
      </c>
      <c r="S1234" s="5">
        <f t="shared" si="78"/>
        <v>56.88</v>
      </c>
      <c r="T1234" s="7">
        <f t="shared" si="79"/>
        <v>0.55731922398589062</v>
      </c>
    </row>
    <row r="1235" spans="1:20" ht="15.6">
      <c r="A1235" s="2">
        <v>2417</v>
      </c>
      <c r="B1235" s="3">
        <v>46202</v>
      </c>
      <c r="C1235" s="4">
        <f>YEAR(SalesDataTable[[#This Row],[Order Date]])</f>
        <v>2026</v>
      </c>
      <c r="D1235" s="16" t="str">
        <f>"Q"&amp;ROUNDUP(MONTH(SalesDataTable[[#This Row],[Order Date]])/3,0)</f>
        <v>Q2</v>
      </c>
      <c r="E1235" s="4">
        <f>MONTH(SalesDataTable[[#This Row],[Order Date]])</f>
        <v>6</v>
      </c>
      <c r="F1235" s="16" t="str">
        <f>TEXT(SalesDataTable[[#This Row],[Order Date]],"MMM")</f>
        <v>Jun</v>
      </c>
      <c r="G1235" s="4" t="s">
        <v>6</v>
      </c>
      <c r="H1235" s="4" t="s">
        <v>43</v>
      </c>
      <c r="I1235" s="4" t="s">
        <v>2</v>
      </c>
      <c r="J1235" s="4" t="s">
        <v>16</v>
      </c>
      <c r="K1235" s="4" t="s">
        <v>34</v>
      </c>
      <c r="L1235" s="4" t="s">
        <v>45</v>
      </c>
      <c r="M1235" s="8">
        <v>1</v>
      </c>
      <c r="N1235" s="5">
        <v>50.67</v>
      </c>
      <c r="O1235" s="6">
        <v>0</v>
      </c>
      <c r="P1235" s="5">
        <v>22.18</v>
      </c>
      <c r="Q1235" s="5">
        <f t="shared" si="76"/>
        <v>50.67</v>
      </c>
      <c r="R1235" s="5">
        <f t="shared" si="77"/>
        <v>22.18</v>
      </c>
      <c r="S1235" s="5">
        <f t="shared" si="78"/>
        <v>28.490000000000002</v>
      </c>
      <c r="T1235" s="7">
        <f t="shared" si="79"/>
        <v>0.56226564041839355</v>
      </c>
    </row>
    <row r="1236" spans="1:20" ht="15.6">
      <c r="A1236" s="2">
        <v>3474</v>
      </c>
      <c r="B1236" s="3">
        <v>46202</v>
      </c>
      <c r="C1236" s="4">
        <f>YEAR(SalesDataTable[[#This Row],[Order Date]])</f>
        <v>2026</v>
      </c>
      <c r="D1236" s="16" t="str">
        <f>"Q"&amp;ROUNDUP(MONTH(SalesDataTable[[#This Row],[Order Date]])/3,0)</f>
        <v>Q2</v>
      </c>
      <c r="E1236" s="4">
        <f>MONTH(SalesDataTable[[#This Row],[Order Date]])</f>
        <v>6</v>
      </c>
      <c r="F1236" s="16" t="str">
        <f>TEXT(SalesDataTable[[#This Row],[Order Date]],"MMM")</f>
        <v>Jun</v>
      </c>
      <c r="G1236" s="4" t="s">
        <v>20</v>
      </c>
      <c r="H1236" s="4" t="s">
        <v>33</v>
      </c>
      <c r="I1236" s="4" t="s">
        <v>8</v>
      </c>
      <c r="J1236" s="4" t="s">
        <v>3</v>
      </c>
      <c r="K1236" s="4" t="s">
        <v>14</v>
      </c>
      <c r="L1236" s="4" t="s">
        <v>44</v>
      </c>
      <c r="M1236" s="8">
        <v>10</v>
      </c>
      <c r="N1236" s="5">
        <v>130.62</v>
      </c>
      <c r="O1236" s="6">
        <v>0.05</v>
      </c>
      <c r="P1236" s="5">
        <v>67.05</v>
      </c>
      <c r="Q1236" s="5">
        <f t="shared" si="76"/>
        <v>1240.8899999999999</v>
      </c>
      <c r="R1236" s="5">
        <f t="shared" si="77"/>
        <v>670.5</v>
      </c>
      <c r="S1236" s="5">
        <f t="shared" si="78"/>
        <v>570.38999999999987</v>
      </c>
      <c r="T1236" s="7">
        <f t="shared" si="79"/>
        <v>0.45966201677828006</v>
      </c>
    </row>
    <row r="1237" spans="1:20" ht="15.6">
      <c r="A1237" s="2">
        <v>4079</v>
      </c>
      <c r="B1237" s="3">
        <v>46202</v>
      </c>
      <c r="C1237" s="4">
        <f>YEAR(SalesDataTable[[#This Row],[Order Date]])</f>
        <v>2026</v>
      </c>
      <c r="D1237" s="16" t="str">
        <f>"Q"&amp;ROUNDUP(MONTH(SalesDataTable[[#This Row],[Order Date]])/3,0)</f>
        <v>Q2</v>
      </c>
      <c r="E1237" s="4">
        <f>MONTH(SalesDataTable[[#This Row],[Order Date]])</f>
        <v>6</v>
      </c>
      <c r="F1237" s="16" t="str">
        <f>TEXT(SalesDataTable[[#This Row],[Order Date]],"MMM")</f>
        <v>Jun</v>
      </c>
      <c r="G1237" s="4" t="s">
        <v>11</v>
      </c>
      <c r="H1237" s="4" t="s">
        <v>25</v>
      </c>
      <c r="I1237" s="4" t="s">
        <v>2</v>
      </c>
      <c r="J1237" s="4" t="s">
        <v>13</v>
      </c>
      <c r="K1237" s="4" t="s">
        <v>23</v>
      </c>
      <c r="L1237" s="4" t="s">
        <v>29</v>
      </c>
      <c r="M1237" s="8">
        <v>4</v>
      </c>
      <c r="N1237" s="5">
        <v>194.6</v>
      </c>
      <c r="O1237" s="6">
        <v>0</v>
      </c>
      <c r="P1237" s="5">
        <v>104.64</v>
      </c>
      <c r="Q1237" s="5">
        <f t="shared" si="76"/>
        <v>778.4</v>
      </c>
      <c r="R1237" s="5">
        <f t="shared" si="77"/>
        <v>418.56</v>
      </c>
      <c r="S1237" s="5">
        <f t="shared" si="78"/>
        <v>359.84</v>
      </c>
      <c r="T1237" s="7">
        <f t="shared" si="79"/>
        <v>0.46228160328879753</v>
      </c>
    </row>
    <row r="1238" spans="1:20" ht="15.6">
      <c r="A1238" s="2">
        <v>45</v>
      </c>
      <c r="B1238" s="3">
        <v>46203</v>
      </c>
      <c r="C1238" s="4">
        <f>YEAR(SalesDataTable[[#This Row],[Order Date]])</f>
        <v>2026</v>
      </c>
      <c r="D1238" s="16" t="str">
        <f>"Q"&amp;ROUNDUP(MONTH(SalesDataTable[[#This Row],[Order Date]])/3,0)</f>
        <v>Q2</v>
      </c>
      <c r="E1238" s="4">
        <f>MONTH(SalesDataTable[[#This Row],[Order Date]])</f>
        <v>6</v>
      </c>
      <c r="F1238" s="16" t="str">
        <f>TEXT(SalesDataTable[[#This Row],[Order Date]],"MMM")</f>
        <v>Jun</v>
      </c>
      <c r="G1238" s="4" t="s">
        <v>11</v>
      </c>
      <c r="H1238" s="4" t="s">
        <v>12</v>
      </c>
      <c r="I1238" s="4" t="s">
        <v>19</v>
      </c>
      <c r="J1238" s="4" t="s">
        <v>13</v>
      </c>
      <c r="K1238" s="4" t="s">
        <v>9</v>
      </c>
      <c r="L1238" s="4" t="s">
        <v>10</v>
      </c>
      <c r="M1238" s="8">
        <v>1</v>
      </c>
      <c r="N1238" s="5">
        <v>94</v>
      </c>
      <c r="O1238" s="6">
        <v>0</v>
      </c>
      <c r="P1238" s="5">
        <v>45.62</v>
      </c>
      <c r="Q1238" s="5">
        <f t="shared" si="76"/>
        <v>94</v>
      </c>
      <c r="R1238" s="5">
        <f t="shared" si="77"/>
        <v>45.62</v>
      </c>
      <c r="S1238" s="5">
        <f t="shared" si="78"/>
        <v>48.38</v>
      </c>
      <c r="T1238" s="7">
        <f t="shared" si="79"/>
        <v>0.51468085106382977</v>
      </c>
    </row>
    <row r="1239" spans="1:20" ht="15.6">
      <c r="A1239" s="2">
        <v>2895</v>
      </c>
      <c r="B1239" s="3">
        <v>46203</v>
      </c>
      <c r="C1239" s="4">
        <f>YEAR(SalesDataTable[[#This Row],[Order Date]])</f>
        <v>2026</v>
      </c>
      <c r="D1239" s="16" t="str">
        <f>"Q"&amp;ROUNDUP(MONTH(SalesDataTable[[#This Row],[Order Date]])/3,0)</f>
        <v>Q2</v>
      </c>
      <c r="E1239" s="4">
        <f>MONTH(SalesDataTable[[#This Row],[Order Date]])</f>
        <v>6</v>
      </c>
      <c r="F1239" s="16" t="str">
        <f>TEXT(SalesDataTable[[#This Row],[Order Date]],"MMM")</f>
        <v>Jun</v>
      </c>
      <c r="G1239" s="4" t="s">
        <v>20</v>
      </c>
      <c r="H1239" s="4" t="s">
        <v>33</v>
      </c>
      <c r="I1239" s="4" t="s">
        <v>2</v>
      </c>
      <c r="J1239" s="4" t="s">
        <v>3</v>
      </c>
      <c r="K1239" s="4" t="s">
        <v>34</v>
      </c>
      <c r="L1239" s="4" t="s">
        <v>35</v>
      </c>
      <c r="M1239" s="8">
        <v>2</v>
      </c>
      <c r="N1239" s="5">
        <v>40.46</v>
      </c>
      <c r="O1239" s="6">
        <v>0</v>
      </c>
      <c r="P1239" s="5">
        <v>15.15</v>
      </c>
      <c r="Q1239" s="5">
        <f t="shared" si="76"/>
        <v>80.92</v>
      </c>
      <c r="R1239" s="5">
        <f t="shared" si="77"/>
        <v>30.3</v>
      </c>
      <c r="S1239" s="5">
        <f t="shared" si="78"/>
        <v>50.620000000000005</v>
      </c>
      <c r="T1239" s="7">
        <f t="shared" si="79"/>
        <v>0.62555610479485912</v>
      </c>
    </row>
    <row r="1240" spans="1:20" ht="15.6">
      <c r="A1240" s="2">
        <v>5158</v>
      </c>
      <c r="B1240" s="3">
        <v>46203</v>
      </c>
      <c r="C1240" s="4">
        <f>YEAR(SalesDataTable[[#This Row],[Order Date]])</f>
        <v>2026</v>
      </c>
      <c r="D1240" s="16" t="str">
        <f>"Q"&amp;ROUNDUP(MONTH(SalesDataTable[[#This Row],[Order Date]])/3,0)</f>
        <v>Q2</v>
      </c>
      <c r="E1240" s="4">
        <f>MONTH(SalesDataTable[[#This Row],[Order Date]])</f>
        <v>6</v>
      </c>
      <c r="F1240" s="16" t="str">
        <f>TEXT(SalesDataTable[[#This Row],[Order Date]],"MMM")</f>
        <v>Jun</v>
      </c>
      <c r="G1240" s="4" t="s">
        <v>6</v>
      </c>
      <c r="H1240" s="4" t="s">
        <v>27</v>
      </c>
      <c r="I1240" s="4" t="s">
        <v>19</v>
      </c>
      <c r="J1240" s="4" t="s">
        <v>13</v>
      </c>
      <c r="K1240" s="4" t="s">
        <v>9</v>
      </c>
      <c r="L1240" s="4" t="s">
        <v>37</v>
      </c>
      <c r="M1240" s="8">
        <v>1</v>
      </c>
      <c r="N1240" s="5">
        <v>156.11000000000001</v>
      </c>
      <c r="O1240" s="6">
        <v>0</v>
      </c>
      <c r="P1240" s="5">
        <v>79.52</v>
      </c>
      <c r="Q1240" s="5">
        <f t="shared" si="76"/>
        <v>156.11000000000001</v>
      </c>
      <c r="R1240" s="5">
        <f t="shared" si="77"/>
        <v>79.52</v>
      </c>
      <c r="S1240" s="5">
        <f t="shared" si="78"/>
        <v>76.590000000000018</v>
      </c>
      <c r="T1240" s="7">
        <f t="shared" si="79"/>
        <v>0.49061559157004681</v>
      </c>
    </row>
    <row r="1241" spans="1:20" ht="15.6">
      <c r="A1241" s="2">
        <v>1217</v>
      </c>
      <c r="B1241" s="3">
        <v>46204</v>
      </c>
      <c r="C1241" s="4">
        <f>YEAR(SalesDataTable[[#This Row],[Order Date]])</f>
        <v>2026</v>
      </c>
      <c r="D1241" s="16" t="str">
        <f>"Q"&amp;ROUNDUP(MONTH(SalesDataTable[[#This Row],[Order Date]])/3,0)</f>
        <v>Q3</v>
      </c>
      <c r="E1241" s="4">
        <f>MONTH(SalesDataTable[[#This Row],[Order Date]])</f>
        <v>7</v>
      </c>
      <c r="F1241" s="16" t="str">
        <f>TEXT(SalesDataTable[[#This Row],[Order Date]],"MMM")</f>
        <v>Jul</v>
      </c>
      <c r="G1241" s="4" t="s">
        <v>11</v>
      </c>
      <c r="H1241" s="4" t="s">
        <v>18</v>
      </c>
      <c r="I1241" s="4" t="s">
        <v>2</v>
      </c>
      <c r="J1241" s="4" t="s">
        <v>3</v>
      </c>
      <c r="K1241" s="4" t="s">
        <v>23</v>
      </c>
      <c r="L1241" s="4" t="s">
        <v>51</v>
      </c>
      <c r="M1241" s="8">
        <v>2</v>
      </c>
      <c r="N1241" s="5">
        <v>121.78</v>
      </c>
      <c r="O1241" s="6">
        <v>0.1</v>
      </c>
      <c r="P1241" s="5">
        <v>59.62</v>
      </c>
      <c r="Q1241" s="5">
        <f t="shared" si="76"/>
        <v>219.20400000000001</v>
      </c>
      <c r="R1241" s="5">
        <f t="shared" si="77"/>
        <v>119.24</v>
      </c>
      <c r="S1241" s="5">
        <f t="shared" si="78"/>
        <v>99.964000000000013</v>
      </c>
      <c r="T1241" s="7">
        <f t="shared" si="79"/>
        <v>0.45603182423678407</v>
      </c>
    </row>
    <row r="1242" spans="1:20" ht="15.6">
      <c r="A1242" s="2">
        <v>2249</v>
      </c>
      <c r="B1242" s="3">
        <v>46204</v>
      </c>
      <c r="C1242" s="4">
        <f>YEAR(SalesDataTable[[#This Row],[Order Date]])</f>
        <v>2026</v>
      </c>
      <c r="D1242" s="16" t="str">
        <f>"Q"&amp;ROUNDUP(MONTH(SalesDataTable[[#This Row],[Order Date]])/3,0)</f>
        <v>Q3</v>
      </c>
      <c r="E1242" s="4">
        <f>MONTH(SalesDataTable[[#This Row],[Order Date]])</f>
        <v>7</v>
      </c>
      <c r="F1242" s="16" t="str">
        <f>TEXT(SalesDataTable[[#This Row],[Order Date]],"MMM")</f>
        <v>Jul</v>
      </c>
      <c r="G1242" s="4" t="s">
        <v>0</v>
      </c>
      <c r="H1242" s="4" t="s">
        <v>50</v>
      </c>
      <c r="I1242" s="4" t="s">
        <v>28</v>
      </c>
      <c r="J1242" s="4" t="s">
        <v>13</v>
      </c>
      <c r="K1242" s="4" t="s">
        <v>34</v>
      </c>
      <c r="L1242" s="4" t="s">
        <v>42</v>
      </c>
      <c r="M1242" s="8">
        <v>3</v>
      </c>
      <c r="N1242" s="5">
        <v>36.22</v>
      </c>
      <c r="O1242" s="6">
        <v>0.1</v>
      </c>
      <c r="P1242" s="5">
        <v>13.83</v>
      </c>
      <c r="Q1242" s="5">
        <f t="shared" si="76"/>
        <v>97.793999999999997</v>
      </c>
      <c r="R1242" s="5">
        <f t="shared" si="77"/>
        <v>41.49</v>
      </c>
      <c r="S1242" s="5">
        <f t="shared" si="78"/>
        <v>56.303999999999995</v>
      </c>
      <c r="T1242" s="7">
        <f t="shared" si="79"/>
        <v>0.57574084299650286</v>
      </c>
    </row>
    <row r="1243" spans="1:20" ht="15.6">
      <c r="A1243" s="2">
        <v>2650</v>
      </c>
      <c r="B1243" s="3">
        <v>46204</v>
      </c>
      <c r="C1243" s="4">
        <f>YEAR(SalesDataTable[[#This Row],[Order Date]])</f>
        <v>2026</v>
      </c>
      <c r="D1243" s="16" t="str">
        <f>"Q"&amp;ROUNDUP(MONTH(SalesDataTable[[#This Row],[Order Date]])/3,0)</f>
        <v>Q3</v>
      </c>
      <c r="E1243" s="4">
        <f>MONTH(SalesDataTable[[#This Row],[Order Date]])</f>
        <v>7</v>
      </c>
      <c r="F1243" s="16" t="str">
        <f>TEXT(SalesDataTable[[#This Row],[Order Date]],"MMM")</f>
        <v>Jul</v>
      </c>
      <c r="G1243" s="4" t="s">
        <v>20</v>
      </c>
      <c r="H1243" s="4" t="s">
        <v>31</v>
      </c>
      <c r="I1243" s="4" t="s">
        <v>8</v>
      </c>
      <c r="J1243" s="4" t="s">
        <v>16</v>
      </c>
      <c r="K1243" s="4" t="s">
        <v>14</v>
      </c>
      <c r="L1243" s="4" t="s">
        <v>48</v>
      </c>
      <c r="M1243" s="8">
        <v>10</v>
      </c>
      <c r="N1243" s="5">
        <v>161.78</v>
      </c>
      <c r="O1243" s="6">
        <v>0.1</v>
      </c>
      <c r="P1243" s="5">
        <v>85.11</v>
      </c>
      <c r="Q1243" s="5">
        <f t="shared" si="76"/>
        <v>1456.02</v>
      </c>
      <c r="R1243" s="5">
        <f t="shared" si="77"/>
        <v>851.1</v>
      </c>
      <c r="S1243" s="5">
        <f t="shared" si="78"/>
        <v>604.91999999999996</v>
      </c>
      <c r="T1243" s="7">
        <f t="shared" si="79"/>
        <v>0.4154613260806857</v>
      </c>
    </row>
    <row r="1244" spans="1:20" ht="15.6">
      <c r="A1244" s="2">
        <v>3937</v>
      </c>
      <c r="B1244" s="3">
        <v>46204</v>
      </c>
      <c r="C1244" s="4">
        <f>YEAR(SalesDataTable[[#This Row],[Order Date]])</f>
        <v>2026</v>
      </c>
      <c r="D1244" s="16" t="str">
        <f>"Q"&amp;ROUNDUP(MONTH(SalesDataTable[[#This Row],[Order Date]])/3,0)</f>
        <v>Q3</v>
      </c>
      <c r="E1244" s="4">
        <f>MONTH(SalesDataTable[[#This Row],[Order Date]])</f>
        <v>7</v>
      </c>
      <c r="F1244" s="16" t="str">
        <f>TEXT(SalesDataTable[[#This Row],[Order Date]],"MMM")</f>
        <v>Jul</v>
      </c>
      <c r="G1244" s="4" t="s">
        <v>20</v>
      </c>
      <c r="H1244" s="4" t="s">
        <v>31</v>
      </c>
      <c r="I1244" s="4" t="s">
        <v>2</v>
      </c>
      <c r="J1244" s="4" t="s">
        <v>16</v>
      </c>
      <c r="K1244" s="4" t="s">
        <v>23</v>
      </c>
      <c r="L1244" s="4" t="s">
        <v>51</v>
      </c>
      <c r="M1244" s="8">
        <v>3</v>
      </c>
      <c r="N1244" s="5">
        <v>126.23</v>
      </c>
      <c r="O1244" s="6">
        <v>0.05</v>
      </c>
      <c r="P1244" s="5">
        <v>61.81</v>
      </c>
      <c r="Q1244" s="5">
        <f t="shared" si="76"/>
        <v>359.75549999999998</v>
      </c>
      <c r="R1244" s="5">
        <f t="shared" si="77"/>
        <v>185.43</v>
      </c>
      <c r="S1244" s="5">
        <f t="shared" si="78"/>
        <v>174.32549999999998</v>
      </c>
      <c r="T1244" s="7">
        <f t="shared" si="79"/>
        <v>0.4845666014835075</v>
      </c>
    </row>
    <row r="1245" spans="1:20" ht="15.6">
      <c r="A1245" s="2">
        <v>4122</v>
      </c>
      <c r="B1245" s="3">
        <v>46204</v>
      </c>
      <c r="C1245" s="4">
        <f>YEAR(SalesDataTable[[#This Row],[Order Date]])</f>
        <v>2026</v>
      </c>
      <c r="D1245" s="16" t="str">
        <f>"Q"&amp;ROUNDUP(MONTH(SalesDataTable[[#This Row],[Order Date]])/3,0)</f>
        <v>Q3</v>
      </c>
      <c r="E1245" s="4">
        <f>MONTH(SalesDataTable[[#This Row],[Order Date]])</f>
        <v>7</v>
      </c>
      <c r="F1245" s="16" t="str">
        <f>TEXT(SalesDataTable[[#This Row],[Order Date]],"MMM")</f>
        <v>Jul</v>
      </c>
      <c r="G1245" s="4" t="s">
        <v>20</v>
      </c>
      <c r="H1245" s="4" t="s">
        <v>33</v>
      </c>
      <c r="I1245" s="4" t="s">
        <v>2</v>
      </c>
      <c r="J1245" s="4" t="s">
        <v>3</v>
      </c>
      <c r="K1245" s="4" t="s">
        <v>4</v>
      </c>
      <c r="L1245" s="4" t="s">
        <v>5</v>
      </c>
      <c r="M1245" s="8">
        <v>4</v>
      </c>
      <c r="N1245" s="5">
        <v>79.97</v>
      </c>
      <c r="O1245" s="6">
        <v>0.1</v>
      </c>
      <c r="P1245" s="5">
        <v>43.36</v>
      </c>
      <c r="Q1245" s="5">
        <f t="shared" si="76"/>
        <v>287.892</v>
      </c>
      <c r="R1245" s="5">
        <f t="shared" si="77"/>
        <v>173.44</v>
      </c>
      <c r="S1245" s="5">
        <f t="shared" si="78"/>
        <v>114.452</v>
      </c>
      <c r="T1245" s="7">
        <f t="shared" si="79"/>
        <v>0.39755185972517471</v>
      </c>
    </row>
    <row r="1246" spans="1:20" ht="15.6">
      <c r="A1246" s="2">
        <v>4589</v>
      </c>
      <c r="B1246" s="3">
        <v>46204</v>
      </c>
      <c r="C1246" s="4">
        <f>YEAR(SalesDataTable[[#This Row],[Order Date]])</f>
        <v>2026</v>
      </c>
      <c r="D1246" s="16" t="str">
        <f>"Q"&amp;ROUNDUP(MONTH(SalesDataTable[[#This Row],[Order Date]])/3,0)</f>
        <v>Q3</v>
      </c>
      <c r="E1246" s="4">
        <f>MONTH(SalesDataTable[[#This Row],[Order Date]])</f>
        <v>7</v>
      </c>
      <c r="F1246" s="16" t="str">
        <f>TEXT(SalesDataTable[[#This Row],[Order Date]],"MMM")</f>
        <v>Jul</v>
      </c>
      <c r="G1246" s="4" t="s">
        <v>20</v>
      </c>
      <c r="H1246" s="4" t="s">
        <v>33</v>
      </c>
      <c r="I1246" s="4" t="s">
        <v>19</v>
      </c>
      <c r="J1246" s="4" t="s">
        <v>13</v>
      </c>
      <c r="K1246" s="4" t="s">
        <v>4</v>
      </c>
      <c r="L1246" s="4" t="s">
        <v>30</v>
      </c>
      <c r="M1246" s="8">
        <v>2</v>
      </c>
      <c r="N1246" s="5">
        <v>102.37</v>
      </c>
      <c r="O1246" s="6">
        <v>0</v>
      </c>
      <c r="P1246" s="5">
        <v>50.25</v>
      </c>
      <c r="Q1246" s="5">
        <f t="shared" si="76"/>
        <v>204.74</v>
      </c>
      <c r="R1246" s="5">
        <f t="shared" si="77"/>
        <v>100.5</v>
      </c>
      <c r="S1246" s="5">
        <f t="shared" si="78"/>
        <v>104.24000000000001</v>
      </c>
      <c r="T1246" s="7">
        <f t="shared" si="79"/>
        <v>0.50913353521539517</v>
      </c>
    </row>
    <row r="1247" spans="1:20" ht="15.6">
      <c r="A1247" s="2">
        <v>4873</v>
      </c>
      <c r="B1247" s="3">
        <v>46204</v>
      </c>
      <c r="C1247" s="4">
        <f>YEAR(SalesDataTable[[#This Row],[Order Date]])</f>
        <v>2026</v>
      </c>
      <c r="D1247" s="16" t="str">
        <f>"Q"&amp;ROUNDUP(MONTH(SalesDataTable[[#This Row],[Order Date]])/3,0)</f>
        <v>Q3</v>
      </c>
      <c r="E1247" s="4">
        <f>MONTH(SalesDataTable[[#This Row],[Order Date]])</f>
        <v>7</v>
      </c>
      <c r="F1247" s="16" t="str">
        <f>TEXT(SalesDataTable[[#This Row],[Order Date]],"MMM")</f>
        <v>Jul</v>
      </c>
      <c r="G1247" s="4" t="s">
        <v>20</v>
      </c>
      <c r="H1247" s="4" t="s">
        <v>47</v>
      </c>
      <c r="I1247" s="4" t="s">
        <v>2</v>
      </c>
      <c r="J1247" s="4" t="s">
        <v>13</v>
      </c>
      <c r="K1247" s="4" t="s">
        <v>4</v>
      </c>
      <c r="L1247" s="4" t="s">
        <v>30</v>
      </c>
      <c r="M1247" s="8">
        <v>1</v>
      </c>
      <c r="N1247" s="5">
        <v>102.13</v>
      </c>
      <c r="O1247" s="6">
        <v>0</v>
      </c>
      <c r="P1247" s="5">
        <v>49.17</v>
      </c>
      <c r="Q1247" s="5">
        <f t="shared" si="76"/>
        <v>102.13</v>
      </c>
      <c r="R1247" s="5">
        <f t="shared" si="77"/>
        <v>49.17</v>
      </c>
      <c r="S1247" s="5">
        <f t="shared" si="78"/>
        <v>52.959999999999994</v>
      </c>
      <c r="T1247" s="7">
        <f t="shared" si="79"/>
        <v>0.5185547831195535</v>
      </c>
    </row>
    <row r="1248" spans="1:20" ht="15.6">
      <c r="A1248" s="2">
        <v>729</v>
      </c>
      <c r="B1248" s="3">
        <v>46205</v>
      </c>
      <c r="C1248" s="4">
        <f>YEAR(SalesDataTable[[#This Row],[Order Date]])</f>
        <v>2026</v>
      </c>
      <c r="D1248" s="16" t="str">
        <f>"Q"&amp;ROUNDUP(MONTH(SalesDataTable[[#This Row],[Order Date]])/3,0)</f>
        <v>Q3</v>
      </c>
      <c r="E1248" s="4">
        <f>MONTH(SalesDataTable[[#This Row],[Order Date]])</f>
        <v>7</v>
      </c>
      <c r="F1248" s="16" t="str">
        <f>TEXT(SalesDataTable[[#This Row],[Order Date]],"MMM")</f>
        <v>Jul</v>
      </c>
      <c r="G1248" s="4" t="s">
        <v>11</v>
      </c>
      <c r="H1248" s="4" t="s">
        <v>12</v>
      </c>
      <c r="I1248" s="4" t="s">
        <v>2</v>
      </c>
      <c r="J1248" s="4" t="s">
        <v>3</v>
      </c>
      <c r="K1248" s="4" t="s">
        <v>14</v>
      </c>
      <c r="L1248" s="4" t="s">
        <v>48</v>
      </c>
      <c r="M1248" s="8">
        <v>1</v>
      </c>
      <c r="N1248" s="5">
        <v>161.82</v>
      </c>
      <c r="O1248" s="6">
        <v>0</v>
      </c>
      <c r="P1248" s="5">
        <v>87.15</v>
      </c>
      <c r="Q1248" s="5">
        <f t="shared" si="76"/>
        <v>161.82</v>
      </c>
      <c r="R1248" s="5">
        <f t="shared" si="77"/>
        <v>87.15</v>
      </c>
      <c r="S1248" s="5">
        <f t="shared" si="78"/>
        <v>74.669999999999987</v>
      </c>
      <c r="T1248" s="7">
        <f t="shared" si="79"/>
        <v>0.46143863552094916</v>
      </c>
    </row>
    <row r="1249" spans="1:20" ht="15.6">
      <c r="A1249" s="2">
        <v>906</v>
      </c>
      <c r="B1249" s="3">
        <v>46205</v>
      </c>
      <c r="C1249" s="4">
        <f>YEAR(SalesDataTable[[#This Row],[Order Date]])</f>
        <v>2026</v>
      </c>
      <c r="D1249" s="16" t="str">
        <f>"Q"&amp;ROUNDUP(MONTH(SalesDataTable[[#This Row],[Order Date]])/3,0)</f>
        <v>Q3</v>
      </c>
      <c r="E1249" s="4">
        <f>MONTH(SalesDataTable[[#This Row],[Order Date]])</f>
        <v>7</v>
      </c>
      <c r="F1249" s="16" t="str">
        <f>TEXT(SalesDataTable[[#This Row],[Order Date]],"MMM")</f>
        <v>Jul</v>
      </c>
      <c r="G1249" s="4" t="s">
        <v>20</v>
      </c>
      <c r="H1249" s="4" t="s">
        <v>33</v>
      </c>
      <c r="I1249" s="4" t="s">
        <v>2</v>
      </c>
      <c r="J1249" s="4" t="s">
        <v>13</v>
      </c>
      <c r="K1249" s="4" t="s">
        <v>4</v>
      </c>
      <c r="L1249" s="4" t="s">
        <v>5</v>
      </c>
      <c r="M1249" s="8">
        <v>2</v>
      </c>
      <c r="N1249" s="5">
        <v>83.29</v>
      </c>
      <c r="O1249" s="6">
        <v>0</v>
      </c>
      <c r="P1249" s="5">
        <v>42.45</v>
      </c>
      <c r="Q1249" s="5">
        <f t="shared" si="76"/>
        <v>166.58</v>
      </c>
      <c r="R1249" s="5">
        <f t="shared" si="77"/>
        <v>84.9</v>
      </c>
      <c r="S1249" s="5">
        <f t="shared" si="78"/>
        <v>81.680000000000007</v>
      </c>
      <c r="T1249" s="7">
        <f t="shared" si="79"/>
        <v>0.49033497418657701</v>
      </c>
    </row>
    <row r="1250" spans="1:20" ht="15.6">
      <c r="A1250" s="2">
        <v>1531</v>
      </c>
      <c r="B1250" s="3">
        <v>46205</v>
      </c>
      <c r="C1250" s="4">
        <f>YEAR(SalesDataTable[[#This Row],[Order Date]])</f>
        <v>2026</v>
      </c>
      <c r="D1250" s="16" t="str">
        <f>"Q"&amp;ROUNDUP(MONTH(SalesDataTable[[#This Row],[Order Date]])/3,0)</f>
        <v>Q3</v>
      </c>
      <c r="E1250" s="4">
        <f>MONTH(SalesDataTable[[#This Row],[Order Date]])</f>
        <v>7</v>
      </c>
      <c r="F1250" s="16" t="str">
        <f>TEXT(SalesDataTable[[#This Row],[Order Date]],"MMM")</f>
        <v>Jul</v>
      </c>
      <c r="G1250" s="4" t="s">
        <v>11</v>
      </c>
      <c r="H1250" s="4" t="s">
        <v>52</v>
      </c>
      <c r="I1250" s="4" t="s">
        <v>2</v>
      </c>
      <c r="J1250" s="4" t="s">
        <v>13</v>
      </c>
      <c r="K1250" s="4" t="s">
        <v>14</v>
      </c>
      <c r="L1250" s="4" t="s">
        <v>44</v>
      </c>
      <c r="M1250" s="8">
        <v>2</v>
      </c>
      <c r="N1250" s="5">
        <v>136.72999999999999</v>
      </c>
      <c r="O1250" s="6">
        <v>0</v>
      </c>
      <c r="P1250" s="5">
        <v>66.03</v>
      </c>
      <c r="Q1250" s="5">
        <f t="shared" si="76"/>
        <v>273.45999999999998</v>
      </c>
      <c r="R1250" s="5">
        <f t="shared" si="77"/>
        <v>132.06</v>
      </c>
      <c r="S1250" s="5">
        <f t="shared" si="78"/>
        <v>141.39999999999998</v>
      </c>
      <c r="T1250" s="7">
        <f t="shared" si="79"/>
        <v>0.5170774519125283</v>
      </c>
    </row>
    <row r="1251" spans="1:20" ht="15.6">
      <c r="A1251" s="2">
        <v>1683</v>
      </c>
      <c r="B1251" s="3">
        <v>46205</v>
      </c>
      <c r="C1251" s="4">
        <f>YEAR(SalesDataTable[[#This Row],[Order Date]])</f>
        <v>2026</v>
      </c>
      <c r="D1251" s="16" t="str">
        <f>"Q"&amp;ROUNDUP(MONTH(SalesDataTable[[#This Row],[Order Date]])/3,0)</f>
        <v>Q3</v>
      </c>
      <c r="E1251" s="4">
        <f>MONTH(SalesDataTable[[#This Row],[Order Date]])</f>
        <v>7</v>
      </c>
      <c r="F1251" s="16" t="str">
        <f>TEXT(SalesDataTable[[#This Row],[Order Date]],"MMM")</f>
        <v>Jul</v>
      </c>
      <c r="G1251" s="4" t="s">
        <v>11</v>
      </c>
      <c r="H1251" s="4" t="s">
        <v>12</v>
      </c>
      <c r="I1251" s="4" t="s">
        <v>28</v>
      </c>
      <c r="J1251" s="4" t="s">
        <v>3</v>
      </c>
      <c r="K1251" s="4" t="s">
        <v>9</v>
      </c>
      <c r="L1251" s="4" t="s">
        <v>37</v>
      </c>
      <c r="M1251" s="8">
        <v>2</v>
      </c>
      <c r="N1251" s="5">
        <v>152.44</v>
      </c>
      <c r="O1251" s="6">
        <v>0</v>
      </c>
      <c r="P1251" s="5">
        <v>81.23</v>
      </c>
      <c r="Q1251" s="5">
        <f t="shared" si="76"/>
        <v>304.88</v>
      </c>
      <c r="R1251" s="5">
        <f t="shared" si="77"/>
        <v>162.46</v>
      </c>
      <c r="S1251" s="5">
        <f t="shared" si="78"/>
        <v>142.41999999999999</v>
      </c>
      <c r="T1251" s="7">
        <f t="shared" si="79"/>
        <v>0.46713461033849379</v>
      </c>
    </row>
    <row r="1252" spans="1:20" ht="15.6">
      <c r="A1252" s="2">
        <v>2363</v>
      </c>
      <c r="B1252" s="3">
        <v>46205</v>
      </c>
      <c r="C1252" s="4">
        <f>YEAR(SalesDataTable[[#This Row],[Order Date]])</f>
        <v>2026</v>
      </c>
      <c r="D1252" s="16" t="str">
        <f>"Q"&amp;ROUNDUP(MONTH(SalesDataTable[[#This Row],[Order Date]])/3,0)</f>
        <v>Q3</v>
      </c>
      <c r="E1252" s="4">
        <f>MONTH(SalesDataTable[[#This Row],[Order Date]])</f>
        <v>7</v>
      </c>
      <c r="F1252" s="16" t="str">
        <f>TEXT(SalesDataTable[[#This Row],[Order Date]],"MMM")</f>
        <v>Jul</v>
      </c>
      <c r="G1252" s="4" t="s">
        <v>20</v>
      </c>
      <c r="H1252" s="4" t="s">
        <v>31</v>
      </c>
      <c r="I1252" s="4" t="s">
        <v>2</v>
      </c>
      <c r="J1252" s="4" t="s">
        <v>13</v>
      </c>
      <c r="K1252" s="4" t="s">
        <v>9</v>
      </c>
      <c r="L1252" s="4" t="s">
        <v>46</v>
      </c>
      <c r="M1252" s="8">
        <v>2</v>
      </c>
      <c r="N1252" s="5">
        <v>71.28</v>
      </c>
      <c r="O1252" s="6">
        <v>0.1</v>
      </c>
      <c r="P1252" s="5">
        <v>32.67</v>
      </c>
      <c r="Q1252" s="5">
        <f t="shared" si="76"/>
        <v>128.304</v>
      </c>
      <c r="R1252" s="5">
        <f t="shared" si="77"/>
        <v>65.34</v>
      </c>
      <c r="S1252" s="5">
        <f t="shared" si="78"/>
        <v>62.963999999999999</v>
      </c>
      <c r="T1252" s="7">
        <f t="shared" si="79"/>
        <v>0.4907407407407407</v>
      </c>
    </row>
    <row r="1253" spans="1:20" ht="15.6">
      <c r="A1253" s="2">
        <v>3858</v>
      </c>
      <c r="B1253" s="3">
        <v>46205</v>
      </c>
      <c r="C1253" s="4">
        <f>YEAR(SalesDataTable[[#This Row],[Order Date]])</f>
        <v>2026</v>
      </c>
      <c r="D1253" s="16" t="str">
        <f>"Q"&amp;ROUNDUP(MONTH(SalesDataTable[[#This Row],[Order Date]])/3,0)</f>
        <v>Q3</v>
      </c>
      <c r="E1253" s="4">
        <f>MONTH(SalesDataTable[[#This Row],[Order Date]])</f>
        <v>7</v>
      </c>
      <c r="F1253" s="16" t="str">
        <f>TEXT(SalesDataTable[[#This Row],[Order Date]],"MMM")</f>
        <v>Jul</v>
      </c>
      <c r="G1253" s="4" t="s">
        <v>11</v>
      </c>
      <c r="H1253" s="4" t="s">
        <v>18</v>
      </c>
      <c r="I1253" s="4" t="s">
        <v>28</v>
      </c>
      <c r="J1253" s="4" t="s">
        <v>3</v>
      </c>
      <c r="K1253" s="4" t="s">
        <v>4</v>
      </c>
      <c r="L1253" s="4" t="s">
        <v>5</v>
      </c>
      <c r="M1253" s="8">
        <v>1</v>
      </c>
      <c r="N1253" s="5">
        <v>80.290000000000006</v>
      </c>
      <c r="O1253" s="6">
        <v>0.1</v>
      </c>
      <c r="P1253" s="5">
        <v>43.47</v>
      </c>
      <c r="Q1253" s="5">
        <f t="shared" si="76"/>
        <v>72.26100000000001</v>
      </c>
      <c r="R1253" s="5">
        <f t="shared" si="77"/>
        <v>43.47</v>
      </c>
      <c r="S1253" s="5">
        <f t="shared" si="78"/>
        <v>28.791000000000011</v>
      </c>
      <c r="T1253" s="7">
        <f t="shared" si="79"/>
        <v>0.39843068875326948</v>
      </c>
    </row>
    <row r="1254" spans="1:20" ht="15.6">
      <c r="A1254" s="2">
        <v>4233</v>
      </c>
      <c r="B1254" s="3">
        <v>46205</v>
      </c>
      <c r="C1254" s="4">
        <f>YEAR(SalesDataTable[[#This Row],[Order Date]])</f>
        <v>2026</v>
      </c>
      <c r="D1254" s="16" t="str">
        <f>"Q"&amp;ROUNDUP(MONTH(SalesDataTable[[#This Row],[Order Date]])/3,0)</f>
        <v>Q3</v>
      </c>
      <c r="E1254" s="4">
        <f>MONTH(SalesDataTable[[#This Row],[Order Date]])</f>
        <v>7</v>
      </c>
      <c r="F1254" s="16" t="str">
        <f>TEXT(SalesDataTable[[#This Row],[Order Date]],"MMM")</f>
        <v>Jul</v>
      </c>
      <c r="G1254" s="4" t="s">
        <v>6</v>
      </c>
      <c r="H1254" s="4" t="s">
        <v>27</v>
      </c>
      <c r="I1254" s="4" t="s">
        <v>28</v>
      </c>
      <c r="J1254" s="4" t="s">
        <v>13</v>
      </c>
      <c r="K1254" s="4" t="s">
        <v>9</v>
      </c>
      <c r="L1254" s="4" t="s">
        <v>17</v>
      </c>
      <c r="M1254" s="8">
        <v>1</v>
      </c>
      <c r="N1254" s="5">
        <v>142.38</v>
      </c>
      <c r="O1254" s="6">
        <v>0.05</v>
      </c>
      <c r="P1254" s="5">
        <v>77.17</v>
      </c>
      <c r="Q1254" s="5">
        <f t="shared" si="76"/>
        <v>135.261</v>
      </c>
      <c r="R1254" s="5">
        <f t="shared" si="77"/>
        <v>77.17</v>
      </c>
      <c r="S1254" s="5">
        <f t="shared" si="78"/>
        <v>58.090999999999994</v>
      </c>
      <c r="T1254" s="7">
        <f t="shared" si="79"/>
        <v>0.42947338848596417</v>
      </c>
    </row>
    <row r="1255" spans="1:20" ht="15.6">
      <c r="A1255" s="2">
        <v>5071</v>
      </c>
      <c r="B1255" s="3">
        <v>46205</v>
      </c>
      <c r="C1255" s="4">
        <f>YEAR(SalesDataTable[[#This Row],[Order Date]])</f>
        <v>2026</v>
      </c>
      <c r="D1255" s="16" t="str">
        <f>"Q"&amp;ROUNDUP(MONTH(SalesDataTable[[#This Row],[Order Date]])/3,0)</f>
        <v>Q3</v>
      </c>
      <c r="E1255" s="4">
        <f>MONTH(SalesDataTable[[#This Row],[Order Date]])</f>
        <v>7</v>
      </c>
      <c r="F1255" s="16" t="str">
        <f>TEXT(SalesDataTable[[#This Row],[Order Date]],"MMM")</f>
        <v>Jul</v>
      </c>
      <c r="G1255" s="4" t="s">
        <v>20</v>
      </c>
      <c r="H1255" s="4" t="s">
        <v>31</v>
      </c>
      <c r="I1255" s="4" t="s">
        <v>2</v>
      </c>
      <c r="J1255" s="4" t="s">
        <v>13</v>
      </c>
      <c r="K1255" s="4" t="s">
        <v>9</v>
      </c>
      <c r="L1255" s="4" t="s">
        <v>10</v>
      </c>
      <c r="M1255" s="8">
        <v>3</v>
      </c>
      <c r="N1255" s="5">
        <v>91.47</v>
      </c>
      <c r="O1255" s="6">
        <v>0.05</v>
      </c>
      <c r="P1255" s="5">
        <v>45.6</v>
      </c>
      <c r="Q1255" s="5">
        <f t="shared" si="76"/>
        <v>260.68949999999995</v>
      </c>
      <c r="R1255" s="5">
        <f t="shared" si="77"/>
        <v>136.80000000000001</v>
      </c>
      <c r="S1255" s="5">
        <f t="shared" si="78"/>
        <v>123.88949999999994</v>
      </c>
      <c r="T1255" s="7">
        <f t="shared" si="79"/>
        <v>0.47523778287963253</v>
      </c>
    </row>
    <row r="1256" spans="1:20" ht="15.6">
      <c r="A1256" s="2">
        <v>5174</v>
      </c>
      <c r="B1256" s="3">
        <v>46205</v>
      </c>
      <c r="C1256" s="4">
        <f>YEAR(SalesDataTable[[#This Row],[Order Date]])</f>
        <v>2026</v>
      </c>
      <c r="D1256" s="16" t="str">
        <f>"Q"&amp;ROUNDUP(MONTH(SalesDataTable[[#This Row],[Order Date]])/3,0)</f>
        <v>Q3</v>
      </c>
      <c r="E1256" s="4">
        <f>MONTH(SalesDataTable[[#This Row],[Order Date]])</f>
        <v>7</v>
      </c>
      <c r="F1256" s="16" t="str">
        <f>TEXT(SalesDataTable[[#This Row],[Order Date]],"MMM")</f>
        <v>Jul</v>
      </c>
      <c r="G1256" s="4" t="s">
        <v>6</v>
      </c>
      <c r="H1256" s="4" t="s">
        <v>41</v>
      </c>
      <c r="I1256" s="4" t="s">
        <v>19</v>
      </c>
      <c r="J1256" s="4" t="s">
        <v>13</v>
      </c>
      <c r="K1256" s="4" t="s">
        <v>14</v>
      </c>
      <c r="L1256" s="4" t="s">
        <v>32</v>
      </c>
      <c r="M1256" s="8">
        <v>1</v>
      </c>
      <c r="N1256" s="5">
        <v>45.92</v>
      </c>
      <c r="O1256" s="6">
        <v>0.05</v>
      </c>
      <c r="P1256" s="5">
        <v>17.91</v>
      </c>
      <c r="Q1256" s="5">
        <f t="shared" si="76"/>
        <v>43.624000000000002</v>
      </c>
      <c r="R1256" s="5">
        <f t="shared" si="77"/>
        <v>17.91</v>
      </c>
      <c r="S1256" s="5">
        <f t="shared" si="78"/>
        <v>25.714000000000002</v>
      </c>
      <c r="T1256" s="7">
        <f t="shared" si="79"/>
        <v>0.58944617641665142</v>
      </c>
    </row>
    <row r="1257" spans="1:20" ht="15.6">
      <c r="A1257" s="2">
        <v>727</v>
      </c>
      <c r="B1257" s="3">
        <v>46206</v>
      </c>
      <c r="C1257" s="4">
        <f>YEAR(SalesDataTable[[#This Row],[Order Date]])</f>
        <v>2026</v>
      </c>
      <c r="D1257" s="16" t="str">
        <f>"Q"&amp;ROUNDUP(MONTH(SalesDataTable[[#This Row],[Order Date]])/3,0)</f>
        <v>Q3</v>
      </c>
      <c r="E1257" s="4">
        <f>MONTH(SalesDataTable[[#This Row],[Order Date]])</f>
        <v>7</v>
      </c>
      <c r="F1257" s="16" t="str">
        <f>TEXT(SalesDataTable[[#This Row],[Order Date]],"MMM")</f>
        <v>Jul</v>
      </c>
      <c r="G1257" s="4" t="s">
        <v>20</v>
      </c>
      <c r="H1257" s="4" t="s">
        <v>21</v>
      </c>
      <c r="I1257" s="4" t="s">
        <v>19</v>
      </c>
      <c r="J1257" s="4" t="s">
        <v>13</v>
      </c>
      <c r="K1257" s="4" t="s">
        <v>34</v>
      </c>
      <c r="L1257" s="4" t="s">
        <v>42</v>
      </c>
      <c r="M1257" s="8">
        <v>1</v>
      </c>
      <c r="N1257" s="5">
        <v>36.01</v>
      </c>
      <c r="O1257" s="6">
        <v>0</v>
      </c>
      <c r="P1257" s="5">
        <v>14.11</v>
      </c>
      <c r="Q1257" s="5">
        <f t="shared" si="76"/>
        <v>36.01</v>
      </c>
      <c r="R1257" s="5">
        <f t="shared" si="77"/>
        <v>14.11</v>
      </c>
      <c r="S1257" s="5">
        <f t="shared" si="78"/>
        <v>21.9</v>
      </c>
      <c r="T1257" s="7">
        <f t="shared" si="79"/>
        <v>0.60816439877811723</v>
      </c>
    </row>
    <row r="1258" spans="1:20" ht="15.6">
      <c r="A1258" s="2">
        <v>1546</v>
      </c>
      <c r="B1258" s="3">
        <v>46206</v>
      </c>
      <c r="C1258" s="4">
        <f>YEAR(SalesDataTable[[#This Row],[Order Date]])</f>
        <v>2026</v>
      </c>
      <c r="D1258" s="16" t="str">
        <f>"Q"&amp;ROUNDUP(MONTH(SalesDataTable[[#This Row],[Order Date]])/3,0)</f>
        <v>Q3</v>
      </c>
      <c r="E1258" s="4">
        <f>MONTH(SalesDataTable[[#This Row],[Order Date]])</f>
        <v>7</v>
      </c>
      <c r="F1258" s="16" t="str">
        <f>TEXT(SalesDataTable[[#This Row],[Order Date]],"MMM")</f>
        <v>Jul</v>
      </c>
      <c r="G1258" s="4" t="s">
        <v>20</v>
      </c>
      <c r="H1258" s="4" t="s">
        <v>47</v>
      </c>
      <c r="I1258" s="4" t="s">
        <v>2</v>
      </c>
      <c r="J1258" s="4" t="s">
        <v>16</v>
      </c>
      <c r="K1258" s="4" t="s">
        <v>14</v>
      </c>
      <c r="L1258" s="4" t="s">
        <v>48</v>
      </c>
      <c r="M1258" s="8">
        <v>1</v>
      </c>
      <c r="N1258" s="5">
        <v>165.8</v>
      </c>
      <c r="O1258" s="6">
        <v>0.1</v>
      </c>
      <c r="P1258" s="5">
        <v>88.32</v>
      </c>
      <c r="Q1258" s="5">
        <f t="shared" si="76"/>
        <v>149.22000000000003</v>
      </c>
      <c r="R1258" s="5">
        <f t="shared" si="77"/>
        <v>88.32</v>
      </c>
      <c r="S1258" s="5">
        <f t="shared" si="78"/>
        <v>60.900000000000034</v>
      </c>
      <c r="T1258" s="7">
        <f t="shared" si="79"/>
        <v>0.40812223562525146</v>
      </c>
    </row>
    <row r="1259" spans="1:20" ht="15.6">
      <c r="A1259" s="2">
        <v>3610</v>
      </c>
      <c r="B1259" s="3">
        <v>46206</v>
      </c>
      <c r="C1259" s="4">
        <f>YEAR(SalesDataTable[[#This Row],[Order Date]])</f>
        <v>2026</v>
      </c>
      <c r="D1259" s="16" t="str">
        <f>"Q"&amp;ROUNDUP(MONTH(SalesDataTable[[#This Row],[Order Date]])/3,0)</f>
        <v>Q3</v>
      </c>
      <c r="E1259" s="4">
        <f>MONTH(SalesDataTable[[#This Row],[Order Date]])</f>
        <v>7</v>
      </c>
      <c r="F1259" s="16" t="str">
        <f>TEXT(SalesDataTable[[#This Row],[Order Date]],"MMM")</f>
        <v>Jul</v>
      </c>
      <c r="G1259" s="4" t="s">
        <v>11</v>
      </c>
      <c r="H1259" s="4" t="s">
        <v>12</v>
      </c>
      <c r="I1259" s="4" t="s">
        <v>8</v>
      </c>
      <c r="J1259" s="4" t="s">
        <v>16</v>
      </c>
      <c r="K1259" s="4" t="s">
        <v>34</v>
      </c>
      <c r="L1259" s="4" t="s">
        <v>35</v>
      </c>
      <c r="M1259" s="8">
        <v>5</v>
      </c>
      <c r="N1259" s="5">
        <v>40.36</v>
      </c>
      <c r="O1259" s="6">
        <v>0.15</v>
      </c>
      <c r="P1259" s="5">
        <v>14.57</v>
      </c>
      <c r="Q1259" s="5">
        <f t="shared" si="76"/>
        <v>171.53</v>
      </c>
      <c r="R1259" s="5">
        <f t="shared" si="77"/>
        <v>72.849999999999994</v>
      </c>
      <c r="S1259" s="5">
        <f t="shared" si="78"/>
        <v>98.68</v>
      </c>
      <c r="T1259" s="7">
        <f t="shared" si="79"/>
        <v>0.57529295167026184</v>
      </c>
    </row>
    <row r="1260" spans="1:20" ht="15.6">
      <c r="A1260" s="2">
        <v>3931</v>
      </c>
      <c r="B1260" s="3">
        <v>46206</v>
      </c>
      <c r="C1260" s="4">
        <f>YEAR(SalesDataTable[[#This Row],[Order Date]])</f>
        <v>2026</v>
      </c>
      <c r="D1260" s="16" t="str">
        <f>"Q"&amp;ROUNDUP(MONTH(SalesDataTable[[#This Row],[Order Date]])/3,0)</f>
        <v>Q3</v>
      </c>
      <c r="E1260" s="4">
        <f>MONTH(SalesDataTable[[#This Row],[Order Date]])</f>
        <v>7</v>
      </c>
      <c r="F1260" s="16" t="str">
        <f>TEXT(SalesDataTable[[#This Row],[Order Date]],"MMM")</f>
        <v>Jul</v>
      </c>
      <c r="G1260" s="4" t="s">
        <v>11</v>
      </c>
      <c r="H1260" s="4" t="s">
        <v>52</v>
      </c>
      <c r="I1260" s="4" t="s">
        <v>8</v>
      </c>
      <c r="J1260" s="4" t="s">
        <v>16</v>
      </c>
      <c r="K1260" s="4" t="s">
        <v>9</v>
      </c>
      <c r="L1260" s="4" t="s">
        <v>17</v>
      </c>
      <c r="M1260" s="8">
        <v>12</v>
      </c>
      <c r="N1260" s="5">
        <v>143.77000000000001</v>
      </c>
      <c r="O1260" s="6">
        <v>0.1</v>
      </c>
      <c r="P1260" s="5">
        <v>81.680000000000007</v>
      </c>
      <c r="Q1260" s="5">
        <f t="shared" si="76"/>
        <v>1552.7160000000003</v>
      </c>
      <c r="R1260" s="5">
        <f t="shared" si="77"/>
        <v>980.16000000000008</v>
      </c>
      <c r="S1260" s="5">
        <f t="shared" si="78"/>
        <v>572.55600000000027</v>
      </c>
      <c r="T1260" s="7">
        <f t="shared" si="79"/>
        <v>0.3687448316369511</v>
      </c>
    </row>
    <row r="1261" spans="1:20" ht="15.6">
      <c r="A1261" s="2">
        <v>3942</v>
      </c>
      <c r="B1261" s="3">
        <v>46206</v>
      </c>
      <c r="C1261" s="4">
        <f>YEAR(SalesDataTable[[#This Row],[Order Date]])</f>
        <v>2026</v>
      </c>
      <c r="D1261" s="16" t="str">
        <f>"Q"&amp;ROUNDUP(MONTH(SalesDataTable[[#This Row],[Order Date]])/3,0)</f>
        <v>Q3</v>
      </c>
      <c r="E1261" s="4">
        <f>MONTH(SalesDataTable[[#This Row],[Order Date]])</f>
        <v>7</v>
      </c>
      <c r="F1261" s="16" t="str">
        <f>TEXT(SalesDataTable[[#This Row],[Order Date]],"MMM")</f>
        <v>Jul</v>
      </c>
      <c r="G1261" s="4" t="s">
        <v>6</v>
      </c>
      <c r="H1261" s="4" t="s">
        <v>43</v>
      </c>
      <c r="I1261" s="4" t="s">
        <v>2</v>
      </c>
      <c r="J1261" s="4" t="s">
        <v>13</v>
      </c>
      <c r="K1261" s="4" t="s">
        <v>9</v>
      </c>
      <c r="L1261" s="4" t="s">
        <v>46</v>
      </c>
      <c r="M1261" s="8">
        <v>2</v>
      </c>
      <c r="N1261" s="5">
        <v>70.5</v>
      </c>
      <c r="O1261" s="6">
        <v>0</v>
      </c>
      <c r="P1261" s="5">
        <v>32.51</v>
      </c>
      <c r="Q1261" s="5">
        <f t="shared" si="76"/>
        <v>141</v>
      </c>
      <c r="R1261" s="5">
        <f t="shared" si="77"/>
        <v>65.02</v>
      </c>
      <c r="S1261" s="5">
        <f t="shared" si="78"/>
        <v>75.98</v>
      </c>
      <c r="T1261" s="7">
        <f t="shared" si="79"/>
        <v>0.53886524822695037</v>
      </c>
    </row>
    <row r="1262" spans="1:20" ht="15.6">
      <c r="A1262" s="2">
        <v>4165</v>
      </c>
      <c r="B1262" s="3">
        <v>46206</v>
      </c>
      <c r="C1262" s="4">
        <f>YEAR(SalesDataTable[[#This Row],[Order Date]])</f>
        <v>2026</v>
      </c>
      <c r="D1262" s="16" t="str">
        <f>"Q"&amp;ROUNDUP(MONTH(SalesDataTable[[#This Row],[Order Date]])/3,0)</f>
        <v>Q3</v>
      </c>
      <c r="E1262" s="4">
        <f>MONTH(SalesDataTable[[#This Row],[Order Date]])</f>
        <v>7</v>
      </c>
      <c r="F1262" s="16" t="str">
        <f>TEXT(SalesDataTable[[#This Row],[Order Date]],"MMM")</f>
        <v>Jul</v>
      </c>
      <c r="G1262" s="4" t="s">
        <v>6</v>
      </c>
      <c r="H1262" s="4" t="s">
        <v>49</v>
      </c>
      <c r="I1262" s="4" t="s">
        <v>2</v>
      </c>
      <c r="J1262" s="4" t="s">
        <v>13</v>
      </c>
      <c r="K1262" s="4" t="s">
        <v>9</v>
      </c>
      <c r="L1262" s="4" t="s">
        <v>37</v>
      </c>
      <c r="M1262" s="8">
        <v>2</v>
      </c>
      <c r="N1262" s="5">
        <v>152.88999999999999</v>
      </c>
      <c r="O1262" s="6">
        <v>0</v>
      </c>
      <c r="P1262" s="5">
        <v>81.34</v>
      </c>
      <c r="Q1262" s="5">
        <f t="shared" si="76"/>
        <v>305.77999999999997</v>
      </c>
      <c r="R1262" s="5">
        <f t="shared" si="77"/>
        <v>162.68</v>
      </c>
      <c r="S1262" s="5">
        <f t="shared" si="78"/>
        <v>143.09999999999997</v>
      </c>
      <c r="T1262" s="7">
        <f t="shared" si="79"/>
        <v>0.46798351756164558</v>
      </c>
    </row>
    <row r="1263" spans="1:20" ht="15.6">
      <c r="A1263" s="2">
        <v>1149</v>
      </c>
      <c r="B1263" s="3">
        <v>46207</v>
      </c>
      <c r="C1263" s="4">
        <f>YEAR(SalesDataTable[[#This Row],[Order Date]])</f>
        <v>2026</v>
      </c>
      <c r="D1263" s="16" t="str">
        <f>"Q"&amp;ROUNDUP(MONTH(SalesDataTable[[#This Row],[Order Date]])/3,0)</f>
        <v>Q3</v>
      </c>
      <c r="E1263" s="4">
        <f>MONTH(SalesDataTable[[#This Row],[Order Date]])</f>
        <v>7</v>
      </c>
      <c r="F1263" s="16" t="str">
        <f>TEXT(SalesDataTable[[#This Row],[Order Date]],"MMM")</f>
        <v>Jul</v>
      </c>
      <c r="G1263" s="4" t="s">
        <v>0</v>
      </c>
      <c r="H1263" s="4" t="s">
        <v>50</v>
      </c>
      <c r="I1263" s="4" t="s">
        <v>2</v>
      </c>
      <c r="J1263" s="4" t="s">
        <v>13</v>
      </c>
      <c r="K1263" s="4" t="s">
        <v>4</v>
      </c>
      <c r="L1263" s="4" t="s">
        <v>5</v>
      </c>
      <c r="M1263" s="8">
        <v>2</v>
      </c>
      <c r="N1263" s="5">
        <v>81.900000000000006</v>
      </c>
      <c r="O1263" s="6">
        <v>0</v>
      </c>
      <c r="P1263" s="5">
        <v>42.61</v>
      </c>
      <c r="Q1263" s="5">
        <f t="shared" si="76"/>
        <v>163.80000000000001</v>
      </c>
      <c r="R1263" s="5">
        <f t="shared" si="77"/>
        <v>85.22</v>
      </c>
      <c r="S1263" s="5">
        <f t="shared" si="78"/>
        <v>78.580000000000013</v>
      </c>
      <c r="T1263" s="7">
        <f t="shared" si="79"/>
        <v>0.47973137973137975</v>
      </c>
    </row>
    <row r="1264" spans="1:20" ht="15.6">
      <c r="A1264" s="2">
        <v>1310</v>
      </c>
      <c r="B1264" s="3">
        <v>46207</v>
      </c>
      <c r="C1264" s="4">
        <f>YEAR(SalesDataTable[[#This Row],[Order Date]])</f>
        <v>2026</v>
      </c>
      <c r="D1264" s="16" t="str">
        <f>"Q"&amp;ROUNDUP(MONTH(SalesDataTable[[#This Row],[Order Date]])/3,0)</f>
        <v>Q3</v>
      </c>
      <c r="E1264" s="4">
        <f>MONTH(SalesDataTable[[#This Row],[Order Date]])</f>
        <v>7</v>
      </c>
      <c r="F1264" s="16" t="str">
        <f>TEXT(SalesDataTable[[#This Row],[Order Date]],"MMM")</f>
        <v>Jul</v>
      </c>
      <c r="G1264" s="4" t="s">
        <v>11</v>
      </c>
      <c r="H1264" s="4" t="s">
        <v>39</v>
      </c>
      <c r="I1264" s="4" t="s">
        <v>19</v>
      </c>
      <c r="J1264" s="4" t="s">
        <v>13</v>
      </c>
      <c r="K1264" s="4" t="s">
        <v>4</v>
      </c>
      <c r="L1264" s="4" t="s">
        <v>30</v>
      </c>
      <c r="M1264" s="8">
        <v>1</v>
      </c>
      <c r="N1264" s="5">
        <v>103.58</v>
      </c>
      <c r="O1264" s="6">
        <v>0</v>
      </c>
      <c r="P1264" s="5">
        <v>51.94</v>
      </c>
      <c r="Q1264" s="5">
        <f t="shared" si="76"/>
        <v>103.58</v>
      </c>
      <c r="R1264" s="5">
        <f t="shared" si="77"/>
        <v>51.94</v>
      </c>
      <c r="S1264" s="5">
        <f t="shared" si="78"/>
        <v>51.64</v>
      </c>
      <c r="T1264" s="7">
        <f t="shared" si="79"/>
        <v>0.49855184398532537</v>
      </c>
    </row>
    <row r="1265" spans="1:20" ht="15.6">
      <c r="A1265" s="2">
        <v>2352</v>
      </c>
      <c r="B1265" s="3">
        <v>46207</v>
      </c>
      <c r="C1265" s="4">
        <f>YEAR(SalesDataTable[[#This Row],[Order Date]])</f>
        <v>2026</v>
      </c>
      <c r="D1265" s="16" t="str">
        <f>"Q"&amp;ROUNDUP(MONTH(SalesDataTable[[#This Row],[Order Date]])/3,0)</f>
        <v>Q3</v>
      </c>
      <c r="E1265" s="4">
        <f>MONTH(SalesDataTable[[#This Row],[Order Date]])</f>
        <v>7</v>
      </c>
      <c r="F1265" s="16" t="str">
        <f>TEXT(SalesDataTable[[#This Row],[Order Date]],"MMM")</f>
        <v>Jul</v>
      </c>
      <c r="G1265" s="4" t="s">
        <v>11</v>
      </c>
      <c r="H1265" s="4" t="s">
        <v>18</v>
      </c>
      <c r="I1265" s="4" t="s">
        <v>8</v>
      </c>
      <c r="J1265" s="4" t="s">
        <v>3</v>
      </c>
      <c r="K1265" s="4" t="s">
        <v>9</v>
      </c>
      <c r="L1265" s="4" t="s">
        <v>46</v>
      </c>
      <c r="M1265" s="8">
        <v>4</v>
      </c>
      <c r="N1265" s="5">
        <v>69.7</v>
      </c>
      <c r="O1265" s="6">
        <v>0.1</v>
      </c>
      <c r="P1265" s="5">
        <v>32.799999999999997</v>
      </c>
      <c r="Q1265" s="5">
        <f t="shared" si="76"/>
        <v>250.92000000000002</v>
      </c>
      <c r="R1265" s="5">
        <f t="shared" si="77"/>
        <v>131.19999999999999</v>
      </c>
      <c r="S1265" s="5">
        <f t="shared" si="78"/>
        <v>119.72000000000003</v>
      </c>
      <c r="T1265" s="7">
        <f t="shared" si="79"/>
        <v>0.47712418300653603</v>
      </c>
    </row>
    <row r="1266" spans="1:20" ht="15.6">
      <c r="A1266" s="2">
        <v>2547</v>
      </c>
      <c r="B1266" s="3">
        <v>46207</v>
      </c>
      <c r="C1266" s="4">
        <f>YEAR(SalesDataTable[[#This Row],[Order Date]])</f>
        <v>2026</v>
      </c>
      <c r="D1266" s="16" t="str">
        <f>"Q"&amp;ROUNDUP(MONTH(SalesDataTable[[#This Row],[Order Date]])/3,0)</f>
        <v>Q3</v>
      </c>
      <c r="E1266" s="4">
        <f>MONTH(SalesDataTable[[#This Row],[Order Date]])</f>
        <v>7</v>
      </c>
      <c r="F1266" s="16" t="str">
        <f>TEXT(SalesDataTable[[#This Row],[Order Date]],"MMM")</f>
        <v>Jul</v>
      </c>
      <c r="G1266" s="4" t="s">
        <v>6</v>
      </c>
      <c r="H1266" s="4" t="s">
        <v>43</v>
      </c>
      <c r="I1266" s="4" t="s">
        <v>2</v>
      </c>
      <c r="J1266" s="4" t="s">
        <v>16</v>
      </c>
      <c r="K1266" s="4" t="s">
        <v>34</v>
      </c>
      <c r="L1266" s="4" t="s">
        <v>35</v>
      </c>
      <c r="M1266" s="8">
        <v>1</v>
      </c>
      <c r="N1266" s="5">
        <v>40.549999999999997</v>
      </c>
      <c r="O1266" s="6">
        <v>0.05</v>
      </c>
      <c r="P1266" s="5">
        <v>14.44</v>
      </c>
      <c r="Q1266" s="5">
        <f t="shared" si="76"/>
        <v>38.522499999999994</v>
      </c>
      <c r="R1266" s="5">
        <f t="shared" si="77"/>
        <v>14.44</v>
      </c>
      <c r="S1266" s="5">
        <f t="shared" si="78"/>
        <v>24.082499999999996</v>
      </c>
      <c r="T1266" s="7">
        <f t="shared" si="79"/>
        <v>0.62515413070283599</v>
      </c>
    </row>
    <row r="1267" spans="1:20" ht="15.6">
      <c r="A1267" s="2">
        <v>2720</v>
      </c>
      <c r="B1267" s="3">
        <v>46207</v>
      </c>
      <c r="C1267" s="4">
        <f>YEAR(SalesDataTable[[#This Row],[Order Date]])</f>
        <v>2026</v>
      </c>
      <c r="D1267" s="16" t="str">
        <f>"Q"&amp;ROUNDUP(MONTH(SalesDataTable[[#This Row],[Order Date]])/3,0)</f>
        <v>Q3</v>
      </c>
      <c r="E1267" s="4">
        <f>MONTH(SalesDataTable[[#This Row],[Order Date]])</f>
        <v>7</v>
      </c>
      <c r="F1267" s="16" t="str">
        <f>TEXT(SalesDataTable[[#This Row],[Order Date]],"MMM")</f>
        <v>Jul</v>
      </c>
      <c r="G1267" s="4" t="s">
        <v>20</v>
      </c>
      <c r="H1267" s="4" t="s">
        <v>33</v>
      </c>
      <c r="I1267" s="4" t="s">
        <v>2</v>
      </c>
      <c r="J1267" s="4" t="s">
        <v>13</v>
      </c>
      <c r="K1267" s="4" t="s">
        <v>9</v>
      </c>
      <c r="L1267" s="4" t="s">
        <v>17</v>
      </c>
      <c r="M1267" s="8">
        <v>2</v>
      </c>
      <c r="N1267" s="5">
        <v>145.88999999999999</v>
      </c>
      <c r="O1267" s="6">
        <v>0</v>
      </c>
      <c r="P1267" s="5">
        <v>80.709999999999994</v>
      </c>
      <c r="Q1267" s="5">
        <f t="shared" si="76"/>
        <v>291.77999999999997</v>
      </c>
      <c r="R1267" s="5">
        <f t="shared" si="77"/>
        <v>161.41999999999999</v>
      </c>
      <c r="S1267" s="5">
        <f t="shared" si="78"/>
        <v>130.35999999999999</v>
      </c>
      <c r="T1267" s="7">
        <f t="shared" si="79"/>
        <v>0.4467749674412228</v>
      </c>
    </row>
    <row r="1268" spans="1:20" ht="15.6">
      <c r="A1268" s="2">
        <v>3591</v>
      </c>
      <c r="B1268" s="3">
        <v>46207</v>
      </c>
      <c r="C1268" s="4">
        <f>YEAR(SalesDataTable[[#This Row],[Order Date]])</f>
        <v>2026</v>
      </c>
      <c r="D1268" s="16" t="str">
        <f>"Q"&amp;ROUNDUP(MONTH(SalesDataTable[[#This Row],[Order Date]])/3,0)</f>
        <v>Q3</v>
      </c>
      <c r="E1268" s="4">
        <f>MONTH(SalesDataTable[[#This Row],[Order Date]])</f>
        <v>7</v>
      </c>
      <c r="F1268" s="16" t="str">
        <f>TEXT(SalesDataTable[[#This Row],[Order Date]],"MMM")</f>
        <v>Jul</v>
      </c>
      <c r="G1268" s="4" t="s">
        <v>20</v>
      </c>
      <c r="H1268" s="4" t="s">
        <v>47</v>
      </c>
      <c r="I1268" s="4" t="s">
        <v>2</v>
      </c>
      <c r="J1268" s="4" t="s">
        <v>3</v>
      </c>
      <c r="K1268" s="4" t="s">
        <v>14</v>
      </c>
      <c r="L1268" s="4" t="s">
        <v>48</v>
      </c>
      <c r="M1268" s="8">
        <v>1</v>
      </c>
      <c r="N1268" s="5">
        <v>163.25</v>
      </c>
      <c r="O1268" s="6">
        <v>0</v>
      </c>
      <c r="P1268" s="5">
        <v>89.71</v>
      </c>
      <c r="Q1268" s="5">
        <f t="shared" si="76"/>
        <v>163.25</v>
      </c>
      <c r="R1268" s="5">
        <f t="shared" si="77"/>
        <v>89.71</v>
      </c>
      <c r="S1268" s="5">
        <f t="shared" si="78"/>
        <v>73.540000000000006</v>
      </c>
      <c r="T1268" s="7">
        <f t="shared" si="79"/>
        <v>0.45047473200612559</v>
      </c>
    </row>
    <row r="1269" spans="1:20" ht="15.6">
      <c r="A1269" s="2">
        <v>3819</v>
      </c>
      <c r="B1269" s="3">
        <v>46207</v>
      </c>
      <c r="C1269" s="4">
        <f>YEAR(SalesDataTable[[#This Row],[Order Date]])</f>
        <v>2026</v>
      </c>
      <c r="D1269" s="16" t="str">
        <f>"Q"&amp;ROUNDUP(MONTH(SalesDataTable[[#This Row],[Order Date]])/3,0)</f>
        <v>Q3</v>
      </c>
      <c r="E1269" s="4">
        <f>MONTH(SalesDataTable[[#This Row],[Order Date]])</f>
        <v>7</v>
      </c>
      <c r="F1269" s="16" t="str">
        <f>TEXT(SalesDataTable[[#This Row],[Order Date]],"MMM")</f>
        <v>Jul</v>
      </c>
      <c r="G1269" s="4" t="s">
        <v>6</v>
      </c>
      <c r="H1269" s="4" t="s">
        <v>7</v>
      </c>
      <c r="I1269" s="4" t="s">
        <v>2</v>
      </c>
      <c r="J1269" s="4" t="s">
        <v>3</v>
      </c>
      <c r="K1269" s="4" t="s">
        <v>34</v>
      </c>
      <c r="L1269" s="4" t="s">
        <v>35</v>
      </c>
      <c r="M1269" s="8">
        <v>1</v>
      </c>
      <c r="N1269" s="5">
        <v>40.39</v>
      </c>
      <c r="O1269" s="6">
        <v>0.1</v>
      </c>
      <c r="P1269" s="5">
        <v>14.38</v>
      </c>
      <c r="Q1269" s="5">
        <f t="shared" si="76"/>
        <v>36.350999999999999</v>
      </c>
      <c r="R1269" s="5">
        <f t="shared" si="77"/>
        <v>14.38</v>
      </c>
      <c r="S1269" s="5">
        <f t="shared" si="78"/>
        <v>21.970999999999997</v>
      </c>
      <c r="T1269" s="7">
        <f t="shared" si="79"/>
        <v>0.60441253335534095</v>
      </c>
    </row>
    <row r="1270" spans="1:20" ht="15.6">
      <c r="A1270" s="2">
        <v>4869</v>
      </c>
      <c r="B1270" s="3">
        <v>46207</v>
      </c>
      <c r="C1270" s="4">
        <f>YEAR(SalesDataTable[[#This Row],[Order Date]])</f>
        <v>2026</v>
      </c>
      <c r="D1270" s="16" t="str">
        <f>"Q"&amp;ROUNDUP(MONTH(SalesDataTable[[#This Row],[Order Date]])/3,0)</f>
        <v>Q3</v>
      </c>
      <c r="E1270" s="4">
        <f>MONTH(SalesDataTable[[#This Row],[Order Date]])</f>
        <v>7</v>
      </c>
      <c r="F1270" s="16" t="str">
        <f>TEXT(SalesDataTable[[#This Row],[Order Date]],"MMM")</f>
        <v>Jul</v>
      </c>
      <c r="G1270" s="4" t="s">
        <v>0</v>
      </c>
      <c r="H1270" s="4" t="s">
        <v>50</v>
      </c>
      <c r="I1270" s="4" t="s">
        <v>19</v>
      </c>
      <c r="J1270" s="4" t="s">
        <v>3</v>
      </c>
      <c r="K1270" s="4" t="s">
        <v>23</v>
      </c>
      <c r="L1270" s="4" t="s">
        <v>29</v>
      </c>
      <c r="M1270" s="8">
        <v>1</v>
      </c>
      <c r="N1270" s="5">
        <v>200.22</v>
      </c>
      <c r="O1270" s="6">
        <v>0</v>
      </c>
      <c r="P1270" s="5">
        <v>104.38</v>
      </c>
      <c r="Q1270" s="5">
        <f t="shared" si="76"/>
        <v>200.22</v>
      </c>
      <c r="R1270" s="5">
        <f t="shared" si="77"/>
        <v>104.38</v>
      </c>
      <c r="S1270" s="5">
        <f t="shared" si="78"/>
        <v>95.84</v>
      </c>
      <c r="T1270" s="7">
        <f t="shared" si="79"/>
        <v>0.47867345919488563</v>
      </c>
    </row>
    <row r="1271" spans="1:20" ht="15.6">
      <c r="A1271" s="2">
        <v>4940</v>
      </c>
      <c r="B1271" s="3">
        <v>46207</v>
      </c>
      <c r="C1271" s="4">
        <f>YEAR(SalesDataTable[[#This Row],[Order Date]])</f>
        <v>2026</v>
      </c>
      <c r="D1271" s="16" t="str">
        <f>"Q"&amp;ROUNDUP(MONTH(SalesDataTable[[#This Row],[Order Date]])/3,0)</f>
        <v>Q3</v>
      </c>
      <c r="E1271" s="4">
        <f>MONTH(SalesDataTable[[#This Row],[Order Date]])</f>
        <v>7</v>
      </c>
      <c r="F1271" s="16" t="str">
        <f>TEXT(SalesDataTable[[#This Row],[Order Date]],"MMM")</f>
        <v>Jul</v>
      </c>
      <c r="G1271" s="4" t="s">
        <v>6</v>
      </c>
      <c r="H1271" s="4" t="s">
        <v>27</v>
      </c>
      <c r="I1271" s="4" t="s">
        <v>2</v>
      </c>
      <c r="J1271" s="4" t="s">
        <v>3</v>
      </c>
      <c r="K1271" s="4" t="s">
        <v>14</v>
      </c>
      <c r="L1271" s="4" t="s">
        <v>48</v>
      </c>
      <c r="M1271" s="8">
        <v>1</v>
      </c>
      <c r="N1271" s="5">
        <v>164.78</v>
      </c>
      <c r="O1271" s="6">
        <v>0.1</v>
      </c>
      <c r="P1271" s="5">
        <v>88.72</v>
      </c>
      <c r="Q1271" s="5">
        <f t="shared" si="76"/>
        <v>148.30199999999999</v>
      </c>
      <c r="R1271" s="5">
        <f t="shared" si="77"/>
        <v>88.72</v>
      </c>
      <c r="S1271" s="5">
        <f t="shared" si="78"/>
        <v>59.581999999999994</v>
      </c>
      <c r="T1271" s="7">
        <f t="shared" si="79"/>
        <v>0.4017612709201494</v>
      </c>
    </row>
    <row r="1272" spans="1:20" ht="15.6">
      <c r="A1272" s="2">
        <v>5164</v>
      </c>
      <c r="B1272" s="3">
        <v>46207</v>
      </c>
      <c r="C1272" s="4">
        <f>YEAR(SalesDataTable[[#This Row],[Order Date]])</f>
        <v>2026</v>
      </c>
      <c r="D1272" s="16" t="str">
        <f>"Q"&amp;ROUNDUP(MONTH(SalesDataTable[[#This Row],[Order Date]])/3,0)</f>
        <v>Q3</v>
      </c>
      <c r="E1272" s="4">
        <f>MONTH(SalesDataTable[[#This Row],[Order Date]])</f>
        <v>7</v>
      </c>
      <c r="F1272" s="16" t="str">
        <f>TEXT(SalesDataTable[[#This Row],[Order Date]],"MMM")</f>
        <v>Jul</v>
      </c>
      <c r="G1272" s="4" t="s">
        <v>6</v>
      </c>
      <c r="H1272" s="4" t="s">
        <v>49</v>
      </c>
      <c r="I1272" s="4" t="s">
        <v>2</v>
      </c>
      <c r="J1272" s="4" t="s">
        <v>3</v>
      </c>
      <c r="K1272" s="4" t="s">
        <v>9</v>
      </c>
      <c r="L1272" s="4" t="s">
        <v>17</v>
      </c>
      <c r="M1272" s="8">
        <v>4</v>
      </c>
      <c r="N1272" s="5">
        <v>142.86000000000001</v>
      </c>
      <c r="O1272" s="6">
        <v>0</v>
      </c>
      <c r="P1272" s="5">
        <v>81.62</v>
      </c>
      <c r="Q1272" s="5">
        <f t="shared" si="76"/>
        <v>571.44000000000005</v>
      </c>
      <c r="R1272" s="5">
        <f t="shared" si="77"/>
        <v>326.48</v>
      </c>
      <c r="S1272" s="5">
        <f t="shared" si="78"/>
        <v>244.96000000000004</v>
      </c>
      <c r="T1272" s="7">
        <f t="shared" si="79"/>
        <v>0.42867142657146862</v>
      </c>
    </row>
    <row r="1273" spans="1:20" ht="15.6">
      <c r="A1273" s="2">
        <v>659</v>
      </c>
      <c r="B1273" s="3">
        <v>46208</v>
      </c>
      <c r="C1273" s="4">
        <f>YEAR(SalesDataTable[[#This Row],[Order Date]])</f>
        <v>2026</v>
      </c>
      <c r="D1273" s="16" t="str">
        <f>"Q"&amp;ROUNDUP(MONTH(SalesDataTable[[#This Row],[Order Date]])/3,0)</f>
        <v>Q3</v>
      </c>
      <c r="E1273" s="4">
        <f>MONTH(SalesDataTable[[#This Row],[Order Date]])</f>
        <v>7</v>
      </c>
      <c r="F1273" s="16" t="str">
        <f>TEXT(SalesDataTable[[#This Row],[Order Date]],"MMM")</f>
        <v>Jul</v>
      </c>
      <c r="G1273" s="4" t="s">
        <v>20</v>
      </c>
      <c r="H1273" s="4" t="s">
        <v>47</v>
      </c>
      <c r="I1273" s="4" t="s">
        <v>28</v>
      </c>
      <c r="J1273" s="4" t="s">
        <v>16</v>
      </c>
      <c r="K1273" s="4" t="s">
        <v>4</v>
      </c>
      <c r="L1273" s="4" t="s">
        <v>26</v>
      </c>
      <c r="M1273" s="8">
        <v>1</v>
      </c>
      <c r="N1273" s="5">
        <v>41.18</v>
      </c>
      <c r="O1273" s="6">
        <v>0</v>
      </c>
      <c r="P1273" s="5">
        <v>16.25</v>
      </c>
      <c r="Q1273" s="5">
        <f t="shared" si="76"/>
        <v>41.18</v>
      </c>
      <c r="R1273" s="5">
        <f t="shared" si="77"/>
        <v>16.25</v>
      </c>
      <c r="S1273" s="5">
        <f t="shared" si="78"/>
        <v>24.93</v>
      </c>
      <c r="T1273" s="7">
        <f t="shared" si="79"/>
        <v>0.6053909664885867</v>
      </c>
    </row>
    <row r="1274" spans="1:20" ht="15.6">
      <c r="A1274" s="2">
        <v>969</v>
      </c>
      <c r="B1274" s="3">
        <v>46208</v>
      </c>
      <c r="C1274" s="4">
        <f>YEAR(SalesDataTable[[#This Row],[Order Date]])</f>
        <v>2026</v>
      </c>
      <c r="D1274" s="16" t="str">
        <f>"Q"&amp;ROUNDUP(MONTH(SalesDataTable[[#This Row],[Order Date]])/3,0)</f>
        <v>Q3</v>
      </c>
      <c r="E1274" s="4">
        <f>MONTH(SalesDataTable[[#This Row],[Order Date]])</f>
        <v>7</v>
      </c>
      <c r="F1274" s="16" t="str">
        <f>TEXT(SalesDataTable[[#This Row],[Order Date]],"MMM")</f>
        <v>Jul</v>
      </c>
      <c r="G1274" s="4" t="s">
        <v>6</v>
      </c>
      <c r="H1274" s="4" t="s">
        <v>41</v>
      </c>
      <c r="I1274" s="4" t="s">
        <v>8</v>
      </c>
      <c r="J1274" s="4" t="s">
        <v>16</v>
      </c>
      <c r="K1274" s="4" t="s">
        <v>34</v>
      </c>
      <c r="L1274" s="4" t="s">
        <v>42</v>
      </c>
      <c r="M1274" s="8">
        <v>12</v>
      </c>
      <c r="N1274" s="5">
        <v>35.81</v>
      </c>
      <c r="O1274" s="6">
        <v>0.15</v>
      </c>
      <c r="P1274" s="5">
        <v>14.29</v>
      </c>
      <c r="Q1274" s="5">
        <f t="shared" si="76"/>
        <v>365.262</v>
      </c>
      <c r="R1274" s="5">
        <f t="shared" si="77"/>
        <v>171.48</v>
      </c>
      <c r="S1274" s="5">
        <f t="shared" si="78"/>
        <v>193.78200000000001</v>
      </c>
      <c r="T1274" s="7">
        <f t="shared" si="79"/>
        <v>0.53052877112866936</v>
      </c>
    </row>
    <row r="1275" spans="1:20" ht="15.6">
      <c r="A1275" s="2">
        <v>1096</v>
      </c>
      <c r="B1275" s="3">
        <v>46208</v>
      </c>
      <c r="C1275" s="4">
        <f>YEAR(SalesDataTable[[#This Row],[Order Date]])</f>
        <v>2026</v>
      </c>
      <c r="D1275" s="16" t="str">
        <f>"Q"&amp;ROUNDUP(MONTH(SalesDataTable[[#This Row],[Order Date]])/3,0)</f>
        <v>Q3</v>
      </c>
      <c r="E1275" s="4">
        <f>MONTH(SalesDataTable[[#This Row],[Order Date]])</f>
        <v>7</v>
      </c>
      <c r="F1275" s="16" t="str">
        <f>TEXT(SalesDataTable[[#This Row],[Order Date]],"MMM")</f>
        <v>Jul</v>
      </c>
      <c r="G1275" s="4" t="s">
        <v>6</v>
      </c>
      <c r="H1275" s="4" t="s">
        <v>49</v>
      </c>
      <c r="I1275" s="4" t="s">
        <v>19</v>
      </c>
      <c r="J1275" s="4" t="s">
        <v>13</v>
      </c>
      <c r="K1275" s="4" t="s">
        <v>23</v>
      </c>
      <c r="L1275" s="4" t="s">
        <v>24</v>
      </c>
      <c r="M1275" s="8">
        <v>3</v>
      </c>
      <c r="N1275" s="5">
        <v>345.42</v>
      </c>
      <c r="O1275" s="6">
        <v>0</v>
      </c>
      <c r="P1275" s="5">
        <v>198.69</v>
      </c>
      <c r="Q1275" s="5">
        <f t="shared" si="76"/>
        <v>1036.26</v>
      </c>
      <c r="R1275" s="5">
        <f t="shared" si="77"/>
        <v>596.06999999999994</v>
      </c>
      <c r="S1275" s="5">
        <f t="shared" si="78"/>
        <v>440.19000000000005</v>
      </c>
      <c r="T1275" s="7">
        <f t="shared" si="79"/>
        <v>0.42478721556366167</v>
      </c>
    </row>
    <row r="1276" spans="1:20" ht="15.6">
      <c r="A1276" s="2">
        <v>1440</v>
      </c>
      <c r="B1276" s="3">
        <v>46208</v>
      </c>
      <c r="C1276" s="4">
        <f>YEAR(SalesDataTable[[#This Row],[Order Date]])</f>
        <v>2026</v>
      </c>
      <c r="D1276" s="16" t="str">
        <f>"Q"&amp;ROUNDUP(MONTH(SalesDataTable[[#This Row],[Order Date]])/3,0)</f>
        <v>Q3</v>
      </c>
      <c r="E1276" s="4">
        <f>MONTH(SalesDataTable[[#This Row],[Order Date]])</f>
        <v>7</v>
      </c>
      <c r="F1276" s="16" t="str">
        <f>TEXT(SalesDataTable[[#This Row],[Order Date]],"MMM")</f>
        <v>Jul</v>
      </c>
      <c r="G1276" s="4" t="s">
        <v>20</v>
      </c>
      <c r="H1276" s="4" t="s">
        <v>33</v>
      </c>
      <c r="I1276" s="4" t="s">
        <v>2</v>
      </c>
      <c r="J1276" s="4" t="s">
        <v>3</v>
      </c>
      <c r="K1276" s="4" t="s">
        <v>4</v>
      </c>
      <c r="L1276" s="4" t="s">
        <v>30</v>
      </c>
      <c r="M1276" s="8">
        <v>4</v>
      </c>
      <c r="N1276" s="5">
        <v>101.66</v>
      </c>
      <c r="O1276" s="6">
        <v>0.1</v>
      </c>
      <c r="P1276" s="5">
        <v>51.55</v>
      </c>
      <c r="Q1276" s="5">
        <f t="shared" si="76"/>
        <v>365.976</v>
      </c>
      <c r="R1276" s="5">
        <f t="shared" si="77"/>
        <v>206.2</v>
      </c>
      <c r="S1276" s="5">
        <f t="shared" si="78"/>
        <v>159.77600000000001</v>
      </c>
      <c r="T1276" s="7">
        <f t="shared" si="79"/>
        <v>0.43657507596126527</v>
      </c>
    </row>
    <row r="1277" spans="1:20" ht="15.6">
      <c r="A1277" s="2">
        <v>2052</v>
      </c>
      <c r="B1277" s="3">
        <v>46208</v>
      </c>
      <c r="C1277" s="4">
        <f>YEAR(SalesDataTable[[#This Row],[Order Date]])</f>
        <v>2026</v>
      </c>
      <c r="D1277" s="16" t="str">
        <f>"Q"&amp;ROUNDUP(MONTH(SalesDataTable[[#This Row],[Order Date]])/3,0)</f>
        <v>Q3</v>
      </c>
      <c r="E1277" s="4">
        <f>MONTH(SalesDataTable[[#This Row],[Order Date]])</f>
        <v>7</v>
      </c>
      <c r="F1277" s="16" t="str">
        <f>TEXT(SalesDataTable[[#This Row],[Order Date]],"MMM")</f>
        <v>Jul</v>
      </c>
      <c r="G1277" s="4" t="s">
        <v>20</v>
      </c>
      <c r="H1277" s="4" t="s">
        <v>47</v>
      </c>
      <c r="I1277" s="4" t="s">
        <v>2</v>
      </c>
      <c r="J1277" s="4" t="s">
        <v>16</v>
      </c>
      <c r="K1277" s="4" t="s">
        <v>9</v>
      </c>
      <c r="L1277" s="4" t="s">
        <v>17</v>
      </c>
      <c r="M1277" s="8">
        <v>3</v>
      </c>
      <c r="N1277" s="5">
        <v>146.88999999999999</v>
      </c>
      <c r="O1277" s="6">
        <v>0</v>
      </c>
      <c r="P1277" s="5">
        <v>77.650000000000006</v>
      </c>
      <c r="Q1277" s="5">
        <f t="shared" si="76"/>
        <v>440.66999999999996</v>
      </c>
      <c r="R1277" s="5">
        <f t="shared" si="77"/>
        <v>232.95000000000002</v>
      </c>
      <c r="S1277" s="5">
        <f t="shared" si="78"/>
        <v>207.71999999999994</v>
      </c>
      <c r="T1277" s="7">
        <f t="shared" si="79"/>
        <v>0.47137313636054179</v>
      </c>
    </row>
    <row r="1278" spans="1:20" ht="15.6">
      <c r="A1278" s="2">
        <v>2096</v>
      </c>
      <c r="B1278" s="3">
        <v>46208</v>
      </c>
      <c r="C1278" s="4">
        <f>YEAR(SalesDataTable[[#This Row],[Order Date]])</f>
        <v>2026</v>
      </c>
      <c r="D1278" s="16" t="str">
        <f>"Q"&amp;ROUNDUP(MONTH(SalesDataTable[[#This Row],[Order Date]])/3,0)</f>
        <v>Q3</v>
      </c>
      <c r="E1278" s="4">
        <f>MONTH(SalesDataTable[[#This Row],[Order Date]])</f>
        <v>7</v>
      </c>
      <c r="F1278" s="16" t="str">
        <f>TEXT(SalesDataTable[[#This Row],[Order Date]],"MMM")</f>
        <v>Jul</v>
      </c>
      <c r="G1278" s="4" t="s">
        <v>20</v>
      </c>
      <c r="H1278" s="4" t="s">
        <v>47</v>
      </c>
      <c r="I1278" s="4" t="s">
        <v>28</v>
      </c>
      <c r="J1278" s="4" t="s">
        <v>3</v>
      </c>
      <c r="K1278" s="4" t="s">
        <v>14</v>
      </c>
      <c r="L1278" s="4" t="s">
        <v>48</v>
      </c>
      <c r="M1278" s="8">
        <v>2</v>
      </c>
      <c r="N1278" s="5">
        <v>161.21</v>
      </c>
      <c r="O1278" s="6">
        <v>0</v>
      </c>
      <c r="P1278" s="5">
        <v>85.2</v>
      </c>
      <c r="Q1278" s="5">
        <f t="shared" si="76"/>
        <v>322.42</v>
      </c>
      <c r="R1278" s="5">
        <f t="shared" si="77"/>
        <v>170.4</v>
      </c>
      <c r="S1278" s="5">
        <f t="shared" si="78"/>
        <v>152.02000000000001</v>
      </c>
      <c r="T1278" s="7">
        <f t="shared" si="79"/>
        <v>0.47149680540909372</v>
      </c>
    </row>
    <row r="1279" spans="1:20" ht="15.6">
      <c r="A1279" s="2">
        <v>2488</v>
      </c>
      <c r="B1279" s="3">
        <v>46208</v>
      </c>
      <c r="C1279" s="4">
        <f>YEAR(SalesDataTable[[#This Row],[Order Date]])</f>
        <v>2026</v>
      </c>
      <c r="D1279" s="16" t="str">
        <f>"Q"&amp;ROUNDUP(MONTH(SalesDataTable[[#This Row],[Order Date]])/3,0)</f>
        <v>Q3</v>
      </c>
      <c r="E1279" s="4">
        <f>MONTH(SalesDataTable[[#This Row],[Order Date]])</f>
        <v>7</v>
      </c>
      <c r="F1279" s="16" t="str">
        <f>TEXT(SalesDataTable[[#This Row],[Order Date]],"MMM")</f>
        <v>Jul</v>
      </c>
      <c r="G1279" s="4" t="s">
        <v>20</v>
      </c>
      <c r="H1279" s="4" t="s">
        <v>33</v>
      </c>
      <c r="I1279" s="4" t="s">
        <v>19</v>
      </c>
      <c r="J1279" s="4" t="s">
        <v>13</v>
      </c>
      <c r="K1279" s="4" t="s">
        <v>9</v>
      </c>
      <c r="L1279" s="4" t="s">
        <v>46</v>
      </c>
      <c r="M1279" s="8">
        <v>2</v>
      </c>
      <c r="N1279" s="5">
        <v>71.27</v>
      </c>
      <c r="O1279" s="6">
        <v>0.05</v>
      </c>
      <c r="P1279" s="5">
        <v>32.85</v>
      </c>
      <c r="Q1279" s="5">
        <f t="shared" si="76"/>
        <v>135.41299999999998</v>
      </c>
      <c r="R1279" s="5">
        <f t="shared" si="77"/>
        <v>65.7</v>
      </c>
      <c r="S1279" s="5">
        <f t="shared" si="78"/>
        <v>69.71299999999998</v>
      </c>
      <c r="T1279" s="7">
        <f t="shared" si="79"/>
        <v>0.5148176319851121</v>
      </c>
    </row>
    <row r="1280" spans="1:20" ht="15.6">
      <c r="A1280" s="2">
        <v>3220</v>
      </c>
      <c r="B1280" s="3">
        <v>46208</v>
      </c>
      <c r="C1280" s="4">
        <f>YEAR(SalesDataTable[[#This Row],[Order Date]])</f>
        <v>2026</v>
      </c>
      <c r="D1280" s="16" t="str">
        <f>"Q"&amp;ROUNDUP(MONTH(SalesDataTable[[#This Row],[Order Date]])/3,0)</f>
        <v>Q3</v>
      </c>
      <c r="E1280" s="4">
        <f>MONTH(SalesDataTable[[#This Row],[Order Date]])</f>
        <v>7</v>
      </c>
      <c r="F1280" s="16" t="str">
        <f>TEXT(SalesDataTable[[#This Row],[Order Date]],"MMM")</f>
        <v>Jul</v>
      </c>
      <c r="G1280" s="4" t="s">
        <v>0</v>
      </c>
      <c r="H1280" s="4" t="s">
        <v>36</v>
      </c>
      <c r="I1280" s="4" t="s">
        <v>19</v>
      </c>
      <c r="J1280" s="4" t="s">
        <v>3</v>
      </c>
      <c r="K1280" s="4" t="s">
        <v>34</v>
      </c>
      <c r="L1280" s="4" t="s">
        <v>45</v>
      </c>
      <c r="M1280" s="8">
        <v>3</v>
      </c>
      <c r="N1280" s="5">
        <v>50.16</v>
      </c>
      <c r="O1280" s="6">
        <v>0.05</v>
      </c>
      <c r="P1280" s="5">
        <v>22.24</v>
      </c>
      <c r="Q1280" s="5">
        <f t="shared" si="76"/>
        <v>142.95599999999999</v>
      </c>
      <c r="R1280" s="5">
        <f t="shared" si="77"/>
        <v>66.72</v>
      </c>
      <c r="S1280" s="5">
        <f t="shared" si="78"/>
        <v>76.23599999999999</v>
      </c>
      <c r="T1280" s="7">
        <f t="shared" si="79"/>
        <v>0.53328296818601528</v>
      </c>
    </row>
    <row r="1281" spans="1:20" ht="15.6">
      <c r="A1281" s="2">
        <v>3711</v>
      </c>
      <c r="B1281" s="3">
        <v>46208</v>
      </c>
      <c r="C1281" s="4">
        <f>YEAR(SalesDataTable[[#This Row],[Order Date]])</f>
        <v>2026</v>
      </c>
      <c r="D1281" s="16" t="str">
        <f>"Q"&amp;ROUNDUP(MONTH(SalesDataTable[[#This Row],[Order Date]])/3,0)</f>
        <v>Q3</v>
      </c>
      <c r="E1281" s="4">
        <f>MONTH(SalesDataTable[[#This Row],[Order Date]])</f>
        <v>7</v>
      </c>
      <c r="F1281" s="16" t="str">
        <f>TEXT(SalesDataTable[[#This Row],[Order Date]],"MMM")</f>
        <v>Jul</v>
      </c>
      <c r="G1281" s="4" t="s">
        <v>20</v>
      </c>
      <c r="H1281" s="4" t="s">
        <v>21</v>
      </c>
      <c r="I1281" s="4" t="s">
        <v>28</v>
      </c>
      <c r="J1281" s="4" t="s">
        <v>13</v>
      </c>
      <c r="K1281" s="4" t="s">
        <v>9</v>
      </c>
      <c r="L1281" s="4" t="s">
        <v>17</v>
      </c>
      <c r="M1281" s="8">
        <v>1</v>
      </c>
      <c r="N1281" s="5">
        <v>145.37</v>
      </c>
      <c r="O1281" s="6">
        <v>0.05</v>
      </c>
      <c r="P1281" s="5">
        <v>81.02</v>
      </c>
      <c r="Q1281" s="5">
        <f t="shared" si="76"/>
        <v>138.10149999999999</v>
      </c>
      <c r="R1281" s="5">
        <f t="shared" si="77"/>
        <v>81.02</v>
      </c>
      <c r="S1281" s="5">
        <f t="shared" si="78"/>
        <v>57.081499999999991</v>
      </c>
      <c r="T1281" s="7">
        <f t="shared" si="79"/>
        <v>0.41333005072356199</v>
      </c>
    </row>
    <row r="1282" spans="1:20" ht="15.6">
      <c r="A1282" s="2">
        <v>3823</v>
      </c>
      <c r="B1282" s="3">
        <v>46208</v>
      </c>
      <c r="C1282" s="4">
        <f>YEAR(SalesDataTable[[#This Row],[Order Date]])</f>
        <v>2026</v>
      </c>
      <c r="D1282" s="16" t="str">
        <f>"Q"&amp;ROUNDUP(MONTH(SalesDataTable[[#This Row],[Order Date]])/3,0)</f>
        <v>Q3</v>
      </c>
      <c r="E1282" s="4">
        <f>MONTH(SalesDataTable[[#This Row],[Order Date]])</f>
        <v>7</v>
      </c>
      <c r="F1282" s="16" t="str">
        <f>TEXT(SalesDataTable[[#This Row],[Order Date]],"MMM")</f>
        <v>Jul</v>
      </c>
      <c r="G1282" s="4" t="s">
        <v>20</v>
      </c>
      <c r="H1282" s="4" t="s">
        <v>31</v>
      </c>
      <c r="I1282" s="4" t="s">
        <v>19</v>
      </c>
      <c r="J1282" s="4" t="s">
        <v>13</v>
      </c>
      <c r="K1282" s="4" t="s">
        <v>14</v>
      </c>
      <c r="L1282" s="4" t="s">
        <v>32</v>
      </c>
      <c r="M1282" s="8">
        <v>2</v>
      </c>
      <c r="N1282" s="5">
        <v>47.1</v>
      </c>
      <c r="O1282" s="6">
        <v>0</v>
      </c>
      <c r="P1282" s="5">
        <v>17.920000000000002</v>
      </c>
      <c r="Q1282" s="5">
        <f t="shared" ref="Q1282:Q1345" si="80">M1282*N1282*(1-O1282)</f>
        <v>94.2</v>
      </c>
      <c r="R1282" s="5">
        <f t="shared" ref="R1282:R1345" si="81">M1282*P1282</f>
        <v>35.840000000000003</v>
      </c>
      <c r="S1282" s="5">
        <f t="shared" ref="S1282:S1345" si="82">Q1282-R1282</f>
        <v>58.36</v>
      </c>
      <c r="T1282" s="7">
        <f t="shared" ref="T1282:T1345" si="83">IFERROR(S1282/Q1282,0)</f>
        <v>0.6195329087048832</v>
      </c>
    </row>
    <row r="1283" spans="1:20" ht="15.6">
      <c r="A1283" s="2">
        <v>4058</v>
      </c>
      <c r="B1283" s="3">
        <v>46208</v>
      </c>
      <c r="C1283" s="4">
        <f>YEAR(SalesDataTable[[#This Row],[Order Date]])</f>
        <v>2026</v>
      </c>
      <c r="D1283" s="16" t="str">
        <f>"Q"&amp;ROUNDUP(MONTH(SalesDataTable[[#This Row],[Order Date]])/3,0)</f>
        <v>Q3</v>
      </c>
      <c r="E1283" s="4">
        <f>MONTH(SalesDataTable[[#This Row],[Order Date]])</f>
        <v>7</v>
      </c>
      <c r="F1283" s="16" t="str">
        <f>TEXT(SalesDataTable[[#This Row],[Order Date]],"MMM")</f>
        <v>Jul</v>
      </c>
      <c r="G1283" s="4" t="s">
        <v>20</v>
      </c>
      <c r="H1283" s="4" t="s">
        <v>47</v>
      </c>
      <c r="I1283" s="4" t="s">
        <v>8</v>
      </c>
      <c r="J1283" s="4" t="s">
        <v>16</v>
      </c>
      <c r="K1283" s="4" t="s">
        <v>9</v>
      </c>
      <c r="L1283" s="4" t="s">
        <v>37</v>
      </c>
      <c r="M1283" s="8">
        <v>5</v>
      </c>
      <c r="N1283" s="5">
        <v>155.09</v>
      </c>
      <c r="O1283" s="6">
        <v>0.1</v>
      </c>
      <c r="P1283" s="5">
        <v>78.52</v>
      </c>
      <c r="Q1283" s="5">
        <f t="shared" si="80"/>
        <v>697.90500000000009</v>
      </c>
      <c r="R1283" s="5">
        <f t="shared" si="81"/>
        <v>392.59999999999997</v>
      </c>
      <c r="S1283" s="5">
        <f t="shared" si="82"/>
        <v>305.30500000000012</v>
      </c>
      <c r="T1283" s="7">
        <f t="shared" si="83"/>
        <v>0.43745925305020034</v>
      </c>
    </row>
    <row r="1284" spans="1:20" ht="15.6">
      <c r="A1284" s="2">
        <v>4126</v>
      </c>
      <c r="B1284" s="3">
        <v>46208</v>
      </c>
      <c r="C1284" s="4">
        <f>YEAR(SalesDataTable[[#This Row],[Order Date]])</f>
        <v>2026</v>
      </c>
      <c r="D1284" s="16" t="str">
        <f>"Q"&amp;ROUNDUP(MONTH(SalesDataTable[[#This Row],[Order Date]])/3,0)</f>
        <v>Q3</v>
      </c>
      <c r="E1284" s="4">
        <f>MONTH(SalesDataTable[[#This Row],[Order Date]])</f>
        <v>7</v>
      </c>
      <c r="F1284" s="16" t="str">
        <f>TEXT(SalesDataTable[[#This Row],[Order Date]],"MMM")</f>
        <v>Jul</v>
      </c>
      <c r="G1284" s="4" t="s">
        <v>20</v>
      </c>
      <c r="H1284" s="4" t="s">
        <v>47</v>
      </c>
      <c r="I1284" s="4" t="s">
        <v>2</v>
      </c>
      <c r="J1284" s="4" t="s">
        <v>13</v>
      </c>
      <c r="K1284" s="4" t="s">
        <v>4</v>
      </c>
      <c r="L1284" s="4" t="s">
        <v>5</v>
      </c>
      <c r="M1284" s="8">
        <v>3</v>
      </c>
      <c r="N1284" s="5">
        <v>82.89</v>
      </c>
      <c r="O1284" s="6">
        <v>0</v>
      </c>
      <c r="P1284" s="5">
        <v>42.31</v>
      </c>
      <c r="Q1284" s="5">
        <f t="shared" si="80"/>
        <v>248.67000000000002</v>
      </c>
      <c r="R1284" s="5">
        <f t="shared" si="81"/>
        <v>126.93</v>
      </c>
      <c r="S1284" s="5">
        <f t="shared" si="82"/>
        <v>121.74000000000001</v>
      </c>
      <c r="T1284" s="7">
        <f t="shared" si="83"/>
        <v>0.48956448304982508</v>
      </c>
    </row>
    <row r="1285" spans="1:20" ht="15.6">
      <c r="A1285" s="2">
        <v>5080</v>
      </c>
      <c r="B1285" s="3">
        <v>46208</v>
      </c>
      <c r="C1285" s="4">
        <f>YEAR(SalesDataTable[[#This Row],[Order Date]])</f>
        <v>2026</v>
      </c>
      <c r="D1285" s="16" t="str">
        <f>"Q"&amp;ROUNDUP(MONTH(SalesDataTable[[#This Row],[Order Date]])/3,0)</f>
        <v>Q3</v>
      </c>
      <c r="E1285" s="4">
        <f>MONTH(SalesDataTable[[#This Row],[Order Date]])</f>
        <v>7</v>
      </c>
      <c r="F1285" s="16" t="str">
        <f>TEXT(SalesDataTable[[#This Row],[Order Date]],"MMM")</f>
        <v>Jul</v>
      </c>
      <c r="G1285" s="4" t="s">
        <v>11</v>
      </c>
      <c r="H1285" s="4" t="s">
        <v>18</v>
      </c>
      <c r="I1285" s="4" t="s">
        <v>19</v>
      </c>
      <c r="J1285" s="4" t="s">
        <v>13</v>
      </c>
      <c r="K1285" s="4" t="s">
        <v>4</v>
      </c>
      <c r="L1285" s="4" t="s">
        <v>5</v>
      </c>
      <c r="M1285" s="8">
        <v>2</v>
      </c>
      <c r="N1285" s="5">
        <v>80.8</v>
      </c>
      <c r="O1285" s="6">
        <v>0</v>
      </c>
      <c r="P1285" s="5">
        <v>42.21</v>
      </c>
      <c r="Q1285" s="5">
        <f t="shared" si="80"/>
        <v>161.6</v>
      </c>
      <c r="R1285" s="5">
        <f t="shared" si="81"/>
        <v>84.42</v>
      </c>
      <c r="S1285" s="5">
        <f t="shared" si="82"/>
        <v>77.179999999999993</v>
      </c>
      <c r="T1285" s="7">
        <f t="shared" si="83"/>
        <v>0.47759900990099008</v>
      </c>
    </row>
    <row r="1286" spans="1:20" ht="15.6">
      <c r="A1286" s="2">
        <v>923</v>
      </c>
      <c r="B1286" s="3">
        <v>46209</v>
      </c>
      <c r="C1286" s="4">
        <f>YEAR(SalesDataTable[[#This Row],[Order Date]])</f>
        <v>2026</v>
      </c>
      <c r="D1286" s="16" t="str">
        <f>"Q"&amp;ROUNDUP(MONTH(SalesDataTable[[#This Row],[Order Date]])/3,0)</f>
        <v>Q3</v>
      </c>
      <c r="E1286" s="4">
        <f>MONTH(SalesDataTable[[#This Row],[Order Date]])</f>
        <v>7</v>
      </c>
      <c r="F1286" s="16" t="str">
        <f>TEXT(SalesDataTable[[#This Row],[Order Date]],"MMM")</f>
        <v>Jul</v>
      </c>
      <c r="G1286" s="4" t="s">
        <v>11</v>
      </c>
      <c r="H1286" s="4" t="s">
        <v>25</v>
      </c>
      <c r="I1286" s="4" t="s">
        <v>2</v>
      </c>
      <c r="J1286" s="4" t="s">
        <v>13</v>
      </c>
      <c r="K1286" s="4" t="s">
        <v>34</v>
      </c>
      <c r="L1286" s="4" t="s">
        <v>35</v>
      </c>
      <c r="M1286" s="8">
        <v>2</v>
      </c>
      <c r="N1286" s="5">
        <v>39.54</v>
      </c>
      <c r="O1286" s="6">
        <v>0.05</v>
      </c>
      <c r="P1286" s="5">
        <v>14.68</v>
      </c>
      <c r="Q1286" s="5">
        <f t="shared" si="80"/>
        <v>75.125999999999991</v>
      </c>
      <c r="R1286" s="5">
        <f t="shared" si="81"/>
        <v>29.36</v>
      </c>
      <c r="S1286" s="5">
        <f t="shared" si="82"/>
        <v>45.765999999999991</v>
      </c>
      <c r="T1286" s="7">
        <f t="shared" si="83"/>
        <v>0.60918989431089099</v>
      </c>
    </row>
    <row r="1287" spans="1:20" ht="15.6">
      <c r="A1287" s="2">
        <v>1549</v>
      </c>
      <c r="B1287" s="3">
        <v>46209</v>
      </c>
      <c r="C1287" s="4">
        <f>YEAR(SalesDataTable[[#This Row],[Order Date]])</f>
        <v>2026</v>
      </c>
      <c r="D1287" s="16" t="str">
        <f>"Q"&amp;ROUNDUP(MONTH(SalesDataTable[[#This Row],[Order Date]])/3,0)</f>
        <v>Q3</v>
      </c>
      <c r="E1287" s="4">
        <f>MONTH(SalesDataTable[[#This Row],[Order Date]])</f>
        <v>7</v>
      </c>
      <c r="F1287" s="16" t="str">
        <f>TEXT(SalesDataTable[[#This Row],[Order Date]],"MMM")</f>
        <v>Jul</v>
      </c>
      <c r="G1287" s="4" t="s">
        <v>11</v>
      </c>
      <c r="H1287" s="4" t="s">
        <v>12</v>
      </c>
      <c r="I1287" s="4" t="s">
        <v>2</v>
      </c>
      <c r="J1287" s="4" t="s">
        <v>13</v>
      </c>
      <c r="K1287" s="4" t="s">
        <v>34</v>
      </c>
      <c r="L1287" s="4" t="s">
        <v>38</v>
      </c>
      <c r="M1287" s="8">
        <v>2</v>
      </c>
      <c r="N1287" s="5">
        <v>121.35</v>
      </c>
      <c r="O1287" s="6">
        <v>0</v>
      </c>
      <c r="P1287" s="5">
        <v>71.06</v>
      </c>
      <c r="Q1287" s="5">
        <f t="shared" si="80"/>
        <v>242.7</v>
      </c>
      <c r="R1287" s="5">
        <f t="shared" si="81"/>
        <v>142.12</v>
      </c>
      <c r="S1287" s="5">
        <f t="shared" si="82"/>
        <v>100.57999999999998</v>
      </c>
      <c r="T1287" s="7">
        <f t="shared" si="83"/>
        <v>0.41442109600329619</v>
      </c>
    </row>
    <row r="1288" spans="1:20" ht="15.6">
      <c r="A1288" s="2">
        <v>1839</v>
      </c>
      <c r="B1288" s="3">
        <v>46209</v>
      </c>
      <c r="C1288" s="4">
        <f>YEAR(SalesDataTable[[#This Row],[Order Date]])</f>
        <v>2026</v>
      </c>
      <c r="D1288" s="16" t="str">
        <f>"Q"&amp;ROUNDUP(MONTH(SalesDataTable[[#This Row],[Order Date]])/3,0)</f>
        <v>Q3</v>
      </c>
      <c r="E1288" s="4">
        <f>MONTH(SalesDataTable[[#This Row],[Order Date]])</f>
        <v>7</v>
      </c>
      <c r="F1288" s="16" t="str">
        <f>TEXT(SalesDataTable[[#This Row],[Order Date]],"MMM")</f>
        <v>Jul</v>
      </c>
      <c r="G1288" s="4" t="s">
        <v>20</v>
      </c>
      <c r="H1288" s="4" t="s">
        <v>33</v>
      </c>
      <c r="I1288" s="4" t="s">
        <v>19</v>
      </c>
      <c r="J1288" s="4" t="s">
        <v>3</v>
      </c>
      <c r="K1288" s="4" t="s">
        <v>34</v>
      </c>
      <c r="L1288" s="4" t="s">
        <v>35</v>
      </c>
      <c r="M1288" s="8">
        <v>1</v>
      </c>
      <c r="N1288" s="5">
        <v>41.37</v>
      </c>
      <c r="O1288" s="6">
        <v>0</v>
      </c>
      <c r="P1288" s="5">
        <v>15.12</v>
      </c>
      <c r="Q1288" s="5">
        <f t="shared" si="80"/>
        <v>41.37</v>
      </c>
      <c r="R1288" s="5">
        <f t="shared" si="81"/>
        <v>15.12</v>
      </c>
      <c r="S1288" s="5">
        <f t="shared" si="82"/>
        <v>26.25</v>
      </c>
      <c r="T1288" s="7">
        <f t="shared" si="83"/>
        <v>0.63451776649746194</v>
      </c>
    </row>
    <row r="1289" spans="1:20" ht="15.6">
      <c r="A1289" s="2">
        <v>2053</v>
      </c>
      <c r="B1289" s="3">
        <v>46209</v>
      </c>
      <c r="C1289" s="4">
        <f>YEAR(SalesDataTable[[#This Row],[Order Date]])</f>
        <v>2026</v>
      </c>
      <c r="D1289" s="16" t="str">
        <f>"Q"&amp;ROUNDUP(MONTH(SalesDataTable[[#This Row],[Order Date]])/3,0)</f>
        <v>Q3</v>
      </c>
      <c r="E1289" s="4">
        <f>MONTH(SalesDataTable[[#This Row],[Order Date]])</f>
        <v>7</v>
      </c>
      <c r="F1289" s="16" t="str">
        <f>TEXT(SalesDataTable[[#This Row],[Order Date]],"MMM")</f>
        <v>Jul</v>
      </c>
      <c r="G1289" s="4" t="s">
        <v>6</v>
      </c>
      <c r="H1289" s="4" t="s">
        <v>43</v>
      </c>
      <c r="I1289" s="4" t="s">
        <v>2</v>
      </c>
      <c r="J1289" s="4" t="s">
        <v>13</v>
      </c>
      <c r="K1289" s="4" t="s">
        <v>4</v>
      </c>
      <c r="L1289" s="4" t="s">
        <v>5</v>
      </c>
      <c r="M1289" s="8">
        <v>5</v>
      </c>
      <c r="N1289" s="5">
        <v>81.63</v>
      </c>
      <c r="O1289" s="6">
        <v>0.05</v>
      </c>
      <c r="P1289" s="5">
        <v>42.36</v>
      </c>
      <c r="Q1289" s="5">
        <f t="shared" si="80"/>
        <v>387.74249999999995</v>
      </c>
      <c r="R1289" s="5">
        <f t="shared" si="81"/>
        <v>211.8</v>
      </c>
      <c r="S1289" s="5">
        <f t="shared" si="82"/>
        <v>175.94249999999994</v>
      </c>
      <c r="T1289" s="7">
        <f t="shared" si="83"/>
        <v>0.45376119460724568</v>
      </c>
    </row>
    <row r="1290" spans="1:20" ht="15.6">
      <c r="A1290" s="2">
        <v>2342</v>
      </c>
      <c r="B1290" s="3">
        <v>46209</v>
      </c>
      <c r="C1290" s="4">
        <f>YEAR(SalesDataTable[[#This Row],[Order Date]])</f>
        <v>2026</v>
      </c>
      <c r="D1290" s="16" t="str">
        <f>"Q"&amp;ROUNDUP(MONTH(SalesDataTable[[#This Row],[Order Date]])/3,0)</f>
        <v>Q3</v>
      </c>
      <c r="E1290" s="4">
        <f>MONTH(SalesDataTable[[#This Row],[Order Date]])</f>
        <v>7</v>
      </c>
      <c r="F1290" s="16" t="str">
        <f>TEXT(SalesDataTable[[#This Row],[Order Date]],"MMM")</f>
        <v>Jul</v>
      </c>
      <c r="G1290" s="4" t="s">
        <v>6</v>
      </c>
      <c r="H1290" s="4" t="s">
        <v>7</v>
      </c>
      <c r="I1290" s="4" t="s">
        <v>2</v>
      </c>
      <c r="J1290" s="4" t="s">
        <v>3</v>
      </c>
      <c r="K1290" s="4" t="s">
        <v>34</v>
      </c>
      <c r="L1290" s="4" t="s">
        <v>42</v>
      </c>
      <c r="M1290" s="8">
        <v>1</v>
      </c>
      <c r="N1290" s="5">
        <v>36.19</v>
      </c>
      <c r="O1290" s="6">
        <v>0</v>
      </c>
      <c r="P1290" s="5">
        <v>13.91</v>
      </c>
      <c r="Q1290" s="5">
        <f t="shared" si="80"/>
        <v>36.19</v>
      </c>
      <c r="R1290" s="5">
        <f t="shared" si="81"/>
        <v>13.91</v>
      </c>
      <c r="S1290" s="5">
        <f t="shared" si="82"/>
        <v>22.279999999999998</v>
      </c>
      <c r="T1290" s="7">
        <f t="shared" si="83"/>
        <v>0.61563967946946663</v>
      </c>
    </row>
    <row r="1291" spans="1:20" ht="15.6">
      <c r="A1291" s="2">
        <v>2465</v>
      </c>
      <c r="B1291" s="3">
        <v>46209</v>
      </c>
      <c r="C1291" s="4">
        <f>YEAR(SalesDataTable[[#This Row],[Order Date]])</f>
        <v>2026</v>
      </c>
      <c r="D1291" s="16" t="str">
        <f>"Q"&amp;ROUNDUP(MONTH(SalesDataTable[[#This Row],[Order Date]])/3,0)</f>
        <v>Q3</v>
      </c>
      <c r="E1291" s="4">
        <f>MONTH(SalesDataTable[[#This Row],[Order Date]])</f>
        <v>7</v>
      </c>
      <c r="F1291" s="16" t="str">
        <f>TEXT(SalesDataTable[[#This Row],[Order Date]],"MMM")</f>
        <v>Jul</v>
      </c>
      <c r="G1291" s="4" t="s">
        <v>6</v>
      </c>
      <c r="H1291" s="4" t="s">
        <v>7</v>
      </c>
      <c r="I1291" s="4" t="s">
        <v>28</v>
      </c>
      <c r="J1291" s="4" t="s">
        <v>13</v>
      </c>
      <c r="K1291" s="4" t="s">
        <v>9</v>
      </c>
      <c r="L1291" s="4" t="s">
        <v>17</v>
      </c>
      <c r="M1291" s="8">
        <v>1</v>
      </c>
      <c r="N1291" s="5">
        <v>142.04</v>
      </c>
      <c r="O1291" s="6">
        <v>0</v>
      </c>
      <c r="P1291" s="5">
        <v>81.67</v>
      </c>
      <c r="Q1291" s="5">
        <f t="shared" si="80"/>
        <v>142.04</v>
      </c>
      <c r="R1291" s="5">
        <f t="shared" si="81"/>
        <v>81.67</v>
      </c>
      <c r="S1291" s="5">
        <f t="shared" si="82"/>
        <v>60.36999999999999</v>
      </c>
      <c r="T1291" s="7">
        <f t="shared" si="83"/>
        <v>0.4250211208110391</v>
      </c>
    </row>
    <row r="1292" spans="1:20" ht="15.6">
      <c r="A1292" s="2">
        <v>3990</v>
      </c>
      <c r="B1292" s="3">
        <v>46209</v>
      </c>
      <c r="C1292" s="4">
        <f>YEAR(SalesDataTable[[#This Row],[Order Date]])</f>
        <v>2026</v>
      </c>
      <c r="D1292" s="16" t="str">
        <f>"Q"&amp;ROUNDUP(MONTH(SalesDataTable[[#This Row],[Order Date]])/3,0)</f>
        <v>Q3</v>
      </c>
      <c r="E1292" s="4">
        <f>MONTH(SalesDataTable[[#This Row],[Order Date]])</f>
        <v>7</v>
      </c>
      <c r="F1292" s="16" t="str">
        <f>TEXT(SalesDataTable[[#This Row],[Order Date]],"MMM")</f>
        <v>Jul</v>
      </c>
      <c r="G1292" s="4" t="s">
        <v>11</v>
      </c>
      <c r="H1292" s="4" t="s">
        <v>25</v>
      </c>
      <c r="I1292" s="4" t="s">
        <v>2</v>
      </c>
      <c r="J1292" s="4" t="s">
        <v>16</v>
      </c>
      <c r="K1292" s="4" t="s">
        <v>14</v>
      </c>
      <c r="L1292" s="4" t="s">
        <v>44</v>
      </c>
      <c r="M1292" s="8">
        <v>1</v>
      </c>
      <c r="N1292" s="5">
        <v>133.66999999999999</v>
      </c>
      <c r="O1292" s="6">
        <v>0</v>
      </c>
      <c r="P1292" s="5">
        <v>68.25</v>
      </c>
      <c r="Q1292" s="5">
        <f t="shared" si="80"/>
        <v>133.66999999999999</v>
      </c>
      <c r="R1292" s="5">
        <f t="shared" si="81"/>
        <v>68.25</v>
      </c>
      <c r="S1292" s="5">
        <f t="shared" si="82"/>
        <v>65.419999999999987</v>
      </c>
      <c r="T1292" s="7">
        <f t="shared" si="83"/>
        <v>0.48941422907159415</v>
      </c>
    </row>
    <row r="1293" spans="1:20" ht="15.6">
      <c r="A1293" s="2">
        <v>4370</v>
      </c>
      <c r="B1293" s="3">
        <v>46209</v>
      </c>
      <c r="C1293" s="4">
        <f>YEAR(SalesDataTable[[#This Row],[Order Date]])</f>
        <v>2026</v>
      </c>
      <c r="D1293" s="16" t="str">
        <f>"Q"&amp;ROUNDUP(MONTH(SalesDataTable[[#This Row],[Order Date]])/3,0)</f>
        <v>Q3</v>
      </c>
      <c r="E1293" s="4">
        <f>MONTH(SalesDataTable[[#This Row],[Order Date]])</f>
        <v>7</v>
      </c>
      <c r="F1293" s="16" t="str">
        <f>TEXT(SalesDataTable[[#This Row],[Order Date]],"MMM")</f>
        <v>Jul</v>
      </c>
      <c r="G1293" s="4" t="s">
        <v>11</v>
      </c>
      <c r="H1293" s="4" t="s">
        <v>39</v>
      </c>
      <c r="I1293" s="4" t="s">
        <v>2</v>
      </c>
      <c r="J1293" s="4" t="s">
        <v>13</v>
      </c>
      <c r="K1293" s="4" t="s">
        <v>14</v>
      </c>
      <c r="L1293" s="4" t="s">
        <v>48</v>
      </c>
      <c r="M1293" s="8">
        <v>6</v>
      </c>
      <c r="N1293" s="5">
        <v>166.6</v>
      </c>
      <c r="O1293" s="6">
        <v>0</v>
      </c>
      <c r="P1293" s="5">
        <v>88.14</v>
      </c>
      <c r="Q1293" s="5">
        <f t="shared" si="80"/>
        <v>999.59999999999991</v>
      </c>
      <c r="R1293" s="5">
        <f t="shared" si="81"/>
        <v>528.84</v>
      </c>
      <c r="S1293" s="5">
        <f t="shared" si="82"/>
        <v>470.75999999999988</v>
      </c>
      <c r="T1293" s="7">
        <f t="shared" si="83"/>
        <v>0.47094837935174061</v>
      </c>
    </row>
    <row r="1294" spans="1:20" ht="15.6">
      <c r="A1294" s="2">
        <v>4856</v>
      </c>
      <c r="B1294" s="3">
        <v>46209</v>
      </c>
      <c r="C1294" s="4">
        <f>YEAR(SalesDataTable[[#This Row],[Order Date]])</f>
        <v>2026</v>
      </c>
      <c r="D1294" s="16" t="str">
        <f>"Q"&amp;ROUNDUP(MONTH(SalesDataTable[[#This Row],[Order Date]])/3,0)</f>
        <v>Q3</v>
      </c>
      <c r="E1294" s="4">
        <f>MONTH(SalesDataTable[[#This Row],[Order Date]])</f>
        <v>7</v>
      </c>
      <c r="F1294" s="16" t="str">
        <f>TEXT(SalesDataTable[[#This Row],[Order Date]],"MMM")</f>
        <v>Jul</v>
      </c>
      <c r="G1294" s="4" t="s">
        <v>6</v>
      </c>
      <c r="H1294" s="4" t="s">
        <v>43</v>
      </c>
      <c r="I1294" s="4" t="s">
        <v>2</v>
      </c>
      <c r="J1294" s="4" t="s">
        <v>3</v>
      </c>
      <c r="K1294" s="4" t="s">
        <v>4</v>
      </c>
      <c r="L1294" s="4" t="s">
        <v>30</v>
      </c>
      <c r="M1294" s="8">
        <v>2</v>
      </c>
      <c r="N1294" s="5">
        <v>99.93</v>
      </c>
      <c r="O1294" s="6">
        <v>0.1</v>
      </c>
      <c r="P1294" s="5">
        <v>51.96</v>
      </c>
      <c r="Q1294" s="5">
        <f t="shared" si="80"/>
        <v>179.87400000000002</v>
      </c>
      <c r="R1294" s="5">
        <f t="shared" si="81"/>
        <v>103.92</v>
      </c>
      <c r="S1294" s="5">
        <f t="shared" si="82"/>
        <v>75.954000000000022</v>
      </c>
      <c r="T1294" s="7">
        <f t="shared" si="83"/>
        <v>0.422262250241836</v>
      </c>
    </row>
    <row r="1295" spans="1:20" ht="15.6">
      <c r="A1295" s="2">
        <v>337</v>
      </c>
      <c r="B1295" s="3">
        <v>46210</v>
      </c>
      <c r="C1295" s="4">
        <f>YEAR(SalesDataTable[[#This Row],[Order Date]])</f>
        <v>2026</v>
      </c>
      <c r="D1295" s="16" t="str">
        <f>"Q"&amp;ROUNDUP(MONTH(SalesDataTable[[#This Row],[Order Date]])/3,0)</f>
        <v>Q3</v>
      </c>
      <c r="E1295" s="4">
        <f>MONTH(SalesDataTable[[#This Row],[Order Date]])</f>
        <v>7</v>
      </c>
      <c r="F1295" s="16" t="str">
        <f>TEXT(SalesDataTable[[#This Row],[Order Date]],"MMM")</f>
        <v>Jul</v>
      </c>
      <c r="G1295" s="4" t="s">
        <v>0</v>
      </c>
      <c r="H1295" s="4" t="s">
        <v>50</v>
      </c>
      <c r="I1295" s="4" t="s">
        <v>19</v>
      </c>
      <c r="J1295" s="4" t="s">
        <v>3</v>
      </c>
      <c r="K1295" s="4" t="s">
        <v>4</v>
      </c>
      <c r="L1295" s="4" t="s">
        <v>30</v>
      </c>
      <c r="M1295" s="8">
        <v>6</v>
      </c>
      <c r="N1295" s="5">
        <v>100.56</v>
      </c>
      <c r="O1295" s="6">
        <v>0</v>
      </c>
      <c r="P1295" s="5">
        <v>49.47</v>
      </c>
      <c r="Q1295" s="5">
        <f t="shared" si="80"/>
        <v>603.36</v>
      </c>
      <c r="R1295" s="5">
        <f t="shared" si="81"/>
        <v>296.82</v>
      </c>
      <c r="S1295" s="5">
        <f t="shared" si="82"/>
        <v>306.54000000000002</v>
      </c>
      <c r="T1295" s="7">
        <f t="shared" si="83"/>
        <v>0.508054892601432</v>
      </c>
    </row>
    <row r="1296" spans="1:20" ht="15.6">
      <c r="A1296" s="2">
        <v>1001</v>
      </c>
      <c r="B1296" s="3">
        <v>46210</v>
      </c>
      <c r="C1296" s="4">
        <f>YEAR(SalesDataTable[[#This Row],[Order Date]])</f>
        <v>2026</v>
      </c>
      <c r="D1296" s="16" t="str">
        <f>"Q"&amp;ROUNDUP(MONTH(SalesDataTable[[#This Row],[Order Date]])/3,0)</f>
        <v>Q3</v>
      </c>
      <c r="E1296" s="4">
        <f>MONTH(SalesDataTable[[#This Row],[Order Date]])</f>
        <v>7</v>
      </c>
      <c r="F1296" s="16" t="str">
        <f>TEXT(SalesDataTable[[#This Row],[Order Date]],"MMM")</f>
        <v>Jul</v>
      </c>
      <c r="G1296" s="4" t="s">
        <v>0</v>
      </c>
      <c r="H1296" s="4" t="s">
        <v>36</v>
      </c>
      <c r="I1296" s="4" t="s">
        <v>2</v>
      </c>
      <c r="J1296" s="4" t="s">
        <v>3</v>
      </c>
      <c r="K1296" s="4" t="s">
        <v>23</v>
      </c>
      <c r="L1296" s="4" t="s">
        <v>29</v>
      </c>
      <c r="M1296" s="8">
        <v>1</v>
      </c>
      <c r="N1296" s="5">
        <v>200.48</v>
      </c>
      <c r="O1296" s="6">
        <v>0.05</v>
      </c>
      <c r="P1296" s="5">
        <v>104.11</v>
      </c>
      <c r="Q1296" s="5">
        <f t="shared" si="80"/>
        <v>190.45599999999999</v>
      </c>
      <c r="R1296" s="5">
        <f t="shared" si="81"/>
        <v>104.11</v>
      </c>
      <c r="S1296" s="5">
        <f t="shared" si="82"/>
        <v>86.345999999999989</v>
      </c>
      <c r="T1296" s="7">
        <f t="shared" si="83"/>
        <v>0.45336455664300412</v>
      </c>
    </row>
    <row r="1297" spans="1:20" ht="15.6">
      <c r="A1297" s="2">
        <v>2424</v>
      </c>
      <c r="B1297" s="3">
        <v>46210</v>
      </c>
      <c r="C1297" s="4">
        <f>YEAR(SalesDataTable[[#This Row],[Order Date]])</f>
        <v>2026</v>
      </c>
      <c r="D1297" s="16" t="str">
        <f>"Q"&amp;ROUNDUP(MONTH(SalesDataTable[[#This Row],[Order Date]])/3,0)</f>
        <v>Q3</v>
      </c>
      <c r="E1297" s="4">
        <f>MONTH(SalesDataTable[[#This Row],[Order Date]])</f>
        <v>7</v>
      </c>
      <c r="F1297" s="16" t="str">
        <f>TEXT(SalesDataTable[[#This Row],[Order Date]],"MMM")</f>
        <v>Jul</v>
      </c>
      <c r="G1297" s="4" t="s">
        <v>20</v>
      </c>
      <c r="H1297" s="4" t="s">
        <v>33</v>
      </c>
      <c r="I1297" s="4" t="s">
        <v>2</v>
      </c>
      <c r="J1297" s="4" t="s">
        <v>13</v>
      </c>
      <c r="K1297" s="4" t="s">
        <v>4</v>
      </c>
      <c r="L1297" s="4" t="s">
        <v>22</v>
      </c>
      <c r="M1297" s="8">
        <v>1</v>
      </c>
      <c r="N1297" s="5">
        <v>51.06</v>
      </c>
      <c r="O1297" s="6">
        <v>0.15</v>
      </c>
      <c r="P1297" s="5">
        <v>22.56</v>
      </c>
      <c r="Q1297" s="5">
        <f t="shared" si="80"/>
        <v>43.401000000000003</v>
      </c>
      <c r="R1297" s="5">
        <f t="shared" si="81"/>
        <v>22.56</v>
      </c>
      <c r="S1297" s="5">
        <f t="shared" si="82"/>
        <v>20.841000000000005</v>
      </c>
      <c r="T1297" s="7">
        <f t="shared" si="83"/>
        <v>0.48019630884081022</v>
      </c>
    </row>
    <row r="1298" spans="1:20" ht="15.6">
      <c r="A1298" s="2">
        <v>2751</v>
      </c>
      <c r="B1298" s="3">
        <v>46210</v>
      </c>
      <c r="C1298" s="4">
        <f>YEAR(SalesDataTable[[#This Row],[Order Date]])</f>
        <v>2026</v>
      </c>
      <c r="D1298" s="16" t="str">
        <f>"Q"&amp;ROUNDUP(MONTH(SalesDataTable[[#This Row],[Order Date]])/3,0)</f>
        <v>Q3</v>
      </c>
      <c r="E1298" s="4">
        <f>MONTH(SalesDataTable[[#This Row],[Order Date]])</f>
        <v>7</v>
      </c>
      <c r="F1298" s="16" t="str">
        <f>TEXT(SalesDataTable[[#This Row],[Order Date]],"MMM")</f>
        <v>Jul</v>
      </c>
      <c r="G1298" s="4" t="s">
        <v>0</v>
      </c>
      <c r="H1298" s="4" t="s">
        <v>50</v>
      </c>
      <c r="I1298" s="4" t="s">
        <v>19</v>
      </c>
      <c r="J1298" s="4" t="s">
        <v>13</v>
      </c>
      <c r="K1298" s="4" t="s">
        <v>34</v>
      </c>
      <c r="L1298" s="4" t="s">
        <v>38</v>
      </c>
      <c r="M1298" s="8">
        <v>2</v>
      </c>
      <c r="N1298" s="5">
        <v>125.9</v>
      </c>
      <c r="O1298" s="6">
        <v>0.15</v>
      </c>
      <c r="P1298" s="5">
        <v>70.27</v>
      </c>
      <c r="Q1298" s="5">
        <f t="shared" si="80"/>
        <v>214.03</v>
      </c>
      <c r="R1298" s="5">
        <f t="shared" si="81"/>
        <v>140.54</v>
      </c>
      <c r="S1298" s="5">
        <f t="shared" si="82"/>
        <v>73.490000000000009</v>
      </c>
      <c r="T1298" s="7">
        <f t="shared" si="83"/>
        <v>0.34336307994206422</v>
      </c>
    </row>
    <row r="1299" spans="1:20" ht="15.6">
      <c r="A1299" s="2">
        <v>375</v>
      </c>
      <c r="B1299" s="3">
        <v>46211</v>
      </c>
      <c r="C1299" s="4">
        <f>YEAR(SalesDataTable[[#This Row],[Order Date]])</f>
        <v>2026</v>
      </c>
      <c r="D1299" s="16" t="str">
        <f>"Q"&amp;ROUNDUP(MONTH(SalesDataTable[[#This Row],[Order Date]])/3,0)</f>
        <v>Q3</v>
      </c>
      <c r="E1299" s="4">
        <f>MONTH(SalesDataTable[[#This Row],[Order Date]])</f>
        <v>7</v>
      </c>
      <c r="F1299" s="16" t="str">
        <f>TEXT(SalesDataTable[[#This Row],[Order Date]],"MMM")</f>
        <v>Jul</v>
      </c>
      <c r="G1299" s="4" t="s">
        <v>6</v>
      </c>
      <c r="H1299" s="4" t="s">
        <v>43</v>
      </c>
      <c r="I1299" s="4" t="s">
        <v>19</v>
      </c>
      <c r="J1299" s="4" t="s">
        <v>3</v>
      </c>
      <c r="K1299" s="4" t="s">
        <v>23</v>
      </c>
      <c r="L1299" s="4" t="s">
        <v>29</v>
      </c>
      <c r="M1299" s="8">
        <v>2</v>
      </c>
      <c r="N1299" s="5">
        <v>192.24</v>
      </c>
      <c r="O1299" s="6">
        <v>0.05</v>
      </c>
      <c r="P1299" s="5">
        <v>103.65</v>
      </c>
      <c r="Q1299" s="5">
        <f t="shared" si="80"/>
        <v>365.25599999999997</v>
      </c>
      <c r="R1299" s="5">
        <f t="shared" si="81"/>
        <v>207.3</v>
      </c>
      <c r="S1299" s="5">
        <f t="shared" si="82"/>
        <v>157.95599999999996</v>
      </c>
      <c r="T1299" s="7">
        <f t="shared" si="83"/>
        <v>0.43245285498390162</v>
      </c>
    </row>
    <row r="1300" spans="1:20" ht="15.6">
      <c r="A1300" s="2">
        <v>650</v>
      </c>
      <c r="B1300" s="3">
        <v>46211</v>
      </c>
      <c r="C1300" s="4">
        <f>YEAR(SalesDataTable[[#This Row],[Order Date]])</f>
        <v>2026</v>
      </c>
      <c r="D1300" s="16" t="str">
        <f>"Q"&amp;ROUNDUP(MONTH(SalesDataTable[[#This Row],[Order Date]])/3,0)</f>
        <v>Q3</v>
      </c>
      <c r="E1300" s="4">
        <f>MONTH(SalesDataTable[[#This Row],[Order Date]])</f>
        <v>7</v>
      </c>
      <c r="F1300" s="16" t="str">
        <f>TEXT(SalesDataTable[[#This Row],[Order Date]],"MMM")</f>
        <v>Jul</v>
      </c>
      <c r="G1300" s="4" t="s">
        <v>0</v>
      </c>
      <c r="H1300" s="4" t="s">
        <v>1</v>
      </c>
      <c r="I1300" s="4" t="s">
        <v>2</v>
      </c>
      <c r="J1300" s="4" t="s">
        <v>16</v>
      </c>
      <c r="K1300" s="4" t="s">
        <v>34</v>
      </c>
      <c r="L1300" s="4" t="s">
        <v>35</v>
      </c>
      <c r="M1300" s="8">
        <v>2</v>
      </c>
      <c r="N1300" s="5">
        <v>40.79</v>
      </c>
      <c r="O1300" s="6">
        <v>0</v>
      </c>
      <c r="P1300" s="5">
        <v>14.61</v>
      </c>
      <c r="Q1300" s="5">
        <f t="shared" si="80"/>
        <v>81.58</v>
      </c>
      <c r="R1300" s="5">
        <f t="shared" si="81"/>
        <v>29.22</v>
      </c>
      <c r="S1300" s="5">
        <f t="shared" si="82"/>
        <v>52.36</v>
      </c>
      <c r="T1300" s="7">
        <f t="shared" si="83"/>
        <v>0.64182397646481981</v>
      </c>
    </row>
    <row r="1301" spans="1:20" ht="15.6">
      <c r="A1301" s="2">
        <v>941</v>
      </c>
      <c r="B1301" s="3">
        <v>46211</v>
      </c>
      <c r="C1301" s="4">
        <f>YEAR(SalesDataTable[[#This Row],[Order Date]])</f>
        <v>2026</v>
      </c>
      <c r="D1301" s="16" t="str">
        <f>"Q"&amp;ROUNDUP(MONTH(SalesDataTable[[#This Row],[Order Date]])/3,0)</f>
        <v>Q3</v>
      </c>
      <c r="E1301" s="4">
        <f>MONTH(SalesDataTable[[#This Row],[Order Date]])</f>
        <v>7</v>
      </c>
      <c r="F1301" s="16" t="str">
        <f>TEXT(SalesDataTable[[#This Row],[Order Date]],"MMM")</f>
        <v>Jul</v>
      </c>
      <c r="G1301" s="4" t="s">
        <v>0</v>
      </c>
      <c r="H1301" s="4" t="s">
        <v>36</v>
      </c>
      <c r="I1301" s="4" t="s">
        <v>19</v>
      </c>
      <c r="J1301" s="4" t="s">
        <v>13</v>
      </c>
      <c r="K1301" s="4" t="s">
        <v>23</v>
      </c>
      <c r="L1301" s="4" t="s">
        <v>51</v>
      </c>
      <c r="M1301" s="8">
        <v>2</v>
      </c>
      <c r="N1301" s="5">
        <v>125.73</v>
      </c>
      <c r="O1301" s="6">
        <v>0.15</v>
      </c>
      <c r="P1301" s="5">
        <v>61.75</v>
      </c>
      <c r="Q1301" s="5">
        <f t="shared" si="80"/>
        <v>213.74100000000001</v>
      </c>
      <c r="R1301" s="5">
        <f t="shared" si="81"/>
        <v>123.5</v>
      </c>
      <c r="S1301" s="5">
        <f t="shared" si="82"/>
        <v>90.241000000000014</v>
      </c>
      <c r="T1301" s="7">
        <f t="shared" si="83"/>
        <v>0.42219789371248384</v>
      </c>
    </row>
    <row r="1302" spans="1:20" ht="15.6">
      <c r="A1302" s="2">
        <v>2719</v>
      </c>
      <c r="B1302" s="3">
        <v>46211</v>
      </c>
      <c r="C1302" s="4">
        <f>YEAR(SalesDataTable[[#This Row],[Order Date]])</f>
        <v>2026</v>
      </c>
      <c r="D1302" s="16" t="str">
        <f>"Q"&amp;ROUNDUP(MONTH(SalesDataTable[[#This Row],[Order Date]])/3,0)</f>
        <v>Q3</v>
      </c>
      <c r="E1302" s="4">
        <f>MONTH(SalesDataTable[[#This Row],[Order Date]])</f>
        <v>7</v>
      </c>
      <c r="F1302" s="16" t="str">
        <f>TEXT(SalesDataTable[[#This Row],[Order Date]],"MMM")</f>
        <v>Jul</v>
      </c>
      <c r="G1302" s="4" t="s">
        <v>0</v>
      </c>
      <c r="H1302" s="4" t="s">
        <v>50</v>
      </c>
      <c r="I1302" s="4" t="s">
        <v>2</v>
      </c>
      <c r="J1302" s="4" t="s">
        <v>16</v>
      </c>
      <c r="K1302" s="4" t="s">
        <v>14</v>
      </c>
      <c r="L1302" s="4" t="s">
        <v>48</v>
      </c>
      <c r="M1302" s="8">
        <v>1</v>
      </c>
      <c r="N1302" s="5">
        <v>164.92</v>
      </c>
      <c r="O1302" s="6">
        <v>0</v>
      </c>
      <c r="P1302" s="5">
        <v>89.47</v>
      </c>
      <c r="Q1302" s="5">
        <f t="shared" si="80"/>
        <v>164.92</v>
      </c>
      <c r="R1302" s="5">
        <f t="shared" si="81"/>
        <v>89.47</v>
      </c>
      <c r="S1302" s="5">
        <f t="shared" si="82"/>
        <v>75.449999999999989</v>
      </c>
      <c r="T1302" s="7">
        <f t="shared" si="83"/>
        <v>0.45749454280863444</v>
      </c>
    </row>
    <row r="1303" spans="1:20" ht="15.6">
      <c r="A1303" s="2">
        <v>3833</v>
      </c>
      <c r="B1303" s="3">
        <v>46211</v>
      </c>
      <c r="C1303" s="4">
        <f>YEAR(SalesDataTable[[#This Row],[Order Date]])</f>
        <v>2026</v>
      </c>
      <c r="D1303" s="16" t="str">
        <f>"Q"&amp;ROUNDUP(MONTH(SalesDataTable[[#This Row],[Order Date]])/3,0)</f>
        <v>Q3</v>
      </c>
      <c r="E1303" s="4">
        <f>MONTH(SalesDataTable[[#This Row],[Order Date]])</f>
        <v>7</v>
      </c>
      <c r="F1303" s="16" t="str">
        <f>TEXT(SalesDataTable[[#This Row],[Order Date]],"MMM")</f>
        <v>Jul</v>
      </c>
      <c r="G1303" s="4" t="s">
        <v>6</v>
      </c>
      <c r="H1303" s="4" t="s">
        <v>27</v>
      </c>
      <c r="I1303" s="4" t="s">
        <v>19</v>
      </c>
      <c r="J1303" s="4" t="s">
        <v>13</v>
      </c>
      <c r="K1303" s="4" t="s">
        <v>4</v>
      </c>
      <c r="L1303" s="4" t="s">
        <v>30</v>
      </c>
      <c r="M1303" s="8">
        <v>5</v>
      </c>
      <c r="N1303" s="5">
        <v>103.91</v>
      </c>
      <c r="O1303" s="6">
        <v>0</v>
      </c>
      <c r="P1303" s="5">
        <v>51.19</v>
      </c>
      <c r="Q1303" s="5">
        <f t="shared" si="80"/>
        <v>519.54999999999995</v>
      </c>
      <c r="R1303" s="5">
        <f t="shared" si="81"/>
        <v>255.95</v>
      </c>
      <c r="S1303" s="5">
        <f t="shared" si="82"/>
        <v>263.59999999999997</v>
      </c>
      <c r="T1303" s="7">
        <f t="shared" si="83"/>
        <v>0.50736214031373306</v>
      </c>
    </row>
    <row r="1304" spans="1:20" ht="15.6">
      <c r="A1304" s="2">
        <v>211</v>
      </c>
      <c r="B1304" s="3">
        <v>46212</v>
      </c>
      <c r="C1304" s="4">
        <f>YEAR(SalesDataTable[[#This Row],[Order Date]])</f>
        <v>2026</v>
      </c>
      <c r="D1304" s="16" t="str">
        <f>"Q"&amp;ROUNDUP(MONTH(SalesDataTable[[#This Row],[Order Date]])/3,0)</f>
        <v>Q3</v>
      </c>
      <c r="E1304" s="4">
        <f>MONTH(SalesDataTable[[#This Row],[Order Date]])</f>
        <v>7</v>
      </c>
      <c r="F1304" s="16" t="str">
        <f>TEXT(SalesDataTable[[#This Row],[Order Date]],"MMM")</f>
        <v>Jul</v>
      </c>
      <c r="G1304" s="4" t="s">
        <v>11</v>
      </c>
      <c r="H1304" s="4" t="s">
        <v>52</v>
      </c>
      <c r="I1304" s="4" t="s">
        <v>8</v>
      </c>
      <c r="J1304" s="4" t="s">
        <v>16</v>
      </c>
      <c r="K1304" s="4" t="s">
        <v>4</v>
      </c>
      <c r="L1304" s="4" t="s">
        <v>22</v>
      </c>
      <c r="M1304" s="8">
        <v>10</v>
      </c>
      <c r="N1304" s="5">
        <v>49.69</v>
      </c>
      <c r="O1304" s="6">
        <v>0.1</v>
      </c>
      <c r="P1304" s="5">
        <v>21.82</v>
      </c>
      <c r="Q1304" s="5">
        <f t="shared" si="80"/>
        <v>447.21</v>
      </c>
      <c r="R1304" s="5">
        <f t="shared" si="81"/>
        <v>218.2</v>
      </c>
      <c r="S1304" s="5">
        <f t="shared" si="82"/>
        <v>229.01</v>
      </c>
      <c r="T1304" s="7">
        <f t="shared" si="83"/>
        <v>0.51208604458755391</v>
      </c>
    </row>
    <row r="1305" spans="1:20" ht="15.6">
      <c r="A1305" s="2">
        <v>392</v>
      </c>
      <c r="B1305" s="3">
        <v>46212</v>
      </c>
      <c r="C1305" s="4">
        <f>YEAR(SalesDataTable[[#This Row],[Order Date]])</f>
        <v>2026</v>
      </c>
      <c r="D1305" s="16" t="str">
        <f>"Q"&amp;ROUNDUP(MONTH(SalesDataTable[[#This Row],[Order Date]])/3,0)</f>
        <v>Q3</v>
      </c>
      <c r="E1305" s="4">
        <f>MONTH(SalesDataTable[[#This Row],[Order Date]])</f>
        <v>7</v>
      </c>
      <c r="F1305" s="16" t="str">
        <f>TEXT(SalesDataTable[[#This Row],[Order Date]],"MMM")</f>
        <v>Jul</v>
      </c>
      <c r="G1305" s="4" t="s">
        <v>20</v>
      </c>
      <c r="H1305" s="4" t="s">
        <v>31</v>
      </c>
      <c r="I1305" s="4" t="s">
        <v>19</v>
      </c>
      <c r="J1305" s="4" t="s">
        <v>3</v>
      </c>
      <c r="K1305" s="4" t="s">
        <v>9</v>
      </c>
      <c r="L1305" s="4" t="s">
        <v>10</v>
      </c>
      <c r="M1305" s="8">
        <v>3</v>
      </c>
      <c r="N1305" s="5">
        <v>94.19</v>
      </c>
      <c r="O1305" s="6">
        <v>0</v>
      </c>
      <c r="P1305" s="5">
        <v>44.1</v>
      </c>
      <c r="Q1305" s="5">
        <f t="shared" si="80"/>
        <v>282.57</v>
      </c>
      <c r="R1305" s="5">
        <f t="shared" si="81"/>
        <v>132.30000000000001</v>
      </c>
      <c r="S1305" s="5">
        <f t="shared" si="82"/>
        <v>150.26999999999998</v>
      </c>
      <c r="T1305" s="7">
        <f t="shared" si="83"/>
        <v>0.53179743072512997</v>
      </c>
    </row>
    <row r="1306" spans="1:20" ht="15.6">
      <c r="A1306" s="2">
        <v>1302</v>
      </c>
      <c r="B1306" s="3">
        <v>46212</v>
      </c>
      <c r="C1306" s="4">
        <f>YEAR(SalesDataTable[[#This Row],[Order Date]])</f>
        <v>2026</v>
      </c>
      <c r="D1306" s="16" t="str">
        <f>"Q"&amp;ROUNDUP(MONTH(SalesDataTable[[#This Row],[Order Date]])/3,0)</f>
        <v>Q3</v>
      </c>
      <c r="E1306" s="4">
        <f>MONTH(SalesDataTable[[#This Row],[Order Date]])</f>
        <v>7</v>
      </c>
      <c r="F1306" s="16" t="str">
        <f>TEXT(SalesDataTable[[#This Row],[Order Date]],"MMM")</f>
        <v>Jul</v>
      </c>
      <c r="G1306" s="4" t="s">
        <v>6</v>
      </c>
      <c r="H1306" s="4" t="s">
        <v>49</v>
      </c>
      <c r="I1306" s="4" t="s">
        <v>19</v>
      </c>
      <c r="J1306" s="4" t="s">
        <v>3</v>
      </c>
      <c r="K1306" s="4" t="s">
        <v>14</v>
      </c>
      <c r="L1306" s="4" t="s">
        <v>32</v>
      </c>
      <c r="M1306" s="8">
        <v>1</v>
      </c>
      <c r="N1306" s="5">
        <v>46.87</v>
      </c>
      <c r="O1306" s="6">
        <v>0</v>
      </c>
      <c r="P1306" s="5">
        <v>18.649999999999999</v>
      </c>
      <c r="Q1306" s="5">
        <f t="shared" si="80"/>
        <v>46.87</v>
      </c>
      <c r="R1306" s="5">
        <f t="shared" si="81"/>
        <v>18.649999999999999</v>
      </c>
      <c r="S1306" s="5">
        <f t="shared" si="82"/>
        <v>28.22</v>
      </c>
      <c r="T1306" s="7">
        <f t="shared" si="83"/>
        <v>0.60209088969490077</v>
      </c>
    </row>
    <row r="1307" spans="1:20" ht="15.6">
      <c r="A1307" s="2">
        <v>1366</v>
      </c>
      <c r="B1307" s="3">
        <v>46212</v>
      </c>
      <c r="C1307" s="4">
        <f>YEAR(SalesDataTable[[#This Row],[Order Date]])</f>
        <v>2026</v>
      </c>
      <c r="D1307" s="16" t="str">
        <f>"Q"&amp;ROUNDUP(MONTH(SalesDataTable[[#This Row],[Order Date]])/3,0)</f>
        <v>Q3</v>
      </c>
      <c r="E1307" s="4">
        <f>MONTH(SalesDataTable[[#This Row],[Order Date]])</f>
        <v>7</v>
      </c>
      <c r="F1307" s="16" t="str">
        <f>TEXT(SalesDataTable[[#This Row],[Order Date]],"MMM")</f>
        <v>Jul</v>
      </c>
      <c r="G1307" s="4" t="s">
        <v>11</v>
      </c>
      <c r="H1307" s="4" t="s">
        <v>52</v>
      </c>
      <c r="I1307" s="4" t="s">
        <v>2</v>
      </c>
      <c r="J1307" s="4" t="s">
        <v>3</v>
      </c>
      <c r="K1307" s="4" t="s">
        <v>14</v>
      </c>
      <c r="L1307" s="4" t="s">
        <v>15</v>
      </c>
      <c r="M1307" s="8">
        <v>1</v>
      </c>
      <c r="N1307" s="5">
        <v>36.99</v>
      </c>
      <c r="O1307" s="6">
        <v>0.1</v>
      </c>
      <c r="P1307" s="5">
        <v>13.2</v>
      </c>
      <c r="Q1307" s="5">
        <f t="shared" si="80"/>
        <v>33.291000000000004</v>
      </c>
      <c r="R1307" s="5">
        <f t="shared" si="81"/>
        <v>13.2</v>
      </c>
      <c r="S1307" s="5">
        <f t="shared" si="82"/>
        <v>20.091000000000005</v>
      </c>
      <c r="T1307" s="7">
        <f t="shared" si="83"/>
        <v>0.60349644047940887</v>
      </c>
    </row>
    <row r="1308" spans="1:20" ht="15.6">
      <c r="A1308" s="2">
        <v>1974</v>
      </c>
      <c r="B1308" s="3">
        <v>46212</v>
      </c>
      <c r="C1308" s="4">
        <f>YEAR(SalesDataTable[[#This Row],[Order Date]])</f>
        <v>2026</v>
      </c>
      <c r="D1308" s="16" t="str">
        <f>"Q"&amp;ROUNDUP(MONTH(SalesDataTable[[#This Row],[Order Date]])/3,0)</f>
        <v>Q3</v>
      </c>
      <c r="E1308" s="4">
        <f>MONTH(SalesDataTable[[#This Row],[Order Date]])</f>
        <v>7</v>
      </c>
      <c r="F1308" s="16" t="str">
        <f>TEXT(SalesDataTable[[#This Row],[Order Date]],"MMM")</f>
        <v>Jul</v>
      </c>
      <c r="G1308" s="4" t="s">
        <v>0</v>
      </c>
      <c r="H1308" s="4" t="s">
        <v>50</v>
      </c>
      <c r="I1308" s="4" t="s">
        <v>2</v>
      </c>
      <c r="J1308" s="4" t="s">
        <v>3</v>
      </c>
      <c r="K1308" s="4" t="s">
        <v>14</v>
      </c>
      <c r="L1308" s="4" t="s">
        <v>44</v>
      </c>
      <c r="M1308" s="8">
        <v>1</v>
      </c>
      <c r="N1308" s="5">
        <v>135.44</v>
      </c>
      <c r="O1308" s="6">
        <v>0</v>
      </c>
      <c r="P1308" s="5">
        <v>65.48</v>
      </c>
      <c r="Q1308" s="5">
        <f t="shared" si="80"/>
        <v>135.44</v>
      </c>
      <c r="R1308" s="5">
        <f t="shared" si="81"/>
        <v>65.48</v>
      </c>
      <c r="S1308" s="5">
        <f t="shared" si="82"/>
        <v>69.959999999999994</v>
      </c>
      <c r="T1308" s="7">
        <f t="shared" si="83"/>
        <v>0.51653868871825159</v>
      </c>
    </row>
    <row r="1309" spans="1:20" ht="15.6">
      <c r="A1309" s="2">
        <v>2716</v>
      </c>
      <c r="B1309" s="3">
        <v>46212</v>
      </c>
      <c r="C1309" s="4">
        <f>YEAR(SalesDataTable[[#This Row],[Order Date]])</f>
        <v>2026</v>
      </c>
      <c r="D1309" s="16" t="str">
        <f>"Q"&amp;ROUNDUP(MONTH(SalesDataTable[[#This Row],[Order Date]])/3,0)</f>
        <v>Q3</v>
      </c>
      <c r="E1309" s="4">
        <f>MONTH(SalesDataTable[[#This Row],[Order Date]])</f>
        <v>7</v>
      </c>
      <c r="F1309" s="16" t="str">
        <f>TEXT(SalesDataTable[[#This Row],[Order Date]],"MMM")</f>
        <v>Jul</v>
      </c>
      <c r="G1309" s="4" t="s">
        <v>6</v>
      </c>
      <c r="H1309" s="4" t="s">
        <v>7</v>
      </c>
      <c r="I1309" s="4" t="s">
        <v>2</v>
      </c>
      <c r="J1309" s="4" t="s">
        <v>13</v>
      </c>
      <c r="K1309" s="4" t="s">
        <v>9</v>
      </c>
      <c r="L1309" s="4" t="s">
        <v>10</v>
      </c>
      <c r="M1309" s="8">
        <v>3</v>
      </c>
      <c r="N1309" s="5">
        <v>92.25</v>
      </c>
      <c r="O1309" s="6">
        <v>0</v>
      </c>
      <c r="P1309" s="5">
        <v>46.27</v>
      </c>
      <c r="Q1309" s="5">
        <f t="shared" si="80"/>
        <v>276.75</v>
      </c>
      <c r="R1309" s="5">
        <f t="shared" si="81"/>
        <v>138.81</v>
      </c>
      <c r="S1309" s="5">
        <f t="shared" si="82"/>
        <v>137.94</v>
      </c>
      <c r="T1309" s="7">
        <f t="shared" si="83"/>
        <v>0.49842818428184282</v>
      </c>
    </row>
    <row r="1310" spans="1:20" ht="15.6">
      <c r="A1310" s="2">
        <v>3161</v>
      </c>
      <c r="B1310" s="3">
        <v>46212</v>
      </c>
      <c r="C1310" s="4">
        <f>YEAR(SalesDataTable[[#This Row],[Order Date]])</f>
        <v>2026</v>
      </c>
      <c r="D1310" s="16" t="str">
        <f>"Q"&amp;ROUNDUP(MONTH(SalesDataTable[[#This Row],[Order Date]])/3,0)</f>
        <v>Q3</v>
      </c>
      <c r="E1310" s="4">
        <f>MONTH(SalesDataTable[[#This Row],[Order Date]])</f>
        <v>7</v>
      </c>
      <c r="F1310" s="16" t="str">
        <f>TEXT(SalesDataTable[[#This Row],[Order Date]],"MMM")</f>
        <v>Jul</v>
      </c>
      <c r="G1310" s="4" t="s">
        <v>11</v>
      </c>
      <c r="H1310" s="4" t="s">
        <v>25</v>
      </c>
      <c r="I1310" s="4" t="s">
        <v>2</v>
      </c>
      <c r="J1310" s="4" t="s">
        <v>13</v>
      </c>
      <c r="K1310" s="4" t="s">
        <v>23</v>
      </c>
      <c r="L1310" s="4" t="s">
        <v>29</v>
      </c>
      <c r="M1310" s="8">
        <v>2</v>
      </c>
      <c r="N1310" s="5">
        <v>192.6</v>
      </c>
      <c r="O1310" s="6">
        <v>0</v>
      </c>
      <c r="P1310" s="5">
        <v>104.89</v>
      </c>
      <c r="Q1310" s="5">
        <f t="shared" si="80"/>
        <v>385.2</v>
      </c>
      <c r="R1310" s="5">
        <f t="shared" si="81"/>
        <v>209.78</v>
      </c>
      <c r="S1310" s="5">
        <f t="shared" si="82"/>
        <v>175.42</v>
      </c>
      <c r="T1310" s="7">
        <f t="shared" si="83"/>
        <v>0.45539979231568017</v>
      </c>
    </row>
    <row r="1311" spans="1:20" ht="15.6">
      <c r="A1311" s="2">
        <v>3240</v>
      </c>
      <c r="B1311" s="3">
        <v>46212</v>
      </c>
      <c r="C1311" s="4">
        <f>YEAR(SalesDataTable[[#This Row],[Order Date]])</f>
        <v>2026</v>
      </c>
      <c r="D1311" s="16" t="str">
        <f>"Q"&amp;ROUNDUP(MONTH(SalesDataTable[[#This Row],[Order Date]])/3,0)</f>
        <v>Q3</v>
      </c>
      <c r="E1311" s="4">
        <f>MONTH(SalesDataTable[[#This Row],[Order Date]])</f>
        <v>7</v>
      </c>
      <c r="F1311" s="16" t="str">
        <f>TEXT(SalesDataTable[[#This Row],[Order Date]],"MMM")</f>
        <v>Jul</v>
      </c>
      <c r="G1311" s="4" t="s">
        <v>20</v>
      </c>
      <c r="H1311" s="4" t="s">
        <v>33</v>
      </c>
      <c r="I1311" s="4" t="s">
        <v>2</v>
      </c>
      <c r="J1311" s="4" t="s">
        <v>3</v>
      </c>
      <c r="K1311" s="4" t="s">
        <v>4</v>
      </c>
      <c r="L1311" s="4" t="s">
        <v>26</v>
      </c>
      <c r="M1311" s="8">
        <v>1</v>
      </c>
      <c r="N1311" s="5">
        <v>39.94</v>
      </c>
      <c r="O1311" s="6">
        <v>0</v>
      </c>
      <c r="P1311" s="5">
        <v>16.89</v>
      </c>
      <c r="Q1311" s="5">
        <f t="shared" si="80"/>
        <v>39.94</v>
      </c>
      <c r="R1311" s="5">
        <f t="shared" si="81"/>
        <v>16.89</v>
      </c>
      <c r="S1311" s="5">
        <f t="shared" si="82"/>
        <v>23.049999999999997</v>
      </c>
      <c r="T1311" s="7">
        <f t="shared" si="83"/>
        <v>0.57711567351026538</v>
      </c>
    </row>
    <row r="1312" spans="1:20" ht="15.6">
      <c r="A1312" s="2">
        <v>3682</v>
      </c>
      <c r="B1312" s="3">
        <v>46212</v>
      </c>
      <c r="C1312" s="4">
        <f>YEAR(SalesDataTable[[#This Row],[Order Date]])</f>
        <v>2026</v>
      </c>
      <c r="D1312" s="16" t="str">
        <f>"Q"&amp;ROUNDUP(MONTH(SalesDataTable[[#This Row],[Order Date]])/3,0)</f>
        <v>Q3</v>
      </c>
      <c r="E1312" s="4">
        <f>MONTH(SalesDataTable[[#This Row],[Order Date]])</f>
        <v>7</v>
      </c>
      <c r="F1312" s="16" t="str">
        <f>TEXT(SalesDataTable[[#This Row],[Order Date]],"MMM")</f>
        <v>Jul</v>
      </c>
      <c r="G1312" s="4" t="s">
        <v>11</v>
      </c>
      <c r="H1312" s="4" t="s">
        <v>12</v>
      </c>
      <c r="I1312" s="4" t="s">
        <v>2</v>
      </c>
      <c r="J1312" s="4" t="s">
        <v>3</v>
      </c>
      <c r="K1312" s="4" t="s">
        <v>9</v>
      </c>
      <c r="L1312" s="4" t="s">
        <v>37</v>
      </c>
      <c r="M1312" s="8">
        <v>3</v>
      </c>
      <c r="N1312" s="5">
        <v>150.61000000000001</v>
      </c>
      <c r="O1312" s="6">
        <v>0</v>
      </c>
      <c r="P1312" s="5">
        <v>79.900000000000006</v>
      </c>
      <c r="Q1312" s="5">
        <f t="shared" si="80"/>
        <v>451.83000000000004</v>
      </c>
      <c r="R1312" s="5">
        <f t="shared" si="81"/>
        <v>239.70000000000002</v>
      </c>
      <c r="S1312" s="5">
        <f t="shared" si="82"/>
        <v>212.13000000000002</v>
      </c>
      <c r="T1312" s="7">
        <f t="shared" si="83"/>
        <v>0.46949073766682159</v>
      </c>
    </row>
    <row r="1313" spans="1:20" ht="15.6">
      <c r="A1313" s="2">
        <v>4725</v>
      </c>
      <c r="B1313" s="3">
        <v>46212</v>
      </c>
      <c r="C1313" s="4">
        <f>YEAR(SalesDataTable[[#This Row],[Order Date]])</f>
        <v>2026</v>
      </c>
      <c r="D1313" s="16" t="str">
        <f>"Q"&amp;ROUNDUP(MONTH(SalesDataTable[[#This Row],[Order Date]])/3,0)</f>
        <v>Q3</v>
      </c>
      <c r="E1313" s="4">
        <f>MONTH(SalesDataTable[[#This Row],[Order Date]])</f>
        <v>7</v>
      </c>
      <c r="F1313" s="16" t="str">
        <f>TEXT(SalesDataTable[[#This Row],[Order Date]],"MMM")</f>
        <v>Jul</v>
      </c>
      <c r="G1313" s="4" t="s">
        <v>20</v>
      </c>
      <c r="H1313" s="4" t="s">
        <v>47</v>
      </c>
      <c r="I1313" s="4" t="s">
        <v>2</v>
      </c>
      <c r="J1313" s="4" t="s">
        <v>3</v>
      </c>
      <c r="K1313" s="4" t="s">
        <v>9</v>
      </c>
      <c r="L1313" s="4" t="s">
        <v>46</v>
      </c>
      <c r="M1313" s="8">
        <v>2</v>
      </c>
      <c r="N1313" s="5">
        <v>71.069999999999993</v>
      </c>
      <c r="O1313" s="6">
        <v>0</v>
      </c>
      <c r="P1313" s="5">
        <v>31.57</v>
      </c>
      <c r="Q1313" s="5">
        <f t="shared" si="80"/>
        <v>142.13999999999999</v>
      </c>
      <c r="R1313" s="5">
        <f t="shared" si="81"/>
        <v>63.14</v>
      </c>
      <c r="S1313" s="5">
        <f t="shared" si="82"/>
        <v>78.999999999999986</v>
      </c>
      <c r="T1313" s="7">
        <f t="shared" si="83"/>
        <v>0.55579006613198245</v>
      </c>
    </row>
    <row r="1314" spans="1:20" ht="15.6">
      <c r="A1314" s="2">
        <v>758</v>
      </c>
      <c r="B1314" s="3">
        <v>46213</v>
      </c>
      <c r="C1314" s="4">
        <f>YEAR(SalesDataTable[[#This Row],[Order Date]])</f>
        <v>2026</v>
      </c>
      <c r="D1314" s="16" t="str">
        <f>"Q"&amp;ROUNDUP(MONTH(SalesDataTable[[#This Row],[Order Date]])/3,0)</f>
        <v>Q3</v>
      </c>
      <c r="E1314" s="4">
        <f>MONTH(SalesDataTable[[#This Row],[Order Date]])</f>
        <v>7</v>
      </c>
      <c r="F1314" s="16" t="str">
        <f>TEXT(SalesDataTable[[#This Row],[Order Date]],"MMM")</f>
        <v>Jul</v>
      </c>
      <c r="G1314" s="4" t="s">
        <v>0</v>
      </c>
      <c r="H1314" s="4" t="s">
        <v>1</v>
      </c>
      <c r="I1314" s="4" t="s">
        <v>19</v>
      </c>
      <c r="J1314" s="4" t="s">
        <v>13</v>
      </c>
      <c r="K1314" s="4" t="s">
        <v>4</v>
      </c>
      <c r="L1314" s="4" t="s">
        <v>22</v>
      </c>
      <c r="M1314" s="8">
        <v>1</v>
      </c>
      <c r="N1314" s="5">
        <v>50.78</v>
      </c>
      <c r="O1314" s="6">
        <v>0</v>
      </c>
      <c r="P1314" s="5">
        <v>22.29</v>
      </c>
      <c r="Q1314" s="5">
        <f t="shared" si="80"/>
        <v>50.78</v>
      </c>
      <c r="R1314" s="5">
        <f t="shared" si="81"/>
        <v>22.29</v>
      </c>
      <c r="S1314" s="5">
        <f t="shared" si="82"/>
        <v>28.490000000000002</v>
      </c>
      <c r="T1314" s="7">
        <f t="shared" si="83"/>
        <v>0.56104765655769995</v>
      </c>
    </row>
    <row r="1315" spans="1:20" ht="15.6">
      <c r="A1315" s="2">
        <v>1910</v>
      </c>
      <c r="B1315" s="3">
        <v>46213</v>
      </c>
      <c r="C1315" s="4">
        <f>YEAR(SalesDataTable[[#This Row],[Order Date]])</f>
        <v>2026</v>
      </c>
      <c r="D1315" s="16" t="str">
        <f>"Q"&amp;ROUNDUP(MONTH(SalesDataTable[[#This Row],[Order Date]])/3,0)</f>
        <v>Q3</v>
      </c>
      <c r="E1315" s="4">
        <f>MONTH(SalesDataTable[[#This Row],[Order Date]])</f>
        <v>7</v>
      </c>
      <c r="F1315" s="16" t="str">
        <f>TEXT(SalesDataTable[[#This Row],[Order Date]],"MMM")</f>
        <v>Jul</v>
      </c>
      <c r="G1315" s="4" t="s">
        <v>0</v>
      </c>
      <c r="H1315" s="4" t="s">
        <v>50</v>
      </c>
      <c r="I1315" s="4" t="s">
        <v>2</v>
      </c>
      <c r="J1315" s="4" t="s">
        <v>3</v>
      </c>
      <c r="K1315" s="4" t="s">
        <v>9</v>
      </c>
      <c r="L1315" s="4" t="s">
        <v>17</v>
      </c>
      <c r="M1315" s="8">
        <v>2</v>
      </c>
      <c r="N1315" s="5">
        <v>141.51</v>
      </c>
      <c r="O1315" s="6">
        <v>0.05</v>
      </c>
      <c r="P1315" s="5">
        <v>77.040000000000006</v>
      </c>
      <c r="Q1315" s="5">
        <f t="shared" si="80"/>
        <v>268.86899999999997</v>
      </c>
      <c r="R1315" s="5">
        <f t="shared" si="81"/>
        <v>154.08000000000001</v>
      </c>
      <c r="S1315" s="5">
        <f t="shared" si="82"/>
        <v>114.78899999999996</v>
      </c>
      <c r="T1315" s="7">
        <f t="shared" si="83"/>
        <v>0.42693281858451504</v>
      </c>
    </row>
    <row r="1316" spans="1:20" ht="15.6">
      <c r="A1316" s="2">
        <v>1941</v>
      </c>
      <c r="B1316" s="3">
        <v>46213</v>
      </c>
      <c r="C1316" s="4">
        <f>YEAR(SalesDataTable[[#This Row],[Order Date]])</f>
        <v>2026</v>
      </c>
      <c r="D1316" s="16" t="str">
        <f>"Q"&amp;ROUNDUP(MONTH(SalesDataTable[[#This Row],[Order Date]])/3,0)</f>
        <v>Q3</v>
      </c>
      <c r="E1316" s="4">
        <f>MONTH(SalesDataTable[[#This Row],[Order Date]])</f>
        <v>7</v>
      </c>
      <c r="F1316" s="16" t="str">
        <f>TEXT(SalesDataTable[[#This Row],[Order Date]],"MMM")</f>
        <v>Jul</v>
      </c>
      <c r="G1316" s="4" t="s">
        <v>6</v>
      </c>
      <c r="H1316" s="4" t="s">
        <v>43</v>
      </c>
      <c r="I1316" s="4" t="s">
        <v>28</v>
      </c>
      <c r="J1316" s="4" t="s">
        <v>3</v>
      </c>
      <c r="K1316" s="4" t="s">
        <v>9</v>
      </c>
      <c r="L1316" s="4" t="s">
        <v>37</v>
      </c>
      <c r="M1316" s="8">
        <v>1</v>
      </c>
      <c r="N1316" s="5">
        <v>156.44</v>
      </c>
      <c r="O1316" s="6">
        <v>0.1</v>
      </c>
      <c r="P1316" s="5">
        <v>80.72</v>
      </c>
      <c r="Q1316" s="5">
        <f t="shared" si="80"/>
        <v>140.79599999999999</v>
      </c>
      <c r="R1316" s="5">
        <f t="shared" si="81"/>
        <v>80.72</v>
      </c>
      <c r="S1316" s="5">
        <f t="shared" si="82"/>
        <v>60.075999999999993</v>
      </c>
      <c r="T1316" s="7">
        <f t="shared" si="83"/>
        <v>0.42668825818915307</v>
      </c>
    </row>
    <row r="1317" spans="1:20" ht="15.6">
      <c r="A1317" s="2">
        <v>2324</v>
      </c>
      <c r="B1317" s="3">
        <v>46213</v>
      </c>
      <c r="C1317" s="4">
        <f>YEAR(SalesDataTable[[#This Row],[Order Date]])</f>
        <v>2026</v>
      </c>
      <c r="D1317" s="16" t="str">
        <f>"Q"&amp;ROUNDUP(MONTH(SalesDataTable[[#This Row],[Order Date]])/3,0)</f>
        <v>Q3</v>
      </c>
      <c r="E1317" s="4">
        <f>MONTH(SalesDataTable[[#This Row],[Order Date]])</f>
        <v>7</v>
      </c>
      <c r="F1317" s="16" t="str">
        <f>TEXT(SalesDataTable[[#This Row],[Order Date]],"MMM")</f>
        <v>Jul</v>
      </c>
      <c r="G1317" s="4" t="s">
        <v>6</v>
      </c>
      <c r="H1317" s="4" t="s">
        <v>43</v>
      </c>
      <c r="I1317" s="4" t="s">
        <v>2</v>
      </c>
      <c r="J1317" s="4" t="s">
        <v>13</v>
      </c>
      <c r="K1317" s="4" t="s">
        <v>34</v>
      </c>
      <c r="L1317" s="4" t="s">
        <v>45</v>
      </c>
      <c r="M1317" s="8">
        <v>2</v>
      </c>
      <c r="N1317" s="5">
        <v>51.75</v>
      </c>
      <c r="O1317" s="6">
        <v>0</v>
      </c>
      <c r="P1317" s="5">
        <v>21.4</v>
      </c>
      <c r="Q1317" s="5">
        <f t="shared" si="80"/>
        <v>103.5</v>
      </c>
      <c r="R1317" s="5">
        <f t="shared" si="81"/>
        <v>42.8</v>
      </c>
      <c r="S1317" s="5">
        <f t="shared" si="82"/>
        <v>60.7</v>
      </c>
      <c r="T1317" s="7">
        <f t="shared" si="83"/>
        <v>0.58647342995169083</v>
      </c>
    </row>
    <row r="1318" spans="1:20" ht="15.6">
      <c r="A1318" s="2">
        <v>2869</v>
      </c>
      <c r="B1318" s="3">
        <v>46213</v>
      </c>
      <c r="C1318" s="4">
        <f>YEAR(SalesDataTable[[#This Row],[Order Date]])</f>
        <v>2026</v>
      </c>
      <c r="D1318" s="16" t="str">
        <f>"Q"&amp;ROUNDUP(MONTH(SalesDataTable[[#This Row],[Order Date]])/3,0)</f>
        <v>Q3</v>
      </c>
      <c r="E1318" s="4">
        <f>MONTH(SalesDataTable[[#This Row],[Order Date]])</f>
        <v>7</v>
      </c>
      <c r="F1318" s="16" t="str">
        <f>TEXT(SalesDataTable[[#This Row],[Order Date]],"MMM")</f>
        <v>Jul</v>
      </c>
      <c r="G1318" s="4" t="s">
        <v>11</v>
      </c>
      <c r="H1318" s="4" t="s">
        <v>25</v>
      </c>
      <c r="I1318" s="4" t="s">
        <v>28</v>
      </c>
      <c r="J1318" s="4" t="s">
        <v>13</v>
      </c>
      <c r="K1318" s="4" t="s">
        <v>23</v>
      </c>
      <c r="L1318" s="4" t="s">
        <v>40</v>
      </c>
      <c r="M1318" s="8">
        <v>1</v>
      </c>
      <c r="N1318" s="5">
        <v>82.23</v>
      </c>
      <c r="O1318" s="6">
        <v>0.1</v>
      </c>
      <c r="P1318" s="5">
        <v>38.340000000000003</v>
      </c>
      <c r="Q1318" s="5">
        <f t="shared" si="80"/>
        <v>74.007000000000005</v>
      </c>
      <c r="R1318" s="5">
        <f t="shared" si="81"/>
        <v>38.340000000000003</v>
      </c>
      <c r="S1318" s="5">
        <f t="shared" si="82"/>
        <v>35.667000000000002</v>
      </c>
      <c r="T1318" s="7">
        <f t="shared" si="83"/>
        <v>0.48194089748267055</v>
      </c>
    </row>
    <row r="1319" spans="1:20" ht="15.6">
      <c r="A1319" s="2">
        <v>3236</v>
      </c>
      <c r="B1319" s="3">
        <v>46213</v>
      </c>
      <c r="C1319" s="4">
        <f>YEAR(SalesDataTable[[#This Row],[Order Date]])</f>
        <v>2026</v>
      </c>
      <c r="D1319" s="16" t="str">
        <f>"Q"&amp;ROUNDUP(MONTH(SalesDataTable[[#This Row],[Order Date]])/3,0)</f>
        <v>Q3</v>
      </c>
      <c r="E1319" s="4">
        <f>MONTH(SalesDataTable[[#This Row],[Order Date]])</f>
        <v>7</v>
      </c>
      <c r="F1319" s="16" t="str">
        <f>TEXT(SalesDataTable[[#This Row],[Order Date]],"MMM")</f>
        <v>Jul</v>
      </c>
      <c r="G1319" s="4" t="s">
        <v>6</v>
      </c>
      <c r="H1319" s="4" t="s">
        <v>27</v>
      </c>
      <c r="I1319" s="4" t="s">
        <v>2</v>
      </c>
      <c r="J1319" s="4" t="s">
        <v>13</v>
      </c>
      <c r="K1319" s="4" t="s">
        <v>9</v>
      </c>
      <c r="L1319" s="4" t="s">
        <v>17</v>
      </c>
      <c r="M1319" s="8">
        <v>1</v>
      </c>
      <c r="N1319" s="5">
        <v>144.16999999999999</v>
      </c>
      <c r="O1319" s="6">
        <v>0.1</v>
      </c>
      <c r="P1319" s="5">
        <v>78.13</v>
      </c>
      <c r="Q1319" s="5">
        <f t="shared" si="80"/>
        <v>129.75299999999999</v>
      </c>
      <c r="R1319" s="5">
        <f t="shared" si="81"/>
        <v>78.13</v>
      </c>
      <c r="S1319" s="5">
        <f t="shared" si="82"/>
        <v>51.62299999999999</v>
      </c>
      <c r="T1319" s="7">
        <f t="shared" si="83"/>
        <v>0.39785592625989374</v>
      </c>
    </row>
    <row r="1320" spans="1:20" ht="15.6">
      <c r="A1320" s="2">
        <v>3582</v>
      </c>
      <c r="B1320" s="3">
        <v>46213</v>
      </c>
      <c r="C1320" s="4">
        <f>YEAR(SalesDataTable[[#This Row],[Order Date]])</f>
        <v>2026</v>
      </c>
      <c r="D1320" s="16" t="str">
        <f>"Q"&amp;ROUNDUP(MONTH(SalesDataTable[[#This Row],[Order Date]])/3,0)</f>
        <v>Q3</v>
      </c>
      <c r="E1320" s="4">
        <f>MONTH(SalesDataTable[[#This Row],[Order Date]])</f>
        <v>7</v>
      </c>
      <c r="F1320" s="16" t="str">
        <f>TEXT(SalesDataTable[[#This Row],[Order Date]],"MMM")</f>
        <v>Jul</v>
      </c>
      <c r="G1320" s="4" t="s">
        <v>6</v>
      </c>
      <c r="H1320" s="4" t="s">
        <v>43</v>
      </c>
      <c r="I1320" s="4" t="s">
        <v>2</v>
      </c>
      <c r="J1320" s="4" t="s">
        <v>3</v>
      </c>
      <c r="K1320" s="4" t="s">
        <v>23</v>
      </c>
      <c r="L1320" s="4" t="s">
        <v>40</v>
      </c>
      <c r="M1320" s="8">
        <v>4</v>
      </c>
      <c r="N1320" s="5">
        <v>82.47</v>
      </c>
      <c r="O1320" s="6">
        <v>0</v>
      </c>
      <c r="P1320" s="5">
        <v>40.22</v>
      </c>
      <c r="Q1320" s="5">
        <f t="shared" si="80"/>
        <v>329.88</v>
      </c>
      <c r="R1320" s="5">
        <f t="shared" si="81"/>
        <v>160.88</v>
      </c>
      <c r="S1320" s="5">
        <f t="shared" si="82"/>
        <v>169</v>
      </c>
      <c r="T1320" s="7">
        <f t="shared" si="83"/>
        <v>0.51230750575967021</v>
      </c>
    </row>
    <row r="1321" spans="1:20" ht="15.6">
      <c r="A1321" s="2">
        <v>3715</v>
      </c>
      <c r="B1321" s="3">
        <v>46213</v>
      </c>
      <c r="C1321" s="4">
        <f>YEAR(SalesDataTable[[#This Row],[Order Date]])</f>
        <v>2026</v>
      </c>
      <c r="D1321" s="16" t="str">
        <f>"Q"&amp;ROUNDUP(MONTH(SalesDataTable[[#This Row],[Order Date]])/3,0)</f>
        <v>Q3</v>
      </c>
      <c r="E1321" s="4">
        <f>MONTH(SalesDataTable[[#This Row],[Order Date]])</f>
        <v>7</v>
      </c>
      <c r="F1321" s="16" t="str">
        <f>TEXT(SalesDataTable[[#This Row],[Order Date]],"MMM")</f>
        <v>Jul</v>
      </c>
      <c r="G1321" s="4" t="s">
        <v>20</v>
      </c>
      <c r="H1321" s="4" t="s">
        <v>33</v>
      </c>
      <c r="I1321" s="4" t="s">
        <v>2</v>
      </c>
      <c r="J1321" s="4" t="s">
        <v>13</v>
      </c>
      <c r="K1321" s="4" t="s">
        <v>23</v>
      </c>
      <c r="L1321" s="4" t="s">
        <v>51</v>
      </c>
      <c r="M1321" s="8">
        <v>1</v>
      </c>
      <c r="N1321" s="5">
        <v>122.14</v>
      </c>
      <c r="O1321" s="6">
        <v>0.15</v>
      </c>
      <c r="P1321" s="5">
        <v>59.87</v>
      </c>
      <c r="Q1321" s="5">
        <f t="shared" si="80"/>
        <v>103.819</v>
      </c>
      <c r="R1321" s="5">
        <f t="shared" si="81"/>
        <v>59.87</v>
      </c>
      <c r="S1321" s="5">
        <f t="shared" si="82"/>
        <v>43.949000000000005</v>
      </c>
      <c r="T1321" s="7">
        <f t="shared" si="83"/>
        <v>0.42332328379198414</v>
      </c>
    </row>
    <row r="1322" spans="1:20" ht="15.6">
      <c r="A1322" s="2">
        <v>3940</v>
      </c>
      <c r="B1322" s="3">
        <v>46213</v>
      </c>
      <c r="C1322" s="4">
        <f>YEAR(SalesDataTable[[#This Row],[Order Date]])</f>
        <v>2026</v>
      </c>
      <c r="D1322" s="16" t="str">
        <f>"Q"&amp;ROUNDUP(MONTH(SalesDataTable[[#This Row],[Order Date]])/3,0)</f>
        <v>Q3</v>
      </c>
      <c r="E1322" s="4">
        <f>MONTH(SalesDataTable[[#This Row],[Order Date]])</f>
        <v>7</v>
      </c>
      <c r="F1322" s="16" t="str">
        <f>TEXT(SalesDataTable[[#This Row],[Order Date]],"MMM")</f>
        <v>Jul</v>
      </c>
      <c r="G1322" s="4" t="s">
        <v>11</v>
      </c>
      <c r="H1322" s="4" t="s">
        <v>52</v>
      </c>
      <c r="I1322" s="4" t="s">
        <v>19</v>
      </c>
      <c r="J1322" s="4" t="s">
        <v>3</v>
      </c>
      <c r="K1322" s="4" t="s">
        <v>9</v>
      </c>
      <c r="L1322" s="4" t="s">
        <v>17</v>
      </c>
      <c r="M1322" s="8">
        <v>3</v>
      </c>
      <c r="N1322" s="5">
        <v>143.59</v>
      </c>
      <c r="O1322" s="6">
        <v>0</v>
      </c>
      <c r="P1322" s="5">
        <v>78.91</v>
      </c>
      <c r="Q1322" s="5">
        <f t="shared" si="80"/>
        <v>430.77</v>
      </c>
      <c r="R1322" s="5">
        <f t="shared" si="81"/>
        <v>236.73</v>
      </c>
      <c r="S1322" s="5">
        <f t="shared" si="82"/>
        <v>194.04</v>
      </c>
      <c r="T1322" s="7">
        <f t="shared" si="83"/>
        <v>0.45044919562643637</v>
      </c>
    </row>
    <row r="1323" spans="1:20" ht="15.6">
      <c r="A1323" s="2">
        <v>4760</v>
      </c>
      <c r="B1323" s="3">
        <v>46213</v>
      </c>
      <c r="C1323" s="4">
        <f>YEAR(SalesDataTable[[#This Row],[Order Date]])</f>
        <v>2026</v>
      </c>
      <c r="D1323" s="16" t="str">
        <f>"Q"&amp;ROUNDUP(MONTH(SalesDataTable[[#This Row],[Order Date]])/3,0)</f>
        <v>Q3</v>
      </c>
      <c r="E1323" s="4">
        <f>MONTH(SalesDataTable[[#This Row],[Order Date]])</f>
        <v>7</v>
      </c>
      <c r="F1323" s="16" t="str">
        <f>TEXT(SalesDataTable[[#This Row],[Order Date]],"MMM")</f>
        <v>Jul</v>
      </c>
      <c r="G1323" s="4" t="s">
        <v>20</v>
      </c>
      <c r="H1323" s="4" t="s">
        <v>47</v>
      </c>
      <c r="I1323" s="4" t="s">
        <v>2</v>
      </c>
      <c r="J1323" s="4" t="s">
        <v>16</v>
      </c>
      <c r="K1323" s="4" t="s">
        <v>9</v>
      </c>
      <c r="L1323" s="4" t="s">
        <v>37</v>
      </c>
      <c r="M1323" s="8">
        <v>2</v>
      </c>
      <c r="N1323" s="5">
        <v>157.66</v>
      </c>
      <c r="O1323" s="6">
        <v>0</v>
      </c>
      <c r="P1323" s="5">
        <v>78.760000000000005</v>
      </c>
      <c r="Q1323" s="5">
        <f t="shared" si="80"/>
        <v>315.32</v>
      </c>
      <c r="R1323" s="5">
        <f t="shared" si="81"/>
        <v>157.52000000000001</v>
      </c>
      <c r="S1323" s="5">
        <f t="shared" si="82"/>
        <v>157.79999999999998</v>
      </c>
      <c r="T1323" s="7">
        <f t="shared" si="83"/>
        <v>0.50044399340352652</v>
      </c>
    </row>
    <row r="1324" spans="1:20" ht="15.6">
      <c r="A1324" s="2">
        <v>4768</v>
      </c>
      <c r="B1324" s="3">
        <v>46213</v>
      </c>
      <c r="C1324" s="4">
        <f>YEAR(SalesDataTable[[#This Row],[Order Date]])</f>
        <v>2026</v>
      </c>
      <c r="D1324" s="16" t="str">
        <f>"Q"&amp;ROUNDUP(MONTH(SalesDataTable[[#This Row],[Order Date]])/3,0)</f>
        <v>Q3</v>
      </c>
      <c r="E1324" s="4">
        <f>MONTH(SalesDataTable[[#This Row],[Order Date]])</f>
        <v>7</v>
      </c>
      <c r="F1324" s="16" t="str">
        <f>TEXT(SalesDataTable[[#This Row],[Order Date]],"MMM")</f>
        <v>Jul</v>
      </c>
      <c r="G1324" s="4" t="s">
        <v>6</v>
      </c>
      <c r="H1324" s="4" t="s">
        <v>7</v>
      </c>
      <c r="I1324" s="4" t="s">
        <v>2</v>
      </c>
      <c r="J1324" s="4" t="s">
        <v>16</v>
      </c>
      <c r="K1324" s="4" t="s">
        <v>4</v>
      </c>
      <c r="L1324" s="4" t="s">
        <v>30</v>
      </c>
      <c r="M1324" s="8">
        <v>1</v>
      </c>
      <c r="N1324" s="5">
        <v>101.58</v>
      </c>
      <c r="O1324" s="6">
        <v>0</v>
      </c>
      <c r="P1324" s="5">
        <v>49.83</v>
      </c>
      <c r="Q1324" s="5">
        <f t="shared" si="80"/>
        <v>101.58</v>
      </c>
      <c r="R1324" s="5">
        <f t="shared" si="81"/>
        <v>49.83</v>
      </c>
      <c r="S1324" s="5">
        <f t="shared" si="82"/>
        <v>51.75</v>
      </c>
      <c r="T1324" s="7">
        <f t="shared" si="83"/>
        <v>0.50945067926757237</v>
      </c>
    </row>
    <row r="1325" spans="1:20" ht="15.6">
      <c r="A1325" s="2">
        <v>5025</v>
      </c>
      <c r="B1325" s="3">
        <v>46213</v>
      </c>
      <c r="C1325" s="4">
        <f>YEAR(SalesDataTable[[#This Row],[Order Date]])</f>
        <v>2026</v>
      </c>
      <c r="D1325" s="16" t="str">
        <f>"Q"&amp;ROUNDUP(MONTH(SalesDataTable[[#This Row],[Order Date]])/3,0)</f>
        <v>Q3</v>
      </c>
      <c r="E1325" s="4">
        <f>MONTH(SalesDataTable[[#This Row],[Order Date]])</f>
        <v>7</v>
      </c>
      <c r="F1325" s="16" t="str">
        <f>TEXT(SalesDataTable[[#This Row],[Order Date]],"MMM")</f>
        <v>Jul</v>
      </c>
      <c r="G1325" s="4" t="s">
        <v>11</v>
      </c>
      <c r="H1325" s="4" t="s">
        <v>18</v>
      </c>
      <c r="I1325" s="4" t="s">
        <v>2</v>
      </c>
      <c r="J1325" s="4" t="s">
        <v>3</v>
      </c>
      <c r="K1325" s="4" t="s">
        <v>14</v>
      </c>
      <c r="L1325" s="4" t="s">
        <v>48</v>
      </c>
      <c r="M1325" s="8">
        <v>4</v>
      </c>
      <c r="N1325" s="5">
        <v>166.71</v>
      </c>
      <c r="O1325" s="6">
        <v>0</v>
      </c>
      <c r="P1325" s="5">
        <v>86.55</v>
      </c>
      <c r="Q1325" s="5">
        <f t="shared" si="80"/>
        <v>666.84</v>
      </c>
      <c r="R1325" s="5">
        <f t="shared" si="81"/>
        <v>346.2</v>
      </c>
      <c r="S1325" s="5">
        <f t="shared" si="82"/>
        <v>320.64000000000004</v>
      </c>
      <c r="T1325" s="7">
        <f t="shared" si="83"/>
        <v>0.48083498290444487</v>
      </c>
    </row>
    <row r="1326" spans="1:20" ht="15.6">
      <c r="A1326" s="2">
        <v>165</v>
      </c>
      <c r="B1326" s="3">
        <v>46214</v>
      </c>
      <c r="C1326" s="4">
        <f>YEAR(SalesDataTable[[#This Row],[Order Date]])</f>
        <v>2026</v>
      </c>
      <c r="D1326" s="16" t="str">
        <f>"Q"&amp;ROUNDUP(MONTH(SalesDataTable[[#This Row],[Order Date]])/3,0)</f>
        <v>Q3</v>
      </c>
      <c r="E1326" s="4">
        <f>MONTH(SalesDataTable[[#This Row],[Order Date]])</f>
        <v>7</v>
      </c>
      <c r="F1326" s="16" t="str">
        <f>TEXT(SalesDataTable[[#This Row],[Order Date]],"MMM")</f>
        <v>Jul</v>
      </c>
      <c r="G1326" s="4" t="s">
        <v>6</v>
      </c>
      <c r="H1326" s="4" t="s">
        <v>43</v>
      </c>
      <c r="I1326" s="4" t="s">
        <v>19</v>
      </c>
      <c r="J1326" s="4" t="s">
        <v>13</v>
      </c>
      <c r="K1326" s="4" t="s">
        <v>4</v>
      </c>
      <c r="L1326" s="4" t="s">
        <v>5</v>
      </c>
      <c r="M1326" s="8">
        <v>2</v>
      </c>
      <c r="N1326" s="5">
        <v>83.33</v>
      </c>
      <c r="O1326" s="6">
        <v>0</v>
      </c>
      <c r="P1326" s="5">
        <v>42.11</v>
      </c>
      <c r="Q1326" s="5">
        <f t="shared" si="80"/>
        <v>166.66</v>
      </c>
      <c r="R1326" s="5">
        <f t="shared" si="81"/>
        <v>84.22</v>
      </c>
      <c r="S1326" s="5">
        <f t="shared" si="82"/>
        <v>82.44</v>
      </c>
      <c r="T1326" s="7">
        <f t="shared" si="83"/>
        <v>0.49465978639145564</v>
      </c>
    </row>
    <row r="1327" spans="1:20" ht="15.6">
      <c r="A1327" s="2">
        <v>198</v>
      </c>
      <c r="B1327" s="3">
        <v>46214</v>
      </c>
      <c r="C1327" s="4">
        <f>YEAR(SalesDataTable[[#This Row],[Order Date]])</f>
        <v>2026</v>
      </c>
      <c r="D1327" s="16" t="str">
        <f>"Q"&amp;ROUNDUP(MONTH(SalesDataTable[[#This Row],[Order Date]])/3,0)</f>
        <v>Q3</v>
      </c>
      <c r="E1327" s="4">
        <f>MONTH(SalesDataTable[[#This Row],[Order Date]])</f>
        <v>7</v>
      </c>
      <c r="F1327" s="16" t="str">
        <f>TEXT(SalesDataTable[[#This Row],[Order Date]],"MMM")</f>
        <v>Jul</v>
      </c>
      <c r="G1327" s="4" t="s">
        <v>0</v>
      </c>
      <c r="H1327" s="4" t="s">
        <v>50</v>
      </c>
      <c r="I1327" s="4" t="s">
        <v>2</v>
      </c>
      <c r="J1327" s="4" t="s">
        <v>13</v>
      </c>
      <c r="K1327" s="4" t="s">
        <v>9</v>
      </c>
      <c r="L1327" s="4" t="s">
        <v>46</v>
      </c>
      <c r="M1327" s="8">
        <v>2</v>
      </c>
      <c r="N1327" s="5">
        <v>71.77</v>
      </c>
      <c r="O1327" s="6">
        <v>0.05</v>
      </c>
      <c r="P1327" s="5">
        <v>32.9</v>
      </c>
      <c r="Q1327" s="5">
        <f t="shared" si="80"/>
        <v>136.363</v>
      </c>
      <c r="R1327" s="5">
        <f t="shared" si="81"/>
        <v>65.8</v>
      </c>
      <c r="S1327" s="5">
        <f t="shared" si="82"/>
        <v>70.563000000000002</v>
      </c>
      <c r="T1327" s="7">
        <f t="shared" si="83"/>
        <v>0.5174644148339359</v>
      </c>
    </row>
    <row r="1328" spans="1:20" ht="15.6">
      <c r="A1328" s="2">
        <v>1480</v>
      </c>
      <c r="B1328" s="3">
        <v>46214</v>
      </c>
      <c r="C1328" s="4">
        <f>YEAR(SalesDataTable[[#This Row],[Order Date]])</f>
        <v>2026</v>
      </c>
      <c r="D1328" s="16" t="str">
        <f>"Q"&amp;ROUNDUP(MONTH(SalesDataTable[[#This Row],[Order Date]])/3,0)</f>
        <v>Q3</v>
      </c>
      <c r="E1328" s="4">
        <f>MONTH(SalesDataTable[[#This Row],[Order Date]])</f>
        <v>7</v>
      </c>
      <c r="F1328" s="16" t="str">
        <f>TEXT(SalesDataTable[[#This Row],[Order Date]],"MMM")</f>
        <v>Jul</v>
      </c>
      <c r="G1328" s="4" t="s">
        <v>0</v>
      </c>
      <c r="H1328" s="4" t="s">
        <v>50</v>
      </c>
      <c r="I1328" s="4" t="s">
        <v>2</v>
      </c>
      <c r="J1328" s="4" t="s">
        <v>13</v>
      </c>
      <c r="K1328" s="4" t="s">
        <v>14</v>
      </c>
      <c r="L1328" s="4" t="s">
        <v>48</v>
      </c>
      <c r="M1328" s="8">
        <v>3</v>
      </c>
      <c r="N1328" s="5">
        <v>164.5</v>
      </c>
      <c r="O1328" s="6">
        <v>0</v>
      </c>
      <c r="P1328" s="5">
        <v>87.06</v>
      </c>
      <c r="Q1328" s="5">
        <f t="shared" si="80"/>
        <v>493.5</v>
      </c>
      <c r="R1328" s="5">
        <f t="shared" si="81"/>
        <v>261.18</v>
      </c>
      <c r="S1328" s="5">
        <f t="shared" si="82"/>
        <v>232.32</v>
      </c>
      <c r="T1328" s="7">
        <f t="shared" si="83"/>
        <v>0.47075987841945288</v>
      </c>
    </row>
    <row r="1329" spans="1:20" ht="15.6">
      <c r="A1329" s="2">
        <v>1990</v>
      </c>
      <c r="B1329" s="3">
        <v>46214</v>
      </c>
      <c r="C1329" s="4">
        <f>YEAR(SalesDataTable[[#This Row],[Order Date]])</f>
        <v>2026</v>
      </c>
      <c r="D1329" s="16" t="str">
        <f>"Q"&amp;ROUNDUP(MONTH(SalesDataTable[[#This Row],[Order Date]])/3,0)</f>
        <v>Q3</v>
      </c>
      <c r="E1329" s="4">
        <f>MONTH(SalesDataTable[[#This Row],[Order Date]])</f>
        <v>7</v>
      </c>
      <c r="F1329" s="16" t="str">
        <f>TEXT(SalesDataTable[[#This Row],[Order Date]],"MMM")</f>
        <v>Jul</v>
      </c>
      <c r="G1329" s="4" t="s">
        <v>0</v>
      </c>
      <c r="H1329" s="4" t="s">
        <v>50</v>
      </c>
      <c r="I1329" s="4" t="s">
        <v>2</v>
      </c>
      <c r="J1329" s="4" t="s">
        <v>3</v>
      </c>
      <c r="K1329" s="4" t="s">
        <v>23</v>
      </c>
      <c r="L1329" s="4" t="s">
        <v>40</v>
      </c>
      <c r="M1329" s="8">
        <v>3</v>
      </c>
      <c r="N1329" s="5">
        <v>82.28</v>
      </c>
      <c r="O1329" s="6">
        <v>0.1</v>
      </c>
      <c r="P1329" s="5">
        <v>39.51</v>
      </c>
      <c r="Q1329" s="5">
        <f t="shared" si="80"/>
        <v>222.15600000000001</v>
      </c>
      <c r="R1329" s="5">
        <f t="shared" si="81"/>
        <v>118.53</v>
      </c>
      <c r="S1329" s="5">
        <f t="shared" si="82"/>
        <v>103.626</v>
      </c>
      <c r="T1329" s="7">
        <f t="shared" si="83"/>
        <v>0.46645600388915898</v>
      </c>
    </row>
    <row r="1330" spans="1:20" ht="15.6">
      <c r="A1330" s="2">
        <v>2298</v>
      </c>
      <c r="B1330" s="3">
        <v>46214</v>
      </c>
      <c r="C1330" s="4">
        <f>YEAR(SalesDataTable[[#This Row],[Order Date]])</f>
        <v>2026</v>
      </c>
      <c r="D1330" s="16" t="str">
        <f>"Q"&amp;ROUNDUP(MONTH(SalesDataTable[[#This Row],[Order Date]])/3,0)</f>
        <v>Q3</v>
      </c>
      <c r="E1330" s="4">
        <f>MONTH(SalesDataTable[[#This Row],[Order Date]])</f>
        <v>7</v>
      </c>
      <c r="F1330" s="16" t="str">
        <f>TEXT(SalesDataTable[[#This Row],[Order Date]],"MMM")</f>
        <v>Jul</v>
      </c>
      <c r="G1330" s="4" t="s">
        <v>11</v>
      </c>
      <c r="H1330" s="4" t="s">
        <v>12</v>
      </c>
      <c r="I1330" s="4" t="s">
        <v>19</v>
      </c>
      <c r="J1330" s="4" t="s">
        <v>13</v>
      </c>
      <c r="K1330" s="4" t="s">
        <v>4</v>
      </c>
      <c r="L1330" s="4" t="s">
        <v>30</v>
      </c>
      <c r="M1330" s="8">
        <v>2</v>
      </c>
      <c r="N1330" s="5">
        <v>103.17</v>
      </c>
      <c r="O1330" s="6">
        <v>0</v>
      </c>
      <c r="P1330" s="5">
        <v>50.49</v>
      </c>
      <c r="Q1330" s="5">
        <f t="shared" si="80"/>
        <v>206.34</v>
      </c>
      <c r="R1330" s="5">
        <f t="shared" si="81"/>
        <v>100.98</v>
      </c>
      <c r="S1330" s="5">
        <f t="shared" si="82"/>
        <v>105.36</v>
      </c>
      <c r="T1330" s="7">
        <f t="shared" si="83"/>
        <v>0.51061355045071244</v>
      </c>
    </row>
    <row r="1331" spans="1:20" ht="15.6">
      <c r="A1331" s="2">
        <v>2886</v>
      </c>
      <c r="B1331" s="3">
        <v>46214</v>
      </c>
      <c r="C1331" s="4">
        <f>YEAR(SalesDataTable[[#This Row],[Order Date]])</f>
        <v>2026</v>
      </c>
      <c r="D1331" s="16" t="str">
        <f>"Q"&amp;ROUNDUP(MONTH(SalesDataTable[[#This Row],[Order Date]])/3,0)</f>
        <v>Q3</v>
      </c>
      <c r="E1331" s="4">
        <f>MONTH(SalesDataTable[[#This Row],[Order Date]])</f>
        <v>7</v>
      </c>
      <c r="F1331" s="16" t="str">
        <f>TEXT(SalesDataTable[[#This Row],[Order Date]],"MMM")</f>
        <v>Jul</v>
      </c>
      <c r="G1331" s="4" t="s">
        <v>0</v>
      </c>
      <c r="H1331" s="4" t="s">
        <v>50</v>
      </c>
      <c r="I1331" s="4" t="s">
        <v>2</v>
      </c>
      <c r="J1331" s="4" t="s">
        <v>13</v>
      </c>
      <c r="K1331" s="4" t="s">
        <v>4</v>
      </c>
      <c r="L1331" s="4" t="s">
        <v>22</v>
      </c>
      <c r="M1331" s="8">
        <v>1</v>
      </c>
      <c r="N1331" s="5">
        <v>50.33</v>
      </c>
      <c r="O1331" s="6">
        <v>0.05</v>
      </c>
      <c r="P1331" s="5">
        <v>22.06</v>
      </c>
      <c r="Q1331" s="5">
        <f t="shared" si="80"/>
        <v>47.813499999999998</v>
      </c>
      <c r="R1331" s="5">
        <f t="shared" si="81"/>
        <v>22.06</v>
      </c>
      <c r="S1331" s="5">
        <f t="shared" si="82"/>
        <v>25.753499999999999</v>
      </c>
      <c r="T1331" s="7">
        <f t="shared" si="83"/>
        <v>0.53862402877848303</v>
      </c>
    </row>
    <row r="1332" spans="1:20" ht="15.6">
      <c r="A1332" s="2">
        <v>2893</v>
      </c>
      <c r="B1332" s="3">
        <v>46214</v>
      </c>
      <c r="C1332" s="4">
        <f>YEAR(SalesDataTable[[#This Row],[Order Date]])</f>
        <v>2026</v>
      </c>
      <c r="D1332" s="16" t="str">
        <f>"Q"&amp;ROUNDUP(MONTH(SalesDataTable[[#This Row],[Order Date]])/3,0)</f>
        <v>Q3</v>
      </c>
      <c r="E1332" s="4">
        <f>MONTH(SalesDataTable[[#This Row],[Order Date]])</f>
        <v>7</v>
      </c>
      <c r="F1332" s="16" t="str">
        <f>TEXT(SalesDataTable[[#This Row],[Order Date]],"MMM")</f>
        <v>Jul</v>
      </c>
      <c r="G1332" s="4" t="s">
        <v>6</v>
      </c>
      <c r="H1332" s="4" t="s">
        <v>41</v>
      </c>
      <c r="I1332" s="4" t="s">
        <v>8</v>
      </c>
      <c r="J1332" s="4" t="s">
        <v>16</v>
      </c>
      <c r="K1332" s="4" t="s">
        <v>9</v>
      </c>
      <c r="L1332" s="4" t="s">
        <v>17</v>
      </c>
      <c r="M1332" s="8">
        <v>6</v>
      </c>
      <c r="N1332" s="5">
        <v>142.78</v>
      </c>
      <c r="O1332" s="6">
        <v>0.15</v>
      </c>
      <c r="P1332" s="5">
        <v>80.38</v>
      </c>
      <c r="Q1332" s="5">
        <f t="shared" si="80"/>
        <v>728.178</v>
      </c>
      <c r="R1332" s="5">
        <f t="shared" si="81"/>
        <v>482.28</v>
      </c>
      <c r="S1332" s="5">
        <f t="shared" si="82"/>
        <v>245.89800000000002</v>
      </c>
      <c r="T1332" s="7">
        <f t="shared" si="83"/>
        <v>0.33768941110552642</v>
      </c>
    </row>
    <row r="1333" spans="1:20" ht="15.6">
      <c r="A1333" s="2">
        <v>2939</v>
      </c>
      <c r="B1333" s="3">
        <v>46214</v>
      </c>
      <c r="C1333" s="4">
        <f>YEAR(SalesDataTable[[#This Row],[Order Date]])</f>
        <v>2026</v>
      </c>
      <c r="D1333" s="16" t="str">
        <f>"Q"&amp;ROUNDUP(MONTH(SalesDataTable[[#This Row],[Order Date]])/3,0)</f>
        <v>Q3</v>
      </c>
      <c r="E1333" s="4">
        <f>MONTH(SalesDataTable[[#This Row],[Order Date]])</f>
        <v>7</v>
      </c>
      <c r="F1333" s="16" t="str">
        <f>TEXT(SalesDataTable[[#This Row],[Order Date]],"MMM")</f>
        <v>Jul</v>
      </c>
      <c r="G1333" s="4" t="s">
        <v>6</v>
      </c>
      <c r="H1333" s="4" t="s">
        <v>27</v>
      </c>
      <c r="I1333" s="4" t="s">
        <v>2</v>
      </c>
      <c r="J1333" s="4" t="s">
        <v>13</v>
      </c>
      <c r="K1333" s="4" t="s">
        <v>23</v>
      </c>
      <c r="L1333" s="4" t="s">
        <v>29</v>
      </c>
      <c r="M1333" s="8">
        <v>1</v>
      </c>
      <c r="N1333" s="5">
        <v>195.38</v>
      </c>
      <c r="O1333" s="6">
        <v>0.05</v>
      </c>
      <c r="P1333" s="5">
        <v>101.67</v>
      </c>
      <c r="Q1333" s="5">
        <f t="shared" si="80"/>
        <v>185.61099999999999</v>
      </c>
      <c r="R1333" s="5">
        <f t="shared" si="81"/>
        <v>101.67</v>
      </c>
      <c r="S1333" s="5">
        <f t="shared" si="82"/>
        <v>83.940999999999988</v>
      </c>
      <c r="T1333" s="7">
        <f t="shared" si="83"/>
        <v>0.45224151585843508</v>
      </c>
    </row>
    <row r="1334" spans="1:20" ht="15.6">
      <c r="A1334" s="2">
        <v>3249</v>
      </c>
      <c r="B1334" s="3">
        <v>46214</v>
      </c>
      <c r="C1334" s="4">
        <f>YEAR(SalesDataTable[[#This Row],[Order Date]])</f>
        <v>2026</v>
      </c>
      <c r="D1334" s="16" t="str">
        <f>"Q"&amp;ROUNDUP(MONTH(SalesDataTable[[#This Row],[Order Date]])/3,0)</f>
        <v>Q3</v>
      </c>
      <c r="E1334" s="4">
        <f>MONTH(SalesDataTable[[#This Row],[Order Date]])</f>
        <v>7</v>
      </c>
      <c r="F1334" s="16" t="str">
        <f>TEXT(SalesDataTable[[#This Row],[Order Date]],"MMM")</f>
        <v>Jul</v>
      </c>
      <c r="G1334" s="4" t="s">
        <v>20</v>
      </c>
      <c r="H1334" s="4" t="s">
        <v>21</v>
      </c>
      <c r="I1334" s="4" t="s">
        <v>19</v>
      </c>
      <c r="J1334" s="4" t="s">
        <v>3</v>
      </c>
      <c r="K1334" s="4" t="s">
        <v>4</v>
      </c>
      <c r="L1334" s="4" t="s">
        <v>30</v>
      </c>
      <c r="M1334" s="8">
        <v>5</v>
      </c>
      <c r="N1334" s="5">
        <v>104.8</v>
      </c>
      <c r="O1334" s="6">
        <v>0</v>
      </c>
      <c r="P1334" s="5">
        <v>50.94</v>
      </c>
      <c r="Q1334" s="5">
        <f t="shared" si="80"/>
        <v>524</v>
      </c>
      <c r="R1334" s="5">
        <f t="shared" si="81"/>
        <v>254.7</v>
      </c>
      <c r="S1334" s="5">
        <f t="shared" si="82"/>
        <v>269.3</v>
      </c>
      <c r="T1334" s="7">
        <f t="shared" si="83"/>
        <v>0.51393129770992374</v>
      </c>
    </row>
    <row r="1335" spans="1:20" ht="15.6">
      <c r="A1335" s="2">
        <v>3832</v>
      </c>
      <c r="B1335" s="3">
        <v>46214</v>
      </c>
      <c r="C1335" s="4">
        <f>YEAR(SalesDataTable[[#This Row],[Order Date]])</f>
        <v>2026</v>
      </c>
      <c r="D1335" s="16" t="str">
        <f>"Q"&amp;ROUNDUP(MONTH(SalesDataTable[[#This Row],[Order Date]])/3,0)</f>
        <v>Q3</v>
      </c>
      <c r="E1335" s="4">
        <f>MONTH(SalesDataTable[[#This Row],[Order Date]])</f>
        <v>7</v>
      </c>
      <c r="F1335" s="16" t="str">
        <f>TEXT(SalesDataTable[[#This Row],[Order Date]],"MMM")</f>
        <v>Jul</v>
      </c>
      <c r="G1335" s="4" t="s">
        <v>20</v>
      </c>
      <c r="H1335" s="4" t="s">
        <v>31</v>
      </c>
      <c r="I1335" s="4" t="s">
        <v>2</v>
      </c>
      <c r="J1335" s="4" t="s">
        <v>3</v>
      </c>
      <c r="K1335" s="4" t="s">
        <v>23</v>
      </c>
      <c r="L1335" s="4" t="s">
        <v>40</v>
      </c>
      <c r="M1335" s="8">
        <v>3</v>
      </c>
      <c r="N1335" s="5">
        <v>82.26</v>
      </c>
      <c r="O1335" s="6">
        <v>0</v>
      </c>
      <c r="P1335" s="5">
        <v>40.020000000000003</v>
      </c>
      <c r="Q1335" s="5">
        <f t="shared" si="80"/>
        <v>246.78000000000003</v>
      </c>
      <c r="R1335" s="5">
        <f t="shared" si="81"/>
        <v>120.06</v>
      </c>
      <c r="S1335" s="5">
        <f t="shared" si="82"/>
        <v>126.72000000000003</v>
      </c>
      <c r="T1335" s="7">
        <f t="shared" si="83"/>
        <v>0.51349380014587898</v>
      </c>
    </row>
    <row r="1336" spans="1:20" ht="15.6">
      <c r="A1336" s="2">
        <v>3868</v>
      </c>
      <c r="B1336" s="3">
        <v>46214</v>
      </c>
      <c r="C1336" s="4">
        <f>YEAR(SalesDataTable[[#This Row],[Order Date]])</f>
        <v>2026</v>
      </c>
      <c r="D1336" s="16" t="str">
        <f>"Q"&amp;ROUNDUP(MONTH(SalesDataTable[[#This Row],[Order Date]])/3,0)</f>
        <v>Q3</v>
      </c>
      <c r="E1336" s="4">
        <f>MONTH(SalesDataTable[[#This Row],[Order Date]])</f>
        <v>7</v>
      </c>
      <c r="F1336" s="16" t="str">
        <f>TEXT(SalesDataTable[[#This Row],[Order Date]],"MMM")</f>
        <v>Jul</v>
      </c>
      <c r="G1336" s="4" t="s">
        <v>11</v>
      </c>
      <c r="H1336" s="4" t="s">
        <v>39</v>
      </c>
      <c r="I1336" s="4" t="s">
        <v>2</v>
      </c>
      <c r="J1336" s="4" t="s">
        <v>16</v>
      </c>
      <c r="K1336" s="4" t="s">
        <v>9</v>
      </c>
      <c r="L1336" s="4" t="s">
        <v>10</v>
      </c>
      <c r="M1336" s="8">
        <v>1</v>
      </c>
      <c r="N1336" s="5">
        <v>90.79</v>
      </c>
      <c r="O1336" s="6">
        <v>0</v>
      </c>
      <c r="P1336" s="5">
        <v>46.39</v>
      </c>
      <c r="Q1336" s="5">
        <f t="shared" si="80"/>
        <v>90.79</v>
      </c>
      <c r="R1336" s="5">
        <f t="shared" si="81"/>
        <v>46.39</v>
      </c>
      <c r="S1336" s="5">
        <f t="shared" si="82"/>
        <v>44.400000000000006</v>
      </c>
      <c r="T1336" s="7">
        <f t="shared" si="83"/>
        <v>0.4890406432426479</v>
      </c>
    </row>
    <row r="1337" spans="1:20" ht="15.6">
      <c r="A1337" s="2">
        <v>4365</v>
      </c>
      <c r="B1337" s="3">
        <v>46214</v>
      </c>
      <c r="C1337" s="4">
        <f>YEAR(SalesDataTable[[#This Row],[Order Date]])</f>
        <v>2026</v>
      </c>
      <c r="D1337" s="16" t="str">
        <f>"Q"&amp;ROUNDUP(MONTH(SalesDataTable[[#This Row],[Order Date]])/3,0)</f>
        <v>Q3</v>
      </c>
      <c r="E1337" s="4">
        <f>MONTH(SalesDataTable[[#This Row],[Order Date]])</f>
        <v>7</v>
      </c>
      <c r="F1337" s="16" t="str">
        <f>TEXT(SalesDataTable[[#This Row],[Order Date]],"MMM")</f>
        <v>Jul</v>
      </c>
      <c r="G1337" s="4" t="s">
        <v>6</v>
      </c>
      <c r="H1337" s="4" t="s">
        <v>41</v>
      </c>
      <c r="I1337" s="4" t="s">
        <v>2</v>
      </c>
      <c r="J1337" s="4" t="s">
        <v>3</v>
      </c>
      <c r="K1337" s="4" t="s">
        <v>4</v>
      </c>
      <c r="L1337" s="4" t="s">
        <v>26</v>
      </c>
      <c r="M1337" s="8">
        <v>1</v>
      </c>
      <c r="N1337" s="5">
        <v>41.33</v>
      </c>
      <c r="O1337" s="6">
        <v>0</v>
      </c>
      <c r="P1337" s="5">
        <v>17.2</v>
      </c>
      <c r="Q1337" s="5">
        <f t="shared" si="80"/>
        <v>41.33</v>
      </c>
      <c r="R1337" s="5">
        <f t="shared" si="81"/>
        <v>17.2</v>
      </c>
      <c r="S1337" s="5">
        <f t="shared" si="82"/>
        <v>24.13</v>
      </c>
      <c r="T1337" s="7">
        <f t="shared" si="83"/>
        <v>0.58383740624243896</v>
      </c>
    </row>
    <row r="1338" spans="1:20" ht="15.6">
      <c r="A1338" s="2">
        <v>314</v>
      </c>
      <c r="B1338" s="3">
        <v>46215</v>
      </c>
      <c r="C1338" s="4">
        <f>YEAR(SalesDataTable[[#This Row],[Order Date]])</f>
        <v>2026</v>
      </c>
      <c r="D1338" s="16" t="str">
        <f>"Q"&amp;ROUNDUP(MONTH(SalesDataTable[[#This Row],[Order Date]])/3,0)</f>
        <v>Q3</v>
      </c>
      <c r="E1338" s="4">
        <f>MONTH(SalesDataTable[[#This Row],[Order Date]])</f>
        <v>7</v>
      </c>
      <c r="F1338" s="16" t="str">
        <f>TEXT(SalesDataTable[[#This Row],[Order Date]],"MMM")</f>
        <v>Jul</v>
      </c>
      <c r="G1338" s="4" t="s">
        <v>11</v>
      </c>
      <c r="H1338" s="4" t="s">
        <v>12</v>
      </c>
      <c r="I1338" s="4" t="s">
        <v>2</v>
      </c>
      <c r="J1338" s="4" t="s">
        <v>3</v>
      </c>
      <c r="K1338" s="4" t="s">
        <v>34</v>
      </c>
      <c r="L1338" s="4" t="s">
        <v>35</v>
      </c>
      <c r="M1338" s="8">
        <v>2</v>
      </c>
      <c r="N1338" s="5">
        <v>41.09</v>
      </c>
      <c r="O1338" s="6">
        <v>0.05</v>
      </c>
      <c r="P1338" s="5">
        <v>14.54</v>
      </c>
      <c r="Q1338" s="5">
        <f t="shared" si="80"/>
        <v>78.070999999999998</v>
      </c>
      <c r="R1338" s="5">
        <f t="shared" si="81"/>
        <v>29.08</v>
      </c>
      <c r="S1338" s="5">
        <f t="shared" si="82"/>
        <v>48.991</v>
      </c>
      <c r="T1338" s="7">
        <f t="shared" si="83"/>
        <v>0.62751854081541159</v>
      </c>
    </row>
    <row r="1339" spans="1:20" ht="15.6">
      <c r="A1339" s="2">
        <v>552</v>
      </c>
      <c r="B1339" s="3">
        <v>46215</v>
      </c>
      <c r="C1339" s="4">
        <f>YEAR(SalesDataTable[[#This Row],[Order Date]])</f>
        <v>2026</v>
      </c>
      <c r="D1339" s="16" t="str">
        <f>"Q"&amp;ROUNDUP(MONTH(SalesDataTable[[#This Row],[Order Date]])/3,0)</f>
        <v>Q3</v>
      </c>
      <c r="E1339" s="4">
        <f>MONTH(SalesDataTable[[#This Row],[Order Date]])</f>
        <v>7</v>
      </c>
      <c r="F1339" s="16" t="str">
        <f>TEXT(SalesDataTable[[#This Row],[Order Date]],"MMM")</f>
        <v>Jul</v>
      </c>
      <c r="G1339" s="4" t="s">
        <v>6</v>
      </c>
      <c r="H1339" s="4" t="s">
        <v>43</v>
      </c>
      <c r="I1339" s="4" t="s">
        <v>8</v>
      </c>
      <c r="J1339" s="4" t="s">
        <v>16</v>
      </c>
      <c r="K1339" s="4" t="s">
        <v>23</v>
      </c>
      <c r="L1339" s="4" t="s">
        <v>40</v>
      </c>
      <c r="M1339" s="8">
        <v>5</v>
      </c>
      <c r="N1339" s="5">
        <v>82.39</v>
      </c>
      <c r="O1339" s="6">
        <v>0.05</v>
      </c>
      <c r="P1339" s="5">
        <v>39.479999999999997</v>
      </c>
      <c r="Q1339" s="5">
        <f t="shared" si="80"/>
        <v>391.35249999999996</v>
      </c>
      <c r="R1339" s="5">
        <f t="shared" si="81"/>
        <v>197.39999999999998</v>
      </c>
      <c r="S1339" s="5">
        <f t="shared" si="82"/>
        <v>193.95249999999999</v>
      </c>
      <c r="T1339" s="7">
        <f t="shared" si="83"/>
        <v>0.49559540312122702</v>
      </c>
    </row>
    <row r="1340" spans="1:20" ht="15.6">
      <c r="A1340" s="2">
        <v>1317</v>
      </c>
      <c r="B1340" s="3">
        <v>46215</v>
      </c>
      <c r="C1340" s="4">
        <f>YEAR(SalesDataTable[[#This Row],[Order Date]])</f>
        <v>2026</v>
      </c>
      <c r="D1340" s="16" t="str">
        <f>"Q"&amp;ROUNDUP(MONTH(SalesDataTable[[#This Row],[Order Date]])/3,0)</f>
        <v>Q3</v>
      </c>
      <c r="E1340" s="4">
        <f>MONTH(SalesDataTable[[#This Row],[Order Date]])</f>
        <v>7</v>
      </c>
      <c r="F1340" s="16" t="str">
        <f>TEXT(SalesDataTable[[#This Row],[Order Date]],"MMM")</f>
        <v>Jul</v>
      </c>
      <c r="G1340" s="4" t="s">
        <v>6</v>
      </c>
      <c r="H1340" s="4" t="s">
        <v>49</v>
      </c>
      <c r="I1340" s="4" t="s">
        <v>2</v>
      </c>
      <c r="J1340" s="4" t="s">
        <v>16</v>
      </c>
      <c r="K1340" s="4" t="s">
        <v>34</v>
      </c>
      <c r="L1340" s="4" t="s">
        <v>42</v>
      </c>
      <c r="M1340" s="8">
        <v>3</v>
      </c>
      <c r="N1340" s="5">
        <v>37</v>
      </c>
      <c r="O1340" s="6">
        <v>0</v>
      </c>
      <c r="P1340" s="5">
        <v>13.69</v>
      </c>
      <c r="Q1340" s="5">
        <f t="shared" si="80"/>
        <v>111</v>
      </c>
      <c r="R1340" s="5">
        <f t="shared" si="81"/>
        <v>41.07</v>
      </c>
      <c r="S1340" s="5">
        <f t="shared" si="82"/>
        <v>69.930000000000007</v>
      </c>
      <c r="T1340" s="7">
        <f t="shared" si="83"/>
        <v>0.63000000000000012</v>
      </c>
    </row>
    <row r="1341" spans="1:20" ht="15.6">
      <c r="A1341" s="2">
        <v>1515</v>
      </c>
      <c r="B1341" s="3">
        <v>46215</v>
      </c>
      <c r="C1341" s="4">
        <f>YEAR(SalesDataTable[[#This Row],[Order Date]])</f>
        <v>2026</v>
      </c>
      <c r="D1341" s="16" t="str">
        <f>"Q"&amp;ROUNDUP(MONTH(SalesDataTable[[#This Row],[Order Date]])/3,0)</f>
        <v>Q3</v>
      </c>
      <c r="E1341" s="4">
        <f>MONTH(SalesDataTable[[#This Row],[Order Date]])</f>
        <v>7</v>
      </c>
      <c r="F1341" s="16" t="str">
        <f>TEXT(SalesDataTable[[#This Row],[Order Date]],"MMM")</f>
        <v>Jul</v>
      </c>
      <c r="G1341" s="4" t="s">
        <v>20</v>
      </c>
      <c r="H1341" s="4" t="s">
        <v>33</v>
      </c>
      <c r="I1341" s="4" t="s">
        <v>19</v>
      </c>
      <c r="J1341" s="4" t="s">
        <v>13</v>
      </c>
      <c r="K1341" s="4" t="s">
        <v>34</v>
      </c>
      <c r="L1341" s="4" t="s">
        <v>35</v>
      </c>
      <c r="M1341" s="8">
        <v>2</v>
      </c>
      <c r="N1341" s="5">
        <v>40.9</v>
      </c>
      <c r="O1341" s="6">
        <v>0</v>
      </c>
      <c r="P1341" s="5">
        <v>14.81</v>
      </c>
      <c r="Q1341" s="5">
        <f t="shared" si="80"/>
        <v>81.8</v>
      </c>
      <c r="R1341" s="5">
        <f t="shared" si="81"/>
        <v>29.62</v>
      </c>
      <c r="S1341" s="5">
        <f t="shared" si="82"/>
        <v>52.179999999999993</v>
      </c>
      <c r="T1341" s="7">
        <f t="shared" si="83"/>
        <v>0.63789731051344734</v>
      </c>
    </row>
    <row r="1342" spans="1:20" ht="15.6">
      <c r="A1342" s="2">
        <v>1674</v>
      </c>
      <c r="B1342" s="3">
        <v>46215</v>
      </c>
      <c r="C1342" s="4">
        <f>YEAR(SalesDataTable[[#This Row],[Order Date]])</f>
        <v>2026</v>
      </c>
      <c r="D1342" s="16" t="str">
        <f>"Q"&amp;ROUNDUP(MONTH(SalesDataTable[[#This Row],[Order Date]])/3,0)</f>
        <v>Q3</v>
      </c>
      <c r="E1342" s="4">
        <f>MONTH(SalesDataTable[[#This Row],[Order Date]])</f>
        <v>7</v>
      </c>
      <c r="F1342" s="16" t="str">
        <f>TEXT(SalesDataTable[[#This Row],[Order Date]],"MMM")</f>
        <v>Jul</v>
      </c>
      <c r="G1342" s="4" t="s">
        <v>0</v>
      </c>
      <c r="H1342" s="4" t="s">
        <v>1</v>
      </c>
      <c r="I1342" s="4" t="s">
        <v>2</v>
      </c>
      <c r="J1342" s="4" t="s">
        <v>13</v>
      </c>
      <c r="K1342" s="4" t="s">
        <v>34</v>
      </c>
      <c r="L1342" s="4" t="s">
        <v>38</v>
      </c>
      <c r="M1342" s="8">
        <v>1</v>
      </c>
      <c r="N1342" s="5">
        <v>123.33</v>
      </c>
      <c r="O1342" s="6">
        <v>0.1</v>
      </c>
      <c r="P1342" s="5">
        <v>70.900000000000006</v>
      </c>
      <c r="Q1342" s="5">
        <f t="shared" si="80"/>
        <v>110.997</v>
      </c>
      <c r="R1342" s="5">
        <f t="shared" si="81"/>
        <v>70.900000000000006</v>
      </c>
      <c r="S1342" s="5">
        <f t="shared" si="82"/>
        <v>40.096999999999994</v>
      </c>
      <c r="T1342" s="7">
        <f t="shared" si="83"/>
        <v>0.36124399758552028</v>
      </c>
    </row>
    <row r="1343" spans="1:20" ht="15.6">
      <c r="A1343" s="2">
        <v>2407</v>
      </c>
      <c r="B1343" s="3">
        <v>46215</v>
      </c>
      <c r="C1343" s="4">
        <f>YEAR(SalesDataTable[[#This Row],[Order Date]])</f>
        <v>2026</v>
      </c>
      <c r="D1343" s="16" t="str">
        <f>"Q"&amp;ROUNDUP(MONTH(SalesDataTable[[#This Row],[Order Date]])/3,0)</f>
        <v>Q3</v>
      </c>
      <c r="E1343" s="4">
        <f>MONTH(SalesDataTable[[#This Row],[Order Date]])</f>
        <v>7</v>
      </c>
      <c r="F1343" s="16" t="str">
        <f>TEXT(SalesDataTable[[#This Row],[Order Date]],"MMM")</f>
        <v>Jul</v>
      </c>
      <c r="G1343" s="4" t="s">
        <v>6</v>
      </c>
      <c r="H1343" s="4" t="s">
        <v>43</v>
      </c>
      <c r="I1343" s="4" t="s">
        <v>28</v>
      </c>
      <c r="J1343" s="4" t="s">
        <v>16</v>
      </c>
      <c r="K1343" s="4" t="s">
        <v>9</v>
      </c>
      <c r="L1343" s="4" t="s">
        <v>37</v>
      </c>
      <c r="M1343" s="8">
        <v>1</v>
      </c>
      <c r="N1343" s="5">
        <v>153.25</v>
      </c>
      <c r="O1343" s="6">
        <v>0.15</v>
      </c>
      <c r="P1343" s="5">
        <v>78.28</v>
      </c>
      <c r="Q1343" s="5">
        <f t="shared" si="80"/>
        <v>130.26249999999999</v>
      </c>
      <c r="R1343" s="5">
        <f t="shared" si="81"/>
        <v>78.28</v>
      </c>
      <c r="S1343" s="5">
        <f t="shared" si="82"/>
        <v>51.982499999999987</v>
      </c>
      <c r="T1343" s="7">
        <f t="shared" si="83"/>
        <v>0.39905959121005657</v>
      </c>
    </row>
    <row r="1344" spans="1:20" ht="15.6">
      <c r="A1344" s="2">
        <v>2817</v>
      </c>
      <c r="B1344" s="3">
        <v>46215</v>
      </c>
      <c r="C1344" s="4">
        <f>YEAR(SalesDataTable[[#This Row],[Order Date]])</f>
        <v>2026</v>
      </c>
      <c r="D1344" s="16" t="str">
        <f>"Q"&amp;ROUNDUP(MONTH(SalesDataTable[[#This Row],[Order Date]])/3,0)</f>
        <v>Q3</v>
      </c>
      <c r="E1344" s="4">
        <f>MONTH(SalesDataTable[[#This Row],[Order Date]])</f>
        <v>7</v>
      </c>
      <c r="F1344" s="16" t="str">
        <f>TEXT(SalesDataTable[[#This Row],[Order Date]],"MMM")</f>
        <v>Jul</v>
      </c>
      <c r="G1344" s="4" t="s">
        <v>20</v>
      </c>
      <c r="H1344" s="4" t="s">
        <v>31</v>
      </c>
      <c r="I1344" s="4" t="s">
        <v>28</v>
      </c>
      <c r="J1344" s="4" t="s">
        <v>13</v>
      </c>
      <c r="K1344" s="4" t="s">
        <v>14</v>
      </c>
      <c r="L1344" s="4" t="s">
        <v>44</v>
      </c>
      <c r="M1344" s="8">
        <v>3</v>
      </c>
      <c r="N1344" s="5">
        <v>134.43</v>
      </c>
      <c r="O1344" s="6">
        <v>0.1</v>
      </c>
      <c r="P1344" s="5">
        <v>65.78</v>
      </c>
      <c r="Q1344" s="5">
        <f t="shared" si="80"/>
        <v>362.96100000000001</v>
      </c>
      <c r="R1344" s="5">
        <f t="shared" si="81"/>
        <v>197.34</v>
      </c>
      <c r="S1344" s="5">
        <f t="shared" si="82"/>
        <v>165.62100000000001</v>
      </c>
      <c r="T1344" s="7">
        <f t="shared" si="83"/>
        <v>0.45630522287518493</v>
      </c>
    </row>
    <row r="1345" spans="1:20" ht="15.6">
      <c r="A1345" s="2">
        <v>3059</v>
      </c>
      <c r="B1345" s="3">
        <v>46215</v>
      </c>
      <c r="C1345" s="4">
        <f>YEAR(SalesDataTable[[#This Row],[Order Date]])</f>
        <v>2026</v>
      </c>
      <c r="D1345" s="16" t="str">
        <f>"Q"&amp;ROUNDUP(MONTH(SalesDataTable[[#This Row],[Order Date]])/3,0)</f>
        <v>Q3</v>
      </c>
      <c r="E1345" s="4">
        <f>MONTH(SalesDataTable[[#This Row],[Order Date]])</f>
        <v>7</v>
      </c>
      <c r="F1345" s="16" t="str">
        <f>TEXT(SalesDataTable[[#This Row],[Order Date]],"MMM")</f>
        <v>Jul</v>
      </c>
      <c r="G1345" s="4" t="s">
        <v>0</v>
      </c>
      <c r="H1345" s="4" t="s">
        <v>1</v>
      </c>
      <c r="I1345" s="4" t="s">
        <v>2</v>
      </c>
      <c r="J1345" s="4" t="s">
        <v>3</v>
      </c>
      <c r="K1345" s="4" t="s">
        <v>9</v>
      </c>
      <c r="L1345" s="4" t="s">
        <v>10</v>
      </c>
      <c r="M1345" s="8">
        <v>1</v>
      </c>
      <c r="N1345" s="5">
        <v>93.73</v>
      </c>
      <c r="O1345" s="6">
        <v>0.05</v>
      </c>
      <c r="P1345" s="5">
        <v>44.51</v>
      </c>
      <c r="Q1345" s="5">
        <f t="shared" si="80"/>
        <v>89.043499999999995</v>
      </c>
      <c r="R1345" s="5">
        <f t="shared" si="81"/>
        <v>44.51</v>
      </c>
      <c r="S1345" s="5">
        <f t="shared" si="82"/>
        <v>44.533499999999997</v>
      </c>
      <c r="T1345" s="7">
        <f t="shared" si="83"/>
        <v>0.50013195797559618</v>
      </c>
    </row>
    <row r="1346" spans="1:20" ht="15.6">
      <c r="A1346" s="2">
        <v>3210</v>
      </c>
      <c r="B1346" s="3">
        <v>46215</v>
      </c>
      <c r="C1346" s="4">
        <f>YEAR(SalesDataTable[[#This Row],[Order Date]])</f>
        <v>2026</v>
      </c>
      <c r="D1346" s="16" t="str">
        <f>"Q"&amp;ROUNDUP(MONTH(SalesDataTable[[#This Row],[Order Date]])/3,0)</f>
        <v>Q3</v>
      </c>
      <c r="E1346" s="4">
        <f>MONTH(SalesDataTable[[#This Row],[Order Date]])</f>
        <v>7</v>
      </c>
      <c r="F1346" s="16" t="str">
        <f>TEXT(SalesDataTable[[#This Row],[Order Date]],"MMM")</f>
        <v>Jul</v>
      </c>
      <c r="G1346" s="4" t="s">
        <v>0</v>
      </c>
      <c r="H1346" s="4" t="s">
        <v>1</v>
      </c>
      <c r="I1346" s="4" t="s">
        <v>2</v>
      </c>
      <c r="J1346" s="4" t="s">
        <v>3</v>
      </c>
      <c r="K1346" s="4" t="s">
        <v>14</v>
      </c>
      <c r="L1346" s="4" t="s">
        <v>15</v>
      </c>
      <c r="M1346" s="8">
        <v>1</v>
      </c>
      <c r="N1346" s="5">
        <v>37.090000000000003</v>
      </c>
      <c r="O1346" s="6">
        <v>0</v>
      </c>
      <c r="P1346" s="5">
        <v>13.43</v>
      </c>
      <c r="Q1346" s="5">
        <f t="shared" ref="Q1346:Q1409" si="84">M1346*N1346*(1-O1346)</f>
        <v>37.090000000000003</v>
      </c>
      <c r="R1346" s="5">
        <f t="shared" ref="R1346:R1409" si="85">M1346*P1346</f>
        <v>13.43</v>
      </c>
      <c r="S1346" s="5">
        <f t="shared" ref="S1346:S1409" si="86">Q1346-R1346</f>
        <v>23.660000000000004</v>
      </c>
      <c r="T1346" s="7">
        <f t="shared" ref="T1346:T1409" si="87">IFERROR(S1346/Q1346,0)</f>
        <v>0.63790779185764357</v>
      </c>
    </row>
    <row r="1347" spans="1:20" ht="15.6">
      <c r="A1347" s="2">
        <v>3670</v>
      </c>
      <c r="B1347" s="3">
        <v>46215</v>
      </c>
      <c r="C1347" s="4">
        <f>YEAR(SalesDataTable[[#This Row],[Order Date]])</f>
        <v>2026</v>
      </c>
      <c r="D1347" s="16" t="str">
        <f>"Q"&amp;ROUNDUP(MONTH(SalesDataTable[[#This Row],[Order Date]])/3,0)</f>
        <v>Q3</v>
      </c>
      <c r="E1347" s="4">
        <f>MONTH(SalesDataTable[[#This Row],[Order Date]])</f>
        <v>7</v>
      </c>
      <c r="F1347" s="16" t="str">
        <f>TEXT(SalesDataTable[[#This Row],[Order Date]],"MMM")</f>
        <v>Jul</v>
      </c>
      <c r="G1347" s="4" t="s">
        <v>0</v>
      </c>
      <c r="H1347" s="4" t="s">
        <v>1</v>
      </c>
      <c r="I1347" s="4" t="s">
        <v>19</v>
      </c>
      <c r="J1347" s="4" t="s">
        <v>13</v>
      </c>
      <c r="K1347" s="4" t="s">
        <v>14</v>
      </c>
      <c r="L1347" s="4" t="s">
        <v>32</v>
      </c>
      <c r="M1347" s="8">
        <v>1</v>
      </c>
      <c r="N1347" s="5">
        <v>45.43</v>
      </c>
      <c r="O1347" s="6">
        <v>0</v>
      </c>
      <c r="P1347" s="5">
        <v>18.66</v>
      </c>
      <c r="Q1347" s="5">
        <f t="shared" si="84"/>
        <v>45.43</v>
      </c>
      <c r="R1347" s="5">
        <f t="shared" si="85"/>
        <v>18.66</v>
      </c>
      <c r="S1347" s="5">
        <f t="shared" si="86"/>
        <v>26.77</v>
      </c>
      <c r="T1347" s="7">
        <f t="shared" si="87"/>
        <v>0.58925819942769098</v>
      </c>
    </row>
    <row r="1348" spans="1:20" ht="15.6">
      <c r="A1348" s="2">
        <v>4017</v>
      </c>
      <c r="B1348" s="3">
        <v>46215</v>
      </c>
      <c r="C1348" s="4">
        <f>YEAR(SalesDataTable[[#This Row],[Order Date]])</f>
        <v>2026</v>
      </c>
      <c r="D1348" s="16" t="str">
        <f>"Q"&amp;ROUNDUP(MONTH(SalesDataTable[[#This Row],[Order Date]])/3,0)</f>
        <v>Q3</v>
      </c>
      <c r="E1348" s="4">
        <f>MONTH(SalesDataTable[[#This Row],[Order Date]])</f>
        <v>7</v>
      </c>
      <c r="F1348" s="16" t="str">
        <f>TEXT(SalesDataTable[[#This Row],[Order Date]],"MMM")</f>
        <v>Jul</v>
      </c>
      <c r="G1348" s="4" t="s">
        <v>20</v>
      </c>
      <c r="H1348" s="4" t="s">
        <v>33</v>
      </c>
      <c r="I1348" s="4" t="s">
        <v>28</v>
      </c>
      <c r="J1348" s="4" t="s">
        <v>13</v>
      </c>
      <c r="K1348" s="4" t="s">
        <v>34</v>
      </c>
      <c r="L1348" s="4" t="s">
        <v>35</v>
      </c>
      <c r="M1348" s="8">
        <v>1</v>
      </c>
      <c r="N1348" s="5">
        <v>39.5</v>
      </c>
      <c r="O1348" s="6">
        <v>0.1</v>
      </c>
      <c r="P1348" s="5">
        <v>14.86</v>
      </c>
      <c r="Q1348" s="5">
        <f t="shared" si="84"/>
        <v>35.550000000000004</v>
      </c>
      <c r="R1348" s="5">
        <f t="shared" si="85"/>
        <v>14.86</v>
      </c>
      <c r="S1348" s="5">
        <f t="shared" si="86"/>
        <v>20.690000000000005</v>
      </c>
      <c r="T1348" s="7">
        <f t="shared" si="87"/>
        <v>0.58199718706047832</v>
      </c>
    </row>
    <row r="1349" spans="1:20" ht="15.6">
      <c r="A1349" s="2">
        <v>5012</v>
      </c>
      <c r="B1349" s="3">
        <v>46215</v>
      </c>
      <c r="C1349" s="4">
        <f>YEAR(SalesDataTable[[#This Row],[Order Date]])</f>
        <v>2026</v>
      </c>
      <c r="D1349" s="16" t="str">
        <f>"Q"&amp;ROUNDUP(MONTH(SalesDataTable[[#This Row],[Order Date]])/3,0)</f>
        <v>Q3</v>
      </c>
      <c r="E1349" s="4">
        <f>MONTH(SalesDataTable[[#This Row],[Order Date]])</f>
        <v>7</v>
      </c>
      <c r="F1349" s="16" t="str">
        <f>TEXT(SalesDataTable[[#This Row],[Order Date]],"MMM")</f>
        <v>Jul</v>
      </c>
      <c r="G1349" s="4" t="s">
        <v>11</v>
      </c>
      <c r="H1349" s="4" t="s">
        <v>52</v>
      </c>
      <c r="I1349" s="4" t="s">
        <v>19</v>
      </c>
      <c r="J1349" s="4" t="s">
        <v>3</v>
      </c>
      <c r="K1349" s="4" t="s">
        <v>34</v>
      </c>
      <c r="L1349" s="4" t="s">
        <v>38</v>
      </c>
      <c r="M1349" s="8">
        <v>2</v>
      </c>
      <c r="N1349" s="5">
        <v>123.58</v>
      </c>
      <c r="O1349" s="6">
        <v>0.1</v>
      </c>
      <c r="P1349" s="5">
        <v>68.739999999999995</v>
      </c>
      <c r="Q1349" s="5">
        <f t="shared" si="84"/>
        <v>222.44399999999999</v>
      </c>
      <c r="R1349" s="5">
        <f t="shared" si="85"/>
        <v>137.47999999999999</v>
      </c>
      <c r="S1349" s="5">
        <f t="shared" si="86"/>
        <v>84.963999999999999</v>
      </c>
      <c r="T1349" s="7">
        <f t="shared" si="87"/>
        <v>0.3819568071065077</v>
      </c>
    </row>
    <row r="1350" spans="1:20" ht="15.6">
      <c r="A1350" s="2">
        <v>884</v>
      </c>
      <c r="B1350" s="3">
        <v>46216</v>
      </c>
      <c r="C1350" s="4">
        <f>YEAR(SalesDataTable[[#This Row],[Order Date]])</f>
        <v>2026</v>
      </c>
      <c r="D1350" s="16" t="str">
        <f>"Q"&amp;ROUNDUP(MONTH(SalesDataTable[[#This Row],[Order Date]])/3,0)</f>
        <v>Q3</v>
      </c>
      <c r="E1350" s="4">
        <f>MONTH(SalesDataTable[[#This Row],[Order Date]])</f>
        <v>7</v>
      </c>
      <c r="F1350" s="16" t="str">
        <f>TEXT(SalesDataTable[[#This Row],[Order Date]],"MMM")</f>
        <v>Jul</v>
      </c>
      <c r="G1350" s="4" t="s">
        <v>20</v>
      </c>
      <c r="H1350" s="4" t="s">
        <v>47</v>
      </c>
      <c r="I1350" s="4" t="s">
        <v>19</v>
      </c>
      <c r="J1350" s="4" t="s">
        <v>3</v>
      </c>
      <c r="K1350" s="4" t="s">
        <v>4</v>
      </c>
      <c r="L1350" s="4" t="s">
        <v>30</v>
      </c>
      <c r="M1350" s="8">
        <v>1</v>
      </c>
      <c r="N1350" s="5">
        <v>103.61</v>
      </c>
      <c r="O1350" s="6">
        <v>0</v>
      </c>
      <c r="P1350" s="5">
        <v>51.84</v>
      </c>
      <c r="Q1350" s="5">
        <f t="shared" si="84"/>
        <v>103.61</v>
      </c>
      <c r="R1350" s="5">
        <f t="shared" si="85"/>
        <v>51.84</v>
      </c>
      <c r="S1350" s="5">
        <f t="shared" si="86"/>
        <v>51.769999999999996</v>
      </c>
      <c r="T1350" s="7">
        <f t="shared" si="87"/>
        <v>0.49966219476884466</v>
      </c>
    </row>
    <row r="1351" spans="1:20" ht="15.6">
      <c r="A1351" s="2">
        <v>1025</v>
      </c>
      <c r="B1351" s="3">
        <v>46216</v>
      </c>
      <c r="C1351" s="4">
        <f>YEAR(SalesDataTable[[#This Row],[Order Date]])</f>
        <v>2026</v>
      </c>
      <c r="D1351" s="16" t="str">
        <f>"Q"&amp;ROUNDUP(MONTH(SalesDataTable[[#This Row],[Order Date]])/3,0)</f>
        <v>Q3</v>
      </c>
      <c r="E1351" s="4">
        <f>MONTH(SalesDataTable[[#This Row],[Order Date]])</f>
        <v>7</v>
      </c>
      <c r="F1351" s="16" t="str">
        <f>TEXT(SalesDataTable[[#This Row],[Order Date]],"MMM")</f>
        <v>Jul</v>
      </c>
      <c r="G1351" s="4" t="s">
        <v>11</v>
      </c>
      <c r="H1351" s="4" t="s">
        <v>12</v>
      </c>
      <c r="I1351" s="4" t="s">
        <v>19</v>
      </c>
      <c r="J1351" s="4" t="s">
        <v>3</v>
      </c>
      <c r="K1351" s="4" t="s">
        <v>9</v>
      </c>
      <c r="L1351" s="4" t="s">
        <v>17</v>
      </c>
      <c r="M1351" s="8">
        <v>2</v>
      </c>
      <c r="N1351" s="5">
        <v>145.75</v>
      </c>
      <c r="O1351" s="6">
        <v>0.05</v>
      </c>
      <c r="P1351" s="5">
        <v>79.319999999999993</v>
      </c>
      <c r="Q1351" s="5">
        <f t="shared" si="84"/>
        <v>276.92500000000001</v>
      </c>
      <c r="R1351" s="5">
        <f t="shared" si="85"/>
        <v>158.63999999999999</v>
      </c>
      <c r="S1351" s="5">
        <f t="shared" si="86"/>
        <v>118.28500000000003</v>
      </c>
      <c r="T1351" s="7">
        <f t="shared" si="87"/>
        <v>0.42713731154644768</v>
      </c>
    </row>
    <row r="1352" spans="1:20" ht="15.6">
      <c r="A1352" s="2">
        <v>1279</v>
      </c>
      <c r="B1352" s="3">
        <v>46216</v>
      </c>
      <c r="C1352" s="4">
        <f>YEAR(SalesDataTable[[#This Row],[Order Date]])</f>
        <v>2026</v>
      </c>
      <c r="D1352" s="16" t="str">
        <f>"Q"&amp;ROUNDUP(MONTH(SalesDataTable[[#This Row],[Order Date]])/3,0)</f>
        <v>Q3</v>
      </c>
      <c r="E1352" s="4">
        <f>MONTH(SalesDataTable[[#This Row],[Order Date]])</f>
        <v>7</v>
      </c>
      <c r="F1352" s="16" t="str">
        <f>TEXT(SalesDataTable[[#This Row],[Order Date]],"MMM")</f>
        <v>Jul</v>
      </c>
      <c r="G1352" s="4" t="s">
        <v>20</v>
      </c>
      <c r="H1352" s="4" t="s">
        <v>33</v>
      </c>
      <c r="I1352" s="4" t="s">
        <v>28</v>
      </c>
      <c r="J1352" s="4" t="s">
        <v>13</v>
      </c>
      <c r="K1352" s="4" t="s">
        <v>23</v>
      </c>
      <c r="L1352" s="4" t="s">
        <v>29</v>
      </c>
      <c r="M1352" s="8">
        <v>2</v>
      </c>
      <c r="N1352" s="5">
        <v>193.76</v>
      </c>
      <c r="O1352" s="6">
        <v>0.1</v>
      </c>
      <c r="P1352" s="5">
        <v>104.66</v>
      </c>
      <c r="Q1352" s="5">
        <f t="shared" si="84"/>
        <v>348.76799999999997</v>
      </c>
      <c r="R1352" s="5">
        <f t="shared" si="85"/>
        <v>209.32</v>
      </c>
      <c r="S1352" s="5">
        <f t="shared" si="86"/>
        <v>139.44799999999998</v>
      </c>
      <c r="T1352" s="7">
        <f t="shared" si="87"/>
        <v>0.39983025965684921</v>
      </c>
    </row>
    <row r="1353" spans="1:20" ht="15.6">
      <c r="A1353" s="2">
        <v>1534</v>
      </c>
      <c r="B1353" s="3">
        <v>46216</v>
      </c>
      <c r="C1353" s="4">
        <f>YEAR(SalesDataTable[[#This Row],[Order Date]])</f>
        <v>2026</v>
      </c>
      <c r="D1353" s="16" t="str">
        <f>"Q"&amp;ROUNDUP(MONTH(SalesDataTable[[#This Row],[Order Date]])/3,0)</f>
        <v>Q3</v>
      </c>
      <c r="E1353" s="4">
        <f>MONTH(SalesDataTable[[#This Row],[Order Date]])</f>
        <v>7</v>
      </c>
      <c r="F1353" s="16" t="str">
        <f>TEXT(SalesDataTable[[#This Row],[Order Date]],"MMM")</f>
        <v>Jul</v>
      </c>
      <c r="G1353" s="4" t="s">
        <v>11</v>
      </c>
      <c r="H1353" s="4" t="s">
        <v>52</v>
      </c>
      <c r="I1353" s="4" t="s">
        <v>2</v>
      </c>
      <c r="J1353" s="4" t="s">
        <v>3</v>
      </c>
      <c r="K1353" s="4" t="s">
        <v>9</v>
      </c>
      <c r="L1353" s="4" t="s">
        <v>17</v>
      </c>
      <c r="M1353" s="8">
        <v>2</v>
      </c>
      <c r="N1353" s="5">
        <v>146.09</v>
      </c>
      <c r="O1353" s="6">
        <v>0.1</v>
      </c>
      <c r="P1353" s="5">
        <v>79.36</v>
      </c>
      <c r="Q1353" s="5">
        <f t="shared" si="84"/>
        <v>262.96199999999999</v>
      </c>
      <c r="R1353" s="5">
        <f t="shared" si="85"/>
        <v>158.72</v>
      </c>
      <c r="S1353" s="5">
        <f t="shared" si="86"/>
        <v>104.24199999999999</v>
      </c>
      <c r="T1353" s="7">
        <f t="shared" si="87"/>
        <v>0.39641469109605187</v>
      </c>
    </row>
    <row r="1354" spans="1:20" ht="15.6">
      <c r="A1354" s="2">
        <v>2147</v>
      </c>
      <c r="B1354" s="3">
        <v>46216</v>
      </c>
      <c r="C1354" s="4">
        <f>YEAR(SalesDataTable[[#This Row],[Order Date]])</f>
        <v>2026</v>
      </c>
      <c r="D1354" s="16" t="str">
        <f>"Q"&amp;ROUNDUP(MONTH(SalesDataTable[[#This Row],[Order Date]])/3,0)</f>
        <v>Q3</v>
      </c>
      <c r="E1354" s="4">
        <f>MONTH(SalesDataTable[[#This Row],[Order Date]])</f>
        <v>7</v>
      </c>
      <c r="F1354" s="16" t="str">
        <f>TEXT(SalesDataTable[[#This Row],[Order Date]],"MMM")</f>
        <v>Jul</v>
      </c>
      <c r="G1354" s="4" t="s">
        <v>6</v>
      </c>
      <c r="H1354" s="4" t="s">
        <v>49</v>
      </c>
      <c r="I1354" s="4" t="s">
        <v>19</v>
      </c>
      <c r="J1354" s="4" t="s">
        <v>13</v>
      </c>
      <c r="K1354" s="4" t="s">
        <v>14</v>
      </c>
      <c r="L1354" s="4" t="s">
        <v>44</v>
      </c>
      <c r="M1354" s="8">
        <v>1</v>
      </c>
      <c r="N1354" s="5">
        <v>131.91999999999999</v>
      </c>
      <c r="O1354" s="6">
        <v>0</v>
      </c>
      <c r="P1354" s="5">
        <v>66.19</v>
      </c>
      <c r="Q1354" s="5">
        <f t="shared" si="84"/>
        <v>131.91999999999999</v>
      </c>
      <c r="R1354" s="5">
        <f t="shared" si="85"/>
        <v>66.19</v>
      </c>
      <c r="S1354" s="5">
        <f t="shared" si="86"/>
        <v>65.72999999999999</v>
      </c>
      <c r="T1354" s="7">
        <f t="shared" si="87"/>
        <v>0.49825651910248631</v>
      </c>
    </row>
    <row r="1355" spans="1:20" ht="15.6">
      <c r="A1355" s="2">
        <v>2385</v>
      </c>
      <c r="B1355" s="3">
        <v>46216</v>
      </c>
      <c r="C1355" s="4">
        <f>YEAR(SalesDataTable[[#This Row],[Order Date]])</f>
        <v>2026</v>
      </c>
      <c r="D1355" s="16" t="str">
        <f>"Q"&amp;ROUNDUP(MONTH(SalesDataTable[[#This Row],[Order Date]])/3,0)</f>
        <v>Q3</v>
      </c>
      <c r="E1355" s="4">
        <f>MONTH(SalesDataTable[[#This Row],[Order Date]])</f>
        <v>7</v>
      </c>
      <c r="F1355" s="16" t="str">
        <f>TEXT(SalesDataTable[[#This Row],[Order Date]],"MMM")</f>
        <v>Jul</v>
      </c>
      <c r="G1355" s="4" t="s">
        <v>6</v>
      </c>
      <c r="H1355" s="4" t="s">
        <v>41</v>
      </c>
      <c r="I1355" s="4" t="s">
        <v>8</v>
      </c>
      <c r="J1355" s="4" t="s">
        <v>16</v>
      </c>
      <c r="K1355" s="4" t="s">
        <v>23</v>
      </c>
      <c r="L1355" s="4" t="s">
        <v>40</v>
      </c>
      <c r="M1355" s="8">
        <v>6</v>
      </c>
      <c r="N1355" s="5">
        <v>83.28</v>
      </c>
      <c r="O1355" s="6">
        <v>0.15</v>
      </c>
      <c r="P1355" s="5">
        <v>38.76</v>
      </c>
      <c r="Q1355" s="5">
        <f t="shared" si="84"/>
        <v>424.72800000000001</v>
      </c>
      <c r="R1355" s="5">
        <f t="shared" si="85"/>
        <v>232.56</v>
      </c>
      <c r="S1355" s="5">
        <f t="shared" si="86"/>
        <v>192.16800000000001</v>
      </c>
      <c r="T1355" s="7">
        <f t="shared" si="87"/>
        <v>0.45244956772334294</v>
      </c>
    </row>
    <row r="1356" spans="1:20" ht="15.6">
      <c r="A1356" s="2">
        <v>2517</v>
      </c>
      <c r="B1356" s="3">
        <v>46216</v>
      </c>
      <c r="C1356" s="4">
        <f>YEAR(SalesDataTable[[#This Row],[Order Date]])</f>
        <v>2026</v>
      </c>
      <c r="D1356" s="16" t="str">
        <f>"Q"&amp;ROUNDUP(MONTH(SalesDataTable[[#This Row],[Order Date]])/3,0)</f>
        <v>Q3</v>
      </c>
      <c r="E1356" s="4">
        <f>MONTH(SalesDataTable[[#This Row],[Order Date]])</f>
        <v>7</v>
      </c>
      <c r="F1356" s="16" t="str">
        <f>TEXT(SalesDataTable[[#This Row],[Order Date]],"MMM")</f>
        <v>Jul</v>
      </c>
      <c r="G1356" s="4" t="s">
        <v>6</v>
      </c>
      <c r="H1356" s="4" t="s">
        <v>27</v>
      </c>
      <c r="I1356" s="4" t="s">
        <v>2</v>
      </c>
      <c r="J1356" s="4" t="s">
        <v>13</v>
      </c>
      <c r="K1356" s="4" t="s">
        <v>14</v>
      </c>
      <c r="L1356" s="4" t="s">
        <v>15</v>
      </c>
      <c r="M1356" s="8">
        <v>1</v>
      </c>
      <c r="N1356" s="5">
        <v>36.479999999999997</v>
      </c>
      <c r="O1356" s="6">
        <v>0.05</v>
      </c>
      <c r="P1356" s="5">
        <v>13.22</v>
      </c>
      <c r="Q1356" s="5">
        <f t="shared" si="84"/>
        <v>34.655999999999999</v>
      </c>
      <c r="R1356" s="5">
        <f t="shared" si="85"/>
        <v>13.22</v>
      </c>
      <c r="S1356" s="5">
        <f t="shared" si="86"/>
        <v>21.436</v>
      </c>
      <c r="T1356" s="7">
        <f t="shared" si="87"/>
        <v>0.61853647276084955</v>
      </c>
    </row>
    <row r="1357" spans="1:20" ht="15.6">
      <c r="A1357" s="2">
        <v>2746</v>
      </c>
      <c r="B1357" s="3">
        <v>46216</v>
      </c>
      <c r="C1357" s="4">
        <f>YEAR(SalesDataTable[[#This Row],[Order Date]])</f>
        <v>2026</v>
      </c>
      <c r="D1357" s="16" t="str">
        <f>"Q"&amp;ROUNDUP(MONTH(SalesDataTable[[#This Row],[Order Date]])/3,0)</f>
        <v>Q3</v>
      </c>
      <c r="E1357" s="4">
        <f>MONTH(SalesDataTable[[#This Row],[Order Date]])</f>
        <v>7</v>
      </c>
      <c r="F1357" s="16" t="str">
        <f>TEXT(SalesDataTable[[#This Row],[Order Date]],"MMM")</f>
        <v>Jul</v>
      </c>
      <c r="G1357" s="4" t="s">
        <v>0</v>
      </c>
      <c r="H1357" s="4" t="s">
        <v>1</v>
      </c>
      <c r="I1357" s="4" t="s">
        <v>19</v>
      </c>
      <c r="J1357" s="4" t="s">
        <v>13</v>
      </c>
      <c r="K1357" s="4" t="s">
        <v>9</v>
      </c>
      <c r="L1357" s="4" t="s">
        <v>37</v>
      </c>
      <c r="M1357" s="8">
        <v>3</v>
      </c>
      <c r="N1357" s="5">
        <v>155.44</v>
      </c>
      <c r="O1357" s="6">
        <v>0.05</v>
      </c>
      <c r="P1357" s="5">
        <v>79.95</v>
      </c>
      <c r="Q1357" s="5">
        <f t="shared" si="84"/>
        <v>443.00399999999996</v>
      </c>
      <c r="R1357" s="5">
        <f t="shared" si="85"/>
        <v>239.85000000000002</v>
      </c>
      <c r="S1357" s="5">
        <f t="shared" si="86"/>
        <v>203.15399999999994</v>
      </c>
      <c r="T1357" s="7">
        <f t="shared" si="87"/>
        <v>0.45858276674702703</v>
      </c>
    </row>
    <row r="1358" spans="1:20" ht="15.6">
      <c r="A1358" s="2">
        <v>3297</v>
      </c>
      <c r="B1358" s="3">
        <v>46216</v>
      </c>
      <c r="C1358" s="4">
        <f>YEAR(SalesDataTable[[#This Row],[Order Date]])</f>
        <v>2026</v>
      </c>
      <c r="D1358" s="16" t="str">
        <f>"Q"&amp;ROUNDUP(MONTH(SalesDataTable[[#This Row],[Order Date]])/3,0)</f>
        <v>Q3</v>
      </c>
      <c r="E1358" s="4">
        <f>MONTH(SalesDataTable[[#This Row],[Order Date]])</f>
        <v>7</v>
      </c>
      <c r="F1358" s="16" t="str">
        <f>TEXT(SalesDataTable[[#This Row],[Order Date]],"MMM")</f>
        <v>Jul</v>
      </c>
      <c r="G1358" s="4" t="s">
        <v>0</v>
      </c>
      <c r="H1358" s="4" t="s">
        <v>50</v>
      </c>
      <c r="I1358" s="4" t="s">
        <v>8</v>
      </c>
      <c r="J1358" s="4" t="s">
        <v>3</v>
      </c>
      <c r="K1358" s="4" t="s">
        <v>34</v>
      </c>
      <c r="L1358" s="4" t="s">
        <v>35</v>
      </c>
      <c r="M1358" s="8">
        <v>6</v>
      </c>
      <c r="N1358" s="5">
        <v>40.58</v>
      </c>
      <c r="O1358" s="6">
        <v>0.15</v>
      </c>
      <c r="P1358" s="5">
        <v>15.06</v>
      </c>
      <c r="Q1358" s="5">
        <f t="shared" si="84"/>
        <v>206.958</v>
      </c>
      <c r="R1358" s="5">
        <f t="shared" si="85"/>
        <v>90.36</v>
      </c>
      <c r="S1358" s="5">
        <f t="shared" si="86"/>
        <v>116.598</v>
      </c>
      <c r="T1358" s="7">
        <f t="shared" si="87"/>
        <v>0.5633896732670397</v>
      </c>
    </row>
    <row r="1359" spans="1:20" ht="15.6">
      <c r="A1359" s="2">
        <v>772</v>
      </c>
      <c r="B1359" s="3">
        <v>46217</v>
      </c>
      <c r="C1359" s="4">
        <f>YEAR(SalesDataTable[[#This Row],[Order Date]])</f>
        <v>2026</v>
      </c>
      <c r="D1359" s="16" t="str">
        <f>"Q"&amp;ROUNDUP(MONTH(SalesDataTable[[#This Row],[Order Date]])/3,0)</f>
        <v>Q3</v>
      </c>
      <c r="E1359" s="4">
        <f>MONTH(SalesDataTable[[#This Row],[Order Date]])</f>
        <v>7</v>
      </c>
      <c r="F1359" s="16" t="str">
        <f>TEXT(SalesDataTable[[#This Row],[Order Date]],"MMM")</f>
        <v>Jul</v>
      </c>
      <c r="G1359" s="4" t="s">
        <v>20</v>
      </c>
      <c r="H1359" s="4" t="s">
        <v>47</v>
      </c>
      <c r="I1359" s="4" t="s">
        <v>2</v>
      </c>
      <c r="J1359" s="4" t="s">
        <v>3</v>
      </c>
      <c r="K1359" s="4" t="s">
        <v>4</v>
      </c>
      <c r="L1359" s="4" t="s">
        <v>30</v>
      </c>
      <c r="M1359" s="8">
        <v>2</v>
      </c>
      <c r="N1359" s="5">
        <v>101.03</v>
      </c>
      <c r="O1359" s="6">
        <v>0.1</v>
      </c>
      <c r="P1359" s="5">
        <v>50.98</v>
      </c>
      <c r="Q1359" s="5">
        <f t="shared" si="84"/>
        <v>181.85400000000001</v>
      </c>
      <c r="R1359" s="5">
        <f t="shared" si="85"/>
        <v>101.96</v>
      </c>
      <c r="S1359" s="5">
        <f t="shared" si="86"/>
        <v>79.89400000000002</v>
      </c>
      <c r="T1359" s="7">
        <f t="shared" si="87"/>
        <v>0.43933045190097558</v>
      </c>
    </row>
    <row r="1360" spans="1:20" ht="15.6">
      <c r="A1360" s="2">
        <v>838</v>
      </c>
      <c r="B1360" s="3">
        <v>46217</v>
      </c>
      <c r="C1360" s="4">
        <f>YEAR(SalesDataTable[[#This Row],[Order Date]])</f>
        <v>2026</v>
      </c>
      <c r="D1360" s="16" t="str">
        <f>"Q"&amp;ROUNDUP(MONTH(SalesDataTable[[#This Row],[Order Date]])/3,0)</f>
        <v>Q3</v>
      </c>
      <c r="E1360" s="4">
        <f>MONTH(SalesDataTable[[#This Row],[Order Date]])</f>
        <v>7</v>
      </c>
      <c r="F1360" s="16" t="str">
        <f>TEXT(SalesDataTable[[#This Row],[Order Date]],"MMM")</f>
        <v>Jul</v>
      </c>
      <c r="G1360" s="4" t="s">
        <v>0</v>
      </c>
      <c r="H1360" s="4" t="s">
        <v>36</v>
      </c>
      <c r="I1360" s="4" t="s">
        <v>19</v>
      </c>
      <c r="J1360" s="4" t="s">
        <v>3</v>
      </c>
      <c r="K1360" s="4" t="s">
        <v>23</v>
      </c>
      <c r="L1360" s="4" t="s">
        <v>40</v>
      </c>
      <c r="M1360" s="8">
        <v>1</v>
      </c>
      <c r="N1360" s="5">
        <v>80.150000000000006</v>
      </c>
      <c r="O1360" s="6">
        <v>0.05</v>
      </c>
      <c r="P1360" s="5">
        <v>38.89</v>
      </c>
      <c r="Q1360" s="5">
        <f t="shared" si="84"/>
        <v>76.142499999999998</v>
      </c>
      <c r="R1360" s="5">
        <f t="shared" si="85"/>
        <v>38.89</v>
      </c>
      <c r="S1360" s="5">
        <f t="shared" si="86"/>
        <v>37.252499999999998</v>
      </c>
      <c r="T1360" s="7">
        <f t="shared" si="87"/>
        <v>0.48924713530551267</v>
      </c>
    </row>
    <row r="1361" spans="1:20" ht="15.6">
      <c r="A1361" s="2">
        <v>1144</v>
      </c>
      <c r="B1361" s="3">
        <v>46217</v>
      </c>
      <c r="C1361" s="4">
        <f>YEAR(SalesDataTable[[#This Row],[Order Date]])</f>
        <v>2026</v>
      </c>
      <c r="D1361" s="16" t="str">
        <f>"Q"&amp;ROUNDUP(MONTH(SalesDataTable[[#This Row],[Order Date]])/3,0)</f>
        <v>Q3</v>
      </c>
      <c r="E1361" s="4">
        <f>MONTH(SalesDataTable[[#This Row],[Order Date]])</f>
        <v>7</v>
      </c>
      <c r="F1361" s="16" t="str">
        <f>TEXT(SalesDataTable[[#This Row],[Order Date]],"MMM")</f>
        <v>Jul</v>
      </c>
      <c r="G1361" s="4" t="s">
        <v>11</v>
      </c>
      <c r="H1361" s="4" t="s">
        <v>12</v>
      </c>
      <c r="I1361" s="4" t="s">
        <v>19</v>
      </c>
      <c r="J1361" s="4" t="s">
        <v>13</v>
      </c>
      <c r="K1361" s="4" t="s">
        <v>23</v>
      </c>
      <c r="L1361" s="4" t="s">
        <v>40</v>
      </c>
      <c r="M1361" s="8">
        <v>1</v>
      </c>
      <c r="N1361" s="5">
        <v>83.74</v>
      </c>
      <c r="O1361" s="6">
        <v>0</v>
      </c>
      <c r="P1361" s="5">
        <v>38.96</v>
      </c>
      <c r="Q1361" s="5">
        <f t="shared" si="84"/>
        <v>83.74</v>
      </c>
      <c r="R1361" s="5">
        <f t="shared" si="85"/>
        <v>38.96</v>
      </c>
      <c r="S1361" s="5">
        <f t="shared" si="86"/>
        <v>44.779999999999994</v>
      </c>
      <c r="T1361" s="7">
        <f t="shared" si="87"/>
        <v>0.53475041796035339</v>
      </c>
    </row>
    <row r="1362" spans="1:20" ht="15.6">
      <c r="A1362" s="2">
        <v>1686</v>
      </c>
      <c r="B1362" s="3">
        <v>46217</v>
      </c>
      <c r="C1362" s="4">
        <f>YEAR(SalesDataTable[[#This Row],[Order Date]])</f>
        <v>2026</v>
      </c>
      <c r="D1362" s="16" t="str">
        <f>"Q"&amp;ROUNDUP(MONTH(SalesDataTable[[#This Row],[Order Date]])/3,0)</f>
        <v>Q3</v>
      </c>
      <c r="E1362" s="4">
        <f>MONTH(SalesDataTable[[#This Row],[Order Date]])</f>
        <v>7</v>
      </c>
      <c r="F1362" s="16" t="str">
        <f>TEXT(SalesDataTable[[#This Row],[Order Date]],"MMM")</f>
        <v>Jul</v>
      </c>
      <c r="G1362" s="4" t="s">
        <v>11</v>
      </c>
      <c r="H1362" s="4" t="s">
        <v>25</v>
      </c>
      <c r="I1362" s="4" t="s">
        <v>8</v>
      </c>
      <c r="J1362" s="4" t="s">
        <v>3</v>
      </c>
      <c r="K1362" s="4" t="s">
        <v>14</v>
      </c>
      <c r="L1362" s="4" t="s">
        <v>15</v>
      </c>
      <c r="M1362" s="8">
        <v>8</v>
      </c>
      <c r="N1362" s="5">
        <v>35.75</v>
      </c>
      <c r="O1362" s="6">
        <v>0.15</v>
      </c>
      <c r="P1362" s="5">
        <v>13.56</v>
      </c>
      <c r="Q1362" s="5">
        <f t="shared" si="84"/>
        <v>243.1</v>
      </c>
      <c r="R1362" s="5">
        <f t="shared" si="85"/>
        <v>108.48</v>
      </c>
      <c r="S1362" s="5">
        <f t="shared" si="86"/>
        <v>134.62</v>
      </c>
      <c r="T1362" s="7">
        <f t="shared" si="87"/>
        <v>0.55376388317564795</v>
      </c>
    </row>
    <row r="1363" spans="1:20" ht="15.6">
      <c r="A1363" s="2">
        <v>2823</v>
      </c>
      <c r="B1363" s="3">
        <v>46217</v>
      </c>
      <c r="C1363" s="4">
        <f>YEAR(SalesDataTable[[#This Row],[Order Date]])</f>
        <v>2026</v>
      </c>
      <c r="D1363" s="16" t="str">
        <f>"Q"&amp;ROUNDUP(MONTH(SalesDataTable[[#This Row],[Order Date]])/3,0)</f>
        <v>Q3</v>
      </c>
      <c r="E1363" s="4">
        <f>MONTH(SalesDataTable[[#This Row],[Order Date]])</f>
        <v>7</v>
      </c>
      <c r="F1363" s="16" t="str">
        <f>TEXT(SalesDataTable[[#This Row],[Order Date]],"MMM")</f>
        <v>Jul</v>
      </c>
      <c r="G1363" s="4" t="s">
        <v>0</v>
      </c>
      <c r="H1363" s="4" t="s">
        <v>50</v>
      </c>
      <c r="I1363" s="4" t="s">
        <v>2</v>
      </c>
      <c r="J1363" s="4" t="s">
        <v>13</v>
      </c>
      <c r="K1363" s="4" t="s">
        <v>4</v>
      </c>
      <c r="L1363" s="4" t="s">
        <v>5</v>
      </c>
      <c r="M1363" s="8">
        <v>3</v>
      </c>
      <c r="N1363" s="5">
        <v>81.39</v>
      </c>
      <c r="O1363" s="6">
        <v>0</v>
      </c>
      <c r="P1363" s="5">
        <v>43.54</v>
      </c>
      <c r="Q1363" s="5">
        <f t="shared" si="84"/>
        <v>244.17000000000002</v>
      </c>
      <c r="R1363" s="5">
        <f t="shared" si="85"/>
        <v>130.62</v>
      </c>
      <c r="S1363" s="5">
        <f t="shared" si="86"/>
        <v>113.55000000000001</v>
      </c>
      <c r="T1363" s="7">
        <f t="shared" si="87"/>
        <v>0.46504484580415284</v>
      </c>
    </row>
    <row r="1364" spans="1:20" ht="15.6">
      <c r="A1364" s="2">
        <v>2883</v>
      </c>
      <c r="B1364" s="3">
        <v>46217</v>
      </c>
      <c r="C1364" s="4">
        <f>YEAR(SalesDataTable[[#This Row],[Order Date]])</f>
        <v>2026</v>
      </c>
      <c r="D1364" s="16" t="str">
        <f>"Q"&amp;ROUNDUP(MONTH(SalesDataTable[[#This Row],[Order Date]])/3,0)</f>
        <v>Q3</v>
      </c>
      <c r="E1364" s="4">
        <f>MONTH(SalesDataTable[[#This Row],[Order Date]])</f>
        <v>7</v>
      </c>
      <c r="F1364" s="16" t="str">
        <f>TEXT(SalesDataTable[[#This Row],[Order Date]],"MMM")</f>
        <v>Jul</v>
      </c>
      <c r="G1364" s="4" t="s">
        <v>11</v>
      </c>
      <c r="H1364" s="4" t="s">
        <v>39</v>
      </c>
      <c r="I1364" s="4" t="s">
        <v>28</v>
      </c>
      <c r="J1364" s="4" t="s">
        <v>13</v>
      </c>
      <c r="K1364" s="4" t="s">
        <v>14</v>
      </c>
      <c r="L1364" s="4" t="s">
        <v>15</v>
      </c>
      <c r="M1364" s="8">
        <v>1</v>
      </c>
      <c r="N1364" s="5">
        <v>36.799999999999997</v>
      </c>
      <c r="O1364" s="6">
        <v>0</v>
      </c>
      <c r="P1364" s="5">
        <v>13.91</v>
      </c>
      <c r="Q1364" s="5">
        <f t="shared" si="84"/>
        <v>36.799999999999997</v>
      </c>
      <c r="R1364" s="5">
        <f t="shared" si="85"/>
        <v>13.91</v>
      </c>
      <c r="S1364" s="5">
        <f t="shared" si="86"/>
        <v>22.889999999999997</v>
      </c>
      <c r="T1364" s="7">
        <f t="shared" si="87"/>
        <v>0.62201086956521734</v>
      </c>
    </row>
    <row r="1365" spans="1:20" ht="15.6">
      <c r="A1365" s="2">
        <v>3259</v>
      </c>
      <c r="B1365" s="3">
        <v>46217</v>
      </c>
      <c r="C1365" s="4">
        <f>YEAR(SalesDataTable[[#This Row],[Order Date]])</f>
        <v>2026</v>
      </c>
      <c r="D1365" s="16" t="str">
        <f>"Q"&amp;ROUNDUP(MONTH(SalesDataTable[[#This Row],[Order Date]])/3,0)</f>
        <v>Q3</v>
      </c>
      <c r="E1365" s="4">
        <f>MONTH(SalesDataTable[[#This Row],[Order Date]])</f>
        <v>7</v>
      </c>
      <c r="F1365" s="16" t="str">
        <f>TEXT(SalesDataTable[[#This Row],[Order Date]],"MMM")</f>
        <v>Jul</v>
      </c>
      <c r="G1365" s="4" t="s">
        <v>11</v>
      </c>
      <c r="H1365" s="4" t="s">
        <v>52</v>
      </c>
      <c r="I1365" s="4" t="s">
        <v>8</v>
      </c>
      <c r="J1365" s="4" t="s">
        <v>3</v>
      </c>
      <c r="K1365" s="4" t="s">
        <v>23</v>
      </c>
      <c r="L1365" s="4" t="s">
        <v>29</v>
      </c>
      <c r="M1365" s="8">
        <v>6</v>
      </c>
      <c r="N1365" s="5">
        <v>194.15</v>
      </c>
      <c r="O1365" s="6">
        <v>0.1</v>
      </c>
      <c r="P1365" s="5">
        <v>105.12</v>
      </c>
      <c r="Q1365" s="5">
        <f t="shared" si="84"/>
        <v>1048.4100000000001</v>
      </c>
      <c r="R1365" s="5">
        <f t="shared" si="85"/>
        <v>630.72</v>
      </c>
      <c r="S1365" s="5">
        <f t="shared" si="86"/>
        <v>417.69000000000005</v>
      </c>
      <c r="T1365" s="7">
        <f t="shared" si="87"/>
        <v>0.3984032964202936</v>
      </c>
    </row>
    <row r="1366" spans="1:20" ht="15.6">
      <c r="A1366" s="2">
        <v>3709</v>
      </c>
      <c r="B1366" s="3">
        <v>46217</v>
      </c>
      <c r="C1366" s="4">
        <f>YEAR(SalesDataTable[[#This Row],[Order Date]])</f>
        <v>2026</v>
      </c>
      <c r="D1366" s="16" t="str">
        <f>"Q"&amp;ROUNDUP(MONTH(SalesDataTable[[#This Row],[Order Date]])/3,0)</f>
        <v>Q3</v>
      </c>
      <c r="E1366" s="4">
        <f>MONTH(SalesDataTable[[#This Row],[Order Date]])</f>
        <v>7</v>
      </c>
      <c r="F1366" s="16" t="str">
        <f>TEXT(SalesDataTable[[#This Row],[Order Date]],"MMM")</f>
        <v>Jul</v>
      </c>
      <c r="G1366" s="4" t="s">
        <v>0</v>
      </c>
      <c r="H1366" s="4" t="s">
        <v>36</v>
      </c>
      <c r="I1366" s="4" t="s">
        <v>2</v>
      </c>
      <c r="J1366" s="4" t="s">
        <v>13</v>
      </c>
      <c r="K1366" s="4" t="s">
        <v>34</v>
      </c>
      <c r="L1366" s="4" t="s">
        <v>45</v>
      </c>
      <c r="M1366" s="8">
        <v>1</v>
      </c>
      <c r="N1366" s="5">
        <v>50.94</v>
      </c>
      <c r="O1366" s="6">
        <v>0</v>
      </c>
      <c r="P1366" s="5">
        <v>22.28</v>
      </c>
      <c r="Q1366" s="5">
        <f t="shared" si="84"/>
        <v>50.94</v>
      </c>
      <c r="R1366" s="5">
        <f t="shared" si="85"/>
        <v>22.28</v>
      </c>
      <c r="S1366" s="5">
        <f t="shared" si="86"/>
        <v>28.659999999999997</v>
      </c>
      <c r="T1366" s="7">
        <f t="shared" si="87"/>
        <v>0.5626226933647428</v>
      </c>
    </row>
    <row r="1367" spans="1:20" ht="15.6">
      <c r="A1367" s="2">
        <v>61</v>
      </c>
      <c r="B1367" s="3">
        <v>46218</v>
      </c>
      <c r="C1367" s="4">
        <f>YEAR(SalesDataTable[[#This Row],[Order Date]])</f>
        <v>2026</v>
      </c>
      <c r="D1367" s="16" t="str">
        <f>"Q"&amp;ROUNDUP(MONTH(SalesDataTable[[#This Row],[Order Date]])/3,0)</f>
        <v>Q3</v>
      </c>
      <c r="E1367" s="4">
        <f>MONTH(SalesDataTable[[#This Row],[Order Date]])</f>
        <v>7</v>
      </c>
      <c r="F1367" s="16" t="str">
        <f>TEXT(SalesDataTable[[#This Row],[Order Date]],"MMM")</f>
        <v>Jul</v>
      </c>
      <c r="G1367" s="4" t="s">
        <v>20</v>
      </c>
      <c r="H1367" s="4" t="s">
        <v>33</v>
      </c>
      <c r="I1367" s="4" t="s">
        <v>2</v>
      </c>
      <c r="J1367" s="4" t="s">
        <v>3</v>
      </c>
      <c r="K1367" s="4" t="s">
        <v>34</v>
      </c>
      <c r="L1367" s="4" t="s">
        <v>38</v>
      </c>
      <c r="M1367" s="8">
        <v>2</v>
      </c>
      <c r="N1367" s="5">
        <v>125.89</v>
      </c>
      <c r="O1367" s="6">
        <v>0</v>
      </c>
      <c r="P1367" s="5">
        <v>70.8</v>
      </c>
      <c r="Q1367" s="5">
        <f t="shared" si="84"/>
        <v>251.78</v>
      </c>
      <c r="R1367" s="5">
        <f t="shared" si="85"/>
        <v>141.6</v>
      </c>
      <c r="S1367" s="5">
        <f t="shared" si="86"/>
        <v>110.18</v>
      </c>
      <c r="T1367" s="7">
        <f t="shared" si="87"/>
        <v>0.43760425768528083</v>
      </c>
    </row>
    <row r="1368" spans="1:20" ht="15.6">
      <c r="A1368" s="2">
        <v>357</v>
      </c>
      <c r="B1368" s="3">
        <v>46218</v>
      </c>
      <c r="C1368" s="4">
        <f>YEAR(SalesDataTable[[#This Row],[Order Date]])</f>
        <v>2026</v>
      </c>
      <c r="D1368" s="16" t="str">
        <f>"Q"&amp;ROUNDUP(MONTH(SalesDataTable[[#This Row],[Order Date]])/3,0)</f>
        <v>Q3</v>
      </c>
      <c r="E1368" s="4">
        <f>MONTH(SalesDataTable[[#This Row],[Order Date]])</f>
        <v>7</v>
      </c>
      <c r="F1368" s="16" t="str">
        <f>TEXT(SalesDataTable[[#This Row],[Order Date]],"MMM")</f>
        <v>Jul</v>
      </c>
      <c r="G1368" s="4" t="s">
        <v>0</v>
      </c>
      <c r="H1368" s="4" t="s">
        <v>36</v>
      </c>
      <c r="I1368" s="4" t="s">
        <v>2</v>
      </c>
      <c r="J1368" s="4" t="s">
        <v>13</v>
      </c>
      <c r="K1368" s="4" t="s">
        <v>34</v>
      </c>
      <c r="L1368" s="4" t="s">
        <v>45</v>
      </c>
      <c r="M1368" s="8">
        <v>2</v>
      </c>
      <c r="N1368" s="5">
        <v>51.9</v>
      </c>
      <c r="O1368" s="6">
        <v>0</v>
      </c>
      <c r="P1368" s="5">
        <v>21.82</v>
      </c>
      <c r="Q1368" s="5">
        <f t="shared" si="84"/>
        <v>103.8</v>
      </c>
      <c r="R1368" s="5">
        <f t="shared" si="85"/>
        <v>43.64</v>
      </c>
      <c r="S1368" s="5">
        <f t="shared" si="86"/>
        <v>60.16</v>
      </c>
      <c r="T1368" s="7">
        <f t="shared" si="87"/>
        <v>0.57957610789980729</v>
      </c>
    </row>
    <row r="1369" spans="1:20" ht="15.6">
      <c r="A1369" s="2">
        <v>1607</v>
      </c>
      <c r="B1369" s="3">
        <v>46218</v>
      </c>
      <c r="C1369" s="4">
        <f>YEAR(SalesDataTable[[#This Row],[Order Date]])</f>
        <v>2026</v>
      </c>
      <c r="D1369" s="16" t="str">
        <f>"Q"&amp;ROUNDUP(MONTH(SalesDataTable[[#This Row],[Order Date]])/3,0)</f>
        <v>Q3</v>
      </c>
      <c r="E1369" s="4">
        <f>MONTH(SalesDataTable[[#This Row],[Order Date]])</f>
        <v>7</v>
      </c>
      <c r="F1369" s="16" t="str">
        <f>TEXT(SalesDataTable[[#This Row],[Order Date]],"MMM")</f>
        <v>Jul</v>
      </c>
      <c r="G1369" s="4" t="s">
        <v>0</v>
      </c>
      <c r="H1369" s="4" t="s">
        <v>1</v>
      </c>
      <c r="I1369" s="4" t="s">
        <v>19</v>
      </c>
      <c r="J1369" s="4" t="s">
        <v>13</v>
      </c>
      <c r="K1369" s="4" t="s">
        <v>34</v>
      </c>
      <c r="L1369" s="4" t="s">
        <v>35</v>
      </c>
      <c r="M1369" s="8">
        <v>2</v>
      </c>
      <c r="N1369" s="5">
        <v>39.75</v>
      </c>
      <c r="O1369" s="6">
        <v>0</v>
      </c>
      <c r="P1369" s="5">
        <v>14.78</v>
      </c>
      <c r="Q1369" s="5">
        <f t="shared" si="84"/>
        <v>79.5</v>
      </c>
      <c r="R1369" s="5">
        <f t="shared" si="85"/>
        <v>29.56</v>
      </c>
      <c r="S1369" s="5">
        <f t="shared" si="86"/>
        <v>49.94</v>
      </c>
      <c r="T1369" s="7">
        <f t="shared" si="87"/>
        <v>0.62817610062893081</v>
      </c>
    </row>
    <row r="1370" spans="1:20" ht="15.6">
      <c r="A1370" s="2">
        <v>3295</v>
      </c>
      <c r="B1370" s="3">
        <v>46218</v>
      </c>
      <c r="C1370" s="4">
        <f>YEAR(SalesDataTable[[#This Row],[Order Date]])</f>
        <v>2026</v>
      </c>
      <c r="D1370" s="16" t="str">
        <f>"Q"&amp;ROUNDUP(MONTH(SalesDataTable[[#This Row],[Order Date]])/3,0)</f>
        <v>Q3</v>
      </c>
      <c r="E1370" s="4">
        <f>MONTH(SalesDataTable[[#This Row],[Order Date]])</f>
        <v>7</v>
      </c>
      <c r="F1370" s="16" t="str">
        <f>TEXT(SalesDataTable[[#This Row],[Order Date]],"MMM")</f>
        <v>Jul</v>
      </c>
      <c r="G1370" s="4" t="s">
        <v>6</v>
      </c>
      <c r="H1370" s="4" t="s">
        <v>43</v>
      </c>
      <c r="I1370" s="4" t="s">
        <v>28</v>
      </c>
      <c r="J1370" s="4" t="s">
        <v>3</v>
      </c>
      <c r="K1370" s="4" t="s">
        <v>9</v>
      </c>
      <c r="L1370" s="4" t="s">
        <v>10</v>
      </c>
      <c r="M1370" s="8">
        <v>1</v>
      </c>
      <c r="N1370" s="5">
        <v>93.46</v>
      </c>
      <c r="O1370" s="6">
        <v>0.15</v>
      </c>
      <c r="P1370" s="5">
        <v>46.65</v>
      </c>
      <c r="Q1370" s="5">
        <f t="shared" si="84"/>
        <v>79.440999999999988</v>
      </c>
      <c r="R1370" s="5">
        <f t="shared" si="85"/>
        <v>46.65</v>
      </c>
      <c r="S1370" s="5">
        <f t="shared" si="86"/>
        <v>32.79099999999999</v>
      </c>
      <c r="T1370" s="7">
        <f t="shared" si="87"/>
        <v>0.41277174255107557</v>
      </c>
    </row>
    <row r="1371" spans="1:20" ht="15.6">
      <c r="A1371" s="2">
        <v>4048</v>
      </c>
      <c r="B1371" s="3">
        <v>46218</v>
      </c>
      <c r="C1371" s="4">
        <f>YEAR(SalesDataTable[[#This Row],[Order Date]])</f>
        <v>2026</v>
      </c>
      <c r="D1371" s="16" t="str">
        <f>"Q"&amp;ROUNDUP(MONTH(SalesDataTable[[#This Row],[Order Date]])/3,0)</f>
        <v>Q3</v>
      </c>
      <c r="E1371" s="4">
        <f>MONTH(SalesDataTable[[#This Row],[Order Date]])</f>
        <v>7</v>
      </c>
      <c r="F1371" s="16" t="str">
        <f>TEXT(SalesDataTable[[#This Row],[Order Date]],"MMM")</f>
        <v>Jul</v>
      </c>
      <c r="G1371" s="4" t="s">
        <v>20</v>
      </c>
      <c r="H1371" s="4" t="s">
        <v>47</v>
      </c>
      <c r="I1371" s="4" t="s">
        <v>8</v>
      </c>
      <c r="J1371" s="4" t="s">
        <v>16</v>
      </c>
      <c r="K1371" s="4" t="s">
        <v>4</v>
      </c>
      <c r="L1371" s="4" t="s">
        <v>5</v>
      </c>
      <c r="M1371" s="8">
        <v>3</v>
      </c>
      <c r="N1371" s="5">
        <v>82.79</v>
      </c>
      <c r="O1371" s="6">
        <v>0.1</v>
      </c>
      <c r="P1371" s="5">
        <v>43.07</v>
      </c>
      <c r="Q1371" s="5">
        <f t="shared" si="84"/>
        <v>223.53300000000002</v>
      </c>
      <c r="R1371" s="5">
        <f t="shared" si="85"/>
        <v>129.21</v>
      </c>
      <c r="S1371" s="5">
        <f t="shared" si="86"/>
        <v>94.323000000000008</v>
      </c>
      <c r="T1371" s="7">
        <f t="shared" si="87"/>
        <v>0.42196454214813922</v>
      </c>
    </row>
    <row r="1372" spans="1:20" ht="15.6">
      <c r="A1372" s="2">
        <v>4424</v>
      </c>
      <c r="B1372" s="3">
        <v>46218</v>
      </c>
      <c r="C1372" s="4">
        <f>YEAR(SalesDataTable[[#This Row],[Order Date]])</f>
        <v>2026</v>
      </c>
      <c r="D1372" s="16" t="str">
        <f>"Q"&amp;ROUNDUP(MONTH(SalesDataTable[[#This Row],[Order Date]])/3,0)</f>
        <v>Q3</v>
      </c>
      <c r="E1372" s="4">
        <f>MONTH(SalesDataTable[[#This Row],[Order Date]])</f>
        <v>7</v>
      </c>
      <c r="F1372" s="16" t="str">
        <f>TEXT(SalesDataTable[[#This Row],[Order Date]],"MMM")</f>
        <v>Jul</v>
      </c>
      <c r="G1372" s="4" t="s">
        <v>11</v>
      </c>
      <c r="H1372" s="4" t="s">
        <v>12</v>
      </c>
      <c r="I1372" s="4" t="s">
        <v>19</v>
      </c>
      <c r="J1372" s="4" t="s">
        <v>16</v>
      </c>
      <c r="K1372" s="4" t="s">
        <v>9</v>
      </c>
      <c r="L1372" s="4" t="s">
        <v>10</v>
      </c>
      <c r="M1372" s="8">
        <v>1</v>
      </c>
      <c r="N1372" s="5">
        <v>92.54</v>
      </c>
      <c r="O1372" s="6">
        <v>0</v>
      </c>
      <c r="P1372" s="5">
        <v>44.48</v>
      </c>
      <c r="Q1372" s="5">
        <f t="shared" si="84"/>
        <v>92.54</v>
      </c>
      <c r="R1372" s="5">
        <f t="shared" si="85"/>
        <v>44.48</v>
      </c>
      <c r="S1372" s="5">
        <f t="shared" si="86"/>
        <v>48.060000000000009</v>
      </c>
      <c r="T1372" s="7">
        <f t="shared" si="87"/>
        <v>0.51934298681651181</v>
      </c>
    </row>
    <row r="1373" spans="1:20" ht="15.6">
      <c r="A1373" s="2">
        <v>4732</v>
      </c>
      <c r="B1373" s="3">
        <v>46218</v>
      </c>
      <c r="C1373" s="4">
        <f>YEAR(SalesDataTable[[#This Row],[Order Date]])</f>
        <v>2026</v>
      </c>
      <c r="D1373" s="16" t="str">
        <f>"Q"&amp;ROUNDUP(MONTH(SalesDataTable[[#This Row],[Order Date]])/3,0)</f>
        <v>Q3</v>
      </c>
      <c r="E1373" s="4">
        <f>MONTH(SalesDataTable[[#This Row],[Order Date]])</f>
        <v>7</v>
      </c>
      <c r="F1373" s="16" t="str">
        <f>TEXT(SalesDataTable[[#This Row],[Order Date]],"MMM")</f>
        <v>Jul</v>
      </c>
      <c r="G1373" s="4" t="s">
        <v>6</v>
      </c>
      <c r="H1373" s="4" t="s">
        <v>49</v>
      </c>
      <c r="I1373" s="4" t="s">
        <v>19</v>
      </c>
      <c r="J1373" s="4" t="s">
        <v>13</v>
      </c>
      <c r="K1373" s="4" t="s">
        <v>14</v>
      </c>
      <c r="L1373" s="4" t="s">
        <v>32</v>
      </c>
      <c r="M1373" s="8">
        <v>1</v>
      </c>
      <c r="N1373" s="5">
        <v>46.53</v>
      </c>
      <c r="O1373" s="6">
        <v>0</v>
      </c>
      <c r="P1373" s="5">
        <v>18.829999999999998</v>
      </c>
      <c r="Q1373" s="5">
        <f t="shared" si="84"/>
        <v>46.53</v>
      </c>
      <c r="R1373" s="5">
        <f t="shared" si="85"/>
        <v>18.829999999999998</v>
      </c>
      <c r="S1373" s="5">
        <f t="shared" si="86"/>
        <v>27.700000000000003</v>
      </c>
      <c r="T1373" s="7">
        <f t="shared" si="87"/>
        <v>0.59531485063399958</v>
      </c>
    </row>
    <row r="1374" spans="1:20" ht="15.6">
      <c r="A1374" s="2">
        <v>194</v>
      </c>
      <c r="B1374" s="3">
        <v>46219</v>
      </c>
      <c r="C1374" s="4">
        <f>YEAR(SalesDataTable[[#This Row],[Order Date]])</f>
        <v>2026</v>
      </c>
      <c r="D1374" s="16" t="str">
        <f>"Q"&amp;ROUNDUP(MONTH(SalesDataTable[[#This Row],[Order Date]])/3,0)</f>
        <v>Q3</v>
      </c>
      <c r="E1374" s="4">
        <f>MONTH(SalesDataTable[[#This Row],[Order Date]])</f>
        <v>7</v>
      </c>
      <c r="F1374" s="16" t="str">
        <f>TEXT(SalesDataTable[[#This Row],[Order Date]],"MMM")</f>
        <v>Jul</v>
      </c>
      <c r="G1374" s="4" t="s">
        <v>6</v>
      </c>
      <c r="H1374" s="4" t="s">
        <v>43</v>
      </c>
      <c r="I1374" s="4" t="s">
        <v>2</v>
      </c>
      <c r="J1374" s="4" t="s">
        <v>3</v>
      </c>
      <c r="K1374" s="4" t="s">
        <v>4</v>
      </c>
      <c r="L1374" s="4" t="s">
        <v>22</v>
      </c>
      <c r="M1374" s="8">
        <v>2</v>
      </c>
      <c r="N1374" s="5">
        <v>49.69</v>
      </c>
      <c r="O1374" s="6">
        <v>0</v>
      </c>
      <c r="P1374" s="5">
        <v>21.97</v>
      </c>
      <c r="Q1374" s="5">
        <f t="shared" si="84"/>
        <v>99.38</v>
      </c>
      <c r="R1374" s="5">
        <f t="shared" si="85"/>
        <v>43.94</v>
      </c>
      <c r="S1374" s="5">
        <f t="shared" si="86"/>
        <v>55.44</v>
      </c>
      <c r="T1374" s="7">
        <f t="shared" si="87"/>
        <v>0.557858724089354</v>
      </c>
    </row>
    <row r="1375" spans="1:20" ht="15.6">
      <c r="A1375" s="2">
        <v>258</v>
      </c>
      <c r="B1375" s="3">
        <v>46219</v>
      </c>
      <c r="C1375" s="4">
        <f>YEAR(SalesDataTable[[#This Row],[Order Date]])</f>
        <v>2026</v>
      </c>
      <c r="D1375" s="16" t="str">
        <f>"Q"&amp;ROUNDUP(MONTH(SalesDataTable[[#This Row],[Order Date]])/3,0)</f>
        <v>Q3</v>
      </c>
      <c r="E1375" s="4">
        <f>MONTH(SalesDataTable[[#This Row],[Order Date]])</f>
        <v>7</v>
      </c>
      <c r="F1375" s="16" t="str">
        <f>TEXT(SalesDataTable[[#This Row],[Order Date]],"MMM")</f>
        <v>Jul</v>
      </c>
      <c r="G1375" s="4" t="s">
        <v>20</v>
      </c>
      <c r="H1375" s="4" t="s">
        <v>33</v>
      </c>
      <c r="I1375" s="4" t="s">
        <v>28</v>
      </c>
      <c r="J1375" s="4" t="s">
        <v>13</v>
      </c>
      <c r="K1375" s="4" t="s">
        <v>9</v>
      </c>
      <c r="L1375" s="4" t="s">
        <v>46</v>
      </c>
      <c r="M1375" s="8">
        <v>3</v>
      </c>
      <c r="N1375" s="5">
        <v>71.34</v>
      </c>
      <c r="O1375" s="6">
        <v>0.1</v>
      </c>
      <c r="P1375" s="5">
        <v>31.71</v>
      </c>
      <c r="Q1375" s="5">
        <f t="shared" si="84"/>
        <v>192.61800000000002</v>
      </c>
      <c r="R1375" s="5">
        <f t="shared" si="85"/>
        <v>95.13</v>
      </c>
      <c r="S1375" s="5">
        <f t="shared" si="86"/>
        <v>97.488000000000028</v>
      </c>
      <c r="T1375" s="7">
        <f t="shared" si="87"/>
        <v>0.50612092327819835</v>
      </c>
    </row>
    <row r="1376" spans="1:20" ht="15.6">
      <c r="A1376" s="2">
        <v>543</v>
      </c>
      <c r="B1376" s="3">
        <v>46219</v>
      </c>
      <c r="C1376" s="4">
        <f>YEAR(SalesDataTable[[#This Row],[Order Date]])</f>
        <v>2026</v>
      </c>
      <c r="D1376" s="16" t="str">
        <f>"Q"&amp;ROUNDUP(MONTH(SalesDataTable[[#This Row],[Order Date]])/3,0)</f>
        <v>Q3</v>
      </c>
      <c r="E1376" s="4">
        <f>MONTH(SalesDataTable[[#This Row],[Order Date]])</f>
        <v>7</v>
      </c>
      <c r="F1376" s="16" t="str">
        <f>TEXT(SalesDataTable[[#This Row],[Order Date]],"MMM")</f>
        <v>Jul</v>
      </c>
      <c r="G1376" s="4" t="s">
        <v>6</v>
      </c>
      <c r="H1376" s="4" t="s">
        <v>49</v>
      </c>
      <c r="I1376" s="4" t="s">
        <v>28</v>
      </c>
      <c r="J1376" s="4" t="s">
        <v>3</v>
      </c>
      <c r="K1376" s="4" t="s">
        <v>4</v>
      </c>
      <c r="L1376" s="4" t="s">
        <v>5</v>
      </c>
      <c r="M1376" s="8">
        <v>1</v>
      </c>
      <c r="N1376" s="5">
        <v>83.03</v>
      </c>
      <c r="O1376" s="6">
        <v>0</v>
      </c>
      <c r="P1376" s="5">
        <v>42.41</v>
      </c>
      <c r="Q1376" s="5">
        <f t="shared" si="84"/>
        <v>83.03</v>
      </c>
      <c r="R1376" s="5">
        <f t="shared" si="85"/>
        <v>42.41</v>
      </c>
      <c r="S1376" s="5">
        <f t="shared" si="86"/>
        <v>40.620000000000005</v>
      </c>
      <c r="T1376" s="7">
        <f t="shared" si="87"/>
        <v>0.48922076357942917</v>
      </c>
    </row>
    <row r="1377" spans="1:20" ht="15.6">
      <c r="A1377" s="2">
        <v>972</v>
      </c>
      <c r="B1377" s="3">
        <v>46219</v>
      </c>
      <c r="C1377" s="4">
        <f>YEAR(SalesDataTable[[#This Row],[Order Date]])</f>
        <v>2026</v>
      </c>
      <c r="D1377" s="16" t="str">
        <f>"Q"&amp;ROUNDUP(MONTH(SalesDataTable[[#This Row],[Order Date]])/3,0)</f>
        <v>Q3</v>
      </c>
      <c r="E1377" s="4">
        <f>MONTH(SalesDataTable[[#This Row],[Order Date]])</f>
        <v>7</v>
      </c>
      <c r="F1377" s="16" t="str">
        <f>TEXT(SalesDataTable[[#This Row],[Order Date]],"MMM")</f>
        <v>Jul</v>
      </c>
      <c r="G1377" s="4" t="s">
        <v>20</v>
      </c>
      <c r="H1377" s="4" t="s">
        <v>21</v>
      </c>
      <c r="I1377" s="4" t="s">
        <v>2</v>
      </c>
      <c r="J1377" s="4" t="s">
        <v>3</v>
      </c>
      <c r="K1377" s="4" t="s">
        <v>34</v>
      </c>
      <c r="L1377" s="4" t="s">
        <v>35</v>
      </c>
      <c r="M1377" s="8">
        <v>1</v>
      </c>
      <c r="N1377" s="5">
        <v>40.799999999999997</v>
      </c>
      <c r="O1377" s="6">
        <v>0</v>
      </c>
      <c r="P1377" s="5">
        <v>14.42</v>
      </c>
      <c r="Q1377" s="5">
        <f t="shared" si="84"/>
        <v>40.799999999999997</v>
      </c>
      <c r="R1377" s="5">
        <f t="shared" si="85"/>
        <v>14.42</v>
      </c>
      <c r="S1377" s="5">
        <f t="shared" si="86"/>
        <v>26.379999999999995</v>
      </c>
      <c r="T1377" s="7">
        <f t="shared" si="87"/>
        <v>0.64656862745098032</v>
      </c>
    </row>
    <row r="1378" spans="1:20" ht="15.6">
      <c r="A1378" s="2">
        <v>1146</v>
      </c>
      <c r="B1378" s="3">
        <v>46219</v>
      </c>
      <c r="C1378" s="4">
        <f>YEAR(SalesDataTable[[#This Row],[Order Date]])</f>
        <v>2026</v>
      </c>
      <c r="D1378" s="16" t="str">
        <f>"Q"&amp;ROUNDUP(MONTH(SalesDataTable[[#This Row],[Order Date]])/3,0)</f>
        <v>Q3</v>
      </c>
      <c r="E1378" s="4">
        <f>MONTH(SalesDataTable[[#This Row],[Order Date]])</f>
        <v>7</v>
      </c>
      <c r="F1378" s="16" t="str">
        <f>TEXT(SalesDataTable[[#This Row],[Order Date]],"MMM")</f>
        <v>Jul</v>
      </c>
      <c r="G1378" s="4" t="s">
        <v>6</v>
      </c>
      <c r="H1378" s="4" t="s">
        <v>27</v>
      </c>
      <c r="I1378" s="4" t="s">
        <v>28</v>
      </c>
      <c r="J1378" s="4" t="s">
        <v>3</v>
      </c>
      <c r="K1378" s="4" t="s">
        <v>23</v>
      </c>
      <c r="L1378" s="4" t="s">
        <v>51</v>
      </c>
      <c r="M1378" s="8">
        <v>2</v>
      </c>
      <c r="N1378" s="5">
        <v>125.34</v>
      </c>
      <c r="O1378" s="6">
        <v>0.15</v>
      </c>
      <c r="P1378" s="5">
        <v>59.04</v>
      </c>
      <c r="Q1378" s="5">
        <f t="shared" si="84"/>
        <v>213.078</v>
      </c>
      <c r="R1378" s="5">
        <f t="shared" si="85"/>
        <v>118.08</v>
      </c>
      <c r="S1378" s="5">
        <f t="shared" si="86"/>
        <v>94.998000000000005</v>
      </c>
      <c r="T1378" s="7">
        <f t="shared" si="87"/>
        <v>0.44583673584321237</v>
      </c>
    </row>
    <row r="1379" spans="1:20" ht="15.6">
      <c r="A1379" s="2">
        <v>1464</v>
      </c>
      <c r="B1379" s="3">
        <v>46219</v>
      </c>
      <c r="C1379" s="4">
        <f>YEAR(SalesDataTable[[#This Row],[Order Date]])</f>
        <v>2026</v>
      </c>
      <c r="D1379" s="16" t="str">
        <f>"Q"&amp;ROUNDUP(MONTH(SalesDataTable[[#This Row],[Order Date]])/3,0)</f>
        <v>Q3</v>
      </c>
      <c r="E1379" s="4">
        <f>MONTH(SalesDataTable[[#This Row],[Order Date]])</f>
        <v>7</v>
      </c>
      <c r="F1379" s="16" t="str">
        <f>TEXT(SalesDataTable[[#This Row],[Order Date]],"MMM")</f>
        <v>Jul</v>
      </c>
      <c r="G1379" s="4" t="s">
        <v>0</v>
      </c>
      <c r="H1379" s="4" t="s">
        <v>36</v>
      </c>
      <c r="I1379" s="4" t="s">
        <v>2</v>
      </c>
      <c r="J1379" s="4" t="s">
        <v>3</v>
      </c>
      <c r="K1379" s="4" t="s">
        <v>34</v>
      </c>
      <c r="L1379" s="4" t="s">
        <v>38</v>
      </c>
      <c r="M1379" s="8">
        <v>1</v>
      </c>
      <c r="N1379" s="5">
        <v>122.73</v>
      </c>
      <c r="O1379" s="6">
        <v>0.1</v>
      </c>
      <c r="P1379" s="5">
        <v>70.540000000000006</v>
      </c>
      <c r="Q1379" s="5">
        <f t="shared" si="84"/>
        <v>110.45700000000001</v>
      </c>
      <c r="R1379" s="5">
        <f t="shared" si="85"/>
        <v>70.540000000000006</v>
      </c>
      <c r="S1379" s="5">
        <f t="shared" si="86"/>
        <v>39.917000000000002</v>
      </c>
      <c r="T1379" s="7">
        <f t="shared" si="87"/>
        <v>0.36138044668966202</v>
      </c>
    </row>
    <row r="1380" spans="1:20" ht="15.6">
      <c r="A1380" s="2">
        <v>1581</v>
      </c>
      <c r="B1380" s="3">
        <v>46219</v>
      </c>
      <c r="C1380" s="4">
        <f>YEAR(SalesDataTable[[#This Row],[Order Date]])</f>
        <v>2026</v>
      </c>
      <c r="D1380" s="16" t="str">
        <f>"Q"&amp;ROUNDUP(MONTH(SalesDataTable[[#This Row],[Order Date]])/3,0)</f>
        <v>Q3</v>
      </c>
      <c r="E1380" s="4">
        <f>MONTH(SalesDataTable[[#This Row],[Order Date]])</f>
        <v>7</v>
      </c>
      <c r="F1380" s="16" t="str">
        <f>TEXT(SalesDataTable[[#This Row],[Order Date]],"MMM")</f>
        <v>Jul</v>
      </c>
      <c r="G1380" s="4" t="s">
        <v>11</v>
      </c>
      <c r="H1380" s="4" t="s">
        <v>25</v>
      </c>
      <c r="I1380" s="4" t="s">
        <v>19</v>
      </c>
      <c r="J1380" s="4" t="s">
        <v>13</v>
      </c>
      <c r="K1380" s="4" t="s">
        <v>9</v>
      </c>
      <c r="L1380" s="4" t="s">
        <v>10</v>
      </c>
      <c r="M1380" s="8">
        <v>5</v>
      </c>
      <c r="N1380" s="5">
        <v>92.72</v>
      </c>
      <c r="O1380" s="6">
        <v>0.1</v>
      </c>
      <c r="P1380" s="5">
        <v>46.2</v>
      </c>
      <c r="Q1380" s="5">
        <f t="shared" si="84"/>
        <v>417.24</v>
      </c>
      <c r="R1380" s="5">
        <f t="shared" si="85"/>
        <v>231</v>
      </c>
      <c r="S1380" s="5">
        <f t="shared" si="86"/>
        <v>186.24</v>
      </c>
      <c r="T1380" s="7">
        <f t="shared" si="87"/>
        <v>0.44636180615473109</v>
      </c>
    </row>
    <row r="1381" spans="1:20" ht="15.6">
      <c r="A1381" s="2">
        <v>1894</v>
      </c>
      <c r="B1381" s="3">
        <v>46219</v>
      </c>
      <c r="C1381" s="4">
        <f>YEAR(SalesDataTable[[#This Row],[Order Date]])</f>
        <v>2026</v>
      </c>
      <c r="D1381" s="16" t="str">
        <f>"Q"&amp;ROUNDUP(MONTH(SalesDataTable[[#This Row],[Order Date]])/3,0)</f>
        <v>Q3</v>
      </c>
      <c r="E1381" s="4">
        <f>MONTH(SalesDataTable[[#This Row],[Order Date]])</f>
        <v>7</v>
      </c>
      <c r="F1381" s="16" t="str">
        <f>TEXT(SalesDataTable[[#This Row],[Order Date]],"MMM")</f>
        <v>Jul</v>
      </c>
      <c r="G1381" s="4" t="s">
        <v>20</v>
      </c>
      <c r="H1381" s="4" t="s">
        <v>31</v>
      </c>
      <c r="I1381" s="4" t="s">
        <v>8</v>
      </c>
      <c r="J1381" s="4" t="s">
        <v>16</v>
      </c>
      <c r="K1381" s="4" t="s">
        <v>34</v>
      </c>
      <c r="L1381" s="4" t="s">
        <v>42</v>
      </c>
      <c r="M1381" s="8">
        <v>5</v>
      </c>
      <c r="N1381" s="5">
        <v>36.29</v>
      </c>
      <c r="O1381" s="6">
        <v>0.05</v>
      </c>
      <c r="P1381" s="5">
        <v>13.52</v>
      </c>
      <c r="Q1381" s="5">
        <f t="shared" si="84"/>
        <v>172.37749999999997</v>
      </c>
      <c r="R1381" s="5">
        <f t="shared" si="85"/>
        <v>67.599999999999994</v>
      </c>
      <c r="S1381" s="5">
        <f t="shared" si="86"/>
        <v>104.77749999999997</v>
      </c>
      <c r="T1381" s="7">
        <f t="shared" si="87"/>
        <v>0.60783744978317933</v>
      </c>
    </row>
    <row r="1382" spans="1:20" ht="15.6">
      <c r="A1382" s="2">
        <v>2100</v>
      </c>
      <c r="B1382" s="3">
        <v>46219</v>
      </c>
      <c r="C1382" s="4">
        <f>YEAR(SalesDataTable[[#This Row],[Order Date]])</f>
        <v>2026</v>
      </c>
      <c r="D1382" s="16" t="str">
        <f>"Q"&amp;ROUNDUP(MONTH(SalesDataTable[[#This Row],[Order Date]])/3,0)</f>
        <v>Q3</v>
      </c>
      <c r="E1382" s="4">
        <f>MONTH(SalesDataTable[[#This Row],[Order Date]])</f>
        <v>7</v>
      </c>
      <c r="F1382" s="16" t="str">
        <f>TEXT(SalesDataTable[[#This Row],[Order Date]],"MMM")</f>
        <v>Jul</v>
      </c>
      <c r="G1382" s="4" t="s">
        <v>11</v>
      </c>
      <c r="H1382" s="4" t="s">
        <v>12</v>
      </c>
      <c r="I1382" s="4" t="s">
        <v>2</v>
      </c>
      <c r="J1382" s="4" t="s">
        <v>16</v>
      </c>
      <c r="K1382" s="4" t="s">
        <v>4</v>
      </c>
      <c r="L1382" s="4" t="s">
        <v>22</v>
      </c>
      <c r="M1382" s="8">
        <v>2</v>
      </c>
      <c r="N1382" s="5">
        <v>49.84</v>
      </c>
      <c r="O1382" s="6">
        <v>0.1</v>
      </c>
      <c r="P1382" s="5">
        <v>23.06</v>
      </c>
      <c r="Q1382" s="5">
        <f t="shared" si="84"/>
        <v>89.712000000000003</v>
      </c>
      <c r="R1382" s="5">
        <f t="shared" si="85"/>
        <v>46.12</v>
      </c>
      <c r="S1382" s="5">
        <f t="shared" si="86"/>
        <v>43.592000000000006</v>
      </c>
      <c r="T1382" s="7">
        <f t="shared" si="87"/>
        <v>0.48591046905653651</v>
      </c>
    </row>
    <row r="1383" spans="1:20" ht="15.6">
      <c r="A1383" s="2">
        <v>2902</v>
      </c>
      <c r="B1383" s="3">
        <v>46219</v>
      </c>
      <c r="C1383" s="4">
        <f>YEAR(SalesDataTable[[#This Row],[Order Date]])</f>
        <v>2026</v>
      </c>
      <c r="D1383" s="16" t="str">
        <f>"Q"&amp;ROUNDUP(MONTH(SalesDataTable[[#This Row],[Order Date]])/3,0)</f>
        <v>Q3</v>
      </c>
      <c r="E1383" s="4">
        <f>MONTH(SalesDataTable[[#This Row],[Order Date]])</f>
        <v>7</v>
      </c>
      <c r="F1383" s="16" t="str">
        <f>TEXT(SalesDataTable[[#This Row],[Order Date]],"MMM")</f>
        <v>Jul</v>
      </c>
      <c r="G1383" s="4" t="s">
        <v>6</v>
      </c>
      <c r="H1383" s="4" t="s">
        <v>43</v>
      </c>
      <c r="I1383" s="4" t="s">
        <v>28</v>
      </c>
      <c r="J1383" s="4" t="s">
        <v>16</v>
      </c>
      <c r="K1383" s="4" t="s">
        <v>34</v>
      </c>
      <c r="L1383" s="4" t="s">
        <v>42</v>
      </c>
      <c r="M1383" s="8">
        <v>1</v>
      </c>
      <c r="N1383" s="5">
        <v>35.799999999999997</v>
      </c>
      <c r="O1383" s="6">
        <v>0</v>
      </c>
      <c r="P1383" s="5">
        <v>14.05</v>
      </c>
      <c r="Q1383" s="5">
        <f t="shared" si="84"/>
        <v>35.799999999999997</v>
      </c>
      <c r="R1383" s="5">
        <f t="shared" si="85"/>
        <v>14.05</v>
      </c>
      <c r="S1383" s="5">
        <f t="shared" si="86"/>
        <v>21.749999999999996</v>
      </c>
      <c r="T1383" s="7">
        <f t="shared" si="87"/>
        <v>0.60754189944134074</v>
      </c>
    </row>
    <row r="1384" spans="1:20" ht="15.6">
      <c r="A1384" s="2">
        <v>3115</v>
      </c>
      <c r="B1384" s="3">
        <v>46219</v>
      </c>
      <c r="C1384" s="4">
        <f>YEAR(SalesDataTable[[#This Row],[Order Date]])</f>
        <v>2026</v>
      </c>
      <c r="D1384" s="16" t="str">
        <f>"Q"&amp;ROUNDUP(MONTH(SalesDataTable[[#This Row],[Order Date]])/3,0)</f>
        <v>Q3</v>
      </c>
      <c r="E1384" s="4">
        <f>MONTH(SalesDataTable[[#This Row],[Order Date]])</f>
        <v>7</v>
      </c>
      <c r="F1384" s="16" t="str">
        <f>TEXT(SalesDataTable[[#This Row],[Order Date]],"MMM")</f>
        <v>Jul</v>
      </c>
      <c r="G1384" s="4" t="s">
        <v>20</v>
      </c>
      <c r="H1384" s="4" t="s">
        <v>47</v>
      </c>
      <c r="I1384" s="4" t="s">
        <v>2</v>
      </c>
      <c r="J1384" s="4" t="s">
        <v>13</v>
      </c>
      <c r="K1384" s="4" t="s">
        <v>23</v>
      </c>
      <c r="L1384" s="4" t="s">
        <v>29</v>
      </c>
      <c r="M1384" s="8">
        <v>1</v>
      </c>
      <c r="N1384" s="5">
        <v>195.12</v>
      </c>
      <c r="O1384" s="6">
        <v>0</v>
      </c>
      <c r="P1384" s="5">
        <v>101.14</v>
      </c>
      <c r="Q1384" s="5">
        <f t="shared" si="84"/>
        <v>195.12</v>
      </c>
      <c r="R1384" s="5">
        <f t="shared" si="85"/>
        <v>101.14</v>
      </c>
      <c r="S1384" s="5">
        <f t="shared" si="86"/>
        <v>93.98</v>
      </c>
      <c r="T1384" s="7">
        <f t="shared" si="87"/>
        <v>0.48165231652316526</v>
      </c>
    </row>
    <row r="1385" spans="1:20" ht="15.6">
      <c r="A1385" s="2">
        <v>3546</v>
      </c>
      <c r="B1385" s="3">
        <v>46219</v>
      </c>
      <c r="C1385" s="4">
        <f>YEAR(SalesDataTable[[#This Row],[Order Date]])</f>
        <v>2026</v>
      </c>
      <c r="D1385" s="16" t="str">
        <f>"Q"&amp;ROUNDUP(MONTH(SalesDataTable[[#This Row],[Order Date]])/3,0)</f>
        <v>Q3</v>
      </c>
      <c r="E1385" s="4">
        <f>MONTH(SalesDataTable[[#This Row],[Order Date]])</f>
        <v>7</v>
      </c>
      <c r="F1385" s="16" t="str">
        <f>TEXT(SalesDataTable[[#This Row],[Order Date]],"MMM")</f>
        <v>Jul</v>
      </c>
      <c r="G1385" s="4" t="s">
        <v>0</v>
      </c>
      <c r="H1385" s="4" t="s">
        <v>50</v>
      </c>
      <c r="I1385" s="4" t="s">
        <v>2</v>
      </c>
      <c r="J1385" s="4" t="s">
        <v>13</v>
      </c>
      <c r="K1385" s="4" t="s">
        <v>4</v>
      </c>
      <c r="L1385" s="4" t="s">
        <v>26</v>
      </c>
      <c r="M1385" s="8">
        <v>2</v>
      </c>
      <c r="N1385" s="5">
        <v>39.69</v>
      </c>
      <c r="O1385" s="6">
        <v>0.05</v>
      </c>
      <c r="P1385" s="5">
        <v>16.88</v>
      </c>
      <c r="Q1385" s="5">
        <f t="shared" si="84"/>
        <v>75.410999999999987</v>
      </c>
      <c r="R1385" s="5">
        <f t="shared" si="85"/>
        <v>33.76</v>
      </c>
      <c r="S1385" s="5">
        <f t="shared" si="86"/>
        <v>41.650999999999989</v>
      </c>
      <c r="T1385" s="7">
        <f t="shared" si="87"/>
        <v>0.55231995332245953</v>
      </c>
    </row>
    <row r="1386" spans="1:20" ht="15.6">
      <c r="A1386" s="2">
        <v>4224</v>
      </c>
      <c r="B1386" s="3">
        <v>46219</v>
      </c>
      <c r="C1386" s="4">
        <f>YEAR(SalesDataTable[[#This Row],[Order Date]])</f>
        <v>2026</v>
      </c>
      <c r="D1386" s="16" t="str">
        <f>"Q"&amp;ROUNDUP(MONTH(SalesDataTable[[#This Row],[Order Date]])/3,0)</f>
        <v>Q3</v>
      </c>
      <c r="E1386" s="4">
        <f>MONTH(SalesDataTable[[#This Row],[Order Date]])</f>
        <v>7</v>
      </c>
      <c r="F1386" s="16" t="str">
        <f>TEXT(SalesDataTable[[#This Row],[Order Date]],"MMM")</f>
        <v>Jul</v>
      </c>
      <c r="G1386" s="4" t="s">
        <v>11</v>
      </c>
      <c r="H1386" s="4" t="s">
        <v>18</v>
      </c>
      <c r="I1386" s="4" t="s">
        <v>19</v>
      </c>
      <c r="J1386" s="4" t="s">
        <v>3</v>
      </c>
      <c r="K1386" s="4" t="s">
        <v>23</v>
      </c>
      <c r="L1386" s="4" t="s">
        <v>24</v>
      </c>
      <c r="M1386" s="8">
        <v>1</v>
      </c>
      <c r="N1386" s="5">
        <v>348.73</v>
      </c>
      <c r="O1386" s="6">
        <v>0.15</v>
      </c>
      <c r="P1386" s="5">
        <v>190.33</v>
      </c>
      <c r="Q1386" s="5">
        <f t="shared" si="84"/>
        <v>296.4205</v>
      </c>
      <c r="R1386" s="5">
        <f t="shared" si="85"/>
        <v>190.33</v>
      </c>
      <c r="S1386" s="5">
        <f t="shared" si="86"/>
        <v>106.09049999999999</v>
      </c>
      <c r="T1386" s="7">
        <f t="shared" si="87"/>
        <v>0.35790540802677273</v>
      </c>
    </row>
    <row r="1387" spans="1:20" ht="15.6">
      <c r="A1387" s="2">
        <v>4858</v>
      </c>
      <c r="B1387" s="3">
        <v>46219</v>
      </c>
      <c r="C1387" s="4">
        <f>YEAR(SalesDataTable[[#This Row],[Order Date]])</f>
        <v>2026</v>
      </c>
      <c r="D1387" s="16" t="str">
        <f>"Q"&amp;ROUNDUP(MONTH(SalesDataTable[[#This Row],[Order Date]])/3,0)</f>
        <v>Q3</v>
      </c>
      <c r="E1387" s="4">
        <f>MONTH(SalesDataTable[[#This Row],[Order Date]])</f>
        <v>7</v>
      </c>
      <c r="F1387" s="16" t="str">
        <f>TEXT(SalesDataTable[[#This Row],[Order Date]],"MMM")</f>
        <v>Jul</v>
      </c>
      <c r="G1387" s="4" t="s">
        <v>6</v>
      </c>
      <c r="H1387" s="4" t="s">
        <v>43</v>
      </c>
      <c r="I1387" s="4" t="s">
        <v>19</v>
      </c>
      <c r="J1387" s="4" t="s">
        <v>3</v>
      </c>
      <c r="K1387" s="4" t="s">
        <v>14</v>
      </c>
      <c r="L1387" s="4" t="s">
        <v>15</v>
      </c>
      <c r="M1387" s="8">
        <v>1</v>
      </c>
      <c r="N1387" s="5">
        <v>35.5</v>
      </c>
      <c r="O1387" s="6">
        <v>0</v>
      </c>
      <c r="P1387" s="5">
        <v>13.26</v>
      </c>
      <c r="Q1387" s="5">
        <f t="shared" si="84"/>
        <v>35.5</v>
      </c>
      <c r="R1387" s="5">
        <f t="shared" si="85"/>
        <v>13.26</v>
      </c>
      <c r="S1387" s="5">
        <f t="shared" si="86"/>
        <v>22.240000000000002</v>
      </c>
      <c r="T1387" s="7">
        <f t="shared" si="87"/>
        <v>0.62647887323943663</v>
      </c>
    </row>
    <row r="1388" spans="1:20" ht="15.6">
      <c r="A1388" s="2">
        <v>768</v>
      </c>
      <c r="B1388" s="3">
        <v>46220</v>
      </c>
      <c r="C1388" s="4">
        <f>YEAR(SalesDataTable[[#This Row],[Order Date]])</f>
        <v>2026</v>
      </c>
      <c r="D1388" s="16" t="str">
        <f>"Q"&amp;ROUNDUP(MONTH(SalesDataTable[[#This Row],[Order Date]])/3,0)</f>
        <v>Q3</v>
      </c>
      <c r="E1388" s="4">
        <f>MONTH(SalesDataTable[[#This Row],[Order Date]])</f>
        <v>7</v>
      </c>
      <c r="F1388" s="16" t="str">
        <f>TEXT(SalesDataTable[[#This Row],[Order Date]],"MMM")</f>
        <v>Jul</v>
      </c>
      <c r="G1388" s="4" t="s">
        <v>0</v>
      </c>
      <c r="H1388" s="4" t="s">
        <v>36</v>
      </c>
      <c r="I1388" s="4" t="s">
        <v>2</v>
      </c>
      <c r="J1388" s="4" t="s">
        <v>16</v>
      </c>
      <c r="K1388" s="4" t="s">
        <v>14</v>
      </c>
      <c r="L1388" s="4" t="s">
        <v>32</v>
      </c>
      <c r="M1388" s="8">
        <v>1</v>
      </c>
      <c r="N1388" s="5">
        <v>46.44</v>
      </c>
      <c r="O1388" s="6">
        <v>0</v>
      </c>
      <c r="P1388" s="5">
        <v>18.47</v>
      </c>
      <c r="Q1388" s="5">
        <f t="shared" si="84"/>
        <v>46.44</v>
      </c>
      <c r="R1388" s="5">
        <f t="shared" si="85"/>
        <v>18.47</v>
      </c>
      <c r="S1388" s="5">
        <f t="shared" si="86"/>
        <v>27.97</v>
      </c>
      <c r="T1388" s="7">
        <f t="shared" si="87"/>
        <v>0.60228251507321273</v>
      </c>
    </row>
    <row r="1389" spans="1:20" ht="15.6">
      <c r="A1389" s="2">
        <v>1901</v>
      </c>
      <c r="B1389" s="3">
        <v>46220</v>
      </c>
      <c r="C1389" s="4">
        <f>YEAR(SalesDataTable[[#This Row],[Order Date]])</f>
        <v>2026</v>
      </c>
      <c r="D1389" s="16" t="str">
        <f>"Q"&amp;ROUNDUP(MONTH(SalesDataTable[[#This Row],[Order Date]])/3,0)</f>
        <v>Q3</v>
      </c>
      <c r="E1389" s="4">
        <f>MONTH(SalesDataTable[[#This Row],[Order Date]])</f>
        <v>7</v>
      </c>
      <c r="F1389" s="16" t="str">
        <f>TEXT(SalesDataTable[[#This Row],[Order Date]],"MMM")</f>
        <v>Jul</v>
      </c>
      <c r="G1389" s="4" t="s">
        <v>6</v>
      </c>
      <c r="H1389" s="4" t="s">
        <v>49</v>
      </c>
      <c r="I1389" s="4" t="s">
        <v>2</v>
      </c>
      <c r="J1389" s="4" t="s">
        <v>13</v>
      </c>
      <c r="K1389" s="4" t="s">
        <v>9</v>
      </c>
      <c r="L1389" s="4" t="s">
        <v>46</v>
      </c>
      <c r="M1389" s="8">
        <v>1</v>
      </c>
      <c r="N1389" s="5">
        <v>70.44</v>
      </c>
      <c r="O1389" s="6">
        <v>0.05</v>
      </c>
      <c r="P1389" s="5">
        <v>32.229999999999997</v>
      </c>
      <c r="Q1389" s="5">
        <f t="shared" si="84"/>
        <v>66.917999999999992</v>
      </c>
      <c r="R1389" s="5">
        <f t="shared" si="85"/>
        <v>32.229999999999997</v>
      </c>
      <c r="S1389" s="5">
        <f t="shared" si="86"/>
        <v>34.687999999999995</v>
      </c>
      <c r="T1389" s="7">
        <f t="shared" si="87"/>
        <v>0.51836576108072563</v>
      </c>
    </row>
    <row r="1390" spans="1:20" ht="15.6">
      <c r="A1390" s="2">
        <v>2226</v>
      </c>
      <c r="B1390" s="3">
        <v>46220</v>
      </c>
      <c r="C1390" s="4">
        <f>YEAR(SalesDataTable[[#This Row],[Order Date]])</f>
        <v>2026</v>
      </c>
      <c r="D1390" s="16" t="str">
        <f>"Q"&amp;ROUNDUP(MONTH(SalesDataTable[[#This Row],[Order Date]])/3,0)</f>
        <v>Q3</v>
      </c>
      <c r="E1390" s="4">
        <f>MONTH(SalesDataTable[[#This Row],[Order Date]])</f>
        <v>7</v>
      </c>
      <c r="F1390" s="16" t="str">
        <f>TEXT(SalesDataTable[[#This Row],[Order Date]],"MMM")</f>
        <v>Jul</v>
      </c>
      <c r="G1390" s="4" t="s">
        <v>0</v>
      </c>
      <c r="H1390" s="4" t="s">
        <v>50</v>
      </c>
      <c r="I1390" s="4" t="s">
        <v>19</v>
      </c>
      <c r="J1390" s="4" t="s">
        <v>13</v>
      </c>
      <c r="K1390" s="4" t="s">
        <v>9</v>
      </c>
      <c r="L1390" s="4" t="s">
        <v>46</v>
      </c>
      <c r="M1390" s="8">
        <v>1</v>
      </c>
      <c r="N1390" s="5">
        <v>69.78</v>
      </c>
      <c r="O1390" s="6">
        <v>0.05</v>
      </c>
      <c r="P1390" s="5">
        <v>32.83</v>
      </c>
      <c r="Q1390" s="5">
        <f t="shared" si="84"/>
        <v>66.290999999999997</v>
      </c>
      <c r="R1390" s="5">
        <f t="shared" si="85"/>
        <v>32.83</v>
      </c>
      <c r="S1390" s="5">
        <f t="shared" si="86"/>
        <v>33.460999999999999</v>
      </c>
      <c r="T1390" s="7">
        <f t="shared" si="87"/>
        <v>0.50475931876121949</v>
      </c>
    </row>
    <row r="1391" spans="1:20" ht="15.6">
      <c r="A1391" s="2">
        <v>2660</v>
      </c>
      <c r="B1391" s="3">
        <v>46220</v>
      </c>
      <c r="C1391" s="4">
        <f>YEAR(SalesDataTable[[#This Row],[Order Date]])</f>
        <v>2026</v>
      </c>
      <c r="D1391" s="16" t="str">
        <f>"Q"&amp;ROUNDUP(MONTH(SalesDataTable[[#This Row],[Order Date]])/3,0)</f>
        <v>Q3</v>
      </c>
      <c r="E1391" s="4">
        <f>MONTH(SalesDataTable[[#This Row],[Order Date]])</f>
        <v>7</v>
      </c>
      <c r="F1391" s="16" t="str">
        <f>TEXT(SalesDataTable[[#This Row],[Order Date]],"MMM")</f>
        <v>Jul</v>
      </c>
      <c r="G1391" s="4" t="s">
        <v>11</v>
      </c>
      <c r="H1391" s="4" t="s">
        <v>25</v>
      </c>
      <c r="I1391" s="4" t="s">
        <v>19</v>
      </c>
      <c r="J1391" s="4" t="s">
        <v>13</v>
      </c>
      <c r="K1391" s="4" t="s">
        <v>14</v>
      </c>
      <c r="L1391" s="4" t="s">
        <v>15</v>
      </c>
      <c r="M1391" s="8">
        <v>4</v>
      </c>
      <c r="N1391" s="5">
        <v>35.450000000000003</v>
      </c>
      <c r="O1391" s="6">
        <v>0.1</v>
      </c>
      <c r="P1391" s="5">
        <v>13.83</v>
      </c>
      <c r="Q1391" s="5">
        <f t="shared" si="84"/>
        <v>127.62000000000002</v>
      </c>
      <c r="R1391" s="5">
        <f t="shared" si="85"/>
        <v>55.32</v>
      </c>
      <c r="S1391" s="5">
        <f t="shared" si="86"/>
        <v>72.300000000000011</v>
      </c>
      <c r="T1391" s="7">
        <f t="shared" si="87"/>
        <v>0.56652562294311237</v>
      </c>
    </row>
    <row r="1392" spans="1:20" ht="15.6">
      <c r="A1392" s="2">
        <v>3004</v>
      </c>
      <c r="B1392" s="3">
        <v>46220</v>
      </c>
      <c r="C1392" s="4">
        <f>YEAR(SalesDataTable[[#This Row],[Order Date]])</f>
        <v>2026</v>
      </c>
      <c r="D1392" s="16" t="str">
        <f>"Q"&amp;ROUNDUP(MONTH(SalesDataTable[[#This Row],[Order Date]])/3,0)</f>
        <v>Q3</v>
      </c>
      <c r="E1392" s="4">
        <f>MONTH(SalesDataTable[[#This Row],[Order Date]])</f>
        <v>7</v>
      </c>
      <c r="F1392" s="16" t="str">
        <f>TEXT(SalesDataTable[[#This Row],[Order Date]],"MMM")</f>
        <v>Jul</v>
      </c>
      <c r="G1392" s="4" t="s">
        <v>20</v>
      </c>
      <c r="H1392" s="4" t="s">
        <v>33</v>
      </c>
      <c r="I1392" s="4" t="s">
        <v>2</v>
      </c>
      <c r="J1392" s="4" t="s">
        <v>3</v>
      </c>
      <c r="K1392" s="4" t="s">
        <v>4</v>
      </c>
      <c r="L1392" s="4" t="s">
        <v>22</v>
      </c>
      <c r="M1392" s="8">
        <v>1</v>
      </c>
      <c r="N1392" s="5">
        <v>50.82</v>
      </c>
      <c r="O1392" s="6">
        <v>0.05</v>
      </c>
      <c r="P1392" s="5">
        <v>22.36</v>
      </c>
      <c r="Q1392" s="5">
        <f t="shared" si="84"/>
        <v>48.278999999999996</v>
      </c>
      <c r="R1392" s="5">
        <f t="shared" si="85"/>
        <v>22.36</v>
      </c>
      <c r="S1392" s="5">
        <f t="shared" si="86"/>
        <v>25.918999999999997</v>
      </c>
      <c r="T1392" s="7">
        <f t="shared" si="87"/>
        <v>0.5368586756146565</v>
      </c>
    </row>
    <row r="1393" spans="1:20" ht="15.6">
      <c r="A1393" s="2">
        <v>4020</v>
      </c>
      <c r="B1393" s="3">
        <v>46220</v>
      </c>
      <c r="C1393" s="4">
        <f>YEAR(SalesDataTable[[#This Row],[Order Date]])</f>
        <v>2026</v>
      </c>
      <c r="D1393" s="16" t="str">
        <f>"Q"&amp;ROUNDUP(MONTH(SalesDataTable[[#This Row],[Order Date]])/3,0)</f>
        <v>Q3</v>
      </c>
      <c r="E1393" s="4">
        <f>MONTH(SalesDataTable[[#This Row],[Order Date]])</f>
        <v>7</v>
      </c>
      <c r="F1393" s="16" t="str">
        <f>TEXT(SalesDataTable[[#This Row],[Order Date]],"MMM")</f>
        <v>Jul</v>
      </c>
      <c r="G1393" s="4" t="s">
        <v>11</v>
      </c>
      <c r="H1393" s="4" t="s">
        <v>12</v>
      </c>
      <c r="I1393" s="4" t="s">
        <v>2</v>
      </c>
      <c r="J1393" s="4" t="s">
        <v>3</v>
      </c>
      <c r="K1393" s="4" t="s">
        <v>23</v>
      </c>
      <c r="L1393" s="4" t="s">
        <v>51</v>
      </c>
      <c r="M1393" s="8">
        <v>1</v>
      </c>
      <c r="N1393" s="5">
        <v>126.13</v>
      </c>
      <c r="O1393" s="6">
        <v>0.15</v>
      </c>
      <c r="P1393" s="5">
        <v>60.43</v>
      </c>
      <c r="Q1393" s="5">
        <f t="shared" si="84"/>
        <v>107.2105</v>
      </c>
      <c r="R1393" s="5">
        <f t="shared" si="85"/>
        <v>60.43</v>
      </c>
      <c r="S1393" s="5">
        <f t="shared" si="86"/>
        <v>46.780499999999996</v>
      </c>
      <c r="T1393" s="7">
        <f t="shared" si="87"/>
        <v>0.43634252242084498</v>
      </c>
    </row>
    <row r="1394" spans="1:20" ht="15.6">
      <c r="A1394" s="2">
        <v>4154</v>
      </c>
      <c r="B1394" s="3">
        <v>46220</v>
      </c>
      <c r="C1394" s="4">
        <f>YEAR(SalesDataTable[[#This Row],[Order Date]])</f>
        <v>2026</v>
      </c>
      <c r="D1394" s="16" t="str">
        <f>"Q"&amp;ROUNDUP(MONTH(SalesDataTable[[#This Row],[Order Date]])/3,0)</f>
        <v>Q3</v>
      </c>
      <c r="E1394" s="4">
        <f>MONTH(SalesDataTable[[#This Row],[Order Date]])</f>
        <v>7</v>
      </c>
      <c r="F1394" s="16" t="str">
        <f>TEXT(SalesDataTable[[#This Row],[Order Date]],"MMM")</f>
        <v>Jul</v>
      </c>
      <c r="G1394" s="4" t="s">
        <v>11</v>
      </c>
      <c r="H1394" s="4" t="s">
        <v>39</v>
      </c>
      <c r="I1394" s="4" t="s">
        <v>2</v>
      </c>
      <c r="J1394" s="4" t="s">
        <v>3</v>
      </c>
      <c r="K1394" s="4" t="s">
        <v>9</v>
      </c>
      <c r="L1394" s="4" t="s">
        <v>46</v>
      </c>
      <c r="M1394" s="8">
        <v>3</v>
      </c>
      <c r="N1394" s="5">
        <v>72.150000000000006</v>
      </c>
      <c r="O1394" s="6">
        <v>0</v>
      </c>
      <c r="P1394" s="5">
        <v>33.01</v>
      </c>
      <c r="Q1394" s="5">
        <f t="shared" si="84"/>
        <v>216.45000000000002</v>
      </c>
      <c r="R1394" s="5">
        <f t="shared" si="85"/>
        <v>99.03</v>
      </c>
      <c r="S1394" s="5">
        <f t="shared" si="86"/>
        <v>117.42000000000002</v>
      </c>
      <c r="T1394" s="7">
        <f t="shared" si="87"/>
        <v>0.54248094248094247</v>
      </c>
    </row>
    <row r="1395" spans="1:20" ht="15.6">
      <c r="A1395" s="2">
        <v>4957</v>
      </c>
      <c r="B1395" s="3">
        <v>46220</v>
      </c>
      <c r="C1395" s="4">
        <f>YEAR(SalesDataTable[[#This Row],[Order Date]])</f>
        <v>2026</v>
      </c>
      <c r="D1395" s="16" t="str">
        <f>"Q"&amp;ROUNDUP(MONTH(SalesDataTable[[#This Row],[Order Date]])/3,0)</f>
        <v>Q3</v>
      </c>
      <c r="E1395" s="4">
        <f>MONTH(SalesDataTable[[#This Row],[Order Date]])</f>
        <v>7</v>
      </c>
      <c r="F1395" s="16" t="str">
        <f>TEXT(SalesDataTable[[#This Row],[Order Date]],"MMM")</f>
        <v>Jul</v>
      </c>
      <c r="G1395" s="4" t="s">
        <v>6</v>
      </c>
      <c r="H1395" s="4" t="s">
        <v>7</v>
      </c>
      <c r="I1395" s="4" t="s">
        <v>2</v>
      </c>
      <c r="J1395" s="4" t="s">
        <v>3</v>
      </c>
      <c r="K1395" s="4" t="s">
        <v>34</v>
      </c>
      <c r="L1395" s="4" t="s">
        <v>42</v>
      </c>
      <c r="M1395" s="8">
        <v>1</v>
      </c>
      <c r="N1395" s="5">
        <v>35.58</v>
      </c>
      <c r="O1395" s="6">
        <v>0</v>
      </c>
      <c r="P1395" s="5">
        <v>13.68</v>
      </c>
      <c r="Q1395" s="5">
        <f t="shared" si="84"/>
        <v>35.58</v>
      </c>
      <c r="R1395" s="5">
        <f t="shared" si="85"/>
        <v>13.68</v>
      </c>
      <c r="S1395" s="5">
        <f t="shared" si="86"/>
        <v>21.9</v>
      </c>
      <c r="T1395" s="7">
        <f t="shared" si="87"/>
        <v>0.61551433389544685</v>
      </c>
    </row>
    <row r="1396" spans="1:20" ht="15.6">
      <c r="A1396" s="2">
        <v>945</v>
      </c>
      <c r="B1396" s="3">
        <v>46221</v>
      </c>
      <c r="C1396" s="4">
        <f>YEAR(SalesDataTable[[#This Row],[Order Date]])</f>
        <v>2026</v>
      </c>
      <c r="D1396" s="16" t="str">
        <f>"Q"&amp;ROUNDUP(MONTH(SalesDataTable[[#This Row],[Order Date]])/3,0)</f>
        <v>Q3</v>
      </c>
      <c r="E1396" s="4">
        <f>MONTH(SalesDataTable[[#This Row],[Order Date]])</f>
        <v>7</v>
      </c>
      <c r="F1396" s="16" t="str">
        <f>TEXT(SalesDataTable[[#This Row],[Order Date]],"MMM")</f>
        <v>Jul</v>
      </c>
      <c r="G1396" s="4" t="s">
        <v>11</v>
      </c>
      <c r="H1396" s="4" t="s">
        <v>18</v>
      </c>
      <c r="I1396" s="4" t="s">
        <v>2</v>
      </c>
      <c r="J1396" s="4" t="s">
        <v>13</v>
      </c>
      <c r="K1396" s="4" t="s">
        <v>9</v>
      </c>
      <c r="L1396" s="4" t="s">
        <v>37</v>
      </c>
      <c r="M1396" s="8">
        <v>1</v>
      </c>
      <c r="N1396" s="5">
        <v>154.9</v>
      </c>
      <c r="O1396" s="6">
        <v>0.05</v>
      </c>
      <c r="P1396" s="5">
        <v>77.819999999999993</v>
      </c>
      <c r="Q1396" s="5">
        <f t="shared" si="84"/>
        <v>147.155</v>
      </c>
      <c r="R1396" s="5">
        <f t="shared" si="85"/>
        <v>77.819999999999993</v>
      </c>
      <c r="S1396" s="5">
        <f t="shared" si="86"/>
        <v>69.335000000000008</v>
      </c>
      <c r="T1396" s="7">
        <f t="shared" si="87"/>
        <v>0.47116985491488572</v>
      </c>
    </row>
    <row r="1397" spans="1:20" ht="15.6">
      <c r="A1397" s="2">
        <v>1726</v>
      </c>
      <c r="B1397" s="3">
        <v>46221</v>
      </c>
      <c r="C1397" s="4">
        <f>YEAR(SalesDataTable[[#This Row],[Order Date]])</f>
        <v>2026</v>
      </c>
      <c r="D1397" s="16" t="str">
        <f>"Q"&amp;ROUNDUP(MONTH(SalesDataTable[[#This Row],[Order Date]])/3,0)</f>
        <v>Q3</v>
      </c>
      <c r="E1397" s="4">
        <f>MONTH(SalesDataTable[[#This Row],[Order Date]])</f>
        <v>7</v>
      </c>
      <c r="F1397" s="16" t="str">
        <f>TEXT(SalesDataTable[[#This Row],[Order Date]],"MMM")</f>
        <v>Jul</v>
      </c>
      <c r="G1397" s="4" t="s">
        <v>6</v>
      </c>
      <c r="H1397" s="4" t="s">
        <v>49</v>
      </c>
      <c r="I1397" s="4" t="s">
        <v>19</v>
      </c>
      <c r="J1397" s="4" t="s">
        <v>16</v>
      </c>
      <c r="K1397" s="4" t="s">
        <v>23</v>
      </c>
      <c r="L1397" s="4" t="s">
        <v>40</v>
      </c>
      <c r="M1397" s="8">
        <v>2</v>
      </c>
      <c r="N1397" s="5">
        <v>80.98</v>
      </c>
      <c r="O1397" s="6">
        <v>0.05</v>
      </c>
      <c r="P1397" s="5">
        <v>39.85</v>
      </c>
      <c r="Q1397" s="5">
        <f t="shared" si="84"/>
        <v>153.86199999999999</v>
      </c>
      <c r="R1397" s="5">
        <f t="shared" si="85"/>
        <v>79.7</v>
      </c>
      <c r="S1397" s="5">
        <f t="shared" si="86"/>
        <v>74.161999999999992</v>
      </c>
      <c r="T1397" s="7">
        <f t="shared" si="87"/>
        <v>0.48200335365457353</v>
      </c>
    </row>
    <row r="1398" spans="1:20" ht="15.6">
      <c r="A1398" s="2">
        <v>1790</v>
      </c>
      <c r="B1398" s="3">
        <v>46221</v>
      </c>
      <c r="C1398" s="4">
        <f>YEAR(SalesDataTable[[#This Row],[Order Date]])</f>
        <v>2026</v>
      </c>
      <c r="D1398" s="16" t="str">
        <f>"Q"&amp;ROUNDUP(MONTH(SalesDataTable[[#This Row],[Order Date]])/3,0)</f>
        <v>Q3</v>
      </c>
      <c r="E1398" s="4">
        <f>MONTH(SalesDataTable[[#This Row],[Order Date]])</f>
        <v>7</v>
      </c>
      <c r="F1398" s="16" t="str">
        <f>TEXT(SalesDataTable[[#This Row],[Order Date]],"MMM")</f>
        <v>Jul</v>
      </c>
      <c r="G1398" s="4" t="s">
        <v>6</v>
      </c>
      <c r="H1398" s="4" t="s">
        <v>43</v>
      </c>
      <c r="I1398" s="4" t="s">
        <v>2</v>
      </c>
      <c r="J1398" s="4" t="s">
        <v>13</v>
      </c>
      <c r="K1398" s="4" t="s">
        <v>9</v>
      </c>
      <c r="L1398" s="4" t="s">
        <v>10</v>
      </c>
      <c r="M1398" s="8">
        <v>1</v>
      </c>
      <c r="N1398" s="5">
        <v>91.36</v>
      </c>
      <c r="O1398" s="6">
        <v>0</v>
      </c>
      <c r="P1398" s="5">
        <v>44.86</v>
      </c>
      <c r="Q1398" s="5">
        <f t="shared" si="84"/>
        <v>91.36</v>
      </c>
      <c r="R1398" s="5">
        <f t="shared" si="85"/>
        <v>44.86</v>
      </c>
      <c r="S1398" s="5">
        <f t="shared" si="86"/>
        <v>46.5</v>
      </c>
      <c r="T1398" s="7">
        <f t="shared" si="87"/>
        <v>0.50897548161120842</v>
      </c>
    </row>
    <row r="1399" spans="1:20" ht="15.6">
      <c r="A1399" s="2">
        <v>2193</v>
      </c>
      <c r="B1399" s="3">
        <v>46221</v>
      </c>
      <c r="C1399" s="4">
        <f>YEAR(SalesDataTable[[#This Row],[Order Date]])</f>
        <v>2026</v>
      </c>
      <c r="D1399" s="16" t="str">
        <f>"Q"&amp;ROUNDUP(MONTH(SalesDataTable[[#This Row],[Order Date]])/3,0)</f>
        <v>Q3</v>
      </c>
      <c r="E1399" s="4">
        <f>MONTH(SalesDataTable[[#This Row],[Order Date]])</f>
        <v>7</v>
      </c>
      <c r="F1399" s="16" t="str">
        <f>TEXT(SalesDataTable[[#This Row],[Order Date]],"MMM")</f>
        <v>Jul</v>
      </c>
      <c r="G1399" s="4" t="s">
        <v>11</v>
      </c>
      <c r="H1399" s="4" t="s">
        <v>12</v>
      </c>
      <c r="I1399" s="4" t="s">
        <v>2</v>
      </c>
      <c r="J1399" s="4" t="s">
        <v>3</v>
      </c>
      <c r="K1399" s="4" t="s">
        <v>4</v>
      </c>
      <c r="L1399" s="4" t="s">
        <v>26</v>
      </c>
      <c r="M1399" s="8">
        <v>2</v>
      </c>
      <c r="N1399" s="5">
        <v>39.409999999999997</v>
      </c>
      <c r="O1399" s="6">
        <v>0</v>
      </c>
      <c r="P1399" s="5">
        <v>16.8</v>
      </c>
      <c r="Q1399" s="5">
        <f t="shared" si="84"/>
        <v>78.819999999999993</v>
      </c>
      <c r="R1399" s="5">
        <f t="shared" si="85"/>
        <v>33.6</v>
      </c>
      <c r="S1399" s="5">
        <f t="shared" si="86"/>
        <v>45.219999999999992</v>
      </c>
      <c r="T1399" s="7">
        <f t="shared" si="87"/>
        <v>0.57371225577264651</v>
      </c>
    </row>
    <row r="1400" spans="1:20" ht="15.6">
      <c r="A1400" s="2">
        <v>2781</v>
      </c>
      <c r="B1400" s="3">
        <v>46221</v>
      </c>
      <c r="C1400" s="4">
        <f>YEAR(SalesDataTable[[#This Row],[Order Date]])</f>
        <v>2026</v>
      </c>
      <c r="D1400" s="16" t="str">
        <f>"Q"&amp;ROUNDUP(MONTH(SalesDataTable[[#This Row],[Order Date]])/3,0)</f>
        <v>Q3</v>
      </c>
      <c r="E1400" s="4">
        <f>MONTH(SalesDataTable[[#This Row],[Order Date]])</f>
        <v>7</v>
      </c>
      <c r="F1400" s="16" t="str">
        <f>TEXT(SalesDataTable[[#This Row],[Order Date]],"MMM")</f>
        <v>Jul</v>
      </c>
      <c r="G1400" s="4" t="s">
        <v>0</v>
      </c>
      <c r="H1400" s="4" t="s">
        <v>1</v>
      </c>
      <c r="I1400" s="4" t="s">
        <v>2</v>
      </c>
      <c r="J1400" s="4" t="s">
        <v>3</v>
      </c>
      <c r="K1400" s="4" t="s">
        <v>14</v>
      </c>
      <c r="L1400" s="4" t="s">
        <v>44</v>
      </c>
      <c r="M1400" s="8">
        <v>2</v>
      </c>
      <c r="N1400" s="5">
        <v>134.99</v>
      </c>
      <c r="O1400" s="6">
        <v>0</v>
      </c>
      <c r="P1400" s="5">
        <v>68.77</v>
      </c>
      <c r="Q1400" s="5">
        <f t="shared" si="84"/>
        <v>269.98</v>
      </c>
      <c r="R1400" s="5">
        <f t="shared" si="85"/>
        <v>137.54</v>
      </c>
      <c r="S1400" s="5">
        <f t="shared" si="86"/>
        <v>132.44000000000003</v>
      </c>
      <c r="T1400" s="7">
        <f t="shared" si="87"/>
        <v>0.49055485591525305</v>
      </c>
    </row>
    <row r="1401" spans="1:20" ht="15.6">
      <c r="A1401" s="2">
        <v>3043</v>
      </c>
      <c r="B1401" s="3">
        <v>46221</v>
      </c>
      <c r="C1401" s="4">
        <f>YEAR(SalesDataTable[[#This Row],[Order Date]])</f>
        <v>2026</v>
      </c>
      <c r="D1401" s="16" t="str">
        <f>"Q"&amp;ROUNDUP(MONTH(SalesDataTable[[#This Row],[Order Date]])/3,0)</f>
        <v>Q3</v>
      </c>
      <c r="E1401" s="4">
        <f>MONTH(SalesDataTable[[#This Row],[Order Date]])</f>
        <v>7</v>
      </c>
      <c r="F1401" s="16" t="str">
        <f>TEXT(SalesDataTable[[#This Row],[Order Date]],"MMM")</f>
        <v>Jul</v>
      </c>
      <c r="G1401" s="4" t="s">
        <v>6</v>
      </c>
      <c r="H1401" s="4" t="s">
        <v>43</v>
      </c>
      <c r="I1401" s="4" t="s">
        <v>28</v>
      </c>
      <c r="J1401" s="4" t="s">
        <v>13</v>
      </c>
      <c r="K1401" s="4" t="s">
        <v>4</v>
      </c>
      <c r="L1401" s="4" t="s">
        <v>26</v>
      </c>
      <c r="M1401" s="8">
        <v>2</v>
      </c>
      <c r="N1401" s="5">
        <v>40.93</v>
      </c>
      <c r="O1401" s="6">
        <v>0.05</v>
      </c>
      <c r="P1401" s="5">
        <v>16.89</v>
      </c>
      <c r="Q1401" s="5">
        <f t="shared" si="84"/>
        <v>77.766999999999996</v>
      </c>
      <c r="R1401" s="5">
        <f t="shared" si="85"/>
        <v>33.78</v>
      </c>
      <c r="S1401" s="5">
        <f t="shared" si="86"/>
        <v>43.986999999999995</v>
      </c>
      <c r="T1401" s="7">
        <f t="shared" si="87"/>
        <v>0.56562552239381736</v>
      </c>
    </row>
    <row r="1402" spans="1:20" ht="15.6">
      <c r="A1402" s="2">
        <v>3102</v>
      </c>
      <c r="B1402" s="3">
        <v>46221</v>
      </c>
      <c r="C1402" s="4">
        <f>YEAR(SalesDataTable[[#This Row],[Order Date]])</f>
        <v>2026</v>
      </c>
      <c r="D1402" s="16" t="str">
        <f>"Q"&amp;ROUNDUP(MONTH(SalesDataTable[[#This Row],[Order Date]])/3,0)</f>
        <v>Q3</v>
      </c>
      <c r="E1402" s="4">
        <f>MONTH(SalesDataTable[[#This Row],[Order Date]])</f>
        <v>7</v>
      </c>
      <c r="F1402" s="16" t="str">
        <f>TEXT(SalesDataTable[[#This Row],[Order Date]],"MMM")</f>
        <v>Jul</v>
      </c>
      <c r="G1402" s="4" t="s">
        <v>20</v>
      </c>
      <c r="H1402" s="4" t="s">
        <v>47</v>
      </c>
      <c r="I1402" s="4" t="s">
        <v>28</v>
      </c>
      <c r="J1402" s="4" t="s">
        <v>3</v>
      </c>
      <c r="K1402" s="4" t="s">
        <v>9</v>
      </c>
      <c r="L1402" s="4" t="s">
        <v>10</v>
      </c>
      <c r="M1402" s="8">
        <v>1</v>
      </c>
      <c r="N1402" s="5">
        <v>90.02</v>
      </c>
      <c r="O1402" s="6">
        <v>0.05</v>
      </c>
      <c r="P1402" s="5">
        <v>45.83</v>
      </c>
      <c r="Q1402" s="5">
        <f t="shared" si="84"/>
        <v>85.518999999999991</v>
      </c>
      <c r="R1402" s="5">
        <f t="shared" si="85"/>
        <v>45.83</v>
      </c>
      <c r="S1402" s="5">
        <f t="shared" si="86"/>
        <v>39.688999999999993</v>
      </c>
      <c r="T1402" s="7">
        <f t="shared" si="87"/>
        <v>0.46409569803201622</v>
      </c>
    </row>
    <row r="1403" spans="1:20" ht="15.6">
      <c r="A1403" s="2">
        <v>3156</v>
      </c>
      <c r="B1403" s="3">
        <v>46221</v>
      </c>
      <c r="C1403" s="4">
        <f>YEAR(SalesDataTable[[#This Row],[Order Date]])</f>
        <v>2026</v>
      </c>
      <c r="D1403" s="16" t="str">
        <f>"Q"&amp;ROUNDUP(MONTH(SalesDataTable[[#This Row],[Order Date]])/3,0)</f>
        <v>Q3</v>
      </c>
      <c r="E1403" s="4">
        <f>MONTH(SalesDataTable[[#This Row],[Order Date]])</f>
        <v>7</v>
      </c>
      <c r="F1403" s="16" t="str">
        <f>TEXT(SalesDataTable[[#This Row],[Order Date]],"MMM")</f>
        <v>Jul</v>
      </c>
      <c r="G1403" s="4" t="s">
        <v>0</v>
      </c>
      <c r="H1403" s="4" t="s">
        <v>1</v>
      </c>
      <c r="I1403" s="4" t="s">
        <v>19</v>
      </c>
      <c r="J1403" s="4" t="s">
        <v>3</v>
      </c>
      <c r="K1403" s="4" t="s">
        <v>34</v>
      </c>
      <c r="L1403" s="4" t="s">
        <v>45</v>
      </c>
      <c r="M1403" s="8">
        <v>2</v>
      </c>
      <c r="N1403" s="5">
        <v>50.73</v>
      </c>
      <c r="O1403" s="6">
        <v>0</v>
      </c>
      <c r="P1403" s="5">
        <v>21.87</v>
      </c>
      <c r="Q1403" s="5">
        <f t="shared" si="84"/>
        <v>101.46</v>
      </c>
      <c r="R1403" s="5">
        <f t="shared" si="85"/>
        <v>43.74</v>
      </c>
      <c r="S1403" s="5">
        <f t="shared" si="86"/>
        <v>57.719999999999992</v>
      </c>
      <c r="T1403" s="7">
        <f t="shared" si="87"/>
        <v>0.56889414547604966</v>
      </c>
    </row>
    <row r="1404" spans="1:20" ht="15.6">
      <c r="A1404" s="2">
        <v>3308</v>
      </c>
      <c r="B1404" s="3">
        <v>46221</v>
      </c>
      <c r="C1404" s="4">
        <f>YEAR(SalesDataTable[[#This Row],[Order Date]])</f>
        <v>2026</v>
      </c>
      <c r="D1404" s="16" t="str">
        <f>"Q"&amp;ROUNDUP(MONTH(SalesDataTable[[#This Row],[Order Date]])/3,0)</f>
        <v>Q3</v>
      </c>
      <c r="E1404" s="4">
        <f>MONTH(SalesDataTable[[#This Row],[Order Date]])</f>
        <v>7</v>
      </c>
      <c r="F1404" s="16" t="str">
        <f>TEXT(SalesDataTable[[#This Row],[Order Date]],"MMM")</f>
        <v>Jul</v>
      </c>
      <c r="G1404" s="4" t="s">
        <v>20</v>
      </c>
      <c r="H1404" s="4" t="s">
        <v>47</v>
      </c>
      <c r="I1404" s="4" t="s">
        <v>19</v>
      </c>
      <c r="J1404" s="4" t="s">
        <v>13</v>
      </c>
      <c r="K1404" s="4" t="s">
        <v>34</v>
      </c>
      <c r="L1404" s="4" t="s">
        <v>38</v>
      </c>
      <c r="M1404" s="8">
        <v>3</v>
      </c>
      <c r="N1404" s="5">
        <v>121.05</v>
      </c>
      <c r="O1404" s="6">
        <v>0.05</v>
      </c>
      <c r="P1404" s="5">
        <v>68.56</v>
      </c>
      <c r="Q1404" s="5">
        <f t="shared" si="84"/>
        <v>344.99249999999995</v>
      </c>
      <c r="R1404" s="5">
        <f t="shared" si="85"/>
        <v>205.68</v>
      </c>
      <c r="S1404" s="5">
        <f t="shared" si="86"/>
        <v>139.31249999999994</v>
      </c>
      <c r="T1404" s="7">
        <f t="shared" si="87"/>
        <v>0.40381312637231231</v>
      </c>
    </row>
    <row r="1405" spans="1:20" ht="15.6">
      <c r="A1405" s="2">
        <v>3329</v>
      </c>
      <c r="B1405" s="3">
        <v>46221</v>
      </c>
      <c r="C1405" s="4">
        <f>YEAR(SalesDataTable[[#This Row],[Order Date]])</f>
        <v>2026</v>
      </c>
      <c r="D1405" s="16" t="str">
        <f>"Q"&amp;ROUNDUP(MONTH(SalesDataTable[[#This Row],[Order Date]])/3,0)</f>
        <v>Q3</v>
      </c>
      <c r="E1405" s="4">
        <f>MONTH(SalesDataTable[[#This Row],[Order Date]])</f>
        <v>7</v>
      </c>
      <c r="F1405" s="16" t="str">
        <f>TEXT(SalesDataTable[[#This Row],[Order Date]],"MMM")</f>
        <v>Jul</v>
      </c>
      <c r="G1405" s="4" t="s">
        <v>6</v>
      </c>
      <c r="H1405" s="4" t="s">
        <v>41</v>
      </c>
      <c r="I1405" s="4" t="s">
        <v>2</v>
      </c>
      <c r="J1405" s="4" t="s">
        <v>13</v>
      </c>
      <c r="K1405" s="4" t="s">
        <v>4</v>
      </c>
      <c r="L1405" s="4" t="s">
        <v>5</v>
      </c>
      <c r="M1405" s="8">
        <v>2</v>
      </c>
      <c r="N1405" s="5">
        <v>81.739999999999995</v>
      </c>
      <c r="O1405" s="6">
        <v>0</v>
      </c>
      <c r="P1405" s="5">
        <v>42.75</v>
      </c>
      <c r="Q1405" s="5">
        <f t="shared" si="84"/>
        <v>163.47999999999999</v>
      </c>
      <c r="R1405" s="5">
        <f t="shared" si="85"/>
        <v>85.5</v>
      </c>
      <c r="S1405" s="5">
        <f t="shared" si="86"/>
        <v>77.97999999999999</v>
      </c>
      <c r="T1405" s="7">
        <f t="shared" si="87"/>
        <v>0.47700024467824809</v>
      </c>
    </row>
    <row r="1406" spans="1:20" ht="15.6">
      <c r="A1406" s="2">
        <v>4102</v>
      </c>
      <c r="B1406" s="3">
        <v>46221</v>
      </c>
      <c r="C1406" s="4">
        <f>YEAR(SalesDataTable[[#This Row],[Order Date]])</f>
        <v>2026</v>
      </c>
      <c r="D1406" s="16" t="str">
        <f>"Q"&amp;ROUNDUP(MONTH(SalesDataTable[[#This Row],[Order Date]])/3,0)</f>
        <v>Q3</v>
      </c>
      <c r="E1406" s="4">
        <f>MONTH(SalesDataTable[[#This Row],[Order Date]])</f>
        <v>7</v>
      </c>
      <c r="F1406" s="16" t="str">
        <f>TEXT(SalesDataTable[[#This Row],[Order Date]],"MMM")</f>
        <v>Jul</v>
      </c>
      <c r="G1406" s="4" t="s">
        <v>6</v>
      </c>
      <c r="H1406" s="4" t="s">
        <v>43</v>
      </c>
      <c r="I1406" s="4" t="s">
        <v>2</v>
      </c>
      <c r="J1406" s="4" t="s">
        <v>3</v>
      </c>
      <c r="K1406" s="4" t="s">
        <v>9</v>
      </c>
      <c r="L1406" s="4" t="s">
        <v>37</v>
      </c>
      <c r="M1406" s="8">
        <v>3</v>
      </c>
      <c r="N1406" s="5">
        <v>154.01</v>
      </c>
      <c r="O1406" s="6">
        <v>0.1</v>
      </c>
      <c r="P1406" s="5">
        <v>78.78</v>
      </c>
      <c r="Q1406" s="5">
        <f t="shared" si="84"/>
        <v>415.827</v>
      </c>
      <c r="R1406" s="5">
        <f t="shared" si="85"/>
        <v>236.34</v>
      </c>
      <c r="S1406" s="5">
        <f t="shared" si="86"/>
        <v>179.48699999999999</v>
      </c>
      <c r="T1406" s="7">
        <f t="shared" si="87"/>
        <v>0.43163863818366771</v>
      </c>
    </row>
    <row r="1407" spans="1:20" ht="15.6">
      <c r="A1407" s="2">
        <v>4109</v>
      </c>
      <c r="B1407" s="3">
        <v>46221</v>
      </c>
      <c r="C1407" s="4">
        <f>YEAR(SalesDataTable[[#This Row],[Order Date]])</f>
        <v>2026</v>
      </c>
      <c r="D1407" s="16" t="str">
        <f>"Q"&amp;ROUNDUP(MONTH(SalesDataTable[[#This Row],[Order Date]])/3,0)</f>
        <v>Q3</v>
      </c>
      <c r="E1407" s="4">
        <f>MONTH(SalesDataTable[[#This Row],[Order Date]])</f>
        <v>7</v>
      </c>
      <c r="F1407" s="16" t="str">
        <f>TEXT(SalesDataTable[[#This Row],[Order Date]],"MMM")</f>
        <v>Jul</v>
      </c>
      <c r="G1407" s="4" t="s">
        <v>6</v>
      </c>
      <c r="H1407" s="4" t="s">
        <v>43</v>
      </c>
      <c r="I1407" s="4" t="s">
        <v>28</v>
      </c>
      <c r="J1407" s="4" t="s">
        <v>13</v>
      </c>
      <c r="K1407" s="4" t="s">
        <v>4</v>
      </c>
      <c r="L1407" s="4" t="s">
        <v>30</v>
      </c>
      <c r="M1407" s="8">
        <v>4</v>
      </c>
      <c r="N1407" s="5">
        <v>101.61</v>
      </c>
      <c r="O1407" s="6">
        <v>0</v>
      </c>
      <c r="P1407" s="5">
        <v>51.68</v>
      </c>
      <c r="Q1407" s="5">
        <f t="shared" si="84"/>
        <v>406.44</v>
      </c>
      <c r="R1407" s="5">
        <f t="shared" si="85"/>
        <v>206.72</v>
      </c>
      <c r="S1407" s="5">
        <f t="shared" si="86"/>
        <v>199.72</v>
      </c>
      <c r="T1407" s="7">
        <f t="shared" si="87"/>
        <v>0.49138864285011319</v>
      </c>
    </row>
    <row r="1408" spans="1:20" ht="15.6">
      <c r="A1408" s="2">
        <v>4813</v>
      </c>
      <c r="B1408" s="3">
        <v>46221</v>
      </c>
      <c r="C1408" s="4">
        <f>YEAR(SalesDataTable[[#This Row],[Order Date]])</f>
        <v>2026</v>
      </c>
      <c r="D1408" s="16" t="str">
        <f>"Q"&amp;ROUNDUP(MONTH(SalesDataTable[[#This Row],[Order Date]])/3,0)</f>
        <v>Q3</v>
      </c>
      <c r="E1408" s="4">
        <f>MONTH(SalesDataTable[[#This Row],[Order Date]])</f>
        <v>7</v>
      </c>
      <c r="F1408" s="16" t="str">
        <f>TEXT(SalesDataTable[[#This Row],[Order Date]],"MMM")</f>
        <v>Jul</v>
      </c>
      <c r="G1408" s="4" t="s">
        <v>11</v>
      </c>
      <c r="H1408" s="4" t="s">
        <v>39</v>
      </c>
      <c r="I1408" s="4" t="s">
        <v>19</v>
      </c>
      <c r="J1408" s="4" t="s">
        <v>3</v>
      </c>
      <c r="K1408" s="4" t="s">
        <v>34</v>
      </c>
      <c r="L1408" s="4" t="s">
        <v>42</v>
      </c>
      <c r="M1408" s="8">
        <v>2</v>
      </c>
      <c r="N1408" s="5">
        <v>36.869999999999997</v>
      </c>
      <c r="O1408" s="6">
        <v>0.15</v>
      </c>
      <c r="P1408" s="5">
        <v>13.94</v>
      </c>
      <c r="Q1408" s="5">
        <f t="shared" si="84"/>
        <v>62.678999999999995</v>
      </c>
      <c r="R1408" s="5">
        <f t="shared" si="85"/>
        <v>27.88</v>
      </c>
      <c r="S1408" s="5">
        <f t="shared" si="86"/>
        <v>34.798999999999992</v>
      </c>
      <c r="T1408" s="7">
        <f t="shared" si="87"/>
        <v>0.55519392459994565</v>
      </c>
    </row>
    <row r="1409" spans="1:20" ht="15.6">
      <c r="A1409" s="2">
        <v>5054</v>
      </c>
      <c r="B1409" s="3">
        <v>46221</v>
      </c>
      <c r="C1409" s="4">
        <f>YEAR(SalesDataTable[[#This Row],[Order Date]])</f>
        <v>2026</v>
      </c>
      <c r="D1409" s="16" t="str">
        <f>"Q"&amp;ROUNDUP(MONTH(SalesDataTable[[#This Row],[Order Date]])/3,0)</f>
        <v>Q3</v>
      </c>
      <c r="E1409" s="4">
        <f>MONTH(SalesDataTable[[#This Row],[Order Date]])</f>
        <v>7</v>
      </c>
      <c r="F1409" s="16" t="str">
        <f>TEXT(SalesDataTable[[#This Row],[Order Date]],"MMM")</f>
        <v>Jul</v>
      </c>
      <c r="G1409" s="4" t="s">
        <v>20</v>
      </c>
      <c r="H1409" s="4" t="s">
        <v>33</v>
      </c>
      <c r="I1409" s="4" t="s">
        <v>2</v>
      </c>
      <c r="J1409" s="4" t="s">
        <v>13</v>
      </c>
      <c r="K1409" s="4" t="s">
        <v>23</v>
      </c>
      <c r="L1409" s="4" t="s">
        <v>51</v>
      </c>
      <c r="M1409" s="8">
        <v>2</v>
      </c>
      <c r="N1409" s="5">
        <v>121.06</v>
      </c>
      <c r="O1409" s="6">
        <v>0</v>
      </c>
      <c r="P1409" s="5">
        <v>59.62</v>
      </c>
      <c r="Q1409" s="5">
        <f t="shared" si="84"/>
        <v>242.12</v>
      </c>
      <c r="R1409" s="5">
        <f t="shared" si="85"/>
        <v>119.24</v>
      </c>
      <c r="S1409" s="5">
        <f t="shared" si="86"/>
        <v>122.88000000000001</v>
      </c>
      <c r="T1409" s="7">
        <f t="shared" si="87"/>
        <v>0.50751693375185858</v>
      </c>
    </row>
    <row r="1410" spans="1:20" ht="15.6">
      <c r="A1410" s="2">
        <v>138</v>
      </c>
      <c r="B1410" s="3">
        <v>46222</v>
      </c>
      <c r="C1410" s="4">
        <f>YEAR(SalesDataTable[[#This Row],[Order Date]])</f>
        <v>2026</v>
      </c>
      <c r="D1410" s="16" t="str">
        <f>"Q"&amp;ROUNDUP(MONTH(SalesDataTable[[#This Row],[Order Date]])/3,0)</f>
        <v>Q3</v>
      </c>
      <c r="E1410" s="4">
        <f>MONTH(SalesDataTable[[#This Row],[Order Date]])</f>
        <v>7</v>
      </c>
      <c r="F1410" s="16" t="str">
        <f>TEXT(SalesDataTable[[#This Row],[Order Date]],"MMM")</f>
        <v>Jul</v>
      </c>
      <c r="G1410" s="4" t="s">
        <v>6</v>
      </c>
      <c r="H1410" s="4" t="s">
        <v>43</v>
      </c>
      <c r="I1410" s="4" t="s">
        <v>2</v>
      </c>
      <c r="J1410" s="4" t="s">
        <v>13</v>
      </c>
      <c r="K1410" s="4" t="s">
        <v>9</v>
      </c>
      <c r="L1410" s="4" t="s">
        <v>46</v>
      </c>
      <c r="M1410" s="8">
        <v>2</v>
      </c>
      <c r="N1410" s="5">
        <v>71.81</v>
      </c>
      <c r="O1410" s="6">
        <v>0</v>
      </c>
      <c r="P1410" s="5">
        <v>32.35</v>
      </c>
      <c r="Q1410" s="5">
        <f t="shared" ref="Q1410:Q1473" si="88">M1410*N1410*(1-O1410)</f>
        <v>143.62</v>
      </c>
      <c r="R1410" s="5">
        <f t="shared" ref="R1410:R1473" si="89">M1410*P1410</f>
        <v>64.7</v>
      </c>
      <c r="S1410" s="5">
        <f t="shared" ref="S1410:S1473" si="90">Q1410-R1410</f>
        <v>78.92</v>
      </c>
      <c r="T1410" s="7">
        <f t="shared" ref="T1410:T1473" si="91">IFERROR(S1410/Q1410,0)</f>
        <v>0.54950563988302459</v>
      </c>
    </row>
    <row r="1411" spans="1:20" ht="15.6">
      <c r="A1411" s="2">
        <v>433</v>
      </c>
      <c r="B1411" s="3">
        <v>46222</v>
      </c>
      <c r="C1411" s="4">
        <f>YEAR(SalesDataTable[[#This Row],[Order Date]])</f>
        <v>2026</v>
      </c>
      <c r="D1411" s="16" t="str">
        <f>"Q"&amp;ROUNDUP(MONTH(SalesDataTable[[#This Row],[Order Date]])/3,0)</f>
        <v>Q3</v>
      </c>
      <c r="E1411" s="4">
        <f>MONTH(SalesDataTable[[#This Row],[Order Date]])</f>
        <v>7</v>
      </c>
      <c r="F1411" s="16" t="str">
        <f>TEXT(SalesDataTable[[#This Row],[Order Date]],"MMM")</f>
        <v>Jul</v>
      </c>
      <c r="G1411" s="4" t="s">
        <v>6</v>
      </c>
      <c r="H1411" s="4" t="s">
        <v>43</v>
      </c>
      <c r="I1411" s="4" t="s">
        <v>2</v>
      </c>
      <c r="J1411" s="4" t="s">
        <v>13</v>
      </c>
      <c r="K1411" s="4" t="s">
        <v>9</v>
      </c>
      <c r="L1411" s="4" t="s">
        <v>17</v>
      </c>
      <c r="M1411" s="8">
        <v>4</v>
      </c>
      <c r="N1411" s="5">
        <v>145.18</v>
      </c>
      <c r="O1411" s="6">
        <v>0</v>
      </c>
      <c r="P1411" s="5">
        <v>79.540000000000006</v>
      </c>
      <c r="Q1411" s="5">
        <f t="shared" si="88"/>
        <v>580.72</v>
      </c>
      <c r="R1411" s="5">
        <f t="shared" si="89"/>
        <v>318.16000000000003</v>
      </c>
      <c r="S1411" s="5">
        <f t="shared" si="90"/>
        <v>262.56</v>
      </c>
      <c r="T1411" s="7">
        <f t="shared" si="91"/>
        <v>0.45212839234054275</v>
      </c>
    </row>
    <row r="1412" spans="1:20" ht="15.6">
      <c r="A1412" s="2">
        <v>484</v>
      </c>
      <c r="B1412" s="3">
        <v>46222</v>
      </c>
      <c r="C1412" s="4">
        <f>YEAR(SalesDataTable[[#This Row],[Order Date]])</f>
        <v>2026</v>
      </c>
      <c r="D1412" s="16" t="str">
        <f>"Q"&amp;ROUNDUP(MONTH(SalesDataTable[[#This Row],[Order Date]])/3,0)</f>
        <v>Q3</v>
      </c>
      <c r="E1412" s="4">
        <f>MONTH(SalesDataTable[[#This Row],[Order Date]])</f>
        <v>7</v>
      </c>
      <c r="F1412" s="16" t="str">
        <f>TEXT(SalesDataTable[[#This Row],[Order Date]],"MMM")</f>
        <v>Jul</v>
      </c>
      <c r="G1412" s="4" t="s">
        <v>6</v>
      </c>
      <c r="H1412" s="4" t="s">
        <v>43</v>
      </c>
      <c r="I1412" s="4" t="s">
        <v>2</v>
      </c>
      <c r="J1412" s="4" t="s">
        <v>13</v>
      </c>
      <c r="K1412" s="4" t="s">
        <v>34</v>
      </c>
      <c r="L1412" s="4" t="s">
        <v>42</v>
      </c>
      <c r="M1412" s="8">
        <v>2</v>
      </c>
      <c r="N1412" s="5">
        <v>36.07</v>
      </c>
      <c r="O1412" s="6">
        <v>0</v>
      </c>
      <c r="P1412" s="5">
        <v>13.6</v>
      </c>
      <c r="Q1412" s="5">
        <f t="shared" si="88"/>
        <v>72.14</v>
      </c>
      <c r="R1412" s="5">
        <f t="shared" si="89"/>
        <v>27.2</v>
      </c>
      <c r="S1412" s="5">
        <f t="shared" si="90"/>
        <v>44.94</v>
      </c>
      <c r="T1412" s="7">
        <f t="shared" si="91"/>
        <v>0.62295536456889378</v>
      </c>
    </row>
    <row r="1413" spans="1:20" ht="15.6">
      <c r="A1413" s="2">
        <v>492</v>
      </c>
      <c r="B1413" s="3">
        <v>46222</v>
      </c>
      <c r="C1413" s="4">
        <f>YEAR(SalesDataTable[[#This Row],[Order Date]])</f>
        <v>2026</v>
      </c>
      <c r="D1413" s="16" t="str">
        <f>"Q"&amp;ROUNDUP(MONTH(SalesDataTable[[#This Row],[Order Date]])/3,0)</f>
        <v>Q3</v>
      </c>
      <c r="E1413" s="4">
        <f>MONTH(SalesDataTable[[#This Row],[Order Date]])</f>
        <v>7</v>
      </c>
      <c r="F1413" s="16" t="str">
        <f>TEXT(SalesDataTable[[#This Row],[Order Date]],"MMM")</f>
        <v>Jul</v>
      </c>
      <c r="G1413" s="4" t="s">
        <v>6</v>
      </c>
      <c r="H1413" s="4" t="s">
        <v>49</v>
      </c>
      <c r="I1413" s="4" t="s">
        <v>19</v>
      </c>
      <c r="J1413" s="4" t="s">
        <v>13</v>
      </c>
      <c r="K1413" s="4" t="s">
        <v>9</v>
      </c>
      <c r="L1413" s="4" t="s">
        <v>46</v>
      </c>
      <c r="M1413" s="8">
        <v>3</v>
      </c>
      <c r="N1413" s="5">
        <v>72.23</v>
      </c>
      <c r="O1413" s="6">
        <v>0.1</v>
      </c>
      <c r="P1413" s="5">
        <v>31.67</v>
      </c>
      <c r="Q1413" s="5">
        <f t="shared" si="88"/>
        <v>195.02100000000002</v>
      </c>
      <c r="R1413" s="5">
        <f t="shared" si="89"/>
        <v>95.01</v>
      </c>
      <c r="S1413" s="5">
        <f t="shared" si="90"/>
        <v>100.01100000000001</v>
      </c>
      <c r="T1413" s="7">
        <f t="shared" si="91"/>
        <v>0.5128216961250327</v>
      </c>
    </row>
    <row r="1414" spans="1:20" ht="15.6">
      <c r="A1414" s="2">
        <v>626</v>
      </c>
      <c r="B1414" s="3">
        <v>46222</v>
      </c>
      <c r="C1414" s="4">
        <f>YEAR(SalesDataTable[[#This Row],[Order Date]])</f>
        <v>2026</v>
      </c>
      <c r="D1414" s="16" t="str">
        <f>"Q"&amp;ROUNDUP(MONTH(SalesDataTable[[#This Row],[Order Date]])/3,0)</f>
        <v>Q3</v>
      </c>
      <c r="E1414" s="4">
        <f>MONTH(SalesDataTable[[#This Row],[Order Date]])</f>
        <v>7</v>
      </c>
      <c r="F1414" s="16" t="str">
        <f>TEXT(SalesDataTable[[#This Row],[Order Date]],"MMM")</f>
        <v>Jul</v>
      </c>
      <c r="G1414" s="4" t="s">
        <v>6</v>
      </c>
      <c r="H1414" s="4" t="s">
        <v>49</v>
      </c>
      <c r="I1414" s="4" t="s">
        <v>19</v>
      </c>
      <c r="J1414" s="4" t="s">
        <v>3</v>
      </c>
      <c r="K1414" s="4" t="s">
        <v>14</v>
      </c>
      <c r="L1414" s="4" t="s">
        <v>15</v>
      </c>
      <c r="M1414" s="8">
        <v>1</v>
      </c>
      <c r="N1414" s="5">
        <v>36.549999999999997</v>
      </c>
      <c r="O1414" s="6">
        <v>0.1</v>
      </c>
      <c r="P1414" s="5">
        <v>13.2</v>
      </c>
      <c r="Q1414" s="5">
        <f t="shared" si="88"/>
        <v>32.894999999999996</v>
      </c>
      <c r="R1414" s="5">
        <f t="shared" si="89"/>
        <v>13.2</v>
      </c>
      <c r="S1414" s="5">
        <f t="shared" si="90"/>
        <v>19.694999999999997</v>
      </c>
      <c r="T1414" s="7">
        <f t="shared" si="91"/>
        <v>0.59872321021431829</v>
      </c>
    </row>
    <row r="1415" spans="1:20" ht="15.6">
      <c r="A1415" s="2">
        <v>1409</v>
      </c>
      <c r="B1415" s="3">
        <v>46222</v>
      </c>
      <c r="C1415" s="4">
        <f>YEAR(SalesDataTable[[#This Row],[Order Date]])</f>
        <v>2026</v>
      </c>
      <c r="D1415" s="16" t="str">
        <f>"Q"&amp;ROUNDUP(MONTH(SalesDataTable[[#This Row],[Order Date]])/3,0)</f>
        <v>Q3</v>
      </c>
      <c r="E1415" s="4">
        <f>MONTH(SalesDataTable[[#This Row],[Order Date]])</f>
        <v>7</v>
      </c>
      <c r="F1415" s="16" t="str">
        <f>TEXT(SalesDataTable[[#This Row],[Order Date]],"MMM")</f>
        <v>Jul</v>
      </c>
      <c r="G1415" s="4" t="s">
        <v>6</v>
      </c>
      <c r="H1415" s="4" t="s">
        <v>49</v>
      </c>
      <c r="I1415" s="4" t="s">
        <v>2</v>
      </c>
      <c r="J1415" s="4" t="s">
        <v>13</v>
      </c>
      <c r="K1415" s="4" t="s">
        <v>23</v>
      </c>
      <c r="L1415" s="4" t="s">
        <v>51</v>
      </c>
      <c r="M1415" s="8">
        <v>5</v>
      </c>
      <c r="N1415" s="5">
        <v>124.68</v>
      </c>
      <c r="O1415" s="6">
        <v>0.05</v>
      </c>
      <c r="P1415" s="5">
        <v>60.61</v>
      </c>
      <c r="Q1415" s="5">
        <f t="shared" si="88"/>
        <v>592.23</v>
      </c>
      <c r="R1415" s="5">
        <f t="shared" si="89"/>
        <v>303.05</v>
      </c>
      <c r="S1415" s="5">
        <f t="shared" si="90"/>
        <v>289.18</v>
      </c>
      <c r="T1415" s="7">
        <f t="shared" si="91"/>
        <v>0.48829002245749115</v>
      </c>
    </row>
    <row r="1416" spans="1:20" ht="15.6">
      <c r="A1416" s="2">
        <v>1486</v>
      </c>
      <c r="B1416" s="3">
        <v>46222</v>
      </c>
      <c r="C1416" s="4">
        <f>YEAR(SalesDataTable[[#This Row],[Order Date]])</f>
        <v>2026</v>
      </c>
      <c r="D1416" s="16" t="str">
        <f>"Q"&amp;ROUNDUP(MONTH(SalesDataTable[[#This Row],[Order Date]])/3,0)</f>
        <v>Q3</v>
      </c>
      <c r="E1416" s="4">
        <f>MONTH(SalesDataTable[[#This Row],[Order Date]])</f>
        <v>7</v>
      </c>
      <c r="F1416" s="16" t="str">
        <f>TEXT(SalesDataTable[[#This Row],[Order Date]],"MMM")</f>
        <v>Jul</v>
      </c>
      <c r="G1416" s="4" t="s">
        <v>20</v>
      </c>
      <c r="H1416" s="4" t="s">
        <v>33</v>
      </c>
      <c r="I1416" s="4" t="s">
        <v>2</v>
      </c>
      <c r="J1416" s="4" t="s">
        <v>3</v>
      </c>
      <c r="K1416" s="4" t="s">
        <v>4</v>
      </c>
      <c r="L1416" s="4" t="s">
        <v>30</v>
      </c>
      <c r="M1416" s="8">
        <v>1</v>
      </c>
      <c r="N1416" s="5">
        <v>101.7</v>
      </c>
      <c r="O1416" s="6">
        <v>0.05</v>
      </c>
      <c r="P1416" s="5">
        <v>49.92</v>
      </c>
      <c r="Q1416" s="5">
        <f t="shared" si="88"/>
        <v>96.614999999999995</v>
      </c>
      <c r="R1416" s="5">
        <f t="shared" si="89"/>
        <v>49.92</v>
      </c>
      <c r="S1416" s="5">
        <f t="shared" si="90"/>
        <v>46.694999999999993</v>
      </c>
      <c r="T1416" s="7">
        <f t="shared" si="91"/>
        <v>0.48331004502406455</v>
      </c>
    </row>
    <row r="1417" spans="1:20" ht="15.6">
      <c r="A1417" s="2">
        <v>1940</v>
      </c>
      <c r="B1417" s="3">
        <v>46222</v>
      </c>
      <c r="C1417" s="4">
        <f>YEAR(SalesDataTable[[#This Row],[Order Date]])</f>
        <v>2026</v>
      </c>
      <c r="D1417" s="16" t="str">
        <f>"Q"&amp;ROUNDUP(MONTH(SalesDataTable[[#This Row],[Order Date]])/3,0)</f>
        <v>Q3</v>
      </c>
      <c r="E1417" s="4">
        <f>MONTH(SalesDataTable[[#This Row],[Order Date]])</f>
        <v>7</v>
      </c>
      <c r="F1417" s="16" t="str">
        <f>TEXT(SalesDataTable[[#This Row],[Order Date]],"MMM")</f>
        <v>Jul</v>
      </c>
      <c r="G1417" s="4" t="s">
        <v>11</v>
      </c>
      <c r="H1417" s="4" t="s">
        <v>52</v>
      </c>
      <c r="I1417" s="4" t="s">
        <v>2</v>
      </c>
      <c r="J1417" s="4" t="s">
        <v>13</v>
      </c>
      <c r="K1417" s="4" t="s">
        <v>34</v>
      </c>
      <c r="L1417" s="4" t="s">
        <v>45</v>
      </c>
      <c r="M1417" s="8">
        <v>2</v>
      </c>
      <c r="N1417" s="5">
        <v>50.24</v>
      </c>
      <c r="O1417" s="6">
        <v>0.05</v>
      </c>
      <c r="P1417" s="5">
        <v>21.88</v>
      </c>
      <c r="Q1417" s="5">
        <f t="shared" si="88"/>
        <v>95.456000000000003</v>
      </c>
      <c r="R1417" s="5">
        <f t="shared" si="89"/>
        <v>43.76</v>
      </c>
      <c r="S1417" s="5">
        <f t="shared" si="90"/>
        <v>51.696000000000005</v>
      </c>
      <c r="T1417" s="7">
        <f t="shared" si="91"/>
        <v>0.54156889037881328</v>
      </c>
    </row>
    <row r="1418" spans="1:20" ht="15.6">
      <c r="A1418" s="2">
        <v>2215</v>
      </c>
      <c r="B1418" s="3">
        <v>46222</v>
      </c>
      <c r="C1418" s="4">
        <f>YEAR(SalesDataTable[[#This Row],[Order Date]])</f>
        <v>2026</v>
      </c>
      <c r="D1418" s="16" t="str">
        <f>"Q"&amp;ROUNDUP(MONTH(SalesDataTable[[#This Row],[Order Date]])/3,0)</f>
        <v>Q3</v>
      </c>
      <c r="E1418" s="4">
        <f>MONTH(SalesDataTable[[#This Row],[Order Date]])</f>
        <v>7</v>
      </c>
      <c r="F1418" s="16" t="str">
        <f>TEXT(SalesDataTable[[#This Row],[Order Date]],"MMM")</f>
        <v>Jul</v>
      </c>
      <c r="G1418" s="4" t="s">
        <v>20</v>
      </c>
      <c r="H1418" s="4" t="s">
        <v>47</v>
      </c>
      <c r="I1418" s="4" t="s">
        <v>19</v>
      </c>
      <c r="J1418" s="4" t="s">
        <v>3</v>
      </c>
      <c r="K1418" s="4" t="s">
        <v>34</v>
      </c>
      <c r="L1418" s="4" t="s">
        <v>42</v>
      </c>
      <c r="M1418" s="8">
        <v>3</v>
      </c>
      <c r="N1418" s="5">
        <v>35.53</v>
      </c>
      <c r="O1418" s="6">
        <v>0</v>
      </c>
      <c r="P1418" s="5">
        <v>14</v>
      </c>
      <c r="Q1418" s="5">
        <f t="shared" si="88"/>
        <v>106.59</v>
      </c>
      <c r="R1418" s="5">
        <f t="shared" si="89"/>
        <v>42</v>
      </c>
      <c r="S1418" s="5">
        <f t="shared" si="90"/>
        <v>64.59</v>
      </c>
      <c r="T1418" s="7">
        <f t="shared" si="91"/>
        <v>0.60596678862932729</v>
      </c>
    </row>
    <row r="1419" spans="1:20" ht="15.6">
      <c r="A1419" s="2">
        <v>2555</v>
      </c>
      <c r="B1419" s="3">
        <v>46222</v>
      </c>
      <c r="C1419" s="4">
        <f>YEAR(SalesDataTable[[#This Row],[Order Date]])</f>
        <v>2026</v>
      </c>
      <c r="D1419" s="16" t="str">
        <f>"Q"&amp;ROUNDUP(MONTH(SalesDataTable[[#This Row],[Order Date]])/3,0)</f>
        <v>Q3</v>
      </c>
      <c r="E1419" s="4">
        <f>MONTH(SalesDataTable[[#This Row],[Order Date]])</f>
        <v>7</v>
      </c>
      <c r="F1419" s="16" t="str">
        <f>TEXT(SalesDataTable[[#This Row],[Order Date]],"MMM")</f>
        <v>Jul</v>
      </c>
      <c r="G1419" s="4" t="s">
        <v>11</v>
      </c>
      <c r="H1419" s="4" t="s">
        <v>12</v>
      </c>
      <c r="I1419" s="4" t="s">
        <v>28</v>
      </c>
      <c r="J1419" s="4" t="s">
        <v>13</v>
      </c>
      <c r="K1419" s="4" t="s">
        <v>14</v>
      </c>
      <c r="L1419" s="4" t="s">
        <v>32</v>
      </c>
      <c r="M1419" s="8">
        <v>2</v>
      </c>
      <c r="N1419" s="5">
        <v>46.89</v>
      </c>
      <c r="O1419" s="6">
        <v>0.1</v>
      </c>
      <c r="P1419" s="5">
        <v>18.53</v>
      </c>
      <c r="Q1419" s="5">
        <f t="shared" si="88"/>
        <v>84.402000000000001</v>
      </c>
      <c r="R1419" s="5">
        <f t="shared" si="89"/>
        <v>37.06</v>
      </c>
      <c r="S1419" s="5">
        <f t="shared" si="90"/>
        <v>47.341999999999999</v>
      </c>
      <c r="T1419" s="7">
        <f t="shared" si="91"/>
        <v>0.56091087888912583</v>
      </c>
    </row>
    <row r="1420" spans="1:20" ht="15.6">
      <c r="A1420" s="2">
        <v>4710</v>
      </c>
      <c r="B1420" s="3">
        <v>46222</v>
      </c>
      <c r="C1420" s="4">
        <f>YEAR(SalesDataTable[[#This Row],[Order Date]])</f>
        <v>2026</v>
      </c>
      <c r="D1420" s="16" t="str">
        <f>"Q"&amp;ROUNDUP(MONTH(SalesDataTable[[#This Row],[Order Date]])/3,0)</f>
        <v>Q3</v>
      </c>
      <c r="E1420" s="4">
        <f>MONTH(SalesDataTable[[#This Row],[Order Date]])</f>
        <v>7</v>
      </c>
      <c r="F1420" s="16" t="str">
        <f>TEXT(SalesDataTable[[#This Row],[Order Date]],"MMM")</f>
        <v>Jul</v>
      </c>
      <c r="G1420" s="4" t="s">
        <v>0</v>
      </c>
      <c r="H1420" s="4" t="s">
        <v>1</v>
      </c>
      <c r="I1420" s="4" t="s">
        <v>19</v>
      </c>
      <c r="J1420" s="4" t="s">
        <v>3</v>
      </c>
      <c r="K1420" s="4" t="s">
        <v>23</v>
      </c>
      <c r="L1420" s="4" t="s">
        <v>29</v>
      </c>
      <c r="M1420" s="8">
        <v>1</v>
      </c>
      <c r="N1420" s="5">
        <v>197.29</v>
      </c>
      <c r="O1420" s="6">
        <v>0.1</v>
      </c>
      <c r="P1420" s="5">
        <v>104.7</v>
      </c>
      <c r="Q1420" s="5">
        <f t="shared" si="88"/>
        <v>177.56100000000001</v>
      </c>
      <c r="R1420" s="5">
        <f t="shared" si="89"/>
        <v>104.7</v>
      </c>
      <c r="S1420" s="5">
        <f t="shared" si="90"/>
        <v>72.861000000000004</v>
      </c>
      <c r="T1420" s="7">
        <f t="shared" si="91"/>
        <v>0.4103434875901803</v>
      </c>
    </row>
    <row r="1421" spans="1:20" ht="15.6">
      <c r="A1421" s="2">
        <v>4974</v>
      </c>
      <c r="B1421" s="3">
        <v>46222</v>
      </c>
      <c r="C1421" s="4">
        <f>YEAR(SalesDataTable[[#This Row],[Order Date]])</f>
        <v>2026</v>
      </c>
      <c r="D1421" s="16" t="str">
        <f>"Q"&amp;ROUNDUP(MONTH(SalesDataTable[[#This Row],[Order Date]])/3,0)</f>
        <v>Q3</v>
      </c>
      <c r="E1421" s="4">
        <f>MONTH(SalesDataTable[[#This Row],[Order Date]])</f>
        <v>7</v>
      </c>
      <c r="F1421" s="16" t="str">
        <f>TEXT(SalesDataTable[[#This Row],[Order Date]],"MMM")</f>
        <v>Jul</v>
      </c>
      <c r="G1421" s="4" t="s">
        <v>0</v>
      </c>
      <c r="H1421" s="4" t="s">
        <v>36</v>
      </c>
      <c r="I1421" s="4" t="s">
        <v>19</v>
      </c>
      <c r="J1421" s="4" t="s">
        <v>16</v>
      </c>
      <c r="K1421" s="4" t="s">
        <v>9</v>
      </c>
      <c r="L1421" s="4" t="s">
        <v>46</v>
      </c>
      <c r="M1421" s="8">
        <v>1</v>
      </c>
      <c r="N1421" s="5">
        <v>70.52</v>
      </c>
      <c r="O1421" s="6">
        <v>0.1</v>
      </c>
      <c r="P1421" s="5">
        <v>33.28</v>
      </c>
      <c r="Q1421" s="5">
        <f t="shared" si="88"/>
        <v>63.467999999999996</v>
      </c>
      <c r="R1421" s="5">
        <f t="shared" si="89"/>
        <v>33.28</v>
      </c>
      <c r="S1421" s="5">
        <f t="shared" si="90"/>
        <v>30.187999999999995</v>
      </c>
      <c r="T1421" s="7">
        <f t="shared" si="91"/>
        <v>0.47564126804058732</v>
      </c>
    </row>
    <row r="1422" spans="1:20" ht="15.6">
      <c r="A1422" s="2">
        <v>5048</v>
      </c>
      <c r="B1422" s="3">
        <v>46222</v>
      </c>
      <c r="C1422" s="4">
        <f>YEAR(SalesDataTable[[#This Row],[Order Date]])</f>
        <v>2026</v>
      </c>
      <c r="D1422" s="16" t="str">
        <f>"Q"&amp;ROUNDUP(MONTH(SalesDataTable[[#This Row],[Order Date]])/3,0)</f>
        <v>Q3</v>
      </c>
      <c r="E1422" s="4">
        <f>MONTH(SalesDataTable[[#This Row],[Order Date]])</f>
        <v>7</v>
      </c>
      <c r="F1422" s="16" t="str">
        <f>TEXT(SalesDataTable[[#This Row],[Order Date]],"MMM")</f>
        <v>Jul</v>
      </c>
      <c r="G1422" s="4" t="s">
        <v>6</v>
      </c>
      <c r="H1422" s="4" t="s">
        <v>43</v>
      </c>
      <c r="I1422" s="4" t="s">
        <v>28</v>
      </c>
      <c r="J1422" s="4" t="s">
        <v>13</v>
      </c>
      <c r="K1422" s="4" t="s">
        <v>34</v>
      </c>
      <c r="L1422" s="4" t="s">
        <v>45</v>
      </c>
      <c r="M1422" s="8">
        <v>3</v>
      </c>
      <c r="N1422" s="5">
        <v>49.9</v>
      </c>
      <c r="O1422" s="6">
        <v>0.05</v>
      </c>
      <c r="P1422" s="5">
        <v>22.27</v>
      </c>
      <c r="Q1422" s="5">
        <f t="shared" si="88"/>
        <v>142.21499999999997</v>
      </c>
      <c r="R1422" s="5">
        <f t="shared" si="89"/>
        <v>66.81</v>
      </c>
      <c r="S1422" s="5">
        <f t="shared" si="90"/>
        <v>75.404999999999973</v>
      </c>
      <c r="T1422" s="7">
        <f t="shared" si="91"/>
        <v>0.53021833139964125</v>
      </c>
    </row>
    <row r="1423" spans="1:20" ht="15.6">
      <c r="A1423" s="2">
        <v>1</v>
      </c>
      <c r="B1423" s="3">
        <v>46223</v>
      </c>
      <c r="C1423" s="4">
        <f>YEAR(SalesDataTable[[#This Row],[Order Date]])</f>
        <v>2026</v>
      </c>
      <c r="D1423" s="16" t="str">
        <f>"Q"&amp;ROUNDUP(MONTH(SalesDataTable[[#This Row],[Order Date]])/3,0)</f>
        <v>Q3</v>
      </c>
      <c r="E1423" s="4">
        <f>MONTH(SalesDataTable[[#This Row],[Order Date]])</f>
        <v>7</v>
      </c>
      <c r="F1423" s="16" t="str">
        <f>TEXT(SalesDataTable[[#This Row],[Order Date]],"MMM")</f>
        <v>Jul</v>
      </c>
      <c r="G1423" s="4" t="s">
        <v>20</v>
      </c>
      <c r="H1423" s="4" t="s">
        <v>31</v>
      </c>
      <c r="I1423" s="4" t="s">
        <v>19</v>
      </c>
      <c r="J1423" s="4" t="s">
        <v>13</v>
      </c>
      <c r="K1423" s="4" t="s">
        <v>9</v>
      </c>
      <c r="L1423" s="4" t="s">
        <v>37</v>
      </c>
      <c r="M1423" s="8">
        <v>3</v>
      </c>
      <c r="N1423" s="5">
        <v>156.25</v>
      </c>
      <c r="O1423" s="6">
        <v>0</v>
      </c>
      <c r="P1423" s="5">
        <v>79.900000000000006</v>
      </c>
      <c r="Q1423" s="5">
        <f t="shared" si="88"/>
        <v>468.75</v>
      </c>
      <c r="R1423" s="5">
        <f t="shared" si="89"/>
        <v>239.70000000000002</v>
      </c>
      <c r="S1423" s="5">
        <f t="shared" si="90"/>
        <v>229.04999999999998</v>
      </c>
      <c r="T1423" s="7">
        <f t="shared" si="91"/>
        <v>0.48863999999999996</v>
      </c>
    </row>
    <row r="1424" spans="1:20" ht="15.6">
      <c r="A1424" s="2">
        <v>270</v>
      </c>
      <c r="B1424" s="3">
        <v>46223</v>
      </c>
      <c r="C1424" s="4">
        <f>YEAR(SalesDataTable[[#This Row],[Order Date]])</f>
        <v>2026</v>
      </c>
      <c r="D1424" s="16" t="str">
        <f>"Q"&amp;ROUNDUP(MONTH(SalesDataTable[[#This Row],[Order Date]])/3,0)</f>
        <v>Q3</v>
      </c>
      <c r="E1424" s="4">
        <f>MONTH(SalesDataTable[[#This Row],[Order Date]])</f>
        <v>7</v>
      </c>
      <c r="F1424" s="16" t="str">
        <f>TEXT(SalesDataTable[[#This Row],[Order Date]],"MMM")</f>
        <v>Jul</v>
      </c>
      <c r="G1424" s="4" t="s">
        <v>11</v>
      </c>
      <c r="H1424" s="4" t="s">
        <v>12</v>
      </c>
      <c r="I1424" s="4" t="s">
        <v>28</v>
      </c>
      <c r="J1424" s="4" t="s">
        <v>3</v>
      </c>
      <c r="K1424" s="4" t="s">
        <v>23</v>
      </c>
      <c r="L1424" s="4" t="s">
        <v>51</v>
      </c>
      <c r="M1424" s="8">
        <v>3</v>
      </c>
      <c r="N1424" s="5">
        <v>120.14</v>
      </c>
      <c r="O1424" s="6">
        <v>0</v>
      </c>
      <c r="P1424" s="5">
        <v>58.9</v>
      </c>
      <c r="Q1424" s="5">
        <f t="shared" si="88"/>
        <v>360.42</v>
      </c>
      <c r="R1424" s="5">
        <f t="shared" si="89"/>
        <v>176.7</v>
      </c>
      <c r="S1424" s="5">
        <f t="shared" si="90"/>
        <v>183.72000000000003</v>
      </c>
      <c r="T1424" s="7">
        <f t="shared" si="91"/>
        <v>0.5097386382553688</v>
      </c>
    </row>
    <row r="1425" spans="1:20" ht="15.6">
      <c r="A1425" s="2">
        <v>2130</v>
      </c>
      <c r="B1425" s="3">
        <v>46223</v>
      </c>
      <c r="C1425" s="4">
        <f>YEAR(SalesDataTable[[#This Row],[Order Date]])</f>
        <v>2026</v>
      </c>
      <c r="D1425" s="16" t="str">
        <f>"Q"&amp;ROUNDUP(MONTH(SalesDataTable[[#This Row],[Order Date]])/3,0)</f>
        <v>Q3</v>
      </c>
      <c r="E1425" s="4">
        <f>MONTH(SalesDataTable[[#This Row],[Order Date]])</f>
        <v>7</v>
      </c>
      <c r="F1425" s="16" t="str">
        <f>TEXT(SalesDataTable[[#This Row],[Order Date]],"MMM")</f>
        <v>Jul</v>
      </c>
      <c r="G1425" s="4" t="s">
        <v>6</v>
      </c>
      <c r="H1425" s="4" t="s">
        <v>49</v>
      </c>
      <c r="I1425" s="4" t="s">
        <v>19</v>
      </c>
      <c r="J1425" s="4" t="s">
        <v>3</v>
      </c>
      <c r="K1425" s="4" t="s">
        <v>9</v>
      </c>
      <c r="L1425" s="4" t="s">
        <v>17</v>
      </c>
      <c r="M1425" s="8">
        <v>1</v>
      </c>
      <c r="N1425" s="5">
        <v>145.21</v>
      </c>
      <c r="O1425" s="6">
        <v>0</v>
      </c>
      <c r="P1425" s="5">
        <v>80.52</v>
      </c>
      <c r="Q1425" s="5">
        <f t="shared" si="88"/>
        <v>145.21</v>
      </c>
      <c r="R1425" s="5">
        <f t="shared" si="89"/>
        <v>80.52</v>
      </c>
      <c r="S1425" s="5">
        <f t="shared" si="90"/>
        <v>64.690000000000012</v>
      </c>
      <c r="T1425" s="7">
        <f t="shared" si="91"/>
        <v>0.44549273466014744</v>
      </c>
    </row>
    <row r="1426" spans="1:20" ht="15.6">
      <c r="A1426" s="2">
        <v>2474</v>
      </c>
      <c r="B1426" s="3">
        <v>46223</v>
      </c>
      <c r="C1426" s="4">
        <f>YEAR(SalesDataTable[[#This Row],[Order Date]])</f>
        <v>2026</v>
      </c>
      <c r="D1426" s="16" t="str">
        <f>"Q"&amp;ROUNDUP(MONTH(SalesDataTable[[#This Row],[Order Date]])/3,0)</f>
        <v>Q3</v>
      </c>
      <c r="E1426" s="4">
        <f>MONTH(SalesDataTable[[#This Row],[Order Date]])</f>
        <v>7</v>
      </c>
      <c r="F1426" s="16" t="str">
        <f>TEXT(SalesDataTable[[#This Row],[Order Date]],"MMM")</f>
        <v>Jul</v>
      </c>
      <c r="G1426" s="4" t="s">
        <v>11</v>
      </c>
      <c r="H1426" s="4" t="s">
        <v>12</v>
      </c>
      <c r="I1426" s="4" t="s">
        <v>19</v>
      </c>
      <c r="J1426" s="4" t="s">
        <v>3</v>
      </c>
      <c r="K1426" s="4" t="s">
        <v>4</v>
      </c>
      <c r="L1426" s="4" t="s">
        <v>26</v>
      </c>
      <c r="M1426" s="8">
        <v>2</v>
      </c>
      <c r="N1426" s="5">
        <v>39.78</v>
      </c>
      <c r="O1426" s="6">
        <v>0.1</v>
      </c>
      <c r="P1426" s="5">
        <v>16.260000000000002</v>
      </c>
      <c r="Q1426" s="5">
        <f t="shared" si="88"/>
        <v>71.603999999999999</v>
      </c>
      <c r="R1426" s="5">
        <f t="shared" si="89"/>
        <v>32.520000000000003</v>
      </c>
      <c r="S1426" s="5">
        <f t="shared" si="90"/>
        <v>39.083999999999996</v>
      </c>
      <c r="T1426" s="7">
        <f t="shared" si="91"/>
        <v>0.54583542818836928</v>
      </c>
    </row>
    <row r="1427" spans="1:20" ht="15.6">
      <c r="A1427" s="2">
        <v>2514</v>
      </c>
      <c r="B1427" s="3">
        <v>46223</v>
      </c>
      <c r="C1427" s="4">
        <f>YEAR(SalesDataTable[[#This Row],[Order Date]])</f>
        <v>2026</v>
      </c>
      <c r="D1427" s="16" t="str">
        <f>"Q"&amp;ROUNDUP(MONTH(SalesDataTable[[#This Row],[Order Date]])/3,0)</f>
        <v>Q3</v>
      </c>
      <c r="E1427" s="4">
        <f>MONTH(SalesDataTable[[#This Row],[Order Date]])</f>
        <v>7</v>
      </c>
      <c r="F1427" s="16" t="str">
        <f>TEXT(SalesDataTable[[#This Row],[Order Date]],"MMM")</f>
        <v>Jul</v>
      </c>
      <c r="G1427" s="4" t="s">
        <v>6</v>
      </c>
      <c r="H1427" s="4" t="s">
        <v>27</v>
      </c>
      <c r="I1427" s="4" t="s">
        <v>2</v>
      </c>
      <c r="J1427" s="4" t="s">
        <v>13</v>
      </c>
      <c r="K1427" s="4" t="s">
        <v>14</v>
      </c>
      <c r="L1427" s="4" t="s">
        <v>48</v>
      </c>
      <c r="M1427" s="8">
        <v>2</v>
      </c>
      <c r="N1427" s="5">
        <v>161.97</v>
      </c>
      <c r="O1427" s="6">
        <v>0.1</v>
      </c>
      <c r="P1427" s="5">
        <v>88.57</v>
      </c>
      <c r="Q1427" s="5">
        <f t="shared" si="88"/>
        <v>291.54599999999999</v>
      </c>
      <c r="R1427" s="5">
        <f t="shared" si="89"/>
        <v>177.14</v>
      </c>
      <c r="S1427" s="5">
        <f t="shared" si="90"/>
        <v>114.40600000000001</v>
      </c>
      <c r="T1427" s="7">
        <f t="shared" si="91"/>
        <v>0.39241148909606033</v>
      </c>
    </row>
    <row r="1428" spans="1:20" ht="15.6">
      <c r="A1428" s="2">
        <v>2616</v>
      </c>
      <c r="B1428" s="3">
        <v>46223</v>
      </c>
      <c r="C1428" s="4">
        <f>YEAR(SalesDataTable[[#This Row],[Order Date]])</f>
        <v>2026</v>
      </c>
      <c r="D1428" s="16" t="str">
        <f>"Q"&amp;ROUNDUP(MONTH(SalesDataTable[[#This Row],[Order Date]])/3,0)</f>
        <v>Q3</v>
      </c>
      <c r="E1428" s="4">
        <f>MONTH(SalesDataTable[[#This Row],[Order Date]])</f>
        <v>7</v>
      </c>
      <c r="F1428" s="16" t="str">
        <f>TEXT(SalesDataTable[[#This Row],[Order Date]],"MMM")</f>
        <v>Jul</v>
      </c>
      <c r="G1428" s="4" t="s">
        <v>11</v>
      </c>
      <c r="H1428" s="4" t="s">
        <v>18</v>
      </c>
      <c r="I1428" s="4" t="s">
        <v>19</v>
      </c>
      <c r="J1428" s="4" t="s">
        <v>13</v>
      </c>
      <c r="K1428" s="4" t="s">
        <v>34</v>
      </c>
      <c r="L1428" s="4" t="s">
        <v>38</v>
      </c>
      <c r="M1428" s="8">
        <v>2</v>
      </c>
      <c r="N1428" s="5">
        <v>125.37</v>
      </c>
      <c r="O1428" s="6">
        <v>0</v>
      </c>
      <c r="P1428" s="5">
        <v>68.040000000000006</v>
      </c>
      <c r="Q1428" s="5">
        <f t="shared" si="88"/>
        <v>250.74</v>
      </c>
      <c r="R1428" s="5">
        <f t="shared" si="89"/>
        <v>136.08000000000001</v>
      </c>
      <c r="S1428" s="5">
        <f t="shared" si="90"/>
        <v>114.66</v>
      </c>
      <c r="T1428" s="7">
        <f t="shared" si="91"/>
        <v>0.457286432160804</v>
      </c>
    </row>
    <row r="1429" spans="1:20" ht="15.6">
      <c r="A1429" s="2">
        <v>2632</v>
      </c>
      <c r="B1429" s="3">
        <v>46223</v>
      </c>
      <c r="C1429" s="4">
        <f>YEAR(SalesDataTable[[#This Row],[Order Date]])</f>
        <v>2026</v>
      </c>
      <c r="D1429" s="16" t="str">
        <f>"Q"&amp;ROUNDUP(MONTH(SalesDataTable[[#This Row],[Order Date]])/3,0)</f>
        <v>Q3</v>
      </c>
      <c r="E1429" s="4">
        <f>MONTH(SalesDataTable[[#This Row],[Order Date]])</f>
        <v>7</v>
      </c>
      <c r="F1429" s="16" t="str">
        <f>TEXT(SalesDataTable[[#This Row],[Order Date]],"MMM")</f>
        <v>Jul</v>
      </c>
      <c r="G1429" s="4" t="s">
        <v>0</v>
      </c>
      <c r="H1429" s="4" t="s">
        <v>50</v>
      </c>
      <c r="I1429" s="4" t="s">
        <v>2</v>
      </c>
      <c r="J1429" s="4" t="s">
        <v>13</v>
      </c>
      <c r="K1429" s="4" t="s">
        <v>23</v>
      </c>
      <c r="L1429" s="4" t="s">
        <v>29</v>
      </c>
      <c r="M1429" s="8">
        <v>1</v>
      </c>
      <c r="N1429" s="5">
        <v>196.57</v>
      </c>
      <c r="O1429" s="6">
        <v>0</v>
      </c>
      <c r="P1429" s="5">
        <v>104.78</v>
      </c>
      <c r="Q1429" s="5">
        <f t="shared" si="88"/>
        <v>196.57</v>
      </c>
      <c r="R1429" s="5">
        <f t="shared" si="89"/>
        <v>104.78</v>
      </c>
      <c r="S1429" s="5">
        <f t="shared" si="90"/>
        <v>91.789999999999992</v>
      </c>
      <c r="T1429" s="7">
        <f t="shared" si="91"/>
        <v>0.46695833545301924</v>
      </c>
    </row>
    <row r="1430" spans="1:20" ht="15.6">
      <c r="A1430" s="2">
        <v>3725</v>
      </c>
      <c r="B1430" s="3">
        <v>46223</v>
      </c>
      <c r="C1430" s="4">
        <f>YEAR(SalesDataTable[[#This Row],[Order Date]])</f>
        <v>2026</v>
      </c>
      <c r="D1430" s="16" t="str">
        <f>"Q"&amp;ROUNDUP(MONTH(SalesDataTable[[#This Row],[Order Date]])/3,0)</f>
        <v>Q3</v>
      </c>
      <c r="E1430" s="4">
        <f>MONTH(SalesDataTable[[#This Row],[Order Date]])</f>
        <v>7</v>
      </c>
      <c r="F1430" s="16" t="str">
        <f>TEXT(SalesDataTable[[#This Row],[Order Date]],"MMM")</f>
        <v>Jul</v>
      </c>
      <c r="G1430" s="4" t="s">
        <v>11</v>
      </c>
      <c r="H1430" s="4" t="s">
        <v>52</v>
      </c>
      <c r="I1430" s="4" t="s">
        <v>2</v>
      </c>
      <c r="J1430" s="4" t="s">
        <v>3</v>
      </c>
      <c r="K1430" s="4" t="s">
        <v>23</v>
      </c>
      <c r="L1430" s="4" t="s">
        <v>29</v>
      </c>
      <c r="M1430" s="8">
        <v>2</v>
      </c>
      <c r="N1430" s="5">
        <v>195.74</v>
      </c>
      <c r="O1430" s="6">
        <v>0.05</v>
      </c>
      <c r="P1430" s="5">
        <v>107.17</v>
      </c>
      <c r="Q1430" s="5">
        <f t="shared" si="88"/>
        <v>371.90600000000001</v>
      </c>
      <c r="R1430" s="5">
        <f t="shared" si="89"/>
        <v>214.34</v>
      </c>
      <c r="S1430" s="5">
        <f t="shared" si="90"/>
        <v>157.566</v>
      </c>
      <c r="T1430" s="7">
        <f t="shared" si="91"/>
        <v>0.4236715729243411</v>
      </c>
    </row>
    <row r="1431" spans="1:20" ht="15.6">
      <c r="A1431" s="2">
        <v>3834</v>
      </c>
      <c r="B1431" s="3">
        <v>46223</v>
      </c>
      <c r="C1431" s="4">
        <f>YEAR(SalesDataTable[[#This Row],[Order Date]])</f>
        <v>2026</v>
      </c>
      <c r="D1431" s="16" t="str">
        <f>"Q"&amp;ROUNDUP(MONTH(SalesDataTable[[#This Row],[Order Date]])/3,0)</f>
        <v>Q3</v>
      </c>
      <c r="E1431" s="4">
        <f>MONTH(SalesDataTable[[#This Row],[Order Date]])</f>
        <v>7</v>
      </c>
      <c r="F1431" s="16" t="str">
        <f>TEXT(SalesDataTable[[#This Row],[Order Date]],"MMM")</f>
        <v>Jul</v>
      </c>
      <c r="G1431" s="4" t="s">
        <v>6</v>
      </c>
      <c r="H1431" s="4" t="s">
        <v>49</v>
      </c>
      <c r="I1431" s="4" t="s">
        <v>19</v>
      </c>
      <c r="J1431" s="4" t="s">
        <v>13</v>
      </c>
      <c r="K1431" s="4" t="s">
        <v>23</v>
      </c>
      <c r="L1431" s="4" t="s">
        <v>29</v>
      </c>
      <c r="M1431" s="8">
        <v>3</v>
      </c>
      <c r="N1431" s="5">
        <v>192.28</v>
      </c>
      <c r="O1431" s="6">
        <v>0</v>
      </c>
      <c r="P1431" s="5">
        <v>104.3</v>
      </c>
      <c r="Q1431" s="5">
        <f t="shared" si="88"/>
        <v>576.84</v>
      </c>
      <c r="R1431" s="5">
        <f t="shared" si="89"/>
        <v>312.89999999999998</v>
      </c>
      <c r="S1431" s="5">
        <f t="shared" si="90"/>
        <v>263.94000000000005</v>
      </c>
      <c r="T1431" s="7">
        <f t="shared" si="91"/>
        <v>0.45756188891200339</v>
      </c>
    </row>
    <row r="1432" spans="1:20" ht="15.6">
      <c r="A1432" s="2">
        <v>159</v>
      </c>
      <c r="B1432" s="3">
        <v>46224</v>
      </c>
      <c r="C1432" s="4">
        <f>YEAR(SalesDataTable[[#This Row],[Order Date]])</f>
        <v>2026</v>
      </c>
      <c r="D1432" s="16" t="str">
        <f>"Q"&amp;ROUNDUP(MONTH(SalesDataTable[[#This Row],[Order Date]])/3,0)</f>
        <v>Q3</v>
      </c>
      <c r="E1432" s="4">
        <f>MONTH(SalesDataTable[[#This Row],[Order Date]])</f>
        <v>7</v>
      </c>
      <c r="F1432" s="16" t="str">
        <f>TEXT(SalesDataTable[[#This Row],[Order Date]],"MMM")</f>
        <v>Jul</v>
      </c>
      <c r="G1432" s="4" t="s">
        <v>6</v>
      </c>
      <c r="H1432" s="4" t="s">
        <v>7</v>
      </c>
      <c r="I1432" s="4" t="s">
        <v>2</v>
      </c>
      <c r="J1432" s="4" t="s">
        <v>3</v>
      </c>
      <c r="K1432" s="4" t="s">
        <v>9</v>
      </c>
      <c r="L1432" s="4" t="s">
        <v>46</v>
      </c>
      <c r="M1432" s="8">
        <v>2</v>
      </c>
      <c r="N1432" s="5">
        <v>70.150000000000006</v>
      </c>
      <c r="O1432" s="6">
        <v>0.05</v>
      </c>
      <c r="P1432" s="5">
        <v>32.950000000000003</v>
      </c>
      <c r="Q1432" s="5">
        <f t="shared" si="88"/>
        <v>133.285</v>
      </c>
      <c r="R1432" s="5">
        <f t="shared" si="89"/>
        <v>65.900000000000006</v>
      </c>
      <c r="S1432" s="5">
        <f t="shared" si="90"/>
        <v>67.384999999999991</v>
      </c>
      <c r="T1432" s="7">
        <f t="shared" si="91"/>
        <v>0.50557076940390888</v>
      </c>
    </row>
    <row r="1433" spans="1:20" ht="15.6">
      <c r="A1433" s="2">
        <v>435</v>
      </c>
      <c r="B1433" s="3">
        <v>46224</v>
      </c>
      <c r="C1433" s="4">
        <f>YEAR(SalesDataTable[[#This Row],[Order Date]])</f>
        <v>2026</v>
      </c>
      <c r="D1433" s="16" t="str">
        <f>"Q"&amp;ROUNDUP(MONTH(SalesDataTable[[#This Row],[Order Date]])/3,0)</f>
        <v>Q3</v>
      </c>
      <c r="E1433" s="4">
        <f>MONTH(SalesDataTable[[#This Row],[Order Date]])</f>
        <v>7</v>
      </c>
      <c r="F1433" s="16" t="str">
        <f>TEXT(SalesDataTable[[#This Row],[Order Date]],"MMM")</f>
        <v>Jul</v>
      </c>
      <c r="G1433" s="4" t="s">
        <v>11</v>
      </c>
      <c r="H1433" s="4" t="s">
        <v>12</v>
      </c>
      <c r="I1433" s="4" t="s">
        <v>2</v>
      </c>
      <c r="J1433" s="4" t="s">
        <v>3</v>
      </c>
      <c r="K1433" s="4" t="s">
        <v>23</v>
      </c>
      <c r="L1433" s="4" t="s">
        <v>24</v>
      </c>
      <c r="M1433" s="8">
        <v>2</v>
      </c>
      <c r="N1433" s="5">
        <v>342.38</v>
      </c>
      <c r="O1433" s="6">
        <v>0.05</v>
      </c>
      <c r="P1433" s="5">
        <v>192.01</v>
      </c>
      <c r="Q1433" s="5">
        <f t="shared" si="88"/>
        <v>650.52199999999993</v>
      </c>
      <c r="R1433" s="5">
        <f t="shared" si="89"/>
        <v>384.02</v>
      </c>
      <c r="S1433" s="5">
        <f t="shared" si="90"/>
        <v>266.50199999999995</v>
      </c>
      <c r="T1433" s="7">
        <f t="shared" si="91"/>
        <v>0.40967407712575438</v>
      </c>
    </row>
    <row r="1434" spans="1:20" ht="15.6">
      <c r="A1434" s="2">
        <v>1467</v>
      </c>
      <c r="B1434" s="3">
        <v>46224</v>
      </c>
      <c r="C1434" s="4">
        <f>YEAR(SalesDataTable[[#This Row],[Order Date]])</f>
        <v>2026</v>
      </c>
      <c r="D1434" s="16" t="str">
        <f>"Q"&amp;ROUNDUP(MONTH(SalesDataTable[[#This Row],[Order Date]])/3,0)</f>
        <v>Q3</v>
      </c>
      <c r="E1434" s="4">
        <f>MONTH(SalesDataTable[[#This Row],[Order Date]])</f>
        <v>7</v>
      </c>
      <c r="F1434" s="16" t="str">
        <f>TEXT(SalesDataTable[[#This Row],[Order Date]],"MMM")</f>
        <v>Jul</v>
      </c>
      <c r="G1434" s="4" t="s">
        <v>6</v>
      </c>
      <c r="H1434" s="4" t="s">
        <v>49</v>
      </c>
      <c r="I1434" s="4" t="s">
        <v>28</v>
      </c>
      <c r="J1434" s="4" t="s">
        <v>13</v>
      </c>
      <c r="K1434" s="4" t="s">
        <v>34</v>
      </c>
      <c r="L1434" s="4" t="s">
        <v>45</v>
      </c>
      <c r="M1434" s="8">
        <v>1</v>
      </c>
      <c r="N1434" s="5">
        <v>50.59</v>
      </c>
      <c r="O1434" s="6">
        <v>0.05</v>
      </c>
      <c r="P1434" s="5">
        <v>22.04</v>
      </c>
      <c r="Q1434" s="5">
        <f t="shared" si="88"/>
        <v>48.060499999999998</v>
      </c>
      <c r="R1434" s="5">
        <f t="shared" si="89"/>
        <v>22.04</v>
      </c>
      <c r="S1434" s="5">
        <f t="shared" si="90"/>
        <v>26.020499999999998</v>
      </c>
      <c r="T1434" s="7">
        <f t="shared" si="91"/>
        <v>0.54141134611583319</v>
      </c>
    </row>
    <row r="1435" spans="1:20" ht="15.6">
      <c r="A1435" s="2">
        <v>1552</v>
      </c>
      <c r="B1435" s="3">
        <v>46224</v>
      </c>
      <c r="C1435" s="4">
        <f>YEAR(SalesDataTable[[#This Row],[Order Date]])</f>
        <v>2026</v>
      </c>
      <c r="D1435" s="16" t="str">
        <f>"Q"&amp;ROUNDUP(MONTH(SalesDataTable[[#This Row],[Order Date]])/3,0)</f>
        <v>Q3</v>
      </c>
      <c r="E1435" s="4">
        <f>MONTH(SalesDataTable[[#This Row],[Order Date]])</f>
        <v>7</v>
      </c>
      <c r="F1435" s="16" t="str">
        <f>TEXT(SalesDataTable[[#This Row],[Order Date]],"MMM")</f>
        <v>Jul</v>
      </c>
      <c r="G1435" s="4" t="s">
        <v>20</v>
      </c>
      <c r="H1435" s="4" t="s">
        <v>21</v>
      </c>
      <c r="I1435" s="4" t="s">
        <v>19</v>
      </c>
      <c r="J1435" s="4" t="s">
        <v>13</v>
      </c>
      <c r="K1435" s="4" t="s">
        <v>14</v>
      </c>
      <c r="L1435" s="4" t="s">
        <v>32</v>
      </c>
      <c r="M1435" s="8">
        <v>2</v>
      </c>
      <c r="N1435" s="5">
        <v>46.34</v>
      </c>
      <c r="O1435" s="6">
        <v>0.1</v>
      </c>
      <c r="P1435" s="5">
        <v>18.41</v>
      </c>
      <c r="Q1435" s="5">
        <f t="shared" si="88"/>
        <v>83.412000000000006</v>
      </c>
      <c r="R1435" s="5">
        <f t="shared" si="89"/>
        <v>36.82</v>
      </c>
      <c r="S1435" s="5">
        <f t="shared" si="90"/>
        <v>46.592000000000006</v>
      </c>
      <c r="T1435" s="7">
        <f t="shared" si="91"/>
        <v>0.55857670359180933</v>
      </c>
    </row>
    <row r="1436" spans="1:20" ht="15.6">
      <c r="A1436" s="2">
        <v>1745</v>
      </c>
      <c r="B1436" s="3">
        <v>46224</v>
      </c>
      <c r="C1436" s="4">
        <f>YEAR(SalesDataTable[[#This Row],[Order Date]])</f>
        <v>2026</v>
      </c>
      <c r="D1436" s="16" t="str">
        <f>"Q"&amp;ROUNDUP(MONTH(SalesDataTable[[#This Row],[Order Date]])/3,0)</f>
        <v>Q3</v>
      </c>
      <c r="E1436" s="4">
        <f>MONTH(SalesDataTable[[#This Row],[Order Date]])</f>
        <v>7</v>
      </c>
      <c r="F1436" s="16" t="str">
        <f>TEXT(SalesDataTable[[#This Row],[Order Date]],"MMM")</f>
        <v>Jul</v>
      </c>
      <c r="G1436" s="4" t="s">
        <v>6</v>
      </c>
      <c r="H1436" s="4" t="s">
        <v>27</v>
      </c>
      <c r="I1436" s="4" t="s">
        <v>28</v>
      </c>
      <c r="J1436" s="4" t="s">
        <v>13</v>
      </c>
      <c r="K1436" s="4" t="s">
        <v>9</v>
      </c>
      <c r="L1436" s="4" t="s">
        <v>10</v>
      </c>
      <c r="M1436" s="8">
        <v>1</v>
      </c>
      <c r="N1436" s="5">
        <v>91.45</v>
      </c>
      <c r="O1436" s="6">
        <v>0</v>
      </c>
      <c r="P1436" s="5">
        <v>44.16</v>
      </c>
      <c r="Q1436" s="5">
        <f t="shared" si="88"/>
        <v>91.45</v>
      </c>
      <c r="R1436" s="5">
        <f t="shared" si="89"/>
        <v>44.16</v>
      </c>
      <c r="S1436" s="5">
        <f t="shared" si="90"/>
        <v>47.290000000000006</v>
      </c>
      <c r="T1436" s="7">
        <f t="shared" si="91"/>
        <v>0.51711317659923461</v>
      </c>
    </row>
    <row r="1437" spans="1:20" ht="15.6">
      <c r="A1437" s="2">
        <v>2174</v>
      </c>
      <c r="B1437" s="3">
        <v>46224</v>
      </c>
      <c r="C1437" s="4">
        <f>YEAR(SalesDataTable[[#This Row],[Order Date]])</f>
        <v>2026</v>
      </c>
      <c r="D1437" s="16" t="str">
        <f>"Q"&amp;ROUNDUP(MONTH(SalesDataTable[[#This Row],[Order Date]])/3,0)</f>
        <v>Q3</v>
      </c>
      <c r="E1437" s="4">
        <f>MONTH(SalesDataTable[[#This Row],[Order Date]])</f>
        <v>7</v>
      </c>
      <c r="F1437" s="16" t="str">
        <f>TEXT(SalesDataTable[[#This Row],[Order Date]],"MMM")</f>
        <v>Jul</v>
      </c>
      <c r="G1437" s="4" t="s">
        <v>20</v>
      </c>
      <c r="H1437" s="4" t="s">
        <v>33</v>
      </c>
      <c r="I1437" s="4" t="s">
        <v>28</v>
      </c>
      <c r="J1437" s="4" t="s">
        <v>3</v>
      </c>
      <c r="K1437" s="4" t="s">
        <v>4</v>
      </c>
      <c r="L1437" s="4" t="s">
        <v>26</v>
      </c>
      <c r="M1437" s="8">
        <v>3</v>
      </c>
      <c r="N1437" s="5">
        <v>40.28</v>
      </c>
      <c r="O1437" s="6">
        <v>0</v>
      </c>
      <c r="P1437" s="5">
        <v>17.12</v>
      </c>
      <c r="Q1437" s="5">
        <f t="shared" si="88"/>
        <v>120.84</v>
      </c>
      <c r="R1437" s="5">
        <f t="shared" si="89"/>
        <v>51.36</v>
      </c>
      <c r="S1437" s="5">
        <f t="shared" si="90"/>
        <v>69.48</v>
      </c>
      <c r="T1437" s="7">
        <f t="shared" si="91"/>
        <v>0.57497517378351537</v>
      </c>
    </row>
    <row r="1438" spans="1:20" ht="15.6">
      <c r="A1438" s="2">
        <v>3444</v>
      </c>
      <c r="B1438" s="3">
        <v>46224</v>
      </c>
      <c r="C1438" s="4">
        <f>YEAR(SalesDataTable[[#This Row],[Order Date]])</f>
        <v>2026</v>
      </c>
      <c r="D1438" s="16" t="str">
        <f>"Q"&amp;ROUNDUP(MONTH(SalesDataTable[[#This Row],[Order Date]])/3,0)</f>
        <v>Q3</v>
      </c>
      <c r="E1438" s="4">
        <f>MONTH(SalesDataTable[[#This Row],[Order Date]])</f>
        <v>7</v>
      </c>
      <c r="F1438" s="16" t="str">
        <f>TEXT(SalesDataTable[[#This Row],[Order Date]],"MMM")</f>
        <v>Jul</v>
      </c>
      <c r="G1438" s="4" t="s">
        <v>6</v>
      </c>
      <c r="H1438" s="4" t="s">
        <v>49</v>
      </c>
      <c r="I1438" s="4" t="s">
        <v>2</v>
      </c>
      <c r="J1438" s="4" t="s">
        <v>3</v>
      </c>
      <c r="K1438" s="4" t="s">
        <v>34</v>
      </c>
      <c r="L1438" s="4" t="s">
        <v>42</v>
      </c>
      <c r="M1438" s="8">
        <v>2</v>
      </c>
      <c r="N1438" s="5">
        <v>36.93</v>
      </c>
      <c r="O1438" s="6">
        <v>0</v>
      </c>
      <c r="P1438" s="5">
        <v>13.63</v>
      </c>
      <c r="Q1438" s="5">
        <f t="shared" si="88"/>
        <v>73.86</v>
      </c>
      <c r="R1438" s="5">
        <f t="shared" si="89"/>
        <v>27.26</v>
      </c>
      <c r="S1438" s="5">
        <f t="shared" si="90"/>
        <v>46.599999999999994</v>
      </c>
      <c r="T1438" s="7">
        <f t="shared" si="91"/>
        <v>0.63092336853506625</v>
      </c>
    </row>
    <row r="1439" spans="1:20" ht="15.6">
      <c r="A1439" s="2">
        <v>3646</v>
      </c>
      <c r="B1439" s="3">
        <v>46224</v>
      </c>
      <c r="C1439" s="4">
        <f>YEAR(SalesDataTable[[#This Row],[Order Date]])</f>
        <v>2026</v>
      </c>
      <c r="D1439" s="16" t="str">
        <f>"Q"&amp;ROUNDUP(MONTH(SalesDataTable[[#This Row],[Order Date]])/3,0)</f>
        <v>Q3</v>
      </c>
      <c r="E1439" s="4">
        <f>MONTH(SalesDataTable[[#This Row],[Order Date]])</f>
        <v>7</v>
      </c>
      <c r="F1439" s="16" t="str">
        <f>TEXT(SalesDataTable[[#This Row],[Order Date]],"MMM")</f>
        <v>Jul</v>
      </c>
      <c r="G1439" s="4" t="s">
        <v>11</v>
      </c>
      <c r="H1439" s="4" t="s">
        <v>12</v>
      </c>
      <c r="I1439" s="4" t="s">
        <v>28</v>
      </c>
      <c r="J1439" s="4" t="s">
        <v>3</v>
      </c>
      <c r="K1439" s="4" t="s">
        <v>9</v>
      </c>
      <c r="L1439" s="4" t="s">
        <v>17</v>
      </c>
      <c r="M1439" s="8">
        <v>1</v>
      </c>
      <c r="N1439" s="5">
        <v>143.69</v>
      </c>
      <c r="O1439" s="6">
        <v>0</v>
      </c>
      <c r="P1439" s="5">
        <v>80.87</v>
      </c>
      <c r="Q1439" s="5">
        <f t="shared" si="88"/>
        <v>143.69</v>
      </c>
      <c r="R1439" s="5">
        <f t="shared" si="89"/>
        <v>80.87</v>
      </c>
      <c r="S1439" s="5">
        <f t="shared" si="90"/>
        <v>62.819999999999993</v>
      </c>
      <c r="T1439" s="7">
        <f t="shared" si="91"/>
        <v>0.43719117544714309</v>
      </c>
    </row>
    <row r="1440" spans="1:20" ht="15.6">
      <c r="A1440" s="2">
        <v>4558</v>
      </c>
      <c r="B1440" s="3">
        <v>46224</v>
      </c>
      <c r="C1440" s="4">
        <f>YEAR(SalesDataTable[[#This Row],[Order Date]])</f>
        <v>2026</v>
      </c>
      <c r="D1440" s="16" t="str">
        <f>"Q"&amp;ROUNDUP(MONTH(SalesDataTable[[#This Row],[Order Date]])/3,0)</f>
        <v>Q3</v>
      </c>
      <c r="E1440" s="4">
        <f>MONTH(SalesDataTable[[#This Row],[Order Date]])</f>
        <v>7</v>
      </c>
      <c r="F1440" s="16" t="str">
        <f>TEXT(SalesDataTable[[#This Row],[Order Date]],"MMM")</f>
        <v>Jul</v>
      </c>
      <c r="G1440" s="4" t="s">
        <v>6</v>
      </c>
      <c r="H1440" s="4" t="s">
        <v>49</v>
      </c>
      <c r="I1440" s="4" t="s">
        <v>28</v>
      </c>
      <c r="J1440" s="4" t="s">
        <v>13</v>
      </c>
      <c r="K1440" s="4" t="s">
        <v>9</v>
      </c>
      <c r="L1440" s="4" t="s">
        <v>17</v>
      </c>
      <c r="M1440" s="8">
        <v>2</v>
      </c>
      <c r="N1440" s="5">
        <v>147.09</v>
      </c>
      <c r="O1440" s="6">
        <v>0</v>
      </c>
      <c r="P1440" s="5">
        <v>81.58</v>
      </c>
      <c r="Q1440" s="5">
        <f t="shared" si="88"/>
        <v>294.18</v>
      </c>
      <c r="R1440" s="5">
        <f t="shared" si="89"/>
        <v>163.16</v>
      </c>
      <c r="S1440" s="5">
        <f t="shared" si="90"/>
        <v>131.02000000000001</v>
      </c>
      <c r="T1440" s="7">
        <f t="shared" si="91"/>
        <v>0.44537358080087025</v>
      </c>
    </row>
    <row r="1441" spans="1:20" ht="15.6">
      <c r="A1441" s="2">
        <v>4564</v>
      </c>
      <c r="B1441" s="3">
        <v>46224</v>
      </c>
      <c r="C1441" s="4">
        <f>YEAR(SalesDataTable[[#This Row],[Order Date]])</f>
        <v>2026</v>
      </c>
      <c r="D1441" s="16" t="str">
        <f>"Q"&amp;ROUNDUP(MONTH(SalesDataTable[[#This Row],[Order Date]])/3,0)</f>
        <v>Q3</v>
      </c>
      <c r="E1441" s="4">
        <f>MONTH(SalesDataTable[[#This Row],[Order Date]])</f>
        <v>7</v>
      </c>
      <c r="F1441" s="16" t="str">
        <f>TEXT(SalesDataTable[[#This Row],[Order Date]],"MMM")</f>
        <v>Jul</v>
      </c>
      <c r="G1441" s="4" t="s">
        <v>11</v>
      </c>
      <c r="H1441" s="4" t="s">
        <v>25</v>
      </c>
      <c r="I1441" s="4" t="s">
        <v>2</v>
      </c>
      <c r="J1441" s="4" t="s">
        <v>13</v>
      </c>
      <c r="K1441" s="4" t="s">
        <v>9</v>
      </c>
      <c r="L1441" s="4" t="s">
        <v>37</v>
      </c>
      <c r="M1441" s="8">
        <v>1</v>
      </c>
      <c r="N1441" s="5">
        <v>153.88</v>
      </c>
      <c r="O1441" s="6">
        <v>0</v>
      </c>
      <c r="P1441" s="5">
        <v>80.98</v>
      </c>
      <c r="Q1441" s="5">
        <f t="shared" si="88"/>
        <v>153.88</v>
      </c>
      <c r="R1441" s="5">
        <f t="shared" si="89"/>
        <v>80.98</v>
      </c>
      <c r="S1441" s="5">
        <f t="shared" si="90"/>
        <v>72.899999999999991</v>
      </c>
      <c r="T1441" s="7">
        <f t="shared" si="91"/>
        <v>0.47374577592929551</v>
      </c>
    </row>
    <row r="1442" spans="1:20" ht="15.6">
      <c r="A1442" s="2">
        <v>4616</v>
      </c>
      <c r="B1442" s="3">
        <v>46224</v>
      </c>
      <c r="C1442" s="4">
        <f>YEAR(SalesDataTable[[#This Row],[Order Date]])</f>
        <v>2026</v>
      </c>
      <c r="D1442" s="16" t="str">
        <f>"Q"&amp;ROUNDUP(MONTH(SalesDataTable[[#This Row],[Order Date]])/3,0)</f>
        <v>Q3</v>
      </c>
      <c r="E1442" s="4">
        <f>MONTH(SalesDataTable[[#This Row],[Order Date]])</f>
        <v>7</v>
      </c>
      <c r="F1442" s="16" t="str">
        <f>TEXT(SalesDataTable[[#This Row],[Order Date]],"MMM")</f>
        <v>Jul</v>
      </c>
      <c r="G1442" s="4" t="s">
        <v>20</v>
      </c>
      <c r="H1442" s="4" t="s">
        <v>47</v>
      </c>
      <c r="I1442" s="4" t="s">
        <v>28</v>
      </c>
      <c r="J1442" s="4" t="s">
        <v>13</v>
      </c>
      <c r="K1442" s="4" t="s">
        <v>9</v>
      </c>
      <c r="L1442" s="4" t="s">
        <v>46</v>
      </c>
      <c r="M1442" s="8">
        <v>3</v>
      </c>
      <c r="N1442" s="5">
        <v>72.2</v>
      </c>
      <c r="O1442" s="6">
        <v>0</v>
      </c>
      <c r="P1442" s="5">
        <v>31.45</v>
      </c>
      <c r="Q1442" s="5">
        <f t="shared" si="88"/>
        <v>216.60000000000002</v>
      </c>
      <c r="R1442" s="5">
        <f t="shared" si="89"/>
        <v>94.35</v>
      </c>
      <c r="S1442" s="5">
        <f t="shared" si="90"/>
        <v>122.25000000000003</v>
      </c>
      <c r="T1442" s="7">
        <f t="shared" si="91"/>
        <v>0.5644044321329641</v>
      </c>
    </row>
    <row r="1443" spans="1:20" ht="15.6">
      <c r="A1443" s="2">
        <v>536</v>
      </c>
      <c r="B1443" s="3">
        <v>46225</v>
      </c>
      <c r="C1443" s="4">
        <f>YEAR(SalesDataTable[[#This Row],[Order Date]])</f>
        <v>2026</v>
      </c>
      <c r="D1443" s="16" t="str">
        <f>"Q"&amp;ROUNDUP(MONTH(SalesDataTable[[#This Row],[Order Date]])/3,0)</f>
        <v>Q3</v>
      </c>
      <c r="E1443" s="4">
        <f>MONTH(SalesDataTable[[#This Row],[Order Date]])</f>
        <v>7</v>
      </c>
      <c r="F1443" s="16" t="str">
        <f>TEXT(SalesDataTable[[#This Row],[Order Date]],"MMM")</f>
        <v>Jul</v>
      </c>
      <c r="G1443" s="4" t="s">
        <v>20</v>
      </c>
      <c r="H1443" s="4" t="s">
        <v>47</v>
      </c>
      <c r="I1443" s="4" t="s">
        <v>19</v>
      </c>
      <c r="J1443" s="4" t="s">
        <v>16</v>
      </c>
      <c r="K1443" s="4" t="s">
        <v>34</v>
      </c>
      <c r="L1443" s="4" t="s">
        <v>35</v>
      </c>
      <c r="M1443" s="8">
        <v>1</v>
      </c>
      <c r="N1443" s="5">
        <v>40.67</v>
      </c>
      <c r="O1443" s="6">
        <v>0</v>
      </c>
      <c r="P1443" s="5">
        <v>14.28</v>
      </c>
      <c r="Q1443" s="5">
        <f t="shared" si="88"/>
        <v>40.67</v>
      </c>
      <c r="R1443" s="5">
        <f t="shared" si="89"/>
        <v>14.28</v>
      </c>
      <c r="S1443" s="5">
        <f t="shared" si="90"/>
        <v>26.39</v>
      </c>
      <c r="T1443" s="7">
        <f t="shared" si="91"/>
        <v>0.64888123924268504</v>
      </c>
    </row>
    <row r="1444" spans="1:20" ht="15.6">
      <c r="A1444" s="2">
        <v>571</v>
      </c>
      <c r="B1444" s="3">
        <v>46225</v>
      </c>
      <c r="C1444" s="4">
        <f>YEAR(SalesDataTable[[#This Row],[Order Date]])</f>
        <v>2026</v>
      </c>
      <c r="D1444" s="16" t="str">
        <f>"Q"&amp;ROUNDUP(MONTH(SalesDataTable[[#This Row],[Order Date]])/3,0)</f>
        <v>Q3</v>
      </c>
      <c r="E1444" s="4">
        <f>MONTH(SalesDataTable[[#This Row],[Order Date]])</f>
        <v>7</v>
      </c>
      <c r="F1444" s="16" t="str">
        <f>TEXT(SalesDataTable[[#This Row],[Order Date]],"MMM")</f>
        <v>Jul</v>
      </c>
      <c r="G1444" s="4" t="s">
        <v>0</v>
      </c>
      <c r="H1444" s="4" t="s">
        <v>1</v>
      </c>
      <c r="I1444" s="4" t="s">
        <v>2</v>
      </c>
      <c r="J1444" s="4" t="s">
        <v>13</v>
      </c>
      <c r="K1444" s="4" t="s">
        <v>9</v>
      </c>
      <c r="L1444" s="4" t="s">
        <v>37</v>
      </c>
      <c r="M1444" s="8">
        <v>3</v>
      </c>
      <c r="N1444" s="5">
        <v>152.53</v>
      </c>
      <c r="O1444" s="6">
        <v>0</v>
      </c>
      <c r="P1444" s="5">
        <v>80.88</v>
      </c>
      <c r="Q1444" s="5">
        <f t="shared" si="88"/>
        <v>457.59000000000003</v>
      </c>
      <c r="R1444" s="5">
        <f t="shared" si="89"/>
        <v>242.64</v>
      </c>
      <c r="S1444" s="5">
        <f t="shared" si="90"/>
        <v>214.95000000000005</v>
      </c>
      <c r="T1444" s="7">
        <f t="shared" si="91"/>
        <v>0.46974365698551113</v>
      </c>
    </row>
    <row r="1445" spans="1:20" ht="15.6">
      <c r="A1445" s="2">
        <v>965</v>
      </c>
      <c r="B1445" s="3">
        <v>46225</v>
      </c>
      <c r="C1445" s="4">
        <f>YEAR(SalesDataTable[[#This Row],[Order Date]])</f>
        <v>2026</v>
      </c>
      <c r="D1445" s="16" t="str">
        <f>"Q"&amp;ROUNDUP(MONTH(SalesDataTable[[#This Row],[Order Date]])/3,0)</f>
        <v>Q3</v>
      </c>
      <c r="E1445" s="4">
        <f>MONTH(SalesDataTable[[#This Row],[Order Date]])</f>
        <v>7</v>
      </c>
      <c r="F1445" s="16" t="str">
        <f>TEXT(SalesDataTable[[#This Row],[Order Date]],"MMM")</f>
        <v>Jul</v>
      </c>
      <c r="G1445" s="4" t="s">
        <v>6</v>
      </c>
      <c r="H1445" s="4" t="s">
        <v>41</v>
      </c>
      <c r="I1445" s="4" t="s">
        <v>19</v>
      </c>
      <c r="J1445" s="4" t="s">
        <v>3</v>
      </c>
      <c r="K1445" s="4" t="s">
        <v>14</v>
      </c>
      <c r="L1445" s="4" t="s">
        <v>15</v>
      </c>
      <c r="M1445" s="8">
        <v>2</v>
      </c>
      <c r="N1445" s="5">
        <v>35.39</v>
      </c>
      <c r="O1445" s="6">
        <v>0.05</v>
      </c>
      <c r="P1445" s="5">
        <v>13.39</v>
      </c>
      <c r="Q1445" s="5">
        <f t="shared" si="88"/>
        <v>67.241</v>
      </c>
      <c r="R1445" s="5">
        <f t="shared" si="89"/>
        <v>26.78</v>
      </c>
      <c r="S1445" s="5">
        <f t="shared" si="90"/>
        <v>40.460999999999999</v>
      </c>
      <c r="T1445" s="7">
        <f t="shared" si="91"/>
        <v>0.60173108668818132</v>
      </c>
    </row>
    <row r="1446" spans="1:20" ht="15.6">
      <c r="A1446" s="2">
        <v>1504</v>
      </c>
      <c r="B1446" s="3">
        <v>46225</v>
      </c>
      <c r="C1446" s="4">
        <f>YEAR(SalesDataTable[[#This Row],[Order Date]])</f>
        <v>2026</v>
      </c>
      <c r="D1446" s="16" t="str">
        <f>"Q"&amp;ROUNDUP(MONTH(SalesDataTable[[#This Row],[Order Date]])/3,0)</f>
        <v>Q3</v>
      </c>
      <c r="E1446" s="4">
        <f>MONTH(SalesDataTable[[#This Row],[Order Date]])</f>
        <v>7</v>
      </c>
      <c r="F1446" s="16" t="str">
        <f>TEXT(SalesDataTable[[#This Row],[Order Date]],"MMM")</f>
        <v>Jul</v>
      </c>
      <c r="G1446" s="4" t="s">
        <v>20</v>
      </c>
      <c r="H1446" s="4" t="s">
        <v>21</v>
      </c>
      <c r="I1446" s="4" t="s">
        <v>2</v>
      </c>
      <c r="J1446" s="4" t="s">
        <v>3</v>
      </c>
      <c r="K1446" s="4" t="s">
        <v>9</v>
      </c>
      <c r="L1446" s="4" t="s">
        <v>10</v>
      </c>
      <c r="M1446" s="8">
        <v>5</v>
      </c>
      <c r="N1446" s="5">
        <v>93.35</v>
      </c>
      <c r="O1446" s="6">
        <v>0</v>
      </c>
      <c r="P1446" s="5">
        <v>46.31</v>
      </c>
      <c r="Q1446" s="5">
        <f t="shared" si="88"/>
        <v>466.75</v>
      </c>
      <c r="R1446" s="5">
        <f t="shared" si="89"/>
        <v>231.55</v>
      </c>
      <c r="S1446" s="5">
        <f t="shared" si="90"/>
        <v>235.2</v>
      </c>
      <c r="T1446" s="7">
        <f t="shared" si="91"/>
        <v>0.50391001606855912</v>
      </c>
    </row>
    <row r="1447" spans="1:20" ht="15.6">
      <c r="A1447" s="2">
        <v>2560</v>
      </c>
      <c r="B1447" s="3">
        <v>46225</v>
      </c>
      <c r="C1447" s="4">
        <f>YEAR(SalesDataTable[[#This Row],[Order Date]])</f>
        <v>2026</v>
      </c>
      <c r="D1447" s="16" t="str">
        <f>"Q"&amp;ROUNDUP(MONTH(SalesDataTable[[#This Row],[Order Date]])/3,0)</f>
        <v>Q3</v>
      </c>
      <c r="E1447" s="4">
        <f>MONTH(SalesDataTable[[#This Row],[Order Date]])</f>
        <v>7</v>
      </c>
      <c r="F1447" s="16" t="str">
        <f>TEXT(SalesDataTable[[#This Row],[Order Date]],"MMM")</f>
        <v>Jul</v>
      </c>
      <c r="G1447" s="4" t="s">
        <v>6</v>
      </c>
      <c r="H1447" s="4" t="s">
        <v>43</v>
      </c>
      <c r="I1447" s="4" t="s">
        <v>2</v>
      </c>
      <c r="J1447" s="4" t="s">
        <v>3</v>
      </c>
      <c r="K1447" s="4" t="s">
        <v>4</v>
      </c>
      <c r="L1447" s="4" t="s">
        <v>22</v>
      </c>
      <c r="M1447" s="8">
        <v>2</v>
      </c>
      <c r="N1447" s="5">
        <v>51.71</v>
      </c>
      <c r="O1447" s="6">
        <v>0</v>
      </c>
      <c r="P1447" s="5">
        <v>22.75</v>
      </c>
      <c r="Q1447" s="5">
        <f t="shared" si="88"/>
        <v>103.42</v>
      </c>
      <c r="R1447" s="5">
        <f t="shared" si="89"/>
        <v>45.5</v>
      </c>
      <c r="S1447" s="5">
        <f t="shared" si="90"/>
        <v>57.92</v>
      </c>
      <c r="T1447" s="7">
        <f t="shared" si="91"/>
        <v>0.5600464126861342</v>
      </c>
    </row>
    <row r="1448" spans="1:20" ht="15.6">
      <c r="A1448" s="2">
        <v>2758</v>
      </c>
      <c r="B1448" s="3">
        <v>46225</v>
      </c>
      <c r="C1448" s="4">
        <f>YEAR(SalesDataTable[[#This Row],[Order Date]])</f>
        <v>2026</v>
      </c>
      <c r="D1448" s="16" t="str">
        <f>"Q"&amp;ROUNDUP(MONTH(SalesDataTable[[#This Row],[Order Date]])/3,0)</f>
        <v>Q3</v>
      </c>
      <c r="E1448" s="4">
        <f>MONTH(SalesDataTable[[#This Row],[Order Date]])</f>
        <v>7</v>
      </c>
      <c r="F1448" s="16" t="str">
        <f>TEXT(SalesDataTable[[#This Row],[Order Date]],"MMM")</f>
        <v>Jul</v>
      </c>
      <c r="G1448" s="4" t="s">
        <v>0</v>
      </c>
      <c r="H1448" s="4" t="s">
        <v>1</v>
      </c>
      <c r="I1448" s="4" t="s">
        <v>2</v>
      </c>
      <c r="J1448" s="4" t="s">
        <v>13</v>
      </c>
      <c r="K1448" s="4" t="s">
        <v>4</v>
      </c>
      <c r="L1448" s="4" t="s">
        <v>26</v>
      </c>
      <c r="M1448" s="8">
        <v>1</v>
      </c>
      <c r="N1448" s="5">
        <v>39.86</v>
      </c>
      <c r="O1448" s="6">
        <v>0</v>
      </c>
      <c r="P1448" s="5">
        <v>16.53</v>
      </c>
      <c r="Q1448" s="5">
        <f t="shared" si="88"/>
        <v>39.86</v>
      </c>
      <c r="R1448" s="5">
        <f t="shared" si="89"/>
        <v>16.53</v>
      </c>
      <c r="S1448" s="5">
        <f t="shared" si="90"/>
        <v>23.33</v>
      </c>
      <c r="T1448" s="7">
        <f t="shared" si="91"/>
        <v>0.58529854490717503</v>
      </c>
    </row>
    <row r="1449" spans="1:20" ht="15.6">
      <c r="A1449" s="2">
        <v>4030</v>
      </c>
      <c r="B1449" s="3">
        <v>46225</v>
      </c>
      <c r="C1449" s="4">
        <f>YEAR(SalesDataTable[[#This Row],[Order Date]])</f>
        <v>2026</v>
      </c>
      <c r="D1449" s="16" t="str">
        <f>"Q"&amp;ROUNDUP(MONTH(SalesDataTable[[#This Row],[Order Date]])/3,0)</f>
        <v>Q3</v>
      </c>
      <c r="E1449" s="4">
        <f>MONTH(SalesDataTable[[#This Row],[Order Date]])</f>
        <v>7</v>
      </c>
      <c r="F1449" s="16" t="str">
        <f>TEXT(SalesDataTable[[#This Row],[Order Date]],"MMM")</f>
        <v>Jul</v>
      </c>
      <c r="G1449" s="4" t="s">
        <v>20</v>
      </c>
      <c r="H1449" s="4" t="s">
        <v>33</v>
      </c>
      <c r="I1449" s="4" t="s">
        <v>2</v>
      </c>
      <c r="J1449" s="4" t="s">
        <v>13</v>
      </c>
      <c r="K1449" s="4" t="s">
        <v>23</v>
      </c>
      <c r="L1449" s="4" t="s">
        <v>40</v>
      </c>
      <c r="M1449" s="8">
        <v>2</v>
      </c>
      <c r="N1449" s="5">
        <v>83.71</v>
      </c>
      <c r="O1449" s="6">
        <v>0</v>
      </c>
      <c r="P1449" s="5">
        <v>39.29</v>
      </c>
      <c r="Q1449" s="5">
        <f t="shared" si="88"/>
        <v>167.42</v>
      </c>
      <c r="R1449" s="5">
        <f t="shared" si="89"/>
        <v>78.58</v>
      </c>
      <c r="S1449" s="5">
        <f t="shared" si="90"/>
        <v>88.839999999999989</v>
      </c>
      <c r="T1449" s="7">
        <f t="shared" si="91"/>
        <v>0.53064150041811009</v>
      </c>
    </row>
    <row r="1450" spans="1:20" ht="15.6">
      <c r="A1450" s="2">
        <v>4337</v>
      </c>
      <c r="B1450" s="3">
        <v>46225</v>
      </c>
      <c r="C1450" s="4">
        <f>YEAR(SalesDataTable[[#This Row],[Order Date]])</f>
        <v>2026</v>
      </c>
      <c r="D1450" s="16" t="str">
        <f>"Q"&amp;ROUNDUP(MONTH(SalesDataTable[[#This Row],[Order Date]])/3,0)</f>
        <v>Q3</v>
      </c>
      <c r="E1450" s="4">
        <f>MONTH(SalesDataTable[[#This Row],[Order Date]])</f>
        <v>7</v>
      </c>
      <c r="F1450" s="16" t="str">
        <f>TEXT(SalesDataTable[[#This Row],[Order Date]],"MMM")</f>
        <v>Jul</v>
      </c>
      <c r="G1450" s="4" t="s">
        <v>6</v>
      </c>
      <c r="H1450" s="4" t="s">
        <v>49</v>
      </c>
      <c r="I1450" s="4" t="s">
        <v>19</v>
      </c>
      <c r="J1450" s="4" t="s">
        <v>13</v>
      </c>
      <c r="K1450" s="4" t="s">
        <v>14</v>
      </c>
      <c r="L1450" s="4" t="s">
        <v>32</v>
      </c>
      <c r="M1450" s="8">
        <v>1</v>
      </c>
      <c r="N1450" s="5">
        <v>47.62</v>
      </c>
      <c r="O1450" s="6">
        <v>0</v>
      </c>
      <c r="P1450" s="5">
        <v>17.82</v>
      </c>
      <c r="Q1450" s="5">
        <f t="shared" si="88"/>
        <v>47.62</v>
      </c>
      <c r="R1450" s="5">
        <f t="shared" si="89"/>
        <v>17.82</v>
      </c>
      <c r="S1450" s="5">
        <f t="shared" si="90"/>
        <v>29.799999999999997</v>
      </c>
      <c r="T1450" s="7">
        <f t="shared" si="91"/>
        <v>0.62578748425031494</v>
      </c>
    </row>
    <row r="1451" spans="1:20" ht="15.6">
      <c r="A1451" s="2">
        <v>5129</v>
      </c>
      <c r="B1451" s="3">
        <v>46225</v>
      </c>
      <c r="C1451" s="4">
        <f>YEAR(SalesDataTable[[#This Row],[Order Date]])</f>
        <v>2026</v>
      </c>
      <c r="D1451" s="16" t="str">
        <f>"Q"&amp;ROUNDUP(MONTH(SalesDataTable[[#This Row],[Order Date]])/3,0)</f>
        <v>Q3</v>
      </c>
      <c r="E1451" s="4">
        <f>MONTH(SalesDataTable[[#This Row],[Order Date]])</f>
        <v>7</v>
      </c>
      <c r="F1451" s="16" t="str">
        <f>TEXT(SalesDataTable[[#This Row],[Order Date]],"MMM")</f>
        <v>Jul</v>
      </c>
      <c r="G1451" s="4" t="s">
        <v>6</v>
      </c>
      <c r="H1451" s="4" t="s">
        <v>43</v>
      </c>
      <c r="I1451" s="4" t="s">
        <v>2</v>
      </c>
      <c r="J1451" s="4" t="s">
        <v>3</v>
      </c>
      <c r="K1451" s="4" t="s">
        <v>4</v>
      </c>
      <c r="L1451" s="4" t="s">
        <v>5</v>
      </c>
      <c r="M1451" s="8">
        <v>1</v>
      </c>
      <c r="N1451" s="5">
        <v>80.05</v>
      </c>
      <c r="O1451" s="6">
        <v>0.05</v>
      </c>
      <c r="P1451" s="5">
        <v>43.81</v>
      </c>
      <c r="Q1451" s="5">
        <f t="shared" si="88"/>
        <v>76.047499999999999</v>
      </c>
      <c r="R1451" s="5">
        <f t="shared" si="89"/>
        <v>43.81</v>
      </c>
      <c r="S1451" s="5">
        <f t="shared" si="90"/>
        <v>32.237499999999997</v>
      </c>
      <c r="T1451" s="7">
        <f t="shared" si="91"/>
        <v>0.42391268615010352</v>
      </c>
    </row>
    <row r="1452" spans="1:20" ht="15.6">
      <c r="A1452" s="2">
        <v>81</v>
      </c>
      <c r="B1452" s="3">
        <v>46226</v>
      </c>
      <c r="C1452" s="4">
        <f>YEAR(SalesDataTable[[#This Row],[Order Date]])</f>
        <v>2026</v>
      </c>
      <c r="D1452" s="16" t="str">
        <f>"Q"&amp;ROUNDUP(MONTH(SalesDataTable[[#This Row],[Order Date]])/3,0)</f>
        <v>Q3</v>
      </c>
      <c r="E1452" s="4">
        <f>MONTH(SalesDataTable[[#This Row],[Order Date]])</f>
        <v>7</v>
      </c>
      <c r="F1452" s="16" t="str">
        <f>TEXT(SalesDataTable[[#This Row],[Order Date]],"MMM")</f>
        <v>Jul</v>
      </c>
      <c r="G1452" s="4" t="s">
        <v>20</v>
      </c>
      <c r="H1452" s="4" t="s">
        <v>33</v>
      </c>
      <c r="I1452" s="4" t="s">
        <v>19</v>
      </c>
      <c r="J1452" s="4" t="s">
        <v>3</v>
      </c>
      <c r="K1452" s="4" t="s">
        <v>34</v>
      </c>
      <c r="L1452" s="4" t="s">
        <v>45</v>
      </c>
      <c r="M1452" s="8">
        <v>1</v>
      </c>
      <c r="N1452" s="5">
        <v>51.82</v>
      </c>
      <c r="O1452" s="6">
        <v>0</v>
      </c>
      <c r="P1452" s="5">
        <v>21.43</v>
      </c>
      <c r="Q1452" s="5">
        <f t="shared" si="88"/>
        <v>51.82</v>
      </c>
      <c r="R1452" s="5">
        <f t="shared" si="89"/>
        <v>21.43</v>
      </c>
      <c r="S1452" s="5">
        <f t="shared" si="90"/>
        <v>30.39</v>
      </c>
      <c r="T1452" s="7">
        <f t="shared" si="91"/>
        <v>0.58645310690852959</v>
      </c>
    </row>
    <row r="1453" spans="1:20" ht="15.6">
      <c r="A1453" s="2">
        <v>493</v>
      </c>
      <c r="B1453" s="3">
        <v>46226</v>
      </c>
      <c r="C1453" s="4">
        <f>YEAR(SalesDataTable[[#This Row],[Order Date]])</f>
        <v>2026</v>
      </c>
      <c r="D1453" s="16" t="str">
        <f>"Q"&amp;ROUNDUP(MONTH(SalesDataTable[[#This Row],[Order Date]])/3,0)</f>
        <v>Q3</v>
      </c>
      <c r="E1453" s="4">
        <f>MONTH(SalesDataTable[[#This Row],[Order Date]])</f>
        <v>7</v>
      </c>
      <c r="F1453" s="16" t="str">
        <f>TEXT(SalesDataTable[[#This Row],[Order Date]],"MMM")</f>
        <v>Jul</v>
      </c>
      <c r="G1453" s="4" t="s">
        <v>6</v>
      </c>
      <c r="H1453" s="4" t="s">
        <v>41</v>
      </c>
      <c r="I1453" s="4" t="s">
        <v>2</v>
      </c>
      <c r="J1453" s="4" t="s">
        <v>16</v>
      </c>
      <c r="K1453" s="4" t="s">
        <v>14</v>
      </c>
      <c r="L1453" s="4" t="s">
        <v>48</v>
      </c>
      <c r="M1453" s="8">
        <v>4</v>
      </c>
      <c r="N1453" s="5">
        <v>161.28</v>
      </c>
      <c r="O1453" s="6">
        <v>0.15</v>
      </c>
      <c r="P1453" s="5">
        <v>89.2</v>
      </c>
      <c r="Q1453" s="5">
        <f t="shared" si="88"/>
        <v>548.35199999999998</v>
      </c>
      <c r="R1453" s="5">
        <f t="shared" si="89"/>
        <v>356.8</v>
      </c>
      <c r="S1453" s="5">
        <f t="shared" si="90"/>
        <v>191.55199999999996</v>
      </c>
      <c r="T1453" s="7">
        <f t="shared" si="91"/>
        <v>0.3493230625583566</v>
      </c>
    </row>
    <row r="1454" spans="1:20" ht="15.6">
      <c r="A1454" s="2">
        <v>613</v>
      </c>
      <c r="B1454" s="3">
        <v>46226</v>
      </c>
      <c r="C1454" s="4">
        <f>YEAR(SalesDataTable[[#This Row],[Order Date]])</f>
        <v>2026</v>
      </c>
      <c r="D1454" s="16" t="str">
        <f>"Q"&amp;ROUNDUP(MONTH(SalesDataTable[[#This Row],[Order Date]])/3,0)</f>
        <v>Q3</v>
      </c>
      <c r="E1454" s="4">
        <f>MONTH(SalesDataTable[[#This Row],[Order Date]])</f>
        <v>7</v>
      </c>
      <c r="F1454" s="16" t="str">
        <f>TEXT(SalesDataTable[[#This Row],[Order Date]],"MMM")</f>
        <v>Jul</v>
      </c>
      <c r="G1454" s="4" t="s">
        <v>0</v>
      </c>
      <c r="H1454" s="4" t="s">
        <v>1</v>
      </c>
      <c r="I1454" s="4" t="s">
        <v>2</v>
      </c>
      <c r="J1454" s="4" t="s">
        <v>13</v>
      </c>
      <c r="K1454" s="4" t="s">
        <v>4</v>
      </c>
      <c r="L1454" s="4" t="s">
        <v>26</v>
      </c>
      <c r="M1454" s="8">
        <v>1</v>
      </c>
      <c r="N1454" s="5">
        <v>39.86</v>
      </c>
      <c r="O1454" s="6">
        <v>0.05</v>
      </c>
      <c r="P1454" s="5">
        <v>16.989999999999998</v>
      </c>
      <c r="Q1454" s="5">
        <f t="shared" si="88"/>
        <v>37.866999999999997</v>
      </c>
      <c r="R1454" s="5">
        <f t="shared" si="89"/>
        <v>16.989999999999998</v>
      </c>
      <c r="S1454" s="5">
        <f t="shared" si="90"/>
        <v>20.876999999999999</v>
      </c>
      <c r="T1454" s="7">
        <f t="shared" si="91"/>
        <v>0.55132437214461139</v>
      </c>
    </row>
    <row r="1455" spans="1:20" ht="15.6">
      <c r="A1455" s="2">
        <v>958</v>
      </c>
      <c r="B1455" s="3">
        <v>46226</v>
      </c>
      <c r="C1455" s="4">
        <f>YEAR(SalesDataTable[[#This Row],[Order Date]])</f>
        <v>2026</v>
      </c>
      <c r="D1455" s="16" t="str">
        <f>"Q"&amp;ROUNDUP(MONTH(SalesDataTable[[#This Row],[Order Date]])/3,0)</f>
        <v>Q3</v>
      </c>
      <c r="E1455" s="4">
        <f>MONTH(SalesDataTable[[#This Row],[Order Date]])</f>
        <v>7</v>
      </c>
      <c r="F1455" s="16" t="str">
        <f>TEXT(SalesDataTable[[#This Row],[Order Date]],"MMM")</f>
        <v>Jul</v>
      </c>
      <c r="G1455" s="4" t="s">
        <v>20</v>
      </c>
      <c r="H1455" s="4" t="s">
        <v>33</v>
      </c>
      <c r="I1455" s="4" t="s">
        <v>28</v>
      </c>
      <c r="J1455" s="4" t="s">
        <v>13</v>
      </c>
      <c r="K1455" s="4" t="s">
        <v>4</v>
      </c>
      <c r="L1455" s="4" t="s">
        <v>30</v>
      </c>
      <c r="M1455" s="8">
        <v>6</v>
      </c>
      <c r="N1455" s="5">
        <v>102.96</v>
      </c>
      <c r="O1455" s="6">
        <v>0.05</v>
      </c>
      <c r="P1455" s="5">
        <v>51.74</v>
      </c>
      <c r="Q1455" s="5">
        <f t="shared" si="88"/>
        <v>586.87199999999996</v>
      </c>
      <c r="R1455" s="5">
        <f t="shared" si="89"/>
        <v>310.44</v>
      </c>
      <c r="S1455" s="5">
        <f t="shared" si="90"/>
        <v>276.43199999999996</v>
      </c>
      <c r="T1455" s="7">
        <f t="shared" si="91"/>
        <v>0.47102604997341835</v>
      </c>
    </row>
    <row r="1456" spans="1:20" ht="15.6">
      <c r="A1456" s="2">
        <v>1270</v>
      </c>
      <c r="B1456" s="3">
        <v>46226</v>
      </c>
      <c r="C1456" s="4">
        <f>YEAR(SalesDataTable[[#This Row],[Order Date]])</f>
        <v>2026</v>
      </c>
      <c r="D1456" s="16" t="str">
        <f>"Q"&amp;ROUNDUP(MONTH(SalesDataTable[[#This Row],[Order Date]])/3,0)</f>
        <v>Q3</v>
      </c>
      <c r="E1456" s="4">
        <f>MONTH(SalesDataTable[[#This Row],[Order Date]])</f>
        <v>7</v>
      </c>
      <c r="F1456" s="16" t="str">
        <f>TEXT(SalesDataTable[[#This Row],[Order Date]],"MMM")</f>
        <v>Jul</v>
      </c>
      <c r="G1456" s="4" t="s">
        <v>6</v>
      </c>
      <c r="H1456" s="4" t="s">
        <v>43</v>
      </c>
      <c r="I1456" s="4" t="s">
        <v>28</v>
      </c>
      <c r="J1456" s="4" t="s">
        <v>3</v>
      </c>
      <c r="K1456" s="4" t="s">
        <v>9</v>
      </c>
      <c r="L1456" s="4" t="s">
        <v>10</v>
      </c>
      <c r="M1456" s="8">
        <v>1</v>
      </c>
      <c r="N1456" s="5">
        <v>94.04</v>
      </c>
      <c r="O1456" s="6">
        <v>0</v>
      </c>
      <c r="P1456" s="5">
        <v>44.88</v>
      </c>
      <c r="Q1456" s="5">
        <f t="shared" si="88"/>
        <v>94.04</v>
      </c>
      <c r="R1456" s="5">
        <f t="shared" si="89"/>
        <v>44.88</v>
      </c>
      <c r="S1456" s="5">
        <f t="shared" si="90"/>
        <v>49.160000000000004</v>
      </c>
      <c r="T1456" s="7">
        <f t="shared" si="91"/>
        <v>0.52275627392598889</v>
      </c>
    </row>
    <row r="1457" spans="1:20" ht="15.6">
      <c r="A1457" s="2">
        <v>1513</v>
      </c>
      <c r="B1457" s="3">
        <v>46226</v>
      </c>
      <c r="C1457" s="4">
        <f>YEAR(SalesDataTable[[#This Row],[Order Date]])</f>
        <v>2026</v>
      </c>
      <c r="D1457" s="16" t="str">
        <f>"Q"&amp;ROUNDUP(MONTH(SalesDataTable[[#This Row],[Order Date]])/3,0)</f>
        <v>Q3</v>
      </c>
      <c r="E1457" s="4">
        <f>MONTH(SalesDataTable[[#This Row],[Order Date]])</f>
        <v>7</v>
      </c>
      <c r="F1457" s="16" t="str">
        <f>TEXT(SalesDataTable[[#This Row],[Order Date]],"MMM")</f>
        <v>Jul</v>
      </c>
      <c r="G1457" s="4" t="s">
        <v>20</v>
      </c>
      <c r="H1457" s="4" t="s">
        <v>33</v>
      </c>
      <c r="I1457" s="4" t="s">
        <v>2</v>
      </c>
      <c r="J1457" s="4" t="s">
        <v>13</v>
      </c>
      <c r="K1457" s="4" t="s">
        <v>9</v>
      </c>
      <c r="L1457" s="4" t="s">
        <v>46</v>
      </c>
      <c r="M1457" s="8">
        <v>2</v>
      </c>
      <c r="N1457" s="5">
        <v>70.790000000000006</v>
      </c>
      <c r="O1457" s="6">
        <v>0</v>
      </c>
      <c r="P1457" s="5">
        <v>32.44</v>
      </c>
      <c r="Q1457" s="5">
        <f t="shared" si="88"/>
        <v>141.58000000000001</v>
      </c>
      <c r="R1457" s="5">
        <f t="shared" si="89"/>
        <v>64.88</v>
      </c>
      <c r="S1457" s="5">
        <f t="shared" si="90"/>
        <v>76.700000000000017</v>
      </c>
      <c r="T1457" s="7">
        <f t="shared" si="91"/>
        <v>0.541743184065546</v>
      </c>
    </row>
    <row r="1458" spans="1:20" ht="15.6">
      <c r="A1458" s="2">
        <v>2009</v>
      </c>
      <c r="B1458" s="3">
        <v>46226</v>
      </c>
      <c r="C1458" s="4">
        <f>YEAR(SalesDataTable[[#This Row],[Order Date]])</f>
        <v>2026</v>
      </c>
      <c r="D1458" s="16" t="str">
        <f>"Q"&amp;ROUNDUP(MONTH(SalesDataTable[[#This Row],[Order Date]])/3,0)</f>
        <v>Q3</v>
      </c>
      <c r="E1458" s="4">
        <f>MONTH(SalesDataTable[[#This Row],[Order Date]])</f>
        <v>7</v>
      </c>
      <c r="F1458" s="16" t="str">
        <f>TEXT(SalesDataTable[[#This Row],[Order Date]],"MMM")</f>
        <v>Jul</v>
      </c>
      <c r="G1458" s="4" t="s">
        <v>11</v>
      </c>
      <c r="H1458" s="4" t="s">
        <v>39</v>
      </c>
      <c r="I1458" s="4" t="s">
        <v>2</v>
      </c>
      <c r="J1458" s="4" t="s">
        <v>13</v>
      </c>
      <c r="K1458" s="4" t="s">
        <v>14</v>
      </c>
      <c r="L1458" s="4" t="s">
        <v>32</v>
      </c>
      <c r="M1458" s="8">
        <v>2</v>
      </c>
      <c r="N1458" s="5">
        <v>46.41</v>
      </c>
      <c r="O1458" s="6">
        <v>0</v>
      </c>
      <c r="P1458" s="5">
        <v>18.600000000000001</v>
      </c>
      <c r="Q1458" s="5">
        <f t="shared" si="88"/>
        <v>92.82</v>
      </c>
      <c r="R1458" s="5">
        <f t="shared" si="89"/>
        <v>37.200000000000003</v>
      </c>
      <c r="S1458" s="5">
        <f t="shared" si="90"/>
        <v>55.61999999999999</v>
      </c>
      <c r="T1458" s="7">
        <f t="shared" si="91"/>
        <v>0.59922430510665803</v>
      </c>
    </row>
    <row r="1459" spans="1:20" ht="15.6">
      <c r="A1459" s="2">
        <v>2838</v>
      </c>
      <c r="B1459" s="3">
        <v>46226</v>
      </c>
      <c r="C1459" s="4">
        <f>YEAR(SalesDataTable[[#This Row],[Order Date]])</f>
        <v>2026</v>
      </c>
      <c r="D1459" s="16" t="str">
        <f>"Q"&amp;ROUNDUP(MONTH(SalesDataTable[[#This Row],[Order Date]])/3,0)</f>
        <v>Q3</v>
      </c>
      <c r="E1459" s="4">
        <f>MONTH(SalesDataTable[[#This Row],[Order Date]])</f>
        <v>7</v>
      </c>
      <c r="F1459" s="16" t="str">
        <f>TEXT(SalesDataTable[[#This Row],[Order Date]],"MMM")</f>
        <v>Jul</v>
      </c>
      <c r="G1459" s="4" t="s">
        <v>20</v>
      </c>
      <c r="H1459" s="4" t="s">
        <v>47</v>
      </c>
      <c r="I1459" s="4" t="s">
        <v>28</v>
      </c>
      <c r="J1459" s="4" t="s">
        <v>13</v>
      </c>
      <c r="K1459" s="4" t="s">
        <v>9</v>
      </c>
      <c r="L1459" s="4" t="s">
        <v>46</v>
      </c>
      <c r="M1459" s="8">
        <v>1</v>
      </c>
      <c r="N1459" s="5">
        <v>69.75</v>
      </c>
      <c r="O1459" s="6">
        <v>0</v>
      </c>
      <c r="P1459" s="5">
        <v>33.299999999999997</v>
      </c>
      <c r="Q1459" s="5">
        <f t="shared" si="88"/>
        <v>69.75</v>
      </c>
      <c r="R1459" s="5">
        <f t="shared" si="89"/>
        <v>33.299999999999997</v>
      </c>
      <c r="S1459" s="5">
        <f t="shared" si="90"/>
        <v>36.450000000000003</v>
      </c>
      <c r="T1459" s="7">
        <f t="shared" si="91"/>
        <v>0.52258064516129032</v>
      </c>
    </row>
    <row r="1460" spans="1:20" ht="15.6">
      <c r="A1460" s="2">
        <v>3730</v>
      </c>
      <c r="B1460" s="3">
        <v>46226</v>
      </c>
      <c r="C1460" s="4">
        <f>YEAR(SalesDataTable[[#This Row],[Order Date]])</f>
        <v>2026</v>
      </c>
      <c r="D1460" s="16" t="str">
        <f>"Q"&amp;ROUNDUP(MONTH(SalesDataTable[[#This Row],[Order Date]])/3,0)</f>
        <v>Q3</v>
      </c>
      <c r="E1460" s="4">
        <f>MONTH(SalesDataTable[[#This Row],[Order Date]])</f>
        <v>7</v>
      </c>
      <c r="F1460" s="16" t="str">
        <f>TEXT(SalesDataTable[[#This Row],[Order Date]],"MMM")</f>
        <v>Jul</v>
      </c>
      <c r="G1460" s="4" t="s">
        <v>0</v>
      </c>
      <c r="H1460" s="4" t="s">
        <v>50</v>
      </c>
      <c r="I1460" s="4" t="s">
        <v>19</v>
      </c>
      <c r="J1460" s="4" t="s">
        <v>16</v>
      </c>
      <c r="K1460" s="4" t="s">
        <v>4</v>
      </c>
      <c r="L1460" s="4" t="s">
        <v>26</v>
      </c>
      <c r="M1460" s="8">
        <v>3</v>
      </c>
      <c r="N1460" s="5">
        <v>40.81</v>
      </c>
      <c r="O1460" s="6">
        <v>0</v>
      </c>
      <c r="P1460" s="5">
        <v>16.86</v>
      </c>
      <c r="Q1460" s="5">
        <f t="shared" si="88"/>
        <v>122.43</v>
      </c>
      <c r="R1460" s="5">
        <f t="shared" si="89"/>
        <v>50.58</v>
      </c>
      <c r="S1460" s="5">
        <f t="shared" si="90"/>
        <v>71.850000000000009</v>
      </c>
      <c r="T1460" s="7">
        <f t="shared" si="91"/>
        <v>0.58686596422445481</v>
      </c>
    </row>
    <row r="1461" spans="1:20" ht="15.6">
      <c r="A1461" s="2">
        <v>4287</v>
      </c>
      <c r="B1461" s="3">
        <v>46226</v>
      </c>
      <c r="C1461" s="4">
        <f>YEAR(SalesDataTable[[#This Row],[Order Date]])</f>
        <v>2026</v>
      </c>
      <c r="D1461" s="16" t="str">
        <f>"Q"&amp;ROUNDUP(MONTH(SalesDataTable[[#This Row],[Order Date]])/3,0)</f>
        <v>Q3</v>
      </c>
      <c r="E1461" s="4">
        <f>MONTH(SalesDataTable[[#This Row],[Order Date]])</f>
        <v>7</v>
      </c>
      <c r="F1461" s="16" t="str">
        <f>TEXT(SalesDataTable[[#This Row],[Order Date]],"MMM")</f>
        <v>Jul</v>
      </c>
      <c r="G1461" s="4" t="s">
        <v>20</v>
      </c>
      <c r="H1461" s="4" t="s">
        <v>33</v>
      </c>
      <c r="I1461" s="4" t="s">
        <v>28</v>
      </c>
      <c r="J1461" s="4" t="s">
        <v>3</v>
      </c>
      <c r="K1461" s="4" t="s">
        <v>9</v>
      </c>
      <c r="L1461" s="4" t="s">
        <v>37</v>
      </c>
      <c r="M1461" s="8">
        <v>5</v>
      </c>
      <c r="N1461" s="5">
        <v>156.69</v>
      </c>
      <c r="O1461" s="6">
        <v>0</v>
      </c>
      <c r="P1461" s="5">
        <v>80.489999999999995</v>
      </c>
      <c r="Q1461" s="5">
        <f t="shared" si="88"/>
        <v>783.45</v>
      </c>
      <c r="R1461" s="5">
        <f t="shared" si="89"/>
        <v>402.45</v>
      </c>
      <c r="S1461" s="5">
        <f t="shared" si="90"/>
        <v>381.00000000000006</v>
      </c>
      <c r="T1461" s="7">
        <f t="shared" si="91"/>
        <v>0.48631054949262881</v>
      </c>
    </row>
    <row r="1462" spans="1:20" ht="15.6">
      <c r="A1462" s="2">
        <v>4297</v>
      </c>
      <c r="B1462" s="3">
        <v>46226</v>
      </c>
      <c r="C1462" s="4">
        <f>YEAR(SalesDataTable[[#This Row],[Order Date]])</f>
        <v>2026</v>
      </c>
      <c r="D1462" s="16" t="str">
        <f>"Q"&amp;ROUNDUP(MONTH(SalesDataTable[[#This Row],[Order Date]])/3,0)</f>
        <v>Q3</v>
      </c>
      <c r="E1462" s="4">
        <f>MONTH(SalesDataTable[[#This Row],[Order Date]])</f>
        <v>7</v>
      </c>
      <c r="F1462" s="16" t="str">
        <f>TEXT(SalesDataTable[[#This Row],[Order Date]],"MMM")</f>
        <v>Jul</v>
      </c>
      <c r="G1462" s="4" t="s">
        <v>6</v>
      </c>
      <c r="H1462" s="4" t="s">
        <v>27</v>
      </c>
      <c r="I1462" s="4" t="s">
        <v>28</v>
      </c>
      <c r="J1462" s="4" t="s">
        <v>3</v>
      </c>
      <c r="K1462" s="4" t="s">
        <v>14</v>
      </c>
      <c r="L1462" s="4" t="s">
        <v>48</v>
      </c>
      <c r="M1462" s="8">
        <v>1</v>
      </c>
      <c r="N1462" s="5">
        <v>168.59</v>
      </c>
      <c r="O1462" s="6">
        <v>0.1</v>
      </c>
      <c r="P1462" s="5">
        <v>88.8</v>
      </c>
      <c r="Q1462" s="5">
        <f t="shared" si="88"/>
        <v>151.73099999999999</v>
      </c>
      <c r="R1462" s="5">
        <f t="shared" si="89"/>
        <v>88.8</v>
      </c>
      <c r="S1462" s="5">
        <f t="shared" si="90"/>
        <v>62.930999999999997</v>
      </c>
      <c r="T1462" s="7">
        <f t="shared" si="91"/>
        <v>0.41475374181940405</v>
      </c>
    </row>
    <row r="1463" spans="1:20" ht="15.6">
      <c r="A1463" s="2">
        <v>5118</v>
      </c>
      <c r="B1463" s="3">
        <v>46226</v>
      </c>
      <c r="C1463" s="4">
        <f>YEAR(SalesDataTable[[#This Row],[Order Date]])</f>
        <v>2026</v>
      </c>
      <c r="D1463" s="16" t="str">
        <f>"Q"&amp;ROUNDUP(MONTH(SalesDataTable[[#This Row],[Order Date]])/3,0)</f>
        <v>Q3</v>
      </c>
      <c r="E1463" s="4">
        <f>MONTH(SalesDataTable[[#This Row],[Order Date]])</f>
        <v>7</v>
      </c>
      <c r="F1463" s="16" t="str">
        <f>TEXT(SalesDataTable[[#This Row],[Order Date]],"MMM")</f>
        <v>Jul</v>
      </c>
      <c r="G1463" s="4" t="s">
        <v>6</v>
      </c>
      <c r="H1463" s="4" t="s">
        <v>43</v>
      </c>
      <c r="I1463" s="4" t="s">
        <v>2</v>
      </c>
      <c r="J1463" s="4" t="s">
        <v>16</v>
      </c>
      <c r="K1463" s="4" t="s">
        <v>14</v>
      </c>
      <c r="L1463" s="4" t="s">
        <v>15</v>
      </c>
      <c r="M1463" s="8">
        <v>5</v>
      </c>
      <c r="N1463" s="5">
        <v>36.880000000000003</v>
      </c>
      <c r="O1463" s="6">
        <v>0.1</v>
      </c>
      <c r="P1463" s="5">
        <v>13.76</v>
      </c>
      <c r="Q1463" s="5">
        <f t="shared" si="88"/>
        <v>165.96</v>
      </c>
      <c r="R1463" s="5">
        <f t="shared" si="89"/>
        <v>68.8</v>
      </c>
      <c r="S1463" s="5">
        <f t="shared" si="90"/>
        <v>97.160000000000011</v>
      </c>
      <c r="T1463" s="7">
        <f t="shared" si="91"/>
        <v>0.58544227524704751</v>
      </c>
    </row>
    <row r="1464" spans="1:20" ht="15.6">
      <c r="A1464" s="2">
        <v>363</v>
      </c>
      <c r="B1464" s="3">
        <v>46227</v>
      </c>
      <c r="C1464" s="4">
        <f>YEAR(SalesDataTable[[#This Row],[Order Date]])</f>
        <v>2026</v>
      </c>
      <c r="D1464" s="16" t="str">
        <f>"Q"&amp;ROUNDUP(MONTH(SalesDataTable[[#This Row],[Order Date]])/3,0)</f>
        <v>Q3</v>
      </c>
      <c r="E1464" s="4">
        <f>MONTH(SalesDataTable[[#This Row],[Order Date]])</f>
        <v>7</v>
      </c>
      <c r="F1464" s="16" t="str">
        <f>TEXT(SalesDataTable[[#This Row],[Order Date]],"MMM")</f>
        <v>Jul</v>
      </c>
      <c r="G1464" s="4" t="s">
        <v>0</v>
      </c>
      <c r="H1464" s="4" t="s">
        <v>1</v>
      </c>
      <c r="I1464" s="4" t="s">
        <v>8</v>
      </c>
      <c r="J1464" s="4" t="s">
        <v>16</v>
      </c>
      <c r="K1464" s="4" t="s">
        <v>14</v>
      </c>
      <c r="L1464" s="4" t="s">
        <v>44</v>
      </c>
      <c r="M1464" s="8">
        <v>8</v>
      </c>
      <c r="N1464" s="5">
        <v>136.13</v>
      </c>
      <c r="O1464" s="6">
        <v>0.1</v>
      </c>
      <c r="P1464" s="5">
        <v>66.55</v>
      </c>
      <c r="Q1464" s="5">
        <f t="shared" si="88"/>
        <v>980.13599999999997</v>
      </c>
      <c r="R1464" s="5">
        <f t="shared" si="89"/>
        <v>532.4</v>
      </c>
      <c r="S1464" s="5">
        <f t="shared" si="90"/>
        <v>447.73599999999999</v>
      </c>
      <c r="T1464" s="7">
        <f t="shared" si="91"/>
        <v>0.45681007533648393</v>
      </c>
    </row>
    <row r="1465" spans="1:20" ht="15.6">
      <c r="A1465" s="2">
        <v>4243</v>
      </c>
      <c r="B1465" s="3">
        <v>46227</v>
      </c>
      <c r="C1465" s="4">
        <f>YEAR(SalesDataTable[[#This Row],[Order Date]])</f>
        <v>2026</v>
      </c>
      <c r="D1465" s="16" t="str">
        <f>"Q"&amp;ROUNDUP(MONTH(SalesDataTable[[#This Row],[Order Date]])/3,0)</f>
        <v>Q3</v>
      </c>
      <c r="E1465" s="4">
        <f>MONTH(SalesDataTable[[#This Row],[Order Date]])</f>
        <v>7</v>
      </c>
      <c r="F1465" s="16" t="str">
        <f>TEXT(SalesDataTable[[#This Row],[Order Date]],"MMM")</f>
        <v>Jul</v>
      </c>
      <c r="G1465" s="4" t="s">
        <v>6</v>
      </c>
      <c r="H1465" s="4" t="s">
        <v>49</v>
      </c>
      <c r="I1465" s="4" t="s">
        <v>28</v>
      </c>
      <c r="J1465" s="4" t="s">
        <v>3</v>
      </c>
      <c r="K1465" s="4" t="s">
        <v>4</v>
      </c>
      <c r="L1465" s="4" t="s">
        <v>26</v>
      </c>
      <c r="M1465" s="8">
        <v>2</v>
      </c>
      <c r="N1465" s="5">
        <v>40.479999999999997</v>
      </c>
      <c r="O1465" s="6">
        <v>0.05</v>
      </c>
      <c r="P1465" s="5">
        <v>16.93</v>
      </c>
      <c r="Q1465" s="5">
        <f t="shared" si="88"/>
        <v>76.911999999999992</v>
      </c>
      <c r="R1465" s="5">
        <f t="shared" si="89"/>
        <v>33.86</v>
      </c>
      <c r="S1465" s="5">
        <f t="shared" si="90"/>
        <v>43.051999999999992</v>
      </c>
      <c r="T1465" s="7">
        <f t="shared" si="91"/>
        <v>0.5597566049511129</v>
      </c>
    </row>
    <row r="1466" spans="1:20" ht="15.6">
      <c r="A1466" s="2">
        <v>4348</v>
      </c>
      <c r="B1466" s="3">
        <v>46227</v>
      </c>
      <c r="C1466" s="4">
        <f>YEAR(SalesDataTable[[#This Row],[Order Date]])</f>
        <v>2026</v>
      </c>
      <c r="D1466" s="16" t="str">
        <f>"Q"&amp;ROUNDUP(MONTH(SalesDataTable[[#This Row],[Order Date]])/3,0)</f>
        <v>Q3</v>
      </c>
      <c r="E1466" s="4">
        <f>MONTH(SalesDataTable[[#This Row],[Order Date]])</f>
        <v>7</v>
      </c>
      <c r="F1466" s="16" t="str">
        <f>TEXT(SalesDataTable[[#This Row],[Order Date]],"MMM")</f>
        <v>Jul</v>
      </c>
      <c r="G1466" s="4" t="s">
        <v>0</v>
      </c>
      <c r="H1466" s="4" t="s">
        <v>1</v>
      </c>
      <c r="I1466" s="4" t="s">
        <v>2</v>
      </c>
      <c r="J1466" s="4" t="s">
        <v>13</v>
      </c>
      <c r="K1466" s="4" t="s">
        <v>4</v>
      </c>
      <c r="L1466" s="4" t="s">
        <v>22</v>
      </c>
      <c r="M1466" s="8">
        <v>4</v>
      </c>
      <c r="N1466" s="5">
        <v>50.09</v>
      </c>
      <c r="O1466" s="6">
        <v>0</v>
      </c>
      <c r="P1466" s="5">
        <v>22.11</v>
      </c>
      <c r="Q1466" s="5">
        <f t="shared" si="88"/>
        <v>200.36</v>
      </c>
      <c r="R1466" s="5">
        <f t="shared" si="89"/>
        <v>88.44</v>
      </c>
      <c r="S1466" s="5">
        <f t="shared" si="90"/>
        <v>111.92000000000002</v>
      </c>
      <c r="T1466" s="7">
        <f t="shared" si="91"/>
        <v>0.55859452984627678</v>
      </c>
    </row>
    <row r="1467" spans="1:20" ht="15.6">
      <c r="A1467" s="2">
        <v>4405</v>
      </c>
      <c r="B1467" s="3">
        <v>46227</v>
      </c>
      <c r="C1467" s="4">
        <f>YEAR(SalesDataTable[[#This Row],[Order Date]])</f>
        <v>2026</v>
      </c>
      <c r="D1467" s="16" t="str">
        <f>"Q"&amp;ROUNDUP(MONTH(SalesDataTable[[#This Row],[Order Date]])/3,0)</f>
        <v>Q3</v>
      </c>
      <c r="E1467" s="4">
        <f>MONTH(SalesDataTable[[#This Row],[Order Date]])</f>
        <v>7</v>
      </c>
      <c r="F1467" s="16" t="str">
        <f>TEXT(SalesDataTable[[#This Row],[Order Date]],"MMM")</f>
        <v>Jul</v>
      </c>
      <c r="G1467" s="4" t="s">
        <v>20</v>
      </c>
      <c r="H1467" s="4" t="s">
        <v>33</v>
      </c>
      <c r="I1467" s="4" t="s">
        <v>2</v>
      </c>
      <c r="J1467" s="4" t="s">
        <v>3</v>
      </c>
      <c r="K1467" s="4" t="s">
        <v>9</v>
      </c>
      <c r="L1467" s="4" t="s">
        <v>37</v>
      </c>
      <c r="M1467" s="8">
        <v>1</v>
      </c>
      <c r="N1467" s="5">
        <v>156.54</v>
      </c>
      <c r="O1467" s="6">
        <v>0.1</v>
      </c>
      <c r="P1467" s="5">
        <v>77.38</v>
      </c>
      <c r="Q1467" s="5">
        <f t="shared" si="88"/>
        <v>140.886</v>
      </c>
      <c r="R1467" s="5">
        <f t="shared" si="89"/>
        <v>77.38</v>
      </c>
      <c r="S1467" s="5">
        <f t="shared" si="90"/>
        <v>63.506</v>
      </c>
      <c r="T1467" s="7">
        <f t="shared" si="91"/>
        <v>0.4507616086765186</v>
      </c>
    </row>
    <row r="1468" spans="1:20" ht="15.6">
      <c r="A1468" s="2">
        <v>4857</v>
      </c>
      <c r="B1468" s="3">
        <v>46227</v>
      </c>
      <c r="C1468" s="4">
        <f>YEAR(SalesDataTable[[#This Row],[Order Date]])</f>
        <v>2026</v>
      </c>
      <c r="D1468" s="16" t="str">
        <f>"Q"&amp;ROUNDUP(MONTH(SalesDataTable[[#This Row],[Order Date]])/3,0)</f>
        <v>Q3</v>
      </c>
      <c r="E1468" s="4">
        <f>MONTH(SalesDataTable[[#This Row],[Order Date]])</f>
        <v>7</v>
      </c>
      <c r="F1468" s="16" t="str">
        <f>TEXT(SalesDataTable[[#This Row],[Order Date]],"MMM")</f>
        <v>Jul</v>
      </c>
      <c r="G1468" s="4" t="s">
        <v>6</v>
      </c>
      <c r="H1468" s="4" t="s">
        <v>27</v>
      </c>
      <c r="I1468" s="4" t="s">
        <v>19</v>
      </c>
      <c r="J1468" s="4" t="s">
        <v>3</v>
      </c>
      <c r="K1468" s="4" t="s">
        <v>9</v>
      </c>
      <c r="L1468" s="4" t="s">
        <v>37</v>
      </c>
      <c r="M1468" s="8">
        <v>1</v>
      </c>
      <c r="N1468" s="5">
        <v>152.1</v>
      </c>
      <c r="O1468" s="6">
        <v>0.1</v>
      </c>
      <c r="P1468" s="5">
        <v>80.459999999999994</v>
      </c>
      <c r="Q1468" s="5">
        <f t="shared" si="88"/>
        <v>136.88999999999999</v>
      </c>
      <c r="R1468" s="5">
        <f t="shared" si="89"/>
        <v>80.459999999999994</v>
      </c>
      <c r="S1468" s="5">
        <f t="shared" si="90"/>
        <v>56.429999999999993</v>
      </c>
      <c r="T1468" s="7">
        <f t="shared" si="91"/>
        <v>0.41222879684418146</v>
      </c>
    </row>
    <row r="1469" spans="1:20" ht="15.6">
      <c r="A1469" s="2">
        <v>87</v>
      </c>
      <c r="B1469" s="3">
        <v>46228</v>
      </c>
      <c r="C1469" s="4">
        <f>YEAR(SalesDataTable[[#This Row],[Order Date]])</f>
        <v>2026</v>
      </c>
      <c r="D1469" s="16" t="str">
        <f>"Q"&amp;ROUNDUP(MONTH(SalesDataTable[[#This Row],[Order Date]])/3,0)</f>
        <v>Q3</v>
      </c>
      <c r="E1469" s="4">
        <f>MONTH(SalesDataTable[[#This Row],[Order Date]])</f>
        <v>7</v>
      </c>
      <c r="F1469" s="16" t="str">
        <f>TEXT(SalesDataTable[[#This Row],[Order Date]],"MMM")</f>
        <v>Jul</v>
      </c>
      <c r="G1469" s="4" t="s">
        <v>6</v>
      </c>
      <c r="H1469" s="4" t="s">
        <v>41</v>
      </c>
      <c r="I1469" s="4" t="s">
        <v>2</v>
      </c>
      <c r="J1469" s="4" t="s">
        <v>3</v>
      </c>
      <c r="K1469" s="4" t="s">
        <v>9</v>
      </c>
      <c r="L1469" s="4" t="s">
        <v>37</v>
      </c>
      <c r="M1469" s="8">
        <v>1</v>
      </c>
      <c r="N1469" s="5">
        <v>155.35</v>
      </c>
      <c r="O1469" s="6">
        <v>0</v>
      </c>
      <c r="P1469" s="5">
        <v>80.47</v>
      </c>
      <c r="Q1469" s="5">
        <f t="shared" si="88"/>
        <v>155.35</v>
      </c>
      <c r="R1469" s="5">
        <f t="shared" si="89"/>
        <v>80.47</v>
      </c>
      <c r="S1469" s="5">
        <f t="shared" si="90"/>
        <v>74.88</v>
      </c>
      <c r="T1469" s="7">
        <f t="shared" si="91"/>
        <v>0.48200836820083681</v>
      </c>
    </row>
    <row r="1470" spans="1:20" ht="15.6">
      <c r="A1470" s="2">
        <v>315</v>
      </c>
      <c r="B1470" s="3">
        <v>46228</v>
      </c>
      <c r="C1470" s="4">
        <f>YEAR(SalesDataTable[[#This Row],[Order Date]])</f>
        <v>2026</v>
      </c>
      <c r="D1470" s="16" t="str">
        <f>"Q"&amp;ROUNDUP(MONTH(SalesDataTable[[#This Row],[Order Date]])/3,0)</f>
        <v>Q3</v>
      </c>
      <c r="E1470" s="4">
        <f>MONTH(SalesDataTable[[#This Row],[Order Date]])</f>
        <v>7</v>
      </c>
      <c r="F1470" s="16" t="str">
        <f>TEXT(SalesDataTable[[#This Row],[Order Date]],"MMM")</f>
        <v>Jul</v>
      </c>
      <c r="G1470" s="4" t="s">
        <v>11</v>
      </c>
      <c r="H1470" s="4" t="s">
        <v>18</v>
      </c>
      <c r="I1470" s="4" t="s">
        <v>28</v>
      </c>
      <c r="J1470" s="4" t="s">
        <v>13</v>
      </c>
      <c r="K1470" s="4" t="s">
        <v>4</v>
      </c>
      <c r="L1470" s="4" t="s">
        <v>5</v>
      </c>
      <c r="M1470" s="8">
        <v>1</v>
      </c>
      <c r="N1470" s="5">
        <v>81.13</v>
      </c>
      <c r="O1470" s="6">
        <v>0.05</v>
      </c>
      <c r="P1470" s="5">
        <v>42.41</v>
      </c>
      <c r="Q1470" s="5">
        <f t="shared" si="88"/>
        <v>77.073499999999996</v>
      </c>
      <c r="R1470" s="5">
        <f t="shared" si="89"/>
        <v>42.41</v>
      </c>
      <c r="S1470" s="5">
        <f t="shared" si="90"/>
        <v>34.663499999999999</v>
      </c>
      <c r="T1470" s="7">
        <f t="shared" si="91"/>
        <v>0.44974602165465433</v>
      </c>
    </row>
    <row r="1471" spans="1:20" ht="15.6">
      <c r="A1471" s="2">
        <v>970</v>
      </c>
      <c r="B1471" s="3">
        <v>46228</v>
      </c>
      <c r="C1471" s="4">
        <f>YEAR(SalesDataTable[[#This Row],[Order Date]])</f>
        <v>2026</v>
      </c>
      <c r="D1471" s="16" t="str">
        <f>"Q"&amp;ROUNDUP(MONTH(SalesDataTable[[#This Row],[Order Date]])/3,0)</f>
        <v>Q3</v>
      </c>
      <c r="E1471" s="4">
        <f>MONTH(SalesDataTable[[#This Row],[Order Date]])</f>
        <v>7</v>
      </c>
      <c r="F1471" s="16" t="str">
        <f>TEXT(SalesDataTable[[#This Row],[Order Date]],"MMM")</f>
        <v>Jul</v>
      </c>
      <c r="G1471" s="4" t="s">
        <v>6</v>
      </c>
      <c r="H1471" s="4" t="s">
        <v>41</v>
      </c>
      <c r="I1471" s="4" t="s">
        <v>2</v>
      </c>
      <c r="J1471" s="4" t="s">
        <v>13</v>
      </c>
      <c r="K1471" s="4" t="s">
        <v>9</v>
      </c>
      <c r="L1471" s="4" t="s">
        <v>17</v>
      </c>
      <c r="M1471" s="8">
        <v>1</v>
      </c>
      <c r="N1471" s="5">
        <v>145.87</v>
      </c>
      <c r="O1471" s="6">
        <v>0</v>
      </c>
      <c r="P1471" s="5">
        <v>81.430000000000007</v>
      </c>
      <c r="Q1471" s="5">
        <f t="shared" si="88"/>
        <v>145.87</v>
      </c>
      <c r="R1471" s="5">
        <f t="shared" si="89"/>
        <v>81.430000000000007</v>
      </c>
      <c r="S1471" s="5">
        <f t="shared" si="90"/>
        <v>64.44</v>
      </c>
      <c r="T1471" s="7">
        <f t="shared" si="91"/>
        <v>0.44176321382052508</v>
      </c>
    </row>
    <row r="1472" spans="1:20" ht="15.6">
      <c r="A1472" s="2">
        <v>1891</v>
      </c>
      <c r="B1472" s="3">
        <v>46228</v>
      </c>
      <c r="C1472" s="4">
        <f>YEAR(SalesDataTable[[#This Row],[Order Date]])</f>
        <v>2026</v>
      </c>
      <c r="D1472" s="16" t="str">
        <f>"Q"&amp;ROUNDUP(MONTH(SalesDataTable[[#This Row],[Order Date]])/3,0)</f>
        <v>Q3</v>
      </c>
      <c r="E1472" s="4">
        <f>MONTH(SalesDataTable[[#This Row],[Order Date]])</f>
        <v>7</v>
      </c>
      <c r="F1472" s="16" t="str">
        <f>TEXT(SalesDataTable[[#This Row],[Order Date]],"MMM")</f>
        <v>Jul</v>
      </c>
      <c r="G1472" s="4" t="s">
        <v>6</v>
      </c>
      <c r="H1472" s="4" t="s">
        <v>43</v>
      </c>
      <c r="I1472" s="4" t="s">
        <v>2</v>
      </c>
      <c r="J1472" s="4" t="s">
        <v>13</v>
      </c>
      <c r="K1472" s="4" t="s">
        <v>9</v>
      </c>
      <c r="L1472" s="4" t="s">
        <v>37</v>
      </c>
      <c r="M1472" s="8">
        <v>6</v>
      </c>
      <c r="N1472" s="5">
        <v>151.88999999999999</v>
      </c>
      <c r="O1472" s="6">
        <v>0.15</v>
      </c>
      <c r="P1472" s="5">
        <v>76.83</v>
      </c>
      <c r="Q1472" s="5">
        <f t="shared" si="88"/>
        <v>774.6389999999999</v>
      </c>
      <c r="R1472" s="5">
        <f t="shared" si="89"/>
        <v>460.98</v>
      </c>
      <c r="S1472" s="5">
        <f t="shared" si="90"/>
        <v>313.65899999999988</v>
      </c>
      <c r="T1472" s="7">
        <f t="shared" si="91"/>
        <v>0.40490989996630677</v>
      </c>
    </row>
    <row r="1473" spans="1:20" ht="15.6">
      <c r="A1473" s="2">
        <v>2148</v>
      </c>
      <c r="B1473" s="3">
        <v>46228</v>
      </c>
      <c r="C1473" s="4">
        <f>YEAR(SalesDataTable[[#This Row],[Order Date]])</f>
        <v>2026</v>
      </c>
      <c r="D1473" s="16" t="str">
        <f>"Q"&amp;ROUNDUP(MONTH(SalesDataTable[[#This Row],[Order Date]])/3,0)</f>
        <v>Q3</v>
      </c>
      <c r="E1473" s="4">
        <f>MONTH(SalesDataTable[[#This Row],[Order Date]])</f>
        <v>7</v>
      </c>
      <c r="F1473" s="16" t="str">
        <f>TEXT(SalesDataTable[[#This Row],[Order Date]],"MMM")</f>
        <v>Jul</v>
      </c>
      <c r="G1473" s="4" t="s">
        <v>11</v>
      </c>
      <c r="H1473" s="4" t="s">
        <v>39</v>
      </c>
      <c r="I1473" s="4" t="s">
        <v>2</v>
      </c>
      <c r="J1473" s="4" t="s">
        <v>13</v>
      </c>
      <c r="K1473" s="4" t="s">
        <v>34</v>
      </c>
      <c r="L1473" s="4" t="s">
        <v>35</v>
      </c>
      <c r="M1473" s="8">
        <v>2</v>
      </c>
      <c r="N1473" s="5">
        <v>41.14</v>
      </c>
      <c r="O1473" s="6">
        <v>0.1</v>
      </c>
      <c r="P1473" s="5">
        <v>14.84</v>
      </c>
      <c r="Q1473" s="5">
        <f t="shared" si="88"/>
        <v>74.052000000000007</v>
      </c>
      <c r="R1473" s="5">
        <f t="shared" si="89"/>
        <v>29.68</v>
      </c>
      <c r="S1473" s="5">
        <f t="shared" si="90"/>
        <v>44.372000000000007</v>
      </c>
      <c r="T1473" s="7">
        <f t="shared" si="91"/>
        <v>0.59920056176740677</v>
      </c>
    </row>
    <row r="1474" spans="1:20" ht="15.6">
      <c r="A1474" s="2">
        <v>2467</v>
      </c>
      <c r="B1474" s="3">
        <v>46228</v>
      </c>
      <c r="C1474" s="4">
        <f>YEAR(SalesDataTable[[#This Row],[Order Date]])</f>
        <v>2026</v>
      </c>
      <c r="D1474" s="16" t="str">
        <f>"Q"&amp;ROUNDUP(MONTH(SalesDataTable[[#This Row],[Order Date]])/3,0)</f>
        <v>Q3</v>
      </c>
      <c r="E1474" s="4">
        <f>MONTH(SalesDataTable[[#This Row],[Order Date]])</f>
        <v>7</v>
      </c>
      <c r="F1474" s="16" t="str">
        <f>TEXT(SalesDataTable[[#This Row],[Order Date]],"MMM")</f>
        <v>Jul</v>
      </c>
      <c r="G1474" s="4" t="s">
        <v>20</v>
      </c>
      <c r="H1474" s="4" t="s">
        <v>21</v>
      </c>
      <c r="I1474" s="4" t="s">
        <v>19</v>
      </c>
      <c r="J1474" s="4" t="s">
        <v>3</v>
      </c>
      <c r="K1474" s="4" t="s">
        <v>4</v>
      </c>
      <c r="L1474" s="4" t="s">
        <v>22</v>
      </c>
      <c r="M1474" s="8">
        <v>1</v>
      </c>
      <c r="N1474" s="5">
        <v>49.5</v>
      </c>
      <c r="O1474" s="6">
        <v>0</v>
      </c>
      <c r="P1474" s="5">
        <v>21.83</v>
      </c>
      <c r="Q1474" s="5">
        <f t="shared" ref="Q1474:Q1537" si="92">M1474*N1474*(1-O1474)</f>
        <v>49.5</v>
      </c>
      <c r="R1474" s="5">
        <f t="shared" ref="R1474:R1537" si="93">M1474*P1474</f>
        <v>21.83</v>
      </c>
      <c r="S1474" s="5">
        <f t="shared" ref="S1474:S1537" si="94">Q1474-R1474</f>
        <v>27.67</v>
      </c>
      <c r="T1474" s="7">
        <f t="shared" ref="T1474:T1537" si="95">IFERROR(S1474/Q1474,0)</f>
        <v>0.55898989898989904</v>
      </c>
    </row>
    <row r="1475" spans="1:20" ht="15.6">
      <c r="A1475" s="2">
        <v>3710</v>
      </c>
      <c r="B1475" s="3">
        <v>46228</v>
      </c>
      <c r="C1475" s="4">
        <f>YEAR(SalesDataTable[[#This Row],[Order Date]])</f>
        <v>2026</v>
      </c>
      <c r="D1475" s="16" t="str">
        <f>"Q"&amp;ROUNDUP(MONTH(SalesDataTable[[#This Row],[Order Date]])/3,0)</f>
        <v>Q3</v>
      </c>
      <c r="E1475" s="4">
        <f>MONTH(SalesDataTable[[#This Row],[Order Date]])</f>
        <v>7</v>
      </c>
      <c r="F1475" s="16" t="str">
        <f>TEXT(SalesDataTable[[#This Row],[Order Date]],"MMM")</f>
        <v>Jul</v>
      </c>
      <c r="G1475" s="4" t="s">
        <v>20</v>
      </c>
      <c r="H1475" s="4" t="s">
        <v>31</v>
      </c>
      <c r="I1475" s="4" t="s">
        <v>2</v>
      </c>
      <c r="J1475" s="4" t="s">
        <v>13</v>
      </c>
      <c r="K1475" s="4" t="s">
        <v>14</v>
      </c>
      <c r="L1475" s="4" t="s">
        <v>32</v>
      </c>
      <c r="M1475" s="8">
        <v>2</v>
      </c>
      <c r="N1475" s="5">
        <v>46.48</v>
      </c>
      <c r="O1475" s="6">
        <v>0.05</v>
      </c>
      <c r="P1475" s="5">
        <v>18.760000000000002</v>
      </c>
      <c r="Q1475" s="5">
        <f t="shared" si="92"/>
        <v>88.311999999999983</v>
      </c>
      <c r="R1475" s="5">
        <f t="shared" si="93"/>
        <v>37.520000000000003</v>
      </c>
      <c r="S1475" s="5">
        <f t="shared" si="94"/>
        <v>50.79199999999998</v>
      </c>
      <c r="T1475" s="7">
        <f t="shared" si="95"/>
        <v>0.57514267596702584</v>
      </c>
    </row>
    <row r="1476" spans="1:20" ht="15.6">
      <c r="A1476" s="2">
        <v>3714</v>
      </c>
      <c r="B1476" s="3">
        <v>46228</v>
      </c>
      <c r="C1476" s="4">
        <f>YEAR(SalesDataTable[[#This Row],[Order Date]])</f>
        <v>2026</v>
      </c>
      <c r="D1476" s="16" t="str">
        <f>"Q"&amp;ROUNDUP(MONTH(SalesDataTable[[#This Row],[Order Date]])/3,0)</f>
        <v>Q3</v>
      </c>
      <c r="E1476" s="4">
        <f>MONTH(SalesDataTable[[#This Row],[Order Date]])</f>
        <v>7</v>
      </c>
      <c r="F1476" s="16" t="str">
        <f>TEXT(SalesDataTable[[#This Row],[Order Date]],"MMM")</f>
        <v>Jul</v>
      </c>
      <c r="G1476" s="4" t="s">
        <v>11</v>
      </c>
      <c r="H1476" s="4" t="s">
        <v>12</v>
      </c>
      <c r="I1476" s="4" t="s">
        <v>28</v>
      </c>
      <c r="J1476" s="4" t="s">
        <v>3</v>
      </c>
      <c r="K1476" s="4" t="s">
        <v>14</v>
      </c>
      <c r="L1476" s="4" t="s">
        <v>15</v>
      </c>
      <c r="M1476" s="8">
        <v>1</v>
      </c>
      <c r="N1476" s="5">
        <v>36.909999999999997</v>
      </c>
      <c r="O1476" s="6">
        <v>0</v>
      </c>
      <c r="P1476" s="5">
        <v>13.56</v>
      </c>
      <c r="Q1476" s="5">
        <f t="shared" si="92"/>
        <v>36.909999999999997</v>
      </c>
      <c r="R1476" s="5">
        <f t="shared" si="93"/>
        <v>13.56</v>
      </c>
      <c r="S1476" s="5">
        <f t="shared" si="94"/>
        <v>23.349999999999994</v>
      </c>
      <c r="T1476" s="7">
        <f t="shared" si="95"/>
        <v>0.63261988620969922</v>
      </c>
    </row>
    <row r="1477" spans="1:20" ht="15.6">
      <c r="A1477" s="2">
        <v>3893</v>
      </c>
      <c r="B1477" s="3">
        <v>46228</v>
      </c>
      <c r="C1477" s="4">
        <f>YEAR(SalesDataTable[[#This Row],[Order Date]])</f>
        <v>2026</v>
      </c>
      <c r="D1477" s="16" t="str">
        <f>"Q"&amp;ROUNDUP(MONTH(SalesDataTable[[#This Row],[Order Date]])/3,0)</f>
        <v>Q3</v>
      </c>
      <c r="E1477" s="4">
        <f>MONTH(SalesDataTable[[#This Row],[Order Date]])</f>
        <v>7</v>
      </c>
      <c r="F1477" s="16" t="str">
        <f>TEXT(SalesDataTable[[#This Row],[Order Date]],"MMM")</f>
        <v>Jul</v>
      </c>
      <c r="G1477" s="4" t="s">
        <v>0</v>
      </c>
      <c r="H1477" s="4" t="s">
        <v>1</v>
      </c>
      <c r="I1477" s="4" t="s">
        <v>2</v>
      </c>
      <c r="J1477" s="4" t="s">
        <v>3</v>
      </c>
      <c r="K1477" s="4" t="s">
        <v>14</v>
      </c>
      <c r="L1477" s="4" t="s">
        <v>15</v>
      </c>
      <c r="M1477" s="8">
        <v>1</v>
      </c>
      <c r="N1477" s="5">
        <v>35.6</v>
      </c>
      <c r="O1477" s="6">
        <v>0</v>
      </c>
      <c r="P1477" s="5">
        <v>13.91</v>
      </c>
      <c r="Q1477" s="5">
        <f t="shared" si="92"/>
        <v>35.6</v>
      </c>
      <c r="R1477" s="5">
        <f t="shared" si="93"/>
        <v>13.91</v>
      </c>
      <c r="S1477" s="5">
        <f t="shared" si="94"/>
        <v>21.69</v>
      </c>
      <c r="T1477" s="7">
        <f t="shared" si="95"/>
        <v>0.60926966292134832</v>
      </c>
    </row>
    <row r="1478" spans="1:20" ht="15.6">
      <c r="A1478" s="2">
        <v>4136</v>
      </c>
      <c r="B1478" s="3">
        <v>46228</v>
      </c>
      <c r="C1478" s="4">
        <f>YEAR(SalesDataTable[[#This Row],[Order Date]])</f>
        <v>2026</v>
      </c>
      <c r="D1478" s="16" t="str">
        <f>"Q"&amp;ROUNDUP(MONTH(SalesDataTable[[#This Row],[Order Date]])/3,0)</f>
        <v>Q3</v>
      </c>
      <c r="E1478" s="4">
        <f>MONTH(SalesDataTable[[#This Row],[Order Date]])</f>
        <v>7</v>
      </c>
      <c r="F1478" s="16" t="str">
        <f>TEXT(SalesDataTable[[#This Row],[Order Date]],"MMM")</f>
        <v>Jul</v>
      </c>
      <c r="G1478" s="4" t="s">
        <v>6</v>
      </c>
      <c r="H1478" s="4" t="s">
        <v>41</v>
      </c>
      <c r="I1478" s="4" t="s">
        <v>19</v>
      </c>
      <c r="J1478" s="4" t="s">
        <v>13</v>
      </c>
      <c r="K1478" s="4" t="s">
        <v>4</v>
      </c>
      <c r="L1478" s="4" t="s">
        <v>5</v>
      </c>
      <c r="M1478" s="8">
        <v>2</v>
      </c>
      <c r="N1478" s="5">
        <v>80.25</v>
      </c>
      <c r="O1478" s="6">
        <v>0.05</v>
      </c>
      <c r="P1478" s="5">
        <v>42.39</v>
      </c>
      <c r="Q1478" s="5">
        <f t="shared" si="92"/>
        <v>152.47499999999999</v>
      </c>
      <c r="R1478" s="5">
        <f t="shared" si="93"/>
        <v>84.78</v>
      </c>
      <c r="S1478" s="5">
        <f t="shared" si="94"/>
        <v>67.694999999999993</v>
      </c>
      <c r="T1478" s="7">
        <f t="shared" si="95"/>
        <v>0.44397442203639936</v>
      </c>
    </row>
    <row r="1479" spans="1:20" ht="15.6">
      <c r="A1479" s="2">
        <v>4212</v>
      </c>
      <c r="B1479" s="3">
        <v>46228</v>
      </c>
      <c r="C1479" s="4">
        <f>YEAR(SalesDataTable[[#This Row],[Order Date]])</f>
        <v>2026</v>
      </c>
      <c r="D1479" s="16" t="str">
        <f>"Q"&amp;ROUNDUP(MONTH(SalesDataTable[[#This Row],[Order Date]])/3,0)</f>
        <v>Q3</v>
      </c>
      <c r="E1479" s="4">
        <f>MONTH(SalesDataTable[[#This Row],[Order Date]])</f>
        <v>7</v>
      </c>
      <c r="F1479" s="16" t="str">
        <f>TEXT(SalesDataTable[[#This Row],[Order Date]],"MMM")</f>
        <v>Jul</v>
      </c>
      <c r="G1479" s="4" t="s">
        <v>0</v>
      </c>
      <c r="H1479" s="4" t="s">
        <v>1</v>
      </c>
      <c r="I1479" s="4" t="s">
        <v>28</v>
      </c>
      <c r="J1479" s="4" t="s">
        <v>3</v>
      </c>
      <c r="K1479" s="4" t="s">
        <v>14</v>
      </c>
      <c r="L1479" s="4" t="s">
        <v>32</v>
      </c>
      <c r="M1479" s="8">
        <v>2</v>
      </c>
      <c r="N1479" s="5">
        <v>47.52</v>
      </c>
      <c r="O1479" s="6">
        <v>0.1</v>
      </c>
      <c r="P1479" s="5">
        <v>17.86</v>
      </c>
      <c r="Q1479" s="5">
        <f t="shared" si="92"/>
        <v>85.536000000000001</v>
      </c>
      <c r="R1479" s="5">
        <f t="shared" si="93"/>
        <v>35.72</v>
      </c>
      <c r="S1479" s="5">
        <f t="shared" si="94"/>
        <v>49.816000000000003</v>
      </c>
      <c r="T1479" s="7">
        <f t="shared" si="95"/>
        <v>0.58239805462027683</v>
      </c>
    </row>
    <row r="1480" spans="1:20" ht="15.6">
      <c r="A1480" s="2">
        <v>4332</v>
      </c>
      <c r="B1480" s="3">
        <v>46228</v>
      </c>
      <c r="C1480" s="4">
        <f>YEAR(SalesDataTable[[#This Row],[Order Date]])</f>
        <v>2026</v>
      </c>
      <c r="D1480" s="16" t="str">
        <f>"Q"&amp;ROUNDUP(MONTH(SalesDataTable[[#This Row],[Order Date]])/3,0)</f>
        <v>Q3</v>
      </c>
      <c r="E1480" s="4">
        <f>MONTH(SalesDataTable[[#This Row],[Order Date]])</f>
        <v>7</v>
      </c>
      <c r="F1480" s="16" t="str">
        <f>TEXT(SalesDataTable[[#This Row],[Order Date]],"MMM")</f>
        <v>Jul</v>
      </c>
      <c r="G1480" s="4" t="s">
        <v>20</v>
      </c>
      <c r="H1480" s="4" t="s">
        <v>47</v>
      </c>
      <c r="I1480" s="4" t="s">
        <v>2</v>
      </c>
      <c r="J1480" s="4" t="s">
        <v>13</v>
      </c>
      <c r="K1480" s="4" t="s">
        <v>14</v>
      </c>
      <c r="L1480" s="4" t="s">
        <v>48</v>
      </c>
      <c r="M1480" s="8">
        <v>2</v>
      </c>
      <c r="N1480" s="5">
        <v>164.58</v>
      </c>
      <c r="O1480" s="6">
        <v>0.1</v>
      </c>
      <c r="P1480" s="5">
        <v>86.55</v>
      </c>
      <c r="Q1480" s="5">
        <f t="shared" si="92"/>
        <v>296.24400000000003</v>
      </c>
      <c r="R1480" s="5">
        <f t="shared" si="93"/>
        <v>173.1</v>
      </c>
      <c r="S1480" s="5">
        <f t="shared" si="94"/>
        <v>123.14400000000003</v>
      </c>
      <c r="T1480" s="7">
        <f t="shared" si="95"/>
        <v>0.41568436829100341</v>
      </c>
    </row>
    <row r="1481" spans="1:20" ht="15.6">
      <c r="A1481" s="2">
        <v>702</v>
      </c>
      <c r="B1481" s="3">
        <v>46229</v>
      </c>
      <c r="C1481" s="4">
        <f>YEAR(SalesDataTable[[#This Row],[Order Date]])</f>
        <v>2026</v>
      </c>
      <c r="D1481" s="16" t="str">
        <f>"Q"&amp;ROUNDUP(MONTH(SalesDataTable[[#This Row],[Order Date]])/3,0)</f>
        <v>Q3</v>
      </c>
      <c r="E1481" s="4">
        <f>MONTH(SalesDataTable[[#This Row],[Order Date]])</f>
        <v>7</v>
      </c>
      <c r="F1481" s="16" t="str">
        <f>TEXT(SalesDataTable[[#This Row],[Order Date]],"MMM")</f>
        <v>Jul</v>
      </c>
      <c r="G1481" s="4" t="s">
        <v>0</v>
      </c>
      <c r="H1481" s="4" t="s">
        <v>36</v>
      </c>
      <c r="I1481" s="4" t="s">
        <v>2</v>
      </c>
      <c r="J1481" s="4" t="s">
        <v>13</v>
      </c>
      <c r="K1481" s="4" t="s">
        <v>4</v>
      </c>
      <c r="L1481" s="4" t="s">
        <v>26</v>
      </c>
      <c r="M1481" s="8">
        <v>1</v>
      </c>
      <c r="N1481" s="5">
        <v>39.99</v>
      </c>
      <c r="O1481" s="6">
        <v>0.05</v>
      </c>
      <c r="P1481" s="5">
        <v>16.739999999999998</v>
      </c>
      <c r="Q1481" s="5">
        <f t="shared" si="92"/>
        <v>37.990499999999997</v>
      </c>
      <c r="R1481" s="5">
        <f t="shared" si="93"/>
        <v>16.739999999999998</v>
      </c>
      <c r="S1481" s="5">
        <f t="shared" si="94"/>
        <v>21.250499999999999</v>
      </c>
      <c r="T1481" s="7">
        <f t="shared" si="95"/>
        <v>0.55936352509179932</v>
      </c>
    </row>
    <row r="1482" spans="1:20" ht="15.6">
      <c r="A1482" s="2">
        <v>1223</v>
      </c>
      <c r="B1482" s="3">
        <v>46229</v>
      </c>
      <c r="C1482" s="4">
        <f>YEAR(SalesDataTable[[#This Row],[Order Date]])</f>
        <v>2026</v>
      </c>
      <c r="D1482" s="16" t="str">
        <f>"Q"&amp;ROUNDUP(MONTH(SalesDataTable[[#This Row],[Order Date]])/3,0)</f>
        <v>Q3</v>
      </c>
      <c r="E1482" s="4">
        <f>MONTH(SalesDataTable[[#This Row],[Order Date]])</f>
        <v>7</v>
      </c>
      <c r="F1482" s="16" t="str">
        <f>TEXT(SalesDataTable[[#This Row],[Order Date]],"MMM")</f>
        <v>Jul</v>
      </c>
      <c r="G1482" s="4" t="s">
        <v>6</v>
      </c>
      <c r="H1482" s="4" t="s">
        <v>43</v>
      </c>
      <c r="I1482" s="4" t="s">
        <v>19</v>
      </c>
      <c r="J1482" s="4" t="s">
        <v>13</v>
      </c>
      <c r="K1482" s="4" t="s">
        <v>9</v>
      </c>
      <c r="L1482" s="4" t="s">
        <v>17</v>
      </c>
      <c r="M1482" s="8">
        <v>1</v>
      </c>
      <c r="N1482" s="5">
        <v>140.44</v>
      </c>
      <c r="O1482" s="6">
        <v>0</v>
      </c>
      <c r="P1482" s="5">
        <v>77.08</v>
      </c>
      <c r="Q1482" s="5">
        <f t="shared" si="92"/>
        <v>140.44</v>
      </c>
      <c r="R1482" s="5">
        <f t="shared" si="93"/>
        <v>77.08</v>
      </c>
      <c r="S1482" s="5">
        <f t="shared" si="94"/>
        <v>63.36</v>
      </c>
      <c r="T1482" s="7">
        <f t="shared" si="95"/>
        <v>0.45115351751637711</v>
      </c>
    </row>
    <row r="1483" spans="1:20" ht="15.6">
      <c r="A1483" s="2">
        <v>1370</v>
      </c>
      <c r="B1483" s="3">
        <v>46229</v>
      </c>
      <c r="C1483" s="4">
        <f>YEAR(SalesDataTable[[#This Row],[Order Date]])</f>
        <v>2026</v>
      </c>
      <c r="D1483" s="16" t="str">
        <f>"Q"&amp;ROUNDUP(MONTH(SalesDataTable[[#This Row],[Order Date]])/3,0)</f>
        <v>Q3</v>
      </c>
      <c r="E1483" s="4">
        <f>MONTH(SalesDataTable[[#This Row],[Order Date]])</f>
        <v>7</v>
      </c>
      <c r="F1483" s="16" t="str">
        <f>TEXT(SalesDataTable[[#This Row],[Order Date]],"MMM")</f>
        <v>Jul</v>
      </c>
      <c r="G1483" s="4" t="s">
        <v>11</v>
      </c>
      <c r="H1483" s="4" t="s">
        <v>39</v>
      </c>
      <c r="I1483" s="4" t="s">
        <v>28</v>
      </c>
      <c r="J1483" s="4" t="s">
        <v>13</v>
      </c>
      <c r="K1483" s="4" t="s">
        <v>34</v>
      </c>
      <c r="L1483" s="4" t="s">
        <v>38</v>
      </c>
      <c r="M1483" s="8">
        <v>2</v>
      </c>
      <c r="N1483" s="5">
        <v>123.73</v>
      </c>
      <c r="O1483" s="6">
        <v>0.05</v>
      </c>
      <c r="P1483" s="5">
        <v>68.22</v>
      </c>
      <c r="Q1483" s="5">
        <f t="shared" si="92"/>
        <v>235.08699999999999</v>
      </c>
      <c r="R1483" s="5">
        <f t="shared" si="93"/>
        <v>136.44</v>
      </c>
      <c r="S1483" s="5">
        <f t="shared" si="94"/>
        <v>98.646999999999991</v>
      </c>
      <c r="T1483" s="7">
        <f t="shared" si="95"/>
        <v>0.41961911973014243</v>
      </c>
    </row>
    <row r="1484" spans="1:20" ht="15.6">
      <c r="A1484" s="2">
        <v>3476</v>
      </c>
      <c r="B1484" s="3">
        <v>46229</v>
      </c>
      <c r="C1484" s="4">
        <f>YEAR(SalesDataTable[[#This Row],[Order Date]])</f>
        <v>2026</v>
      </c>
      <c r="D1484" s="16" t="str">
        <f>"Q"&amp;ROUNDUP(MONTH(SalesDataTable[[#This Row],[Order Date]])/3,0)</f>
        <v>Q3</v>
      </c>
      <c r="E1484" s="4">
        <f>MONTH(SalesDataTable[[#This Row],[Order Date]])</f>
        <v>7</v>
      </c>
      <c r="F1484" s="16" t="str">
        <f>TEXT(SalesDataTable[[#This Row],[Order Date]],"MMM")</f>
        <v>Jul</v>
      </c>
      <c r="G1484" s="4" t="s">
        <v>20</v>
      </c>
      <c r="H1484" s="4" t="s">
        <v>47</v>
      </c>
      <c r="I1484" s="4" t="s">
        <v>8</v>
      </c>
      <c r="J1484" s="4" t="s">
        <v>13</v>
      </c>
      <c r="K1484" s="4" t="s">
        <v>14</v>
      </c>
      <c r="L1484" s="4" t="s">
        <v>44</v>
      </c>
      <c r="M1484" s="8">
        <v>3</v>
      </c>
      <c r="N1484" s="5">
        <v>132.68</v>
      </c>
      <c r="O1484" s="6">
        <v>0.15</v>
      </c>
      <c r="P1484" s="5">
        <v>67.38</v>
      </c>
      <c r="Q1484" s="5">
        <f t="shared" si="92"/>
        <v>338.334</v>
      </c>
      <c r="R1484" s="5">
        <f t="shared" si="93"/>
        <v>202.14</v>
      </c>
      <c r="S1484" s="5">
        <f t="shared" si="94"/>
        <v>136.19400000000002</v>
      </c>
      <c r="T1484" s="7">
        <f t="shared" si="95"/>
        <v>0.40254304917625783</v>
      </c>
    </row>
    <row r="1485" spans="1:20" ht="15.6">
      <c r="A1485" s="2">
        <v>4066</v>
      </c>
      <c r="B1485" s="3">
        <v>46229</v>
      </c>
      <c r="C1485" s="4">
        <f>YEAR(SalesDataTable[[#This Row],[Order Date]])</f>
        <v>2026</v>
      </c>
      <c r="D1485" s="16" t="str">
        <f>"Q"&amp;ROUNDUP(MONTH(SalesDataTable[[#This Row],[Order Date]])/3,0)</f>
        <v>Q3</v>
      </c>
      <c r="E1485" s="4">
        <f>MONTH(SalesDataTable[[#This Row],[Order Date]])</f>
        <v>7</v>
      </c>
      <c r="F1485" s="16" t="str">
        <f>TEXT(SalesDataTable[[#This Row],[Order Date]],"MMM")</f>
        <v>Jul</v>
      </c>
      <c r="G1485" s="4" t="s">
        <v>20</v>
      </c>
      <c r="H1485" s="4" t="s">
        <v>31</v>
      </c>
      <c r="I1485" s="4" t="s">
        <v>19</v>
      </c>
      <c r="J1485" s="4" t="s">
        <v>13</v>
      </c>
      <c r="K1485" s="4" t="s">
        <v>34</v>
      </c>
      <c r="L1485" s="4" t="s">
        <v>42</v>
      </c>
      <c r="M1485" s="8">
        <v>1</v>
      </c>
      <c r="N1485" s="5">
        <v>35.479999999999997</v>
      </c>
      <c r="O1485" s="6">
        <v>0.05</v>
      </c>
      <c r="P1485" s="5">
        <v>14.15</v>
      </c>
      <c r="Q1485" s="5">
        <f t="shared" si="92"/>
        <v>33.705999999999996</v>
      </c>
      <c r="R1485" s="5">
        <f t="shared" si="93"/>
        <v>14.15</v>
      </c>
      <c r="S1485" s="5">
        <f t="shared" si="94"/>
        <v>19.555999999999997</v>
      </c>
      <c r="T1485" s="7">
        <f t="shared" si="95"/>
        <v>0.58019343737020113</v>
      </c>
    </row>
    <row r="1486" spans="1:20" ht="15.6">
      <c r="A1486" s="2">
        <v>4153</v>
      </c>
      <c r="B1486" s="3">
        <v>46229</v>
      </c>
      <c r="C1486" s="4">
        <f>YEAR(SalesDataTable[[#This Row],[Order Date]])</f>
        <v>2026</v>
      </c>
      <c r="D1486" s="16" t="str">
        <f>"Q"&amp;ROUNDUP(MONTH(SalesDataTable[[#This Row],[Order Date]])/3,0)</f>
        <v>Q3</v>
      </c>
      <c r="E1486" s="4">
        <f>MONTH(SalesDataTable[[#This Row],[Order Date]])</f>
        <v>7</v>
      </c>
      <c r="F1486" s="16" t="str">
        <f>TEXT(SalesDataTable[[#This Row],[Order Date]],"MMM")</f>
        <v>Jul</v>
      </c>
      <c r="G1486" s="4" t="s">
        <v>20</v>
      </c>
      <c r="H1486" s="4" t="s">
        <v>31</v>
      </c>
      <c r="I1486" s="4" t="s">
        <v>2</v>
      </c>
      <c r="J1486" s="4" t="s">
        <v>16</v>
      </c>
      <c r="K1486" s="4" t="s">
        <v>14</v>
      </c>
      <c r="L1486" s="4" t="s">
        <v>44</v>
      </c>
      <c r="M1486" s="8">
        <v>3</v>
      </c>
      <c r="N1486" s="5">
        <v>134.63</v>
      </c>
      <c r="O1486" s="6">
        <v>0</v>
      </c>
      <c r="P1486" s="5">
        <v>67.2</v>
      </c>
      <c r="Q1486" s="5">
        <f t="shared" si="92"/>
        <v>403.89</v>
      </c>
      <c r="R1486" s="5">
        <f t="shared" si="93"/>
        <v>201.60000000000002</v>
      </c>
      <c r="S1486" s="5">
        <f t="shared" si="94"/>
        <v>202.28999999999996</v>
      </c>
      <c r="T1486" s="7">
        <f t="shared" si="95"/>
        <v>0.50085419297333422</v>
      </c>
    </row>
    <row r="1487" spans="1:20" ht="15.6">
      <c r="A1487" s="2">
        <v>379</v>
      </c>
      <c r="B1487" s="3">
        <v>46230</v>
      </c>
      <c r="C1487" s="4">
        <f>YEAR(SalesDataTable[[#This Row],[Order Date]])</f>
        <v>2026</v>
      </c>
      <c r="D1487" s="16" t="str">
        <f>"Q"&amp;ROUNDUP(MONTH(SalesDataTable[[#This Row],[Order Date]])/3,0)</f>
        <v>Q3</v>
      </c>
      <c r="E1487" s="4">
        <f>MONTH(SalesDataTable[[#This Row],[Order Date]])</f>
        <v>7</v>
      </c>
      <c r="F1487" s="16" t="str">
        <f>TEXT(SalesDataTable[[#This Row],[Order Date]],"MMM")</f>
        <v>Jul</v>
      </c>
      <c r="G1487" s="4" t="s">
        <v>0</v>
      </c>
      <c r="H1487" s="4" t="s">
        <v>36</v>
      </c>
      <c r="I1487" s="4" t="s">
        <v>28</v>
      </c>
      <c r="J1487" s="4" t="s">
        <v>13</v>
      </c>
      <c r="K1487" s="4" t="s">
        <v>9</v>
      </c>
      <c r="L1487" s="4" t="s">
        <v>46</v>
      </c>
      <c r="M1487" s="8">
        <v>3</v>
      </c>
      <c r="N1487" s="5">
        <v>72.03</v>
      </c>
      <c r="O1487" s="6">
        <v>0</v>
      </c>
      <c r="P1487" s="5">
        <v>32.46</v>
      </c>
      <c r="Q1487" s="5">
        <f t="shared" si="92"/>
        <v>216.09</v>
      </c>
      <c r="R1487" s="5">
        <f t="shared" si="93"/>
        <v>97.38</v>
      </c>
      <c r="S1487" s="5">
        <f t="shared" si="94"/>
        <v>118.71000000000001</v>
      </c>
      <c r="T1487" s="7">
        <f t="shared" si="95"/>
        <v>0.54935443565181175</v>
      </c>
    </row>
    <row r="1488" spans="1:20" ht="15.6">
      <c r="A1488" s="2">
        <v>820</v>
      </c>
      <c r="B1488" s="3">
        <v>46230</v>
      </c>
      <c r="C1488" s="4">
        <f>YEAR(SalesDataTable[[#This Row],[Order Date]])</f>
        <v>2026</v>
      </c>
      <c r="D1488" s="16" t="str">
        <f>"Q"&amp;ROUNDUP(MONTH(SalesDataTable[[#This Row],[Order Date]])/3,0)</f>
        <v>Q3</v>
      </c>
      <c r="E1488" s="4">
        <f>MONTH(SalesDataTable[[#This Row],[Order Date]])</f>
        <v>7</v>
      </c>
      <c r="F1488" s="16" t="str">
        <f>TEXT(SalesDataTable[[#This Row],[Order Date]],"MMM")</f>
        <v>Jul</v>
      </c>
      <c r="G1488" s="4" t="s">
        <v>20</v>
      </c>
      <c r="H1488" s="4" t="s">
        <v>31</v>
      </c>
      <c r="I1488" s="4" t="s">
        <v>28</v>
      </c>
      <c r="J1488" s="4" t="s">
        <v>3</v>
      </c>
      <c r="K1488" s="4" t="s">
        <v>34</v>
      </c>
      <c r="L1488" s="4" t="s">
        <v>35</v>
      </c>
      <c r="M1488" s="8">
        <v>1</v>
      </c>
      <c r="N1488" s="5">
        <v>40.24</v>
      </c>
      <c r="O1488" s="6">
        <v>0</v>
      </c>
      <c r="P1488" s="5">
        <v>15.05</v>
      </c>
      <c r="Q1488" s="5">
        <f t="shared" si="92"/>
        <v>40.24</v>
      </c>
      <c r="R1488" s="5">
        <f t="shared" si="93"/>
        <v>15.05</v>
      </c>
      <c r="S1488" s="5">
        <f t="shared" si="94"/>
        <v>25.19</v>
      </c>
      <c r="T1488" s="7">
        <f t="shared" si="95"/>
        <v>0.62599403578528823</v>
      </c>
    </row>
    <row r="1489" spans="1:20" ht="15.6">
      <c r="A1489" s="2">
        <v>2003</v>
      </c>
      <c r="B1489" s="3">
        <v>46230</v>
      </c>
      <c r="C1489" s="4">
        <f>YEAR(SalesDataTable[[#This Row],[Order Date]])</f>
        <v>2026</v>
      </c>
      <c r="D1489" s="16" t="str">
        <f>"Q"&amp;ROUNDUP(MONTH(SalesDataTable[[#This Row],[Order Date]])/3,0)</f>
        <v>Q3</v>
      </c>
      <c r="E1489" s="4">
        <f>MONTH(SalesDataTable[[#This Row],[Order Date]])</f>
        <v>7</v>
      </c>
      <c r="F1489" s="16" t="str">
        <f>TEXT(SalesDataTable[[#This Row],[Order Date]],"MMM")</f>
        <v>Jul</v>
      </c>
      <c r="G1489" s="4" t="s">
        <v>11</v>
      </c>
      <c r="H1489" s="4" t="s">
        <v>25</v>
      </c>
      <c r="I1489" s="4" t="s">
        <v>19</v>
      </c>
      <c r="J1489" s="4" t="s">
        <v>3</v>
      </c>
      <c r="K1489" s="4" t="s">
        <v>14</v>
      </c>
      <c r="L1489" s="4" t="s">
        <v>15</v>
      </c>
      <c r="M1489" s="8">
        <v>1</v>
      </c>
      <c r="N1489" s="5">
        <v>36.14</v>
      </c>
      <c r="O1489" s="6">
        <v>0</v>
      </c>
      <c r="P1489" s="5">
        <v>13.52</v>
      </c>
      <c r="Q1489" s="5">
        <f t="shared" si="92"/>
        <v>36.14</v>
      </c>
      <c r="R1489" s="5">
        <f t="shared" si="93"/>
        <v>13.52</v>
      </c>
      <c r="S1489" s="5">
        <f t="shared" si="94"/>
        <v>22.62</v>
      </c>
      <c r="T1489" s="7">
        <f t="shared" si="95"/>
        <v>0.62589928057553956</v>
      </c>
    </row>
    <row r="1490" spans="1:20" ht="15.6">
      <c r="A1490" s="2">
        <v>2682</v>
      </c>
      <c r="B1490" s="3">
        <v>46230</v>
      </c>
      <c r="C1490" s="4">
        <f>YEAR(SalesDataTable[[#This Row],[Order Date]])</f>
        <v>2026</v>
      </c>
      <c r="D1490" s="16" t="str">
        <f>"Q"&amp;ROUNDUP(MONTH(SalesDataTable[[#This Row],[Order Date]])/3,0)</f>
        <v>Q3</v>
      </c>
      <c r="E1490" s="4">
        <f>MONTH(SalesDataTable[[#This Row],[Order Date]])</f>
        <v>7</v>
      </c>
      <c r="F1490" s="16" t="str">
        <f>TEXT(SalesDataTable[[#This Row],[Order Date]],"MMM")</f>
        <v>Jul</v>
      </c>
      <c r="G1490" s="4" t="s">
        <v>6</v>
      </c>
      <c r="H1490" s="4" t="s">
        <v>41</v>
      </c>
      <c r="I1490" s="4" t="s">
        <v>2</v>
      </c>
      <c r="J1490" s="4" t="s">
        <v>13</v>
      </c>
      <c r="K1490" s="4" t="s">
        <v>34</v>
      </c>
      <c r="L1490" s="4" t="s">
        <v>35</v>
      </c>
      <c r="M1490" s="8">
        <v>2</v>
      </c>
      <c r="N1490" s="5">
        <v>40.22</v>
      </c>
      <c r="O1490" s="6">
        <v>0.05</v>
      </c>
      <c r="P1490" s="5">
        <v>14.72</v>
      </c>
      <c r="Q1490" s="5">
        <f t="shared" si="92"/>
        <v>76.417999999999992</v>
      </c>
      <c r="R1490" s="5">
        <f t="shared" si="93"/>
        <v>29.44</v>
      </c>
      <c r="S1490" s="5">
        <f t="shared" si="94"/>
        <v>46.977999999999994</v>
      </c>
      <c r="T1490" s="7">
        <f t="shared" si="95"/>
        <v>0.61475045146431473</v>
      </c>
    </row>
    <row r="1491" spans="1:20" ht="15.6">
      <c r="A1491" s="2">
        <v>3860</v>
      </c>
      <c r="B1491" s="3">
        <v>46230</v>
      </c>
      <c r="C1491" s="4">
        <f>YEAR(SalesDataTable[[#This Row],[Order Date]])</f>
        <v>2026</v>
      </c>
      <c r="D1491" s="16" t="str">
        <f>"Q"&amp;ROUNDUP(MONTH(SalesDataTable[[#This Row],[Order Date]])/3,0)</f>
        <v>Q3</v>
      </c>
      <c r="E1491" s="4">
        <f>MONTH(SalesDataTable[[#This Row],[Order Date]])</f>
        <v>7</v>
      </c>
      <c r="F1491" s="16" t="str">
        <f>TEXT(SalesDataTable[[#This Row],[Order Date]],"MMM")</f>
        <v>Jul</v>
      </c>
      <c r="G1491" s="4" t="s">
        <v>20</v>
      </c>
      <c r="H1491" s="4" t="s">
        <v>31</v>
      </c>
      <c r="I1491" s="4" t="s">
        <v>2</v>
      </c>
      <c r="J1491" s="4" t="s">
        <v>3</v>
      </c>
      <c r="K1491" s="4" t="s">
        <v>34</v>
      </c>
      <c r="L1491" s="4" t="s">
        <v>42</v>
      </c>
      <c r="M1491" s="8">
        <v>3</v>
      </c>
      <c r="N1491" s="5">
        <v>37.130000000000003</v>
      </c>
      <c r="O1491" s="6">
        <v>0.05</v>
      </c>
      <c r="P1491" s="5">
        <v>14.29</v>
      </c>
      <c r="Q1491" s="5">
        <f t="shared" si="92"/>
        <v>105.82050000000001</v>
      </c>
      <c r="R1491" s="5">
        <f t="shared" si="93"/>
        <v>42.87</v>
      </c>
      <c r="S1491" s="5">
        <f t="shared" si="94"/>
        <v>62.950500000000012</v>
      </c>
      <c r="T1491" s="7">
        <f t="shared" si="95"/>
        <v>0.59488000907196625</v>
      </c>
    </row>
    <row r="1492" spans="1:20" ht="15.6">
      <c r="A1492" s="2">
        <v>4063</v>
      </c>
      <c r="B1492" s="3">
        <v>46230</v>
      </c>
      <c r="C1492" s="4">
        <f>YEAR(SalesDataTable[[#This Row],[Order Date]])</f>
        <v>2026</v>
      </c>
      <c r="D1492" s="16" t="str">
        <f>"Q"&amp;ROUNDUP(MONTH(SalesDataTable[[#This Row],[Order Date]])/3,0)</f>
        <v>Q3</v>
      </c>
      <c r="E1492" s="4">
        <f>MONTH(SalesDataTable[[#This Row],[Order Date]])</f>
        <v>7</v>
      </c>
      <c r="F1492" s="16" t="str">
        <f>TEXT(SalesDataTable[[#This Row],[Order Date]],"MMM")</f>
        <v>Jul</v>
      </c>
      <c r="G1492" s="4" t="s">
        <v>0</v>
      </c>
      <c r="H1492" s="4" t="s">
        <v>36</v>
      </c>
      <c r="I1492" s="4" t="s">
        <v>2</v>
      </c>
      <c r="J1492" s="4" t="s">
        <v>13</v>
      </c>
      <c r="K1492" s="4" t="s">
        <v>23</v>
      </c>
      <c r="L1492" s="4" t="s">
        <v>51</v>
      </c>
      <c r="M1492" s="8">
        <v>4</v>
      </c>
      <c r="N1492" s="5">
        <v>125.07</v>
      </c>
      <c r="O1492" s="6">
        <v>0.05</v>
      </c>
      <c r="P1492" s="5">
        <v>60</v>
      </c>
      <c r="Q1492" s="5">
        <f t="shared" si="92"/>
        <v>475.26599999999996</v>
      </c>
      <c r="R1492" s="5">
        <f t="shared" si="93"/>
        <v>240</v>
      </c>
      <c r="S1492" s="5">
        <f t="shared" si="94"/>
        <v>235.26599999999996</v>
      </c>
      <c r="T1492" s="7">
        <f t="shared" si="95"/>
        <v>0.4950196311118405</v>
      </c>
    </row>
    <row r="1493" spans="1:20" ht="15.6">
      <c r="A1493" s="2">
        <v>4474</v>
      </c>
      <c r="B1493" s="3">
        <v>46230</v>
      </c>
      <c r="C1493" s="4">
        <f>YEAR(SalesDataTable[[#This Row],[Order Date]])</f>
        <v>2026</v>
      </c>
      <c r="D1493" s="16" t="str">
        <f>"Q"&amp;ROUNDUP(MONTH(SalesDataTable[[#This Row],[Order Date]])/3,0)</f>
        <v>Q3</v>
      </c>
      <c r="E1493" s="4">
        <f>MONTH(SalesDataTable[[#This Row],[Order Date]])</f>
        <v>7</v>
      </c>
      <c r="F1493" s="16" t="str">
        <f>TEXT(SalesDataTable[[#This Row],[Order Date]],"MMM")</f>
        <v>Jul</v>
      </c>
      <c r="G1493" s="4" t="s">
        <v>20</v>
      </c>
      <c r="H1493" s="4" t="s">
        <v>47</v>
      </c>
      <c r="I1493" s="4" t="s">
        <v>8</v>
      </c>
      <c r="J1493" s="4" t="s">
        <v>3</v>
      </c>
      <c r="K1493" s="4" t="s">
        <v>34</v>
      </c>
      <c r="L1493" s="4" t="s">
        <v>38</v>
      </c>
      <c r="M1493" s="8">
        <v>5</v>
      </c>
      <c r="N1493" s="5">
        <v>122.14</v>
      </c>
      <c r="O1493" s="6">
        <v>0.05</v>
      </c>
      <c r="P1493" s="5">
        <v>70.64</v>
      </c>
      <c r="Q1493" s="5">
        <f t="shared" si="92"/>
        <v>580.16499999999996</v>
      </c>
      <c r="R1493" s="5">
        <f t="shared" si="93"/>
        <v>353.2</v>
      </c>
      <c r="S1493" s="5">
        <f t="shared" si="94"/>
        <v>226.96499999999997</v>
      </c>
      <c r="T1493" s="7">
        <f t="shared" si="95"/>
        <v>0.39120767367903958</v>
      </c>
    </row>
    <row r="1494" spans="1:20" ht="15.6">
      <c r="A1494" s="2">
        <v>21</v>
      </c>
      <c r="B1494" s="3">
        <v>46231</v>
      </c>
      <c r="C1494" s="4">
        <f>YEAR(SalesDataTable[[#This Row],[Order Date]])</f>
        <v>2026</v>
      </c>
      <c r="D1494" s="16" t="str">
        <f>"Q"&amp;ROUNDUP(MONTH(SalesDataTable[[#This Row],[Order Date]])/3,0)</f>
        <v>Q3</v>
      </c>
      <c r="E1494" s="4">
        <f>MONTH(SalesDataTable[[#This Row],[Order Date]])</f>
        <v>7</v>
      </c>
      <c r="F1494" s="16" t="str">
        <f>TEXT(SalesDataTable[[#This Row],[Order Date]],"MMM")</f>
        <v>Jul</v>
      </c>
      <c r="G1494" s="4" t="s">
        <v>6</v>
      </c>
      <c r="H1494" s="4" t="s">
        <v>41</v>
      </c>
      <c r="I1494" s="4" t="s">
        <v>2</v>
      </c>
      <c r="J1494" s="4" t="s">
        <v>16</v>
      </c>
      <c r="K1494" s="4" t="s">
        <v>23</v>
      </c>
      <c r="L1494" s="4" t="s">
        <v>51</v>
      </c>
      <c r="M1494" s="8">
        <v>1</v>
      </c>
      <c r="N1494" s="5">
        <v>120.09</v>
      </c>
      <c r="O1494" s="6">
        <v>0</v>
      </c>
      <c r="P1494" s="5">
        <v>62.18</v>
      </c>
      <c r="Q1494" s="5">
        <f t="shared" si="92"/>
        <v>120.09</v>
      </c>
      <c r="R1494" s="5">
        <f t="shared" si="93"/>
        <v>62.18</v>
      </c>
      <c r="S1494" s="5">
        <f t="shared" si="94"/>
        <v>57.910000000000004</v>
      </c>
      <c r="T1494" s="7">
        <f t="shared" si="95"/>
        <v>0.48222166708302111</v>
      </c>
    </row>
    <row r="1495" spans="1:20" ht="15.6">
      <c r="A1495" s="2">
        <v>368</v>
      </c>
      <c r="B1495" s="3">
        <v>46231</v>
      </c>
      <c r="C1495" s="4">
        <f>YEAR(SalesDataTable[[#This Row],[Order Date]])</f>
        <v>2026</v>
      </c>
      <c r="D1495" s="16" t="str">
        <f>"Q"&amp;ROUNDUP(MONTH(SalesDataTable[[#This Row],[Order Date]])/3,0)</f>
        <v>Q3</v>
      </c>
      <c r="E1495" s="4">
        <f>MONTH(SalesDataTable[[#This Row],[Order Date]])</f>
        <v>7</v>
      </c>
      <c r="F1495" s="16" t="str">
        <f>TEXT(SalesDataTable[[#This Row],[Order Date]],"MMM")</f>
        <v>Jul</v>
      </c>
      <c r="G1495" s="4" t="s">
        <v>20</v>
      </c>
      <c r="H1495" s="4" t="s">
        <v>21</v>
      </c>
      <c r="I1495" s="4" t="s">
        <v>28</v>
      </c>
      <c r="J1495" s="4" t="s">
        <v>3</v>
      </c>
      <c r="K1495" s="4" t="s">
        <v>4</v>
      </c>
      <c r="L1495" s="4" t="s">
        <v>30</v>
      </c>
      <c r="M1495" s="8">
        <v>6</v>
      </c>
      <c r="N1495" s="5">
        <v>102.75</v>
      </c>
      <c r="O1495" s="6">
        <v>0</v>
      </c>
      <c r="P1495" s="5">
        <v>51.55</v>
      </c>
      <c r="Q1495" s="5">
        <f t="shared" si="92"/>
        <v>616.5</v>
      </c>
      <c r="R1495" s="5">
        <f t="shared" si="93"/>
        <v>309.29999999999995</v>
      </c>
      <c r="S1495" s="5">
        <f t="shared" si="94"/>
        <v>307.20000000000005</v>
      </c>
      <c r="T1495" s="7">
        <f t="shared" si="95"/>
        <v>0.49829683698296845</v>
      </c>
    </row>
    <row r="1496" spans="1:20" ht="15.6">
      <c r="A1496" s="2">
        <v>457</v>
      </c>
      <c r="B1496" s="3">
        <v>46231</v>
      </c>
      <c r="C1496" s="4">
        <f>YEAR(SalesDataTable[[#This Row],[Order Date]])</f>
        <v>2026</v>
      </c>
      <c r="D1496" s="16" t="str">
        <f>"Q"&amp;ROUNDUP(MONTH(SalesDataTable[[#This Row],[Order Date]])/3,0)</f>
        <v>Q3</v>
      </c>
      <c r="E1496" s="4">
        <f>MONTH(SalesDataTable[[#This Row],[Order Date]])</f>
        <v>7</v>
      </c>
      <c r="F1496" s="16" t="str">
        <f>TEXT(SalesDataTable[[#This Row],[Order Date]],"MMM")</f>
        <v>Jul</v>
      </c>
      <c r="G1496" s="4" t="s">
        <v>11</v>
      </c>
      <c r="H1496" s="4" t="s">
        <v>12</v>
      </c>
      <c r="I1496" s="4" t="s">
        <v>2</v>
      </c>
      <c r="J1496" s="4" t="s">
        <v>3</v>
      </c>
      <c r="K1496" s="4" t="s">
        <v>23</v>
      </c>
      <c r="L1496" s="4" t="s">
        <v>29</v>
      </c>
      <c r="M1496" s="8">
        <v>4</v>
      </c>
      <c r="N1496" s="5">
        <v>191.15</v>
      </c>
      <c r="O1496" s="6">
        <v>0</v>
      </c>
      <c r="P1496" s="5">
        <v>105.01</v>
      </c>
      <c r="Q1496" s="5">
        <f t="shared" si="92"/>
        <v>764.6</v>
      </c>
      <c r="R1496" s="5">
        <f t="shared" si="93"/>
        <v>420.04</v>
      </c>
      <c r="S1496" s="5">
        <f t="shared" si="94"/>
        <v>344.56</v>
      </c>
      <c r="T1496" s="7">
        <f t="shared" si="95"/>
        <v>0.45064085796494896</v>
      </c>
    </row>
    <row r="1497" spans="1:20" ht="15.6">
      <c r="A1497" s="2">
        <v>1516</v>
      </c>
      <c r="B1497" s="3">
        <v>46231</v>
      </c>
      <c r="C1497" s="4">
        <f>YEAR(SalesDataTable[[#This Row],[Order Date]])</f>
        <v>2026</v>
      </c>
      <c r="D1497" s="16" t="str">
        <f>"Q"&amp;ROUNDUP(MONTH(SalesDataTable[[#This Row],[Order Date]])/3,0)</f>
        <v>Q3</v>
      </c>
      <c r="E1497" s="4">
        <f>MONTH(SalesDataTable[[#This Row],[Order Date]])</f>
        <v>7</v>
      </c>
      <c r="F1497" s="16" t="str">
        <f>TEXT(SalesDataTable[[#This Row],[Order Date]],"MMM")</f>
        <v>Jul</v>
      </c>
      <c r="G1497" s="4" t="s">
        <v>0</v>
      </c>
      <c r="H1497" s="4" t="s">
        <v>36</v>
      </c>
      <c r="I1497" s="4" t="s">
        <v>2</v>
      </c>
      <c r="J1497" s="4" t="s">
        <v>16</v>
      </c>
      <c r="K1497" s="4" t="s">
        <v>34</v>
      </c>
      <c r="L1497" s="4" t="s">
        <v>35</v>
      </c>
      <c r="M1497" s="8">
        <v>2</v>
      </c>
      <c r="N1497" s="5">
        <v>40.15</v>
      </c>
      <c r="O1497" s="6">
        <v>0.1</v>
      </c>
      <c r="P1497" s="5">
        <v>14.86</v>
      </c>
      <c r="Q1497" s="5">
        <f t="shared" si="92"/>
        <v>72.27</v>
      </c>
      <c r="R1497" s="5">
        <f t="shared" si="93"/>
        <v>29.72</v>
      </c>
      <c r="S1497" s="5">
        <f t="shared" si="94"/>
        <v>42.55</v>
      </c>
      <c r="T1497" s="7">
        <f t="shared" si="95"/>
        <v>0.58876435588764353</v>
      </c>
    </row>
    <row r="1498" spans="1:20" ht="15.6">
      <c r="A1498" s="2">
        <v>2266</v>
      </c>
      <c r="B1498" s="3">
        <v>46231</v>
      </c>
      <c r="C1498" s="4">
        <f>YEAR(SalesDataTable[[#This Row],[Order Date]])</f>
        <v>2026</v>
      </c>
      <c r="D1498" s="16" t="str">
        <f>"Q"&amp;ROUNDUP(MONTH(SalesDataTable[[#This Row],[Order Date]])/3,0)</f>
        <v>Q3</v>
      </c>
      <c r="E1498" s="4">
        <f>MONTH(SalesDataTable[[#This Row],[Order Date]])</f>
        <v>7</v>
      </c>
      <c r="F1498" s="16" t="str">
        <f>TEXT(SalesDataTable[[#This Row],[Order Date]],"MMM")</f>
        <v>Jul</v>
      </c>
      <c r="G1498" s="4" t="s">
        <v>6</v>
      </c>
      <c r="H1498" s="4" t="s">
        <v>41</v>
      </c>
      <c r="I1498" s="4" t="s">
        <v>28</v>
      </c>
      <c r="J1498" s="4" t="s">
        <v>16</v>
      </c>
      <c r="K1498" s="4" t="s">
        <v>23</v>
      </c>
      <c r="L1498" s="4" t="s">
        <v>40</v>
      </c>
      <c r="M1498" s="8">
        <v>1</v>
      </c>
      <c r="N1498" s="5">
        <v>83.05</v>
      </c>
      <c r="O1498" s="6">
        <v>0</v>
      </c>
      <c r="P1498" s="5">
        <v>38.86</v>
      </c>
      <c r="Q1498" s="5">
        <f t="shared" si="92"/>
        <v>83.05</v>
      </c>
      <c r="R1498" s="5">
        <f t="shared" si="93"/>
        <v>38.86</v>
      </c>
      <c r="S1498" s="5">
        <f t="shared" si="94"/>
        <v>44.19</v>
      </c>
      <c r="T1498" s="7">
        <f t="shared" si="95"/>
        <v>0.53208910295003009</v>
      </c>
    </row>
    <row r="1499" spans="1:20" ht="15.6">
      <c r="A1499" s="2">
        <v>2802</v>
      </c>
      <c r="B1499" s="3">
        <v>46231</v>
      </c>
      <c r="C1499" s="4">
        <f>YEAR(SalesDataTable[[#This Row],[Order Date]])</f>
        <v>2026</v>
      </c>
      <c r="D1499" s="16" t="str">
        <f>"Q"&amp;ROUNDUP(MONTH(SalesDataTable[[#This Row],[Order Date]])/3,0)</f>
        <v>Q3</v>
      </c>
      <c r="E1499" s="4">
        <f>MONTH(SalesDataTable[[#This Row],[Order Date]])</f>
        <v>7</v>
      </c>
      <c r="F1499" s="16" t="str">
        <f>TEXT(SalesDataTable[[#This Row],[Order Date]],"MMM")</f>
        <v>Jul</v>
      </c>
      <c r="G1499" s="4" t="s">
        <v>0</v>
      </c>
      <c r="H1499" s="4" t="s">
        <v>36</v>
      </c>
      <c r="I1499" s="4" t="s">
        <v>2</v>
      </c>
      <c r="J1499" s="4" t="s">
        <v>3</v>
      </c>
      <c r="K1499" s="4" t="s">
        <v>9</v>
      </c>
      <c r="L1499" s="4" t="s">
        <v>17</v>
      </c>
      <c r="M1499" s="8">
        <v>2</v>
      </c>
      <c r="N1499" s="5">
        <v>146.22999999999999</v>
      </c>
      <c r="O1499" s="6">
        <v>0</v>
      </c>
      <c r="P1499" s="5">
        <v>79.040000000000006</v>
      </c>
      <c r="Q1499" s="5">
        <f t="shared" si="92"/>
        <v>292.45999999999998</v>
      </c>
      <c r="R1499" s="5">
        <f t="shared" si="93"/>
        <v>158.08000000000001</v>
      </c>
      <c r="S1499" s="5">
        <f t="shared" si="94"/>
        <v>134.37999999999997</v>
      </c>
      <c r="T1499" s="7">
        <f t="shared" si="95"/>
        <v>0.45948163851466861</v>
      </c>
    </row>
    <row r="1500" spans="1:20" ht="15.6">
      <c r="A1500" s="2">
        <v>3604</v>
      </c>
      <c r="B1500" s="3">
        <v>46231</v>
      </c>
      <c r="C1500" s="4">
        <f>YEAR(SalesDataTable[[#This Row],[Order Date]])</f>
        <v>2026</v>
      </c>
      <c r="D1500" s="16" t="str">
        <f>"Q"&amp;ROUNDUP(MONTH(SalesDataTable[[#This Row],[Order Date]])/3,0)</f>
        <v>Q3</v>
      </c>
      <c r="E1500" s="4">
        <f>MONTH(SalesDataTable[[#This Row],[Order Date]])</f>
        <v>7</v>
      </c>
      <c r="F1500" s="16" t="str">
        <f>TEXT(SalesDataTable[[#This Row],[Order Date]],"MMM")</f>
        <v>Jul</v>
      </c>
      <c r="G1500" s="4" t="s">
        <v>6</v>
      </c>
      <c r="H1500" s="4" t="s">
        <v>49</v>
      </c>
      <c r="I1500" s="4" t="s">
        <v>2</v>
      </c>
      <c r="J1500" s="4" t="s">
        <v>3</v>
      </c>
      <c r="K1500" s="4" t="s">
        <v>9</v>
      </c>
      <c r="L1500" s="4" t="s">
        <v>17</v>
      </c>
      <c r="M1500" s="8">
        <v>2</v>
      </c>
      <c r="N1500" s="5">
        <v>144.09</v>
      </c>
      <c r="O1500" s="6">
        <v>0</v>
      </c>
      <c r="P1500" s="5">
        <v>77.67</v>
      </c>
      <c r="Q1500" s="5">
        <f t="shared" si="92"/>
        <v>288.18</v>
      </c>
      <c r="R1500" s="5">
        <f t="shared" si="93"/>
        <v>155.34</v>
      </c>
      <c r="S1500" s="5">
        <f t="shared" si="94"/>
        <v>132.84</v>
      </c>
      <c r="T1500" s="7">
        <f t="shared" si="95"/>
        <v>0.46096189881324173</v>
      </c>
    </row>
    <row r="1501" spans="1:20" ht="15.6">
      <c r="A1501" s="2">
        <v>3644</v>
      </c>
      <c r="B1501" s="3">
        <v>46231</v>
      </c>
      <c r="C1501" s="4">
        <f>YEAR(SalesDataTable[[#This Row],[Order Date]])</f>
        <v>2026</v>
      </c>
      <c r="D1501" s="16" t="str">
        <f>"Q"&amp;ROUNDUP(MONTH(SalesDataTable[[#This Row],[Order Date]])/3,0)</f>
        <v>Q3</v>
      </c>
      <c r="E1501" s="4">
        <f>MONTH(SalesDataTable[[#This Row],[Order Date]])</f>
        <v>7</v>
      </c>
      <c r="F1501" s="16" t="str">
        <f>TEXT(SalesDataTable[[#This Row],[Order Date]],"MMM")</f>
        <v>Jul</v>
      </c>
      <c r="G1501" s="4" t="s">
        <v>11</v>
      </c>
      <c r="H1501" s="4" t="s">
        <v>39</v>
      </c>
      <c r="I1501" s="4" t="s">
        <v>19</v>
      </c>
      <c r="J1501" s="4" t="s">
        <v>16</v>
      </c>
      <c r="K1501" s="4" t="s">
        <v>9</v>
      </c>
      <c r="L1501" s="4" t="s">
        <v>10</v>
      </c>
      <c r="M1501" s="8">
        <v>3</v>
      </c>
      <c r="N1501" s="5">
        <v>93.01</v>
      </c>
      <c r="O1501" s="6">
        <v>0.15</v>
      </c>
      <c r="P1501" s="5">
        <v>46.68</v>
      </c>
      <c r="Q1501" s="5">
        <f t="shared" si="92"/>
        <v>237.17550000000003</v>
      </c>
      <c r="R1501" s="5">
        <f t="shared" si="93"/>
        <v>140.04</v>
      </c>
      <c r="S1501" s="5">
        <f t="shared" si="94"/>
        <v>97.135500000000036</v>
      </c>
      <c r="T1501" s="7">
        <f t="shared" si="95"/>
        <v>0.4095511551572571</v>
      </c>
    </row>
    <row r="1502" spans="1:20" ht="15.6">
      <c r="A1502" s="2">
        <v>4271</v>
      </c>
      <c r="B1502" s="3">
        <v>46231</v>
      </c>
      <c r="C1502" s="4">
        <f>YEAR(SalesDataTable[[#This Row],[Order Date]])</f>
        <v>2026</v>
      </c>
      <c r="D1502" s="16" t="str">
        <f>"Q"&amp;ROUNDUP(MONTH(SalesDataTable[[#This Row],[Order Date]])/3,0)</f>
        <v>Q3</v>
      </c>
      <c r="E1502" s="4">
        <f>MONTH(SalesDataTable[[#This Row],[Order Date]])</f>
        <v>7</v>
      </c>
      <c r="F1502" s="16" t="str">
        <f>TEXT(SalesDataTable[[#This Row],[Order Date]],"MMM")</f>
        <v>Jul</v>
      </c>
      <c r="G1502" s="4" t="s">
        <v>0</v>
      </c>
      <c r="H1502" s="4" t="s">
        <v>1</v>
      </c>
      <c r="I1502" s="4" t="s">
        <v>19</v>
      </c>
      <c r="J1502" s="4" t="s">
        <v>13</v>
      </c>
      <c r="K1502" s="4" t="s">
        <v>23</v>
      </c>
      <c r="L1502" s="4" t="s">
        <v>51</v>
      </c>
      <c r="M1502" s="8">
        <v>1</v>
      </c>
      <c r="N1502" s="5">
        <v>121.61</v>
      </c>
      <c r="O1502" s="6">
        <v>0.1</v>
      </c>
      <c r="P1502" s="5">
        <v>60.58</v>
      </c>
      <c r="Q1502" s="5">
        <f t="shared" si="92"/>
        <v>109.449</v>
      </c>
      <c r="R1502" s="5">
        <f t="shared" si="93"/>
        <v>60.58</v>
      </c>
      <c r="S1502" s="5">
        <f t="shared" si="94"/>
        <v>48.869</v>
      </c>
      <c r="T1502" s="7">
        <f t="shared" si="95"/>
        <v>0.4465001964385239</v>
      </c>
    </row>
    <row r="1503" spans="1:20" ht="15.6">
      <c r="A1503" s="2">
        <v>272</v>
      </c>
      <c r="B1503" s="3">
        <v>46232</v>
      </c>
      <c r="C1503" s="4">
        <f>YEAR(SalesDataTable[[#This Row],[Order Date]])</f>
        <v>2026</v>
      </c>
      <c r="D1503" s="16" t="str">
        <f>"Q"&amp;ROUNDUP(MONTH(SalesDataTable[[#This Row],[Order Date]])/3,0)</f>
        <v>Q3</v>
      </c>
      <c r="E1503" s="4">
        <f>MONTH(SalesDataTable[[#This Row],[Order Date]])</f>
        <v>7</v>
      </c>
      <c r="F1503" s="16" t="str">
        <f>TEXT(SalesDataTable[[#This Row],[Order Date]],"MMM")</f>
        <v>Jul</v>
      </c>
      <c r="G1503" s="4" t="s">
        <v>20</v>
      </c>
      <c r="H1503" s="4" t="s">
        <v>21</v>
      </c>
      <c r="I1503" s="4" t="s">
        <v>2</v>
      </c>
      <c r="J1503" s="4" t="s">
        <v>16</v>
      </c>
      <c r="K1503" s="4" t="s">
        <v>23</v>
      </c>
      <c r="L1503" s="4" t="s">
        <v>29</v>
      </c>
      <c r="M1503" s="8">
        <v>2</v>
      </c>
      <c r="N1503" s="5">
        <v>195.09</v>
      </c>
      <c r="O1503" s="6">
        <v>0</v>
      </c>
      <c r="P1503" s="5">
        <v>106.82</v>
      </c>
      <c r="Q1503" s="5">
        <f t="shared" si="92"/>
        <v>390.18</v>
      </c>
      <c r="R1503" s="5">
        <f t="shared" si="93"/>
        <v>213.64</v>
      </c>
      <c r="S1503" s="5">
        <f t="shared" si="94"/>
        <v>176.54000000000002</v>
      </c>
      <c r="T1503" s="7">
        <f t="shared" si="95"/>
        <v>0.45245783997129535</v>
      </c>
    </row>
    <row r="1504" spans="1:20" ht="15.6">
      <c r="A1504" s="2">
        <v>1469</v>
      </c>
      <c r="B1504" s="3">
        <v>46232</v>
      </c>
      <c r="C1504" s="4">
        <f>YEAR(SalesDataTable[[#This Row],[Order Date]])</f>
        <v>2026</v>
      </c>
      <c r="D1504" s="16" t="str">
        <f>"Q"&amp;ROUNDUP(MONTH(SalesDataTable[[#This Row],[Order Date]])/3,0)</f>
        <v>Q3</v>
      </c>
      <c r="E1504" s="4">
        <f>MONTH(SalesDataTable[[#This Row],[Order Date]])</f>
        <v>7</v>
      </c>
      <c r="F1504" s="16" t="str">
        <f>TEXT(SalesDataTable[[#This Row],[Order Date]],"MMM")</f>
        <v>Jul</v>
      </c>
      <c r="G1504" s="4" t="s">
        <v>11</v>
      </c>
      <c r="H1504" s="4" t="s">
        <v>39</v>
      </c>
      <c r="I1504" s="4" t="s">
        <v>19</v>
      </c>
      <c r="J1504" s="4" t="s">
        <v>3</v>
      </c>
      <c r="K1504" s="4" t="s">
        <v>14</v>
      </c>
      <c r="L1504" s="4" t="s">
        <v>48</v>
      </c>
      <c r="M1504" s="8">
        <v>3</v>
      </c>
      <c r="N1504" s="5">
        <v>167.52</v>
      </c>
      <c r="O1504" s="6">
        <v>0</v>
      </c>
      <c r="P1504" s="5">
        <v>87.26</v>
      </c>
      <c r="Q1504" s="5">
        <f t="shared" si="92"/>
        <v>502.56000000000006</v>
      </c>
      <c r="R1504" s="5">
        <f t="shared" si="93"/>
        <v>261.78000000000003</v>
      </c>
      <c r="S1504" s="5">
        <f t="shared" si="94"/>
        <v>240.78000000000003</v>
      </c>
      <c r="T1504" s="7">
        <f t="shared" si="95"/>
        <v>0.4791069723018147</v>
      </c>
    </row>
    <row r="1505" spans="1:20" ht="15.6">
      <c r="A1505" s="2">
        <v>2253</v>
      </c>
      <c r="B1505" s="3">
        <v>46232</v>
      </c>
      <c r="C1505" s="4">
        <f>YEAR(SalesDataTable[[#This Row],[Order Date]])</f>
        <v>2026</v>
      </c>
      <c r="D1505" s="16" t="str">
        <f>"Q"&amp;ROUNDUP(MONTH(SalesDataTable[[#This Row],[Order Date]])/3,0)</f>
        <v>Q3</v>
      </c>
      <c r="E1505" s="4">
        <f>MONTH(SalesDataTable[[#This Row],[Order Date]])</f>
        <v>7</v>
      </c>
      <c r="F1505" s="16" t="str">
        <f>TEXT(SalesDataTable[[#This Row],[Order Date]],"MMM")</f>
        <v>Jul</v>
      </c>
      <c r="G1505" s="4" t="s">
        <v>6</v>
      </c>
      <c r="H1505" s="4" t="s">
        <v>49</v>
      </c>
      <c r="I1505" s="4" t="s">
        <v>28</v>
      </c>
      <c r="J1505" s="4" t="s">
        <v>13</v>
      </c>
      <c r="K1505" s="4" t="s">
        <v>4</v>
      </c>
      <c r="L1505" s="4" t="s">
        <v>22</v>
      </c>
      <c r="M1505" s="8">
        <v>3</v>
      </c>
      <c r="N1505" s="5">
        <v>50.98</v>
      </c>
      <c r="O1505" s="6">
        <v>0</v>
      </c>
      <c r="P1505" s="5">
        <v>22.63</v>
      </c>
      <c r="Q1505" s="5">
        <f t="shared" si="92"/>
        <v>152.94</v>
      </c>
      <c r="R1505" s="5">
        <f t="shared" si="93"/>
        <v>67.89</v>
      </c>
      <c r="S1505" s="5">
        <f t="shared" si="94"/>
        <v>85.05</v>
      </c>
      <c r="T1505" s="7">
        <f t="shared" si="95"/>
        <v>0.55610043154178113</v>
      </c>
    </row>
    <row r="1506" spans="1:20" ht="15.6">
      <c r="A1506" s="2">
        <v>2554</v>
      </c>
      <c r="B1506" s="3">
        <v>46232</v>
      </c>
      <c r="C1506" s="4">
        <f>YEAR(SalesDataTable[[#This Row],[Order Date]])</f>
        <v>2026</v>
      </c>
      <c r="D1506" s="16" t="str">
        <f>"Q"&amp;ROUNDUP(MONTH(SalesDataTable[[#This Row],[Order Date]])/3,0)</f>
        <v>Q3</v>
      </c>
      <c r="E1506" s="4">
        <f>MONTH(SalesDataTable[[#This Row],[Order Date]])</f>
        <v>7</v>
      </c>
      <c r="F1506" s="16" t="str">
        <f>TEXT(SalesDataTable[[#This Row],[Order Date]],"MMM")</f>
        <v>Jul</v>
      </c>
      <c r="G1506" s="4" t="s">
        <v>6</v>
      </c>
      <c r="H1506" s="4" t="s">
        <v>41</v>
      </c>
      <c r="I1506" s="4" t="s">
        <v>28</v>
      </c>
      <c r="J1506" s="4" t="s">
        <v>13</v>
      </c>
      <c r="K1506" s="4" t="s">
        <v>34</v>
      </c>
      <c r="L1506" s="4" t="s">
        <v>45</v>
      </c>
      <c r="M1506" s="8">
        <v>2</v>
      </c>
      <c r="N1506" s="5">
        <v>49.98</v>
      </c>
      <c r="O1506" s="6">
        <v>0.1</v>
      </c>
      <c r="P1506" s="5">
        <v>21.91</v>
      </c>
      <c r="Q1506" s="5">
        <f t="shared" si="92"/>
        <v>89.963999999999999</v>
      </c>
      <c r="R1506" s="5">
        <f t="shared" si="93"/>
        <v>43.82</v>
      </c>
      <c r="S1506" s="5">
        <f t="shared" si="94"/>
        <v>46.143999999999998</v>
      </c>
      <c r="T1506" s="7">
        <f t="shared" si="95"/>
        <v>0.51291627762215997</v>
      </c>
    </row>
    <row r="1507" spans="1:20" ht="15.6">
      <c r="A1507" s="2">
        <v>2624</v>
      </c>
      <c r="B1507" s="3">
        <v>46232</v>
      </c>
      <c r="C1507" s="4">
        <f>YEAR(SalesDataTable[[#This Row],[Order Date]])</f>
        <v>2026</v>
      </c>
      <c r="D1507" s="16" t="str">
        <f>"Q"&amp;ROUNDUP(MONTH(SalesDataTable[[#This Row],[Order Date]])/3,0)</f>
        <v>Q3</v>
      </c>
      <c r="E1507" s="4">
        <f>MONTH(SalesDataTable[[#This Row],[Order Date]])</f>
        <v>7</v>
      </c>
      <c r="F1507" s="16" t="str">
        <f>TEXT(SalesDataTable[[#This Row],[Order Date]],"MMM")</f>
        <v>Jul</v>
      </c>
      <c r="G1507" s="4" t="s">
        <v>20</v>
      </c>
      <c r="H1507" s="4" t="s">
        <v>21</v>
      </c>
      <c r="I1507" s="4" t="s">
        <v>8</v>
      </c>
      <c r="J1507" s="4" t="s">
        <v>16</v>
      </c>
      <c r="K1507" s="4" t="s">
        <v>14</v>
      </c>
      <c r="L1507" s="4" t="s">
        <v>15</v>
      </c>
      <c r="M1507" s="8">
        <v>4</v>
      </c>
      <c r="N1507" s="5">
        <v>36.44</v>
      </c>
      <c r="O1507" s="6">
        <v>0.15</v>
      </c>
      <c r="P1507" s="5">
        <v>13.32</v>
      </c>
      <c r="Q1507" s="5">
        <f t="shared" si="92"/>
        <v>123.89599999999999</v>
      </c>
      <c r="R1507" s="5">
        <f t="shared" si="93"/>
        <v>53.28</v>
      </c>
      <c r="S1507" s="5">
        <f t="shared" si="94"/>
        <v>70.615999999999985</v>
      </c>
      <c r="T1507" s="7">
        <f t="shared" si="95"/>
        <v>0.5699619035319945</v>
      </c>
    </row>
    <row r="1508" spans="1:20" ht="15.6">
      <c r="A1508" s="2">
        <v>3338</v>
      </c>
      <c r="B1508" s="3">
        <v>46232</v>
      </c>
      <c r="C1508" s="4">
        <f>YEAR(SalesDataTable[[#This Row],[Order Date]])</f>
        <v>2026</v>
      </c>
      <c r="D1508" s="16" t="str">
        <f>"Q"&amp;ROUNDUP(MONTH(SalesDataTable[[#This Row],[Order Date]])/3,0)</f>
        <v>Q3</v>
      </c>
      <c r="E1508" s="4">
        <f>MONTH(SalesDataTable[[#This Row],[Order Date]])</f>
        <v>7</v>
      </c>
      <c r="F1508" s="16" t="str">
        <f>TEXT(SalesDataTable[[#This Row],[Order Date]],"MMM")</f>
        <v>Jul</v>
      </c>
      <c r="G1508" s="4" t="s">
        <v>0</v>
      </c>
      <c r="H1508" s="4" t="s">
        <v>1</v>
      </c>
      <c r="I1508" s="4" t="s">
        <v>2</v>
      </c>
      <c r="J1508" s="4" t="s">
        <v>3</v>
      </c>
      <c r="K1508" s="4" t="s">
        <v>23</v>
      </c>
      <c r="L1508" s="4" t="s">
        <v>29</v>
      </c>
      <c r="M1508" s="8">
        <v>1</v>
      </c>
      <c r="N1508" s="5">
        <v>195.34</v>
      </c>
      <c r="O1508" s="6">
        <v>0.05</v>
      </c>
      <c r="P1508" s="5">
        <v>106.6</v>
      </c>
      <c r="Q1508" s="5">
        <f t="shared" si="92"/>
        <v>185.57300000000001</v>
      </c>
      <c r="R1508" s="5">
        <f t="shared" si="93"/>
        <v>106.6</v>
      </c>
      <c r="S1508" s="5">
        <f t="shared" si="94"/>
        <v>78.973000000000013</v>
      </c>
      <c r="T1508" s="7">
        <f t="shared" si="95"/>
        <v>0.42556298599472991</v>
      </c>
    </row>
    <row r="1509" spans="1:20" ht="15.6">
      <c r="A1509" s="2">
        <v>4575</v>
      </c>
      <c r="B1509" s="3">
        <v>46232</v>
      </c>
      <c r="C1509" s="4">
        <f>YEAR(SalesDataTable[[#This Row],[Order Date]])</f>
        <v>2026</v>
      </c>
      <c r="D1509" s="16" t="str">
        <f>"Q"&amp;ROUNDUP(MONTH(SalesDataTable[[#This Row],[Order Date]])/3,0)</f>
        <v>Q3</v>
      </c>
      <c r="E1509" s="4">
        <f>MONTH(SalesDataTable[[#This Row],[Order Date]])</f>
        <v>7</v>
      </c>
      <c r="F1509" s="16" t="str">
        <f>TEXT(SalesDataTable[[#This Row],[Order Date]],"MMM")</f>
        <v>Jul</v>
      </c>
      <c r="G1509" s="4" t="s">
        <v>11</v>
      </c>
      <c r="H1509" s="4" t="s">
        <v>25</v>
      </c>
      <c r="I1509" s="4" t="s">
        <v>2</v>
      </c>
      <c r="J1509" s="4" t="s">
        <v>16</v>
      </c>
      <c r="K1509" s="4" t="s">
        <v>4</v>
      </c>
      <c r="L1509" s="4" t="s">
        <v>30</v>
      </c>
      <c r="M1509" s="8">
        <v>1</v>
      </c>
      <c r="N1509" s="5">
        <v>103.31</v>
      </c>
      <c r="O1509" s="6">
        <v>0</v>
      </c>
      <c r="P1509" s="5">
        <v>50.93</v>
      </c>
      <c r="Q1509" s="5">
        <f t="shared" si="92"/>
        <v>103.31</v>
      </c>
      <c r="R1509" s="5">
        <f t="shared" si="93"/>
        <v>50.93</v>
      </c>
      <c r="S1509" s="5">
        <f t="shared" si="94"/>
        <v>52.38</v>
      </c>
      <c r="T1509" s="7">
        <f t="shared" si="95"/>
        <v>0.50701771367728199</v>
      </c>
    </row>
    <row r="1510" spans="1:20" ht="15.6">
      <c r="A1510" s="2">
        <v>4871</v>
      </c>
      <c r="B1510" s="3">
        <v>46232</v>
      </c>
      <c r="C1510" s="4">
        <f>YEAR(SalesDataTable[[#This Row],[Order Date]])</f>
        <v>2026</v>
      </c>
      <c r="D1510" s="16" t="str">
        <f>"Q"&amp;ROUNDUP(MONTH(SalesDataTable[[#This Row],[Order Date]])/3,0)</f>
        <v>Q3</v>
      </c>
      <c r="E1510" s="4">
        <f>MONTH(SalesDataTable[[#This Row],[Order Date]])</f>
        <v>7</v>
      </c>
      <c r="F1510" s="16" t="str">
        <f>TEXT(SalesDataTable[[#This Row],[Order Date]],"MMM")</f>
        <v>Jul</v>
      </c>
      <c r="G1510" s="4" t="s">
        <v>0</v>
      </c>
      <c r="H1510" s="4" t="s">
        <v>1</v>
      </c>
      <c r="I1510" s="4" t="s">
        <v>2</v>
      </c>
      <c r="J1510" s="4" t="s">
        <v>13</v>
      </c>
      <c r="K1510" s="4" t="s">
        <v>23</v>
      </c>
      <c r="L1510" s="4" t="s">
        <v>51</v>
      </c>
      <c r="M1510" s="8">
        <v>3</v>
      </c>
      <c r="N1510" s="5">
        <v>123.31</v>
      </c>
      <c r="O1510" s="6">
        <v>0</v>
      </c>
      <c r="P1510" s="5">
        <v>59.16</v>
      </c>
      <c r="Q1510" s="5">
        <f t="shared" si="92"/>
        <v>369.93</v>
      </c>
      <c r="R1510" s="5">
        <f t="shared" si="93"/>
        <v>177.48</v>
      </c>
      <c r="S1510" s="5">
        <f t="shared" si="94"/>
        <v>192.45000000000002</v>
      </c>
      <c r="T1510" s="7">
        <f t="shared" si="95"/>
        <v>0.52023355770010549</v>
      </c>
    </row>
    <row r="1511" spans="1:20" ht="15.6">
      <c r="A1511" s="2">
        <v>4931</v>
      </c>
      <c r="B1511" s="3">
        <v>46232</v>
      </c>
      <c r="C1511" s="4">
        <f>YEAR(SalesDataTable[[#This Row],[Order Date]])</f>
        <v>2026</v>
      </c>
      <c r="D1511" s="16" t="str">
        <f>"Q"&amp;ROUNDUP(MONTH(SalesDataTable[[#This Row],[Order Date]])/3,0)</f>
        <v>Q3</v>
      </c>
      <c r="E1511" s="4">
        <f>MONTH(SalesDataTable[[#This Row],[Order Date]])</f>
        <v>7</v>
      </c>
      <c r="F1511" s="16" t="str">
        <f>TEXT(SalesDataTable[[#This Row],[Order Date]],"MMM")</f>
        <v>Jul</v>
      </c>
      <c r="G1511" s="4" t="s">
        <v>0</v>
      </c>
      <c r="H1511" s="4" t="s">
        <v>50</v>
      </c>
      <c r="I1511" s="4" t="s">
        <v>2</v>
      </c>
      <c r="J1511" s="4" t="s">
        <v>13</v>
      </c>
      <c r="K1511" s="4" t="s">
        <v>34</v>
      </c>
      <c r="L1511" s="4" t="s">
        <v>35</v>
      </c>
      <c r="M1511" s="8">
        <v>1</v>
      </c>
      <c r="N1511" s="5">
        <v>40.36</v>
      </c>
      <c r="O1511" s="6">
        <v>0.1</v>
      </c>
      <c r="P1511" s="5">
        <v>14.82</v>
      </c>
      <c r="Q1511" s="5">
        <f t="shared" si="92"/>
        <v>36.323999999999998</v>
      </c>
      <c r="R1511" s="5">
        <f t="shared" si="93"/>
        <v>14.82</v>
      </c>
      <c r="S1511" s="5">
        <f t="shared" si="94"/>
        <v>21.503999999999998</v>
      </c>
      <c r="T1511" s="7">
        <f t="shared" si="95"/>
        <v>0.59200528576148004</v>
      </c>
    </row>
    <row r="1512" spans="1:20" ht="15.6">
      <c r="A1512" s="2">
        <v>4962</v>
      </c>
      <c r="B1512" s="3">
        <v>46232</v>
      </c>
      <c r="C1512" s="4">
        <f>YEAR(SalesDataTable[[#This Row],[Order Date]])</f>
        <v>2026</v>
      </c>
      <c r="D1512" s="16" t="str">
        <f>"Q"&amp;ROUNDUP(MONTH(SalesDataTable[[#This Row],[Order Date]])/3,0)</f>
        <v>Q3</v>
      </c>
      <c r="E1512" s="4">
        <f>MONTH(SalesDataTable[[#This Row],[Order Date]])</f>
        <v>7</v>
      </c>
      <c r="F1512" s="16" t="str">
        <f>TEXT(SalesDataTable[[#This Row],[Order Date]],"MMM")</f>
        <v>Jul</v>
      </c>
      <c r="G1512" s="4" t="s">
        <v>0</v>
      </c>
      <c r="H1512" s="4" t="s">
        <v>50</v>
      </c>
      <c r="I1512" s="4" t="s">
        <v>19</v>
      </c>
      <c r="J1512" s="4" t="s">
        <v>13</v>
      </c>
      <c r="K1512" s="4" t="s">
        <v>23</v>
      </c>
      <c r="L1512" s="4" t="s">
        <v>40</v>
      </c>
      <c r="M1512" s="8">
        <v>2</v>
      </c>
      <c r="N1512" s="5">
        <v>83.06</v>
      </c>
      <c r="O1512" s="6">
        <v>0</v>
      </c>
      <c r="P1512" s="5">
        <v>38.74</v>
      </c>
      <c r="Q1512" s="5">
        <f t="shared" si="92"/>
        <v>166.12</v>
      </c>
      <c r="R1512" s="5">
        <f t="shared" si="93"/>
        <v>77.48</v>
      </c>
      <c r="S1512" s="5">
        <f t="shared" si="94"/>
        <v>88.64</v>
      </c>
      <c r="T1512" s="7">
        <f t="shared" si="95"/>
        <v>0.5335901757765471</v>
      </c>
    </row>
    <row r="1513" spans="1:20" ht="15.6">
      <c r="A1513" s="2">
        <v>5006</v>
      </c>
      <c r="B1513" s="3">
        <v>46232</v>
      </c>
      <c r="C1513" s="4">
        <f>YEAR(SalesDataTable[[#This Row],[Order Date]])</f>
        <v>2026</v>
      </c>
      <c r="D1513" s="16" t="str">
        <f>"Q"&amp;ROUNDUP(MONTH(SalesDataTable[[#This Row],[Order Date]])/3,0)</f>
        <v>Q3</v>
      </c>
      <c r="E1513" s="4">
        <f>MONTH(SalesDataTable[[#This Row],[Order Date]])</f>
        <v>7</v>
      </c>
      <c r="F1513" s="16" t="str">
        <f>TEXT(SalesDataTable[[#This Row],[Order Date]],"MMM")</f>
        <v>Jul</v>
      </c>
      <c r="G1513" s="4" t="s">
        <v>11</v>
      </c>
      <c r="H1513" s="4" t="s">
        <v>18</v>
      </c>
      <c r="I1513" s="4" t="s">
        <v>2</v>
      </c>
      <c r="J1513" s="4" t="s">
        <v>3</v>
      </c>
      <c r="K1513" s="4" t="s">
        <v>9</v>
      </c>
      <c r="L1513" s="4" t="s">
        <v>37</v>
      </c>
      <c r="M1513" s="8">
        <v>2</v>
      </c>
      <c r="N1513" s="5">
        <v>151.72999999999999</v>
      </c>
      <c r="O1513" s="6">
        <v>0</v>
      </c>
      <c r="P1513" s="5">
        <v>81.209999999999994</v>
      </c>
      <c r="Q1513" s="5">
        <f t="shared" si="92"/>
        <v>303.45999999999998</v>
      </c>
      <c r="R1513" s="5">
        <f t="shared" si="93"/>
        <v>162.41999999999999</v>
      </c>
      <c r="S1513" s="5">
        <f t="shared" si="94"/>
        <v>141.04</v>
      </c>
      <c r="T1513" s="7">
        <f t="shared" si="95"/>
        <v>0.46477295195412904</v>
      </c>
    </row>
    <row r="1514" spans="1:20" ht="15.6">
      <c r="A1514" s="2">
        <v>5033</v>
      </c>
      <c r="B1514" s="3">
        <v>46232</v>
      </c>
      <c r="C1514" s="4">
        <f>YEAR(SalesDataTable[[#This Row],[Order Date]])</f>
        <v>2026</v>
      </c>
      <c r="D1514" s="16" t="str">
        <f>"Q"&amp;ROUNDUP(MONTH(SalesDataTable[[#This Row],[Order Date]])/3,0)</f>
        <v>Q3</v>
      </c>
      <c r="E1514" s="4">
        <f>MONTH(SalesDataTable[[#This Row],[Order Date]])</f>
        <v>7</v>
      </c>
      <c r="F1514" s="16" t="str">
        <f>TEXT(SalesDataTable[[#This Row],[Order Date]],"MMM")</f>
        <v>Jul</v>
      </c>
      <c r="G1514" s="4" t="s">
        <v>20</v>
      </c>
      <c r="H1514" s="4" t="s">
        <v>33</v>
      </c>
      <c r="I1514" s="4" t="s">
        <v>2</v>
      </c>
      <c r="J1514" s="4" t="s">
        <v>13</v>
      </c>
      <c r="K1514" s="4" t="s">
        <v>9</v>
      </c>
      <c r="L1514" s="4" t="s">
        <v>46</v>
      </c>
      <c r="M1514" s="8">
        <v>4</v>
      </c>
      <c r="N1514" s="5">
        <v>72.010000000000005</v>
      </c>
      <c r="O1514" s="6">
        <v>0.05</v>
      </c>
      <c r="P1514" s="5">
        <v>32.36</v>
      </c>
      <c r="Q1514" s="5">
        <f t="shared" si="92"/>
        <v>273.63800000000003</v>
      </c>
      <c r="R1514" s="5">
        <f t="shared" si="93"/>
        <v>129.44</v>
      </c>
      <c r="S1514" s="5">
        <f t="shared" si="94"/>
        <v>144.19800000000004</v>
      </c>
      <c r="T1514" s="7">
        <f t="shared" si="95"/>
        <v>0.52696628392255473</v>
      </c>
    </row>
    <row r="1515" spans="1:20" ht="15.6">
      <c r="A1515" s="2">
        <v>5117</v>
      </c>
      <c r="B1515" s="3">
        <v>46232</v>
      </c>
      <c r="C1515" s="4">
        <f>YEAR(SalesDataTable[[#This Row],[Order Date]])</f>
        <v>2026</v>
      </c>
      <c r="D1515" s="16" t="str">
        <f>"Q"&amp;ROUNDUP(MONTH(SalesDataTable[[#This Row],[Order Date]])/3,0)</f>
        <v>Q3</v>
      </c>
      <c r="E1515" s="4">
        <f>MONTH(SalesDataTable[[#This Row],[Order Date]])</f>
        <v>7</v>
      </c>
      <c r="F1515" s="16" t="str">
        <f>TEXT(SalesDataTable[[#This Row],[Order Date]],"MMM")</f>
        <v>Jul</v>
      </c>
      <c r="G1515" s="4" t="s">
        <v>6</v>
      </c>
      <c r="H1515" s="4" t="s">
        <v>41</v>
      </c>
      <c r="I1515" s="4" t="s">
        <v>2</v>
      </c>
      <c r="J1515" s="4" t="s">
        <v>16</v>
      </c>
      <c r="K1515" s="4" t="s">
        <v>9</v>
      </c>
      <c r="L1515" s="4" t="s">
        <v>37</v>
      </c>
      <c r="M1515" s="8">
        <v>1</v>
      </c>
      <c r="N1515" s="5">
        <v>154.87</v>
      </c>
      <c r="O1515" s="6">
        <v>0</v>
      </c>
      <c r="P1515" s="5">
        <v>80.459999999999994</v>
      </c>
      <c r="Q1515" s="5">
        <f t="shared" si="92"/>
        <v>154.87</v>
      </c>
      <c r="R1515" s="5">
        <f t="shared" si="93"/>
        <v>80.459999999999994</v>
      </c>
      <c r="S1515" s="5">
        <f t="shared" si="94"/>
        <v>74.410000000000011</v>
      </c>
      <c r="T1515" s="7">
        <f t="shared" si="95"/>
        <v>0.48046748886162594</v>
      </c>
    </row>
    <row r="1516" spans="1:20" ht="15.6">
      <c r="A1516" s="2">
        <v>954</v>
      </c>
      <c r="B1516" s="3">
        <v>46233</v>
      </c>
      <c r="C1516" s="4">
        <f>YEAR(SalesDataTable[[#This Row],[Order Date]])</f>
        <v>2026</v>
      </c>
      <c r="D1516" s="16" t="str">
        <f>"Q"&amp;ROUNDUP(MONTH(SalesDataTable[[#This Row],[Order Date]])/3,0)</f>
        <v>Q3</v>
      </c>
      <c r="E1516" s="4">
        <f>MONTH(SalesDataTable[[#This Row],[Order Date]])</f>
        <v>7</v>
      </c>
      <c r="F1516" s="16" t="str">
        <f>TEXT(SalesDataTable[[#This Row],[Order Date]],"MMM")</f>
        <v>Jul</v>
      </c>
      <c r="G1516" s="4" t="s">
        <v>6</v>
      </c>
      <c r="H1516" s="4" t="s">
        <v>7</v>
      </c>
      <c r="I1516" s="4" t="s">
        <v>2</v>
      </c>
      <c r="J1516" s="4" t="s">
        <v>13</v>
      </c>
      <c r="K1516" s="4" t="s">
        <v>14</v>
      </c>
      <c r="L1516" s="4" t="s">
        <v>44</v>
      </c>
      <c r="M1516" s="8">
        <v>3</v>
      </c>
      <c r="N1516" s="5">
        <v>134.61000000000001</v>
      </c>
      <c r="O1516" s="6">
        <v>0.1</v>
      </c>
      <c r="P1516" s="5">
        <v>65.77</v>
      </c>
      <c r="Q1516" s="5">
        <f t="shared" si="92"/>
        <v>363.44700000000006</v>
      </c>
      <c r="R1516" s="5">
        <f t="shared" si="93"/>
        <v>197.31</v>
      </c>
      <c r="S1516" s="5">
        <f t="shared" si="94"/>
        <v>166.13700000000006</v>
      </c>
      <c r="T1516" s="7">
        <f t="shared" si="95"/>
        <v>0.45711479252820914</v>
      </c>
    </row>
    <row r="1517" spans="1:20" ht="15.6">
      <c r="A1517" s="2">
        <v>1644</v>
      </c>
      <c r="B1517" s="3">
        <v>46233</v>
      </c>
      <c r="C1517" s="4">
        <f>YEAR(SalesDataTable[[#This Row],[Order Date]])</f>
        <v>2026</v>
      </c>
      <c r="D1517" s="16" t="str">
        <f>"Q"&amp;ROUNDUP(MONTH(SalesDataTable[[#This Row],[Order Date]])/3,0)</f>
        <v>Q3</v>
      </c>
      <c r="E1517" s="4">
        <f>MONTH(SalesDataTable[[#This Row],[Order Date]])</f>
        <v>7</v>
      </c>
      <c r="F1517" s="16" t="str">
        <f>TEXT(SalesDataTable[[#This Row],[Order Date]],"MMM")</f>
        <v>Jul</v>
      </c>
      <c r="G1517" s="4" t="s">
        <v>20</v>
      </c>
      <c r="H1517" s="4" t="s">
        <v>47</v>
      </c>
      <c r="I1517" s="4" t="s">
        <v>2</v>
      </c>
      <c r="J1517" s="4" t="s">
        <v>3</v>
      </c>
      <c r="K1517" s="4" t="s">
        <v>4</v>
      </c>
      <c r="L1517" s="4" t="s">
        <v>5</v>
      </c>
      <c r="M1517" s="8">
        <v>3</v>
      </c>
      <c r="N1517" s="5">
        <v>81.5</v>
      </c>
      <c r="O1517" s="6">
        <v>0.05</v>
      </c>
      <c r="P1517" s="5">
        <v>43.85</v>
      </c>
      <c r="Q1517" s="5">
        <f t="shared" si="92"/>
        <v>232.27499999999998</v>
      </c>
      <c r="R1517" s="5">
        <f t="shared" si="93"/>
        <v>131.55000000000001</v>
      </c>
      <c r="S1517" s="5">
        <f t="shared" si="94"/>
        <v>100.72499999999997</v>
      </c>
      <c r="T1517" s="7">
        <f t="shared" si="95"/>
        <v>0.43364546335163051</v>
      </c>
    </row>
    <row r="1518" spans="1:20" ht="15.6">
      <c r="A1518" s="2">
        <v>2030</v>
      </c>
      <c r="B1518" s="3">
        <v>46233</v>
      </c>
      <c r="C1518" s="4">
        <f>YEAR(SalesDataTable[[#This Row],[Order Date]])</f>
        <v>2026</v>
      </c>
      <c r="D1518" s="16" t="str">
        <f>"Q"&amp;ROUNDUP(MONTH(SalesDataTable[[#This Row],[Order Date]])/3,0)</f>
        <v>Q3</v>
      </c>
      <c r="E1518" s="4">
        <f>MONTH(SalesDataTable[[#This Row],[Order Date]])</f>
        <v>7</v>
      </c>
      <c r="F1518" s="16" t="str">
        <f>TEXT(SalesDataTable[[#This Row],[Order Date]],"MMM")</f>
        <v>Jul</v>
      </c>
      <c r="G1518" s="4" t="s">
        <v>0</v>
      </c>
      <c r="H1518" s="4" t="s">
        <v>1</v>
      </c>
      <c r="I1518" s="4" t="s">
        <v>28</v>
      </c>
      <c r="J1518" s="4" t="s">
        <v>16</v>
      </c>
      <c r="K1518" s="4" t="s">
        <v>14</v>
      </c>
      <c r="L1518" s="4" t="s">
        <v>44</v>
      </c>
      <c r="M1518" s="8">
        <v>2</v>
      </c>
      <c r="N1518" s="5">
        <v>135.63</v>
      </c>
      <c r="O1518" s="6">
        <v>0</v>
      </c>
      <c r="P1518" s="5">
        <v>66.63</v>
      </c>
      <c r="Q1518" s="5">
        <f t="shared" si="92"/>
        <v>271.26</v>
      </c>
      <c r="R1518" s="5">
        <f t="shared" si="93"/>
        <v>133.26</v>
      </c>
      <c r="S1518" s="5">
        <f t="shared" si="94"/>
        <v>138</v>
      </c>
      <c r="T1518" s="7">
        <f t="shared" si="95"/>
        <v>0.50873700508737008</v>
      </c>
    </row>
    <row r="1519" spans="1:20" ht="15.6">
      <c r="A1519" s="2">
        <v>2595</v>
      </c>
      <c r="B1519" s="3">
        <v>46233</v>
      </c>
      <c r="C1519" s="4">
        <f>YEAR(SalesDataTable[[#This Row],[Order Date]])</f>
        <v>2026</v>
      </c>
      <c r="D1519" s="16" t="str">
        <f>"Q"&amp;ROUNDUP(MONTH(SalesDataTable[[#This Row],[Order Date]])/3,0)</f>
        <v>Q3</v>
      </c>
      <c r="E1519" s="4">
        <f>MONTH(SalesDataTable[[#This Row],[Order Date]])</f>
        <v>7</v>
      </c>
      <c r="F1519" s="16" t="str">
        <f>TEXT(SalesDataTable[[#This Row],[Order Date]],"MMM")</f>
        <v>Jul</v>
      </c>
      <c r="G1519" s="4" t="s">
        <v>0</v>
      </c>
      <c r="H1519" s="4" t="s">
        <v>36</v>
      </c>
      <c r="I1519" s="4" t="s">
        <v>8</v>
      </c>
      <c r="J1519" s="4" t="s">
        <v>16</v>
      </c>
      <c r="K1519" s="4" t="s">
        <v>14</v>
      </c>
      <c r="L1519" s="4" t="s">
        <v>44</v>
      </c>
      <c r="M1519" s="8">
        <v>15</v>
      </c>
      <c r="N1519" s="5">
        <v>133.44999999999999</v>
      </c>
      <c r="O1519" s="6">
        <v>0.2</v>
      </c>
      <c r="P1519" s="5">
        <v>65.819999999999993</v>
      </c>
      <c r="Q1519" s="5">
        <f t="shared" si="92"/>
        <v>1601.3999999999999</v>
      </c>
      <c r="R1519" s="5">
        <f t="shared" si="93"/>
        <v>987.3</v>
      </c>
      <c r="S1519" s="5">
        <f t="shared" si="94"/>
        <v>614.09999999999991</v>
      </c>
      <c r="T1519" s="7">
        <f t="shared" si="95"/>
        <v>0.3834769576620457</v>
      </c>
    </row>
    <row r="1520" spans="1:20" ht="15.6">
      <c r="A1520" s="2">
        <v>2763</v>
      </c>
      <c r="B1520" s="3">
        <v>46233</v>
      </c>
      <c r="C1520" s="4">
        <f>YEAR(SalesDataTable[[#This Row],[Order Date]])</f>
        <v>2026</v>
      </c>
      <c r="D1520" s="16" t="str">
        <f>"Q"&amp;ROUNDUP(MONTH(SalesDataTable[[#This Row],[Order Date]])/3,0)</f>
        <v>Q3</v>
      </c>
      <c r="E1520" s="4">
        <f>MONTH(SalesDataTable[[#This Row],[Order Date]])</f>
        <v>7</v>
      </c>
      <c r="F1520" s="16" t="str">
        <f>TEXT(SalesDataTable[[#This Row],[Order Date]],"MMM")</f>
        <v>Jul</v>
      </c>
      <c r="G1520" s="4" t="s">
        <v>0</v>
      </c>
      <c r="H1520" s="4" t="s">
        <v>50</v>
      </c>
      <c r="I1520" s="4" t="s">
        <v>2</v>
      </c>
      <c r="J1520" s="4" t="s">
        <v>16</v>
      </c>
      <c r="K1520" s="4" t="s">
        <v>23</v>
      </c>
      <c r="L1520" s="4" t="s">
        <v>51</v>
      </c>
      <c r="M1520" s="8">
        <v>1</v>
      </c>
      <c r="N1520" s="5">
        <v>120.94</v>
      </c>
      <c r="O1520" s="6">
        <v>0</v>
      </c>
      <c r="P1520" s="5">
        <v>62.24</v>
      </c>
      <c r="Q1520" s="5">
        <f t="shared" si="92"/>
        <v>120.94</v>
      </c>
      <c r="R1520" s="5">
        <f t="shared" si="93"/>
        <v>62.24</v>
      </c>
      <c r="S1520" s="5">
        <f t="shared" si="94"/>
        <v>58.699999999999996</v>
      </c>
      <c r="T1520" s="7">
        <f t="shared" si="95"/>
        <v>0.48536464362493797</v>
      </c>
    </row>
    <row r="1521" spans="1:20" ht="15.6">
      <c r="A1521" s="2">
        <v>3537</v>
      </c>
      <c r="B1521" s="3">
        <v>46233</v>
      </c>
      <c r="C1521" s="4">
        <f>YEAR(SalesDataTable[[#This Row],[Order Date]])</f>
        <v>2026</v>
      </c>
      <c r="D1521" s="16" t="str">
        <f>"Q"&amp;ROUNDUP(MONTH(SalesDataTable[[#This Row],[Order Date]])/3,0)</f>
        <v>Q3</v>
      </c>
      <c r="E1521" s="4">
        <f>MONTH(SalesDataTable[[#This Row],[Order Date]])</f>
        <v>7</v>
      </c>
      <c r="F1521" s="16" t="str">
        <f>TEXT(SalesDataTable[[#This Row],[Order Date]],"MMM")</f>
        <v>Jul</v>
      </c>
      <c r="G1521" s="4" t="s">
        <v>6</v>
      </c>
      <c r="H1521" s="4" t="s">
        <v>41</v>
      </c>
      <c r="I1521" s="4" t="s">
        <v>2</v>
      </c>
      <c r="J1521" s="4" t="s">
        <v>3</v>
      </c>
      <c r="K1521" s="4" t="s">
        <v>23</v>
      </c>
      <c r="L1521" s="4" t="s">
        <v>24</v>
      </c>
      <c r="M1521" s="8">
        <v>2</v>
      </c>
      <c r="N1521" s="5">
        <v>332.99</v>
      </c>
      <c r="O1521" s="6">
        <v>0.15</v>
      </c>
      <c r="P1521" s="5">
        <v>199.09</v>
      </c>
      <c r="Q1521" s="5">
        <f t="shared" si="92"/>
        <v>566.08299999999997</v>
      </c>
      <c r="R1521" s="5">
        <f t="shared" si="93"/>
        <v>398.18</v>
      </c>
      <c r="S1521" s="5">
        <f t="shared" si="94"/>
        <v>167.90299999999996</v>
      </c>
      <c r="T1521" s="7">
        <f t="shared" si="95"/>
        <v>0.29660491482697759</v>
      </c>
    </row>
    <row r="1522" spans="1:20" ht="15.6">
      <c r="A1522" s="2">
        <v>3550</v>
      </c>
      <c r="B1522" s="3">
        <v>46233</v>
      </c>
      <c r="C1522" s="4">
        <f>YEAR(SalesDataTable[[#This Row],[Order Date]])</f>
        <v>2026</v>
      </c>
      <c r="D1522" s="16" t="str">
        <f>"Q"&amp;ROUNDUP(MONTH(SalesDataTable[[#This Row],[Order Date]])/3,0)</f>
        <v>Q3</v>
      </c>
      <c r="E1522" s="4">
        <f>MONTH(SalesDataTable[[#This Row],[Order Date]])</f>
        <v>7</v>
      </c>
      <c r="F1522" s="16" t="str">
        <f>TEXT(SalesDataTable[[#This Row],[Order Date]],"MMM")</f>
        <v>Jul</v>
      </c>
      <c r="G1522" s="4" t="s">
        <v>0</v>
      </c>
      <c r="H1522" s="4" t="s">
        <v>50</v>
      </c>
      <c r="I1522" s="4" t="s">
        <v>2</v>
      </c>
      <c r="J1522" s="4" t="s">
        <v>3</v>
      </c>
      <c r="K1522" s="4" t="s">
        <v>23</v>
      </c>
      <c r="L1522" s="4" t="s">
        <v>51</v>
      </c>
      <c r="M1522" s="8">
        <v>3</v>
      </c>
      <c r="N1522" s="5">
        <v>120.88</v>
      </c>
      <c r="O1522" s="6">
        <v>0</v>
      </c>
      <c r="P1522" s="5">
        <v>60.97</v>
      </c>
      <c r="Q1522" s="5">
        <f t="shared" si="92"/>
        <v>362.64</v>
      </c>
      <c r="R1522" s="5">
        <f t="shared" si="93"/>
        <v>182.91</v>
      </c>
      <c r="S1522" s="5">
        <f t="shared" si="94"/>
        <v>179.73</v>
      </c>
      <c r="T1522" s="7">
        <f t="shared" si="95"/>
        <v>0.49561548643282594</v>
      </c>
    </row>
    <row r="1523" spans="1:20" ht="15.6">
      <c r="A1523" s="2">
        <v>3875</v>
      </c>
      <c r="B1523" s="3">
        <v>46233</v>
      </c>
      <c r="C1523" s="4">
        <f>YEAR(SalesDataTable[[#This Row],[Order Date]])</f>
        <v>2026</v>
      </c>
      <c r="D1523" s="16" t="str">
        <f>"Q"&amp;ROUNDUP(MONTH(SalesDataTable[[#This Row],[Order Date]])/3,0)</f>
        <v>Q3</v>
      </c>
      <c r="E1523" s="4">
        <f>MONTH(SalesDataTable[[#This Row],[Order Date]])</f>
        <v>7</v>
      </c>
      <c r="F1523" s="16" t="str">
        <f>TEXT(SalesDataTable[[#This Row],[Order Date]],"MMM")</f>
        <v>Jul</v>
      </c>
      <c r="G1523" s="4" t="s">
        <v>20</v>
      </c>
      <c r="H1523" s="4" t="s">
        <v>33</v>
      </c>
      <c r="I1523" s="4" t="s">
        <v>2</v>
      </c>
      <c r="J1523" s="4" t="s">
        <v>3</v>
      </c>
      <c r="K1523" s="4" t="s">
        <v>4</v>
      </c>
      <c r="L1523" s="4" t="s">
        <v>30</v>
      </c>
      <c r="M1523" s="8">
        <v>1</v>
      </c>
      <c r="N1523" s="5">
        <v>101.73</v>
      </c>
      <c r="O1523" s="6">
        <v>0.05</v>
      </c>
      <c r="P1523" s="5">
        <v>51.63</v>
      </c>
      <c r="Q1523" s="5">
        <f t="shared" si="92"/>
        <v>96.643500000000003</v>
      </c>
      <c r="R1523" s="5">
        <f t="shared" si="93"/>
        <v>51.63</v>
      </c>
      <c r="S1523" s="5">
        <f t="shared" si="94"/>
        <v>45.013500000000001</v>
      </c>
      <c r="T1523" s="7">
        <f t="shared" si="95"/>
        <v>0.46576852038678235</v>
      </c>
    </row>
    <row r="1524" spans="1:20" ht="15.6">
      <c r="A1524" s="2">
        <v>4467</v>
      </c>
      <c r="B1524" s="3">
        <v>46233</v>
      </c>
      <c r="C1524" s="4">
        <f>YEAR(SalesDataTable[[#This Row],[Order Date]])</f>
        <v>2026</v>
      </c>
      <c r="D1524" s="16" t="str">
        <f>"Q"&amp;ROUNDUP(MONTH(SalesDataTable[[#This Row],[Order Date]])/3,0)</f>
        <v>Q3</v>
      </c>
      <c r="E1524" s="4">
        <f>MONTH(SalesDataTable[[#This Row],[Order Date]])</f>
        <v>7</v>
      </c>
      <c r="F1524" s="16" t="str">
        <f>TEXT(SalesDataTable[[#This Row],[Order Date]],"MMM")</f>
        <v>Jul</v>
      </c>
      <c r="G1524" s="4" t="s">
        <v>20</v>
      </c>
      <c r="H1524" s="4" t="s">
        <v>31</v>
      </c>
      <c r="I1524" s="4" t="s">
        <v>2</v>
      </c>
      <c r="J1524" s="4" t="s">
        <v>3</v>
      </c>
      <c r="K1524" s="4" t="s">
        <v>14</v>
      </c>
      <c r="L1524" s="4" t="s">
        <v>15</v>
      </c>
      <c r="M1524" s="8">
        <v>2</v>
      </c>
      <c r="N1524" s="5">
        <v>36.21</v>
      </c>
      <c r="O1524" s="6">
        <v>0</v>
      </c>
      <c r="P1524" s="5">
        <v>13.5</v>
      </c>
      <c r="Q1524" s="5">
        <f t="shared" si="92"/>
        <v>72.42</v>
      </c>
      <c r="R1524" s="5">
        <f t="shared" si="93"/>
        <v>27</v>
      </c>
      <c r="S1524" s="5">
        <f t="shared" si="94"/>
        <v>45.42</v>
      </c>
      <c r="T1524" s="7">
        <f t="shared" si="95"/>
        <v>0.62717481358740679</v>
      </c>
    </row>
    <row r="1525" spans="1:20" ht="15.6">
      <c r="A1525" s="2">
        <v>739</v>
      </c>
      <c r="B1525" s="3">
        <v>46234</v>
      </c>
      <c r="C1525" s="4">
        <f>YEAR(SalesDataTable[[#This Row],[Order Date]])</f>
        <v>2026</v>
      </c>
      <c r="D1525" s="16" t="str">
        <f>"Q"&amp;ROUNDUP(MONTH(SalesDataTable[[#This Row],[Order Date]])/3,0)</f>
        <v>Q3</v>
      </c>
      <c r="E1525" s="4">
        <f>MONTH(SalesDataTable[[#This Row],[Order Date]])</f>
        <v>7</v>
      </c>
      <c r="F1525" s="16" t="str">
        <f>TEXT(SalesDataTable[[#This Row],[Order Date]],"MMM")</f>
        <v>Jul</v>
      </c>
      <c r="G1525" s="4" t="s">
        <v>20</v>
      </c>
      <c r="H1525" s="4" t="s">
        <v>31</v>
      </c>
      <c r="I1525" s="4" t="s">
        <v>2</v>
      </c>
      <c r="J1525" s="4" t="s">
        <v>16</v>
      </c>
      <c r="K1525" s="4" t="s">
        <v>4</v>
      </c>
      <c r="L1525" s="4" t="s">
        <v>30</v>
      </c>
      <c r="M1525" s="8">
        <v>5</v>
      </c>
      <c r="N1525" s="5">
        <v>104.65</v>
      </c>
      <c r="O1525" s="6">
        <v>0</v>
      </c>
      <c r="P1525" s="5">
        <v>49.2</v>
      </c>
      <c r="Q1525" s="5">
        <f t="shared" si="92"/>
        <v>523.25</v>
      </c>
      <c r="R1525" s="5">
        <f t="shared" si="93"/>
        <v>246</v>
      </c>
      <c r="S1525" s="5">
        <f t="shared" si="94"/>
        <v>277.25</v>
      </c>
      <c r="T1525" s="7">
        <f t="shared" si="95"/>
        <v>0.52986144290492121</v>
      </c>
    </row>
    <row r="1526" spans="1:20" ht="15.6">
      <c r="A1526" s="2">
        <v>2376</v>
      </c>
      <c r="B1526" s="3">
        <v>46234</v>
      </c>
      <c r="C1526" s="4">
        <f>YEAR(SalesDataTable[[#This Row],[Order Date]])</f>
        <v>2026</v>
      </c>
      <c r="D1526" s="16" t="str">
        <f>"Q"&amp;ROUNDUP(MONTH(SalesDataTable[[#This Row],[Order Date]])/3,0)</f>
        <v>Q3</v>
      </c>
      <c r="E1526" s="4">
        <f>MONTH(SalesDataTable[[#This Row],[Order Date]])</f>
        <v>7</v>
      </c>
      <c r="F1526" s="16" t="str">
        <f>TEXT(SalesDataTable[[#This Row],[Order Date]],"MMM")</f>
        <v>Jul</v>
      </c>
      <c r="G1526" s="4" t="s">
        <v>11</v>
      </c>
      <c r="H1526" s="4" t="s">
        <v>25</v>
      </c>
      <c r="I1526" s="4" t="s">
        <v>8</v>
      </c>
      <c r="J1526" s="4" t="s">
        <v>3</v>
      </c>
      <c r="K1526" s="4" t="s">
        <v>23</v>
      </c>
      <c r="L1526" s="4" t="s">
        <v>29</v>
      </c>
      <c r="M1526" s="8">
        <v>5</v>
      </c>
      <c r="N1526" s="5">
        <v>198.35</v>
      </c>
      <c r="O1526" s="6">
        <v>0.05</v>
      </c>
      <c r="P1526" s="5">
        <v>104.96</v>
      </c>
      <c r="Q1526" s="5">
        <f t="shared" si="92"/>
        <v>942.16249999999991</v>
      </c>
      <c r="R1526" s="5">
        <f t="shared" si="93"/>
        <v>524.79999999999995</v>
      </c>
      <c r="S1526" s="5">
        <f t="shared" si="94"/>
        <v>417.36249999999995</v>
      </c>
      <c r="T1526" s="7">
        <f t="shared" si="95"/>
        <v>0.44298356175288234</v>
      </c>
    </row>
    <row r="1527" spans="1:20" ht="15.6">
      <c r="A1527" s="2">
        <v>3109</v>
      </c>
      <c r="B1527" s="3">
        <v>46234</v>
      </c>
      <c r="C1527" s="4">
        <f>YEAR(SalesDataTable[[#This Row],[Order Date]])</f>
        <v>2026</v>
      </c>
      <c r="D1527" s="16" t="str">
        <f>"Q"&amp;ROUNDUP(MONTH(SalesDataTable[[#This Row],[Order Date]])/3,0)</f>
        <v>Q3</v>
      </c>
      <c r="E1527" s="4">
        <f>MONTH(SalesDataTable[[#This Row],[Order Date]])</f>
        <v>7</v>
      </c>
      <c r="F1527" s="16" t="str">
        <f>TEXT(SalesDataTable[[#This Row],[Order Date]],"MMM")</f>
        <v>Jul</v>
      </c>
      <c r="G1527" s="4" t="s">
        <v>0</v>
      </c>
      <c r="H1527" s="4" t="s">
        <v>1</v>
      </c>
      <c r="I1527" s="4" t="s">
        <v>28</v>
      </c>
      <c r="J1527" s="4" t="s">
        <v>3</v>
      </c>
      <c r="K1527" s="4" t="s">
        <v>34</v>
      </c>
      <c r="L1527" s="4" t="s">
        <v>42</v>
      </c>
      <c r="M1527" s="8">
        <v>2</v>
      </c>
      <c r="N1527" s="5">
        <v>36.56</v>
      </c>
      <c r="O1527" s="6">
        <v>0.05</v>
      </c>
      <c r="P1527" s="5">
        <v>13.76</v>
      </c>
      <c r="Q1527" s="5">
        <f t="shared" si="92"/>
        <v>69.463999999999999</v>
      </c>
      <c r="R1527" s="5">
        <f t="shared" si="93"/>
        <v>27.52</v>
      </c>
      <c r="S1527" s="5">
        <f t="shared" si="94"/>
        <v>41.944000000000003</v>
      </c>
      <c r="T1527" s="7">
        <f t="shared" si="95"/>
        <v>0.60382356328457909</v>
      </c>
    </row>
    <row r="1528" spans="1:20" ht="15.6">
      <c r="A1528" s="2">
        <v>4362</v>
      </c>
      <c r="B1528" s="3">
        <v>46234</v>
      </c>
      <c r="C1528" s="4">
        <f>YEAR(SalesDataTable[[#This Row],[Order Date]])</f>
        <v>2026</v>
      </c>
      <c r="D1528" s="16" t="str">
        <f>"Q"&amp;ROUNDUP(MONTH(SalesDataTable[[#This Row],[Order Date]])/3,0)</f>
        <v>Q3</v>
      </c>
      <c r="E1528" s="4">
        <f>MONTH(SalesDataTable[[#This Row],[Order Date]])</f>
        <v>7</v>
      </c>
      <c r="F1528" s="16" t="str">
        <f>TEXT(SalesDataTable[[#This Row],[Order Date]],"MMM")</f>
        <v>Jul</v>
      </c>
      <c r="G1528" s="4" t="s">
        <v>6</v>
      </c>
      <c r="H1528" s="4" t="s">
        <v>49</v>
      </c>
      <c r="I1528" s="4" t="s">
        <v>2</v>
      </c>
      <c r="J1528" s="4" t="s">
        <v>3</v>
      </c>
      <c r="K1528" s="4" t="s">
        <v>9</v>
      </c>
      <c r="L1528" s="4" t="s">
        <v>10</v>
      </c>
      <c r="M1528" s="8">
        <v>5</v>
      </c>
      <c r="N1528" s="5">
        <v>92.41</v>
      </c>
      <c r="O1528" s="6">
        <v>0</v>
      </c>
      <c r="P1528" s="5">
        <v>44.29</v>
      </c>
      <c r="Q1528" s="5">
        <f t="shared" si="92"/>
        <v>462.04999999999995</v>
      </c>
      <c r="R1528" s="5">
        <f t="shared" si="93"/>
        <v>221.45</v>
      </c>
      <c r="S1528" s="5">
        <f t="shared" si="94"/>
        <v>240.59999999999997</v>
      </c>
      <c r="T1528" s="7">
        <f t="shared" si="95"/>
        <v>0.52072286549074775</v>
      </c>
    </row>
    <row r="1529" spans="1:20" ht="15.6">
      <c r="A1529" s="2">
        <v>777</v>
      </c>
      <c r="B1529" s="3">
        <v>46235</v>
      </c>
      <c r="C1529" s="4">
        <f>YEAR(SalesDataTable[[#This Row],[Order Date]])</f>
        <v>2026</v>
      </c>
      <c r="D1529" s="16" t="str">
        <f>"Q"&amp;ROUNDUP(MONTH(SalesDataTable[[#This Row],[Order Date]])/3,0)</f>
        <v>Q3</v>
      </c>
      <c r="E1529" s="4">
        <f>MONTH(SalesDataTable[[#This Row],[Order Date]])</f>
        <v>8</v>
      </c>
      <c r="F1529" s="16" t="str">
        <f>TEXT(SalesDataTable[[#This Row],[Order Date]],"MMM")</f>
        <v>Aug</v>
      </c>
      <c r="G1529" s="4" t="s">
        <v>20</v>
      </c>
      <c r="H1529" s="4" t="s">
        <v>47</v>
      </c>
      <c r="I1529" s="4" t="s">
        <v>2</v>
      </c>
      <c r="J1529" s="4" t="s">
        <v>3</v>
      </c>
      <c r="K1529" s="4" t="s">
        <v>23</v>
      </c>
      <c r="L1529" s="4" t="s">
        <v>51</v>
      </c>
      <c r="M1529" s="8">
        <v>4</v>
      </c>
      <c r="N1529" s="5">
        <v>121.87</v>
      </c>
      <c r="O1529" s="6">
        <v>0</v>
      </c>
      <c r="P1529" s="5">
        <v>59.89</v>
      </c>
      <c r="Q1529" s="5">
        <f t="shared" si="92"/>
        <v>487.48</v>
      </c>
      <c r="R1529" s="5">
        <f t="shared" si="93"/>
        <v>239.56</v>
      </c>
      <c r="S1529" s="5">
        <f t="shared" si="94"/>
        <v>247.92000000000002</v>
      </c>
      <c r="T1529" s="7">
        <f t="shared" si="95"/>
        <v>0.50857471075736438</v>
      </c>
    </row>
    <row r="1530" spans="1:20" ht="15.6">
      <c r="A1530" s="2">
        <v>831</v>
      </c>
      <c r="B1530" s="3">
        <v>46235</v>
      </c>
      <c r="C1530" s="4">
        <f>YEAR(SalesDataTable[[#This Row],[Order Date]])</f>
        <v>2026</v>
      </c>
      <c r="D1530" s="16" t="str">
        <f>"Q"&amp;ROUNDUP(MONTH(SalesDataTable[[#This Row],[Order Date]])/3,0)</f>
        <v>Q3</v>
      </c>
      <c r="E1530" s="4">
        <f>MONTH(SalesDataTable[[#This Row],[Order Date]])</f>
        <v>8</v>
      </c>
      <c r="F1530" s="16" t="str">
        <f>TEXT(SalesDataTable[[#This Row],[Order Date]],"MMM")</f>
        <v>Aug</v>
      </c>
      <c r="G1530" s="4" t="s">
        <v>20</v>
      </c>
      <c r="H1530" s="4" t="s">
        <v>33</v>
      </c>
      <c r="I1530" s="4" t="s">
        <v>2</v>
      </c>
      <c r="J1530" s="4" t="s">
        <v>3</v>
      </c>
      <c r="K1530" s="4" t="s">
        <v>14</v>
      </c>
      <c r="L1530" s="4" t="s">
        <v>44</v>
      </c>
      <c r="M1530" s="8">
        <v>2</v>
      </c>
      <c r="N1530" s="5">
        <v>130.9</v>
      </c>
      <c r="O1530" s="6">
        <v>0.05</v>
      </c>
      <c r="P1530" s="5">
        <v>67.959999999999994</v>
      </c>
      <c r="Q1530" s="5">
        <f t="shared" si="92"/>
        <v>248.71</v>
      </c>
      <c r="R1530" s="5">
        <f t="shared" si="93"/>
        <v>135.91999999999999</v>
      </c>
      <c r="S1530" s="5">
        <f t="shared" si="94"/>
        <v>112.79000000000002</v>
      </c>
      <c r="T1530" s="7">
        <f t="shared" si="95"/>
        <v>0.45350006031120588</v>
      </c>
    </row>
    <row r="1531" spans="1:20" ht="15.6">
      <c r="A1531" s="2">
        <v>2059</v>
      </c>
      <c r="B1531" s="3">
        <v>46235</v>
      </c>
      <c r="C1531" s="4">
        <f>YEAR(SalesDataTable[[#This Row],[Order Date]])</f>
        <v>2026</v>
      </c>
      <c r="D1531" s="16" t="str">
        <f>"Q"&amp;ROUNDUP(MONTH(SalesDataTable[[#This Row],[Order Date]])/3,0)</f>
        <v>Q3</v>
      </c>
      <c r="E1531" s="4">
        <f>MONTH(SalesDataTable[[#This Row],[Order Date]])</f>
        <v>8</v>
      </c>
      <c r="F1531" s="16" t="str">
        <f>TEXT(SalesDataTable[[#This Row],[Order Date]],"MMM")</f>
        <v>Aug</v>
      </c>
      <c r="G1531" s="4" t="s">
        <v>11</v>
      </c>
      <c r="H1531" s="4" t="s">
        <v>12</v>
      </c>
      <c r="I1531" s="4" t="s">
        <v>19</v>
      </c>
      <c r="J1531" s="4" t="s">
        <v>13</v>
      </c>
      <c r="K1531" s="4" t="s">
        <v>4</v>
      </c>
      <c r="L1531" s="4" t="s">
        <v>22</v>
      </c>
      <c r="M1531" s="8">
        <v>1</v>
      </c>
      <c r="N1531" s="5">
        <v>50.98</v>
      </c>
      <c r="O1531" s="6">
        <v>0</v>
      </c>
      <c r="P1531" s="5">
        <v>22.92</v>
      </c>
      <c r="Q1531" s="5">
        <f t="shared" si="92"/>
        <v>50.98</v>
      </c>
      <c r="R1531" s="5">
        <f t="shared" si="93"/>
        <v>22.92</v>
      </c>
      <c r="S1531" s="5">
        <f t="shared" si="94"/>
        <v>28.059999999999995</v>
      </c>
      <c r="T1531" s="7">
        <f t="shared" si="95"/>
        <v>0.55041192624558644</v>
      </c>
    </row>
    <row r="1532" spans="1:20" ht="15.6">
      <c r="A1532" s="2">
        <v>2519</v>
      </c>
      <c r="B1532" s="3">
        <v>46235</v>
      </c>
      <c r="C1532" s="4">
        <f>YEAR(SalesDataTable[[#This Row],[Order Date]])</f>
        <v>2026</v>
      </c>
      <c r="D1532" s="16" t="str">
        <f>"Q"&amp;ROUNDUP(MONTH(SalesDataTable[[#This Row],[Order Date]])/3,0)</f>
        <v>Q3</v>
      </c>
      <c r="E1532" s="4">
        <f>MONTH(SalesDataTable[[#This Row],[Order Date]])</f>
        <v>8</v>
      </c>
      <c r="F1532" s="16" t="str">
        <f>TEXT(SalesDataTable[[#This Row],[Order Date]],"MMM")</f>
        <v>Aug</v>
      </c>
      <c r="G1532" s="4" t="s">
        <v>11</v>
      </c>
      <c r="H1532" s="4" t="s">
        <v>12</v>
      </c>
      <c r="I1532" s="4" t="s">
        <v>2</v>
      </c>
      <c r="J1532" s="4" t="s">
        <v>3</v>
      </c>
      <c r="K1532" s="4" t="s">
        <v>9</v>
      </c>
      <c r="L1532" s="4" t="s">
        <v>10</v>
      </c>
      <c r="M1532" s="8">
        <v>2</v>
      </c>
      <c r="N1532" s="5">
        <v>91.11</v>
      </c>
      <c r="O1532" s="6">
        <v>0</v>
      </c>
      <c r="P1532" s="5">
        <v>44.19</v>
      </c>
      <c r="Q1532" s="5">
        <f t="shared" si="92"/>
        <v>182.22</v>
      </c>
      <c r="R1532" s="5">
        <f t="shared" si="93"/>
        <v>88.38</v>
      </c>
      <c r="S1532" s="5">
        <f t="shared" si="94"/>
        <v>93.84</v>
      </c>
      <c r="T1532" s="7">
        <f t="shared" si="95"/>
        <v>0.51498189002304906</v>
      </c>
    </row>
    <row r="1533" spans="1:20" ht="15.6">
      <c r="A1533" s="2">
        <v>2644</v>
      </c>
      <c r="B1533" s="3">
        <v>46235</v>
      </c>
      <c r="C1533" s="4">
        <f>YEAR(SalesDataTable[[#This Row],[Order Date]])</f>
        <v>2026</v>
      </c>
      <c r="D1533" s="16" t="str">
        <f>"Q"&amp;ROUNDUP(MONTH(SalesDataTable[[#This Row],[Order Date]])/3,0)</f>
        <v>Q3</v>
      </c>
      <c r="E1533" s="4">
        <f>MONTH(SalesDataTable[[#This Row],[Order Date]])</f>
        <v>8</v>
      </c>
      <c r="F1533" s="16" t="str">
        <f>TEXT(SalesDataTable[[#This Row],[Order Date]],"MMM")</f>
        <v>Aug</v>
      </c>
      <c r="G1533" s="4" t="s">
        <v>0</v>
      </c>
      <c r="H1533" s="4" t="s">
        <v>1</v>
      </c>
      <c r="I1533" s="4" t="s">
        <v>28</v>
      </c>
      <c r="J1533" s="4" t="s">
        <v>3</v>
      </c>
      <c r="K1533" s="4" t="s">
        <v>14</v>
      </c>
      <c r="L1533" s="4" t="s">
        <v>15</v>
      </c>
      <c r="M1533" s="8">
        <v>3</v>
      </c>
      <c r="N1533" s="5">
        <v>35.619999999999997</v>
      </c>
      <c r="O1533" s="6">
        <v>0.05</v>
      </c>
      <c r="P1533" s="5">
        <v>13.47</v>
      </c>
      <c r="Q1533" s="5">
        <f t="shared" si="92"/>
        <v>101.51699999999998</v>
      </c>
      <c r="R1533" s="5">
        <f t="shared" si="93"/>
        <v>40.410000000000004</v>
      </c>
      <c r="S1533" s="5">
        <f t="shared" si="94"/>
        <v>61.106999999999978</v>
      </c>
      <c r="T1533" s="7">
        <f t="shared" si="95"/>
        <v>0.60193859156594454</v>
      </c>
    </row>
    <row r="1534" spans="1:20" ht="15.6">
      <c r="A1534" s="2">
        <v>4141</v>
      </c>
      <c r="B1534" s="3">
        <v>46235</v>
      </c>
      <c r="C1534" s="4">
        <f>YEAR(SalesDataTable[[#This Row],[Order Date]])</f>
        <v>2026</v>
      </c>
      <c r="D1534" s="16" t="str">
        <f>"Q"&amp;ROUNDUP(MONTH(SalesDataTable[[#This Row],[Order Date]])/3,0)</f>
        <v>Q3</v>
      </c>
      <c r="E1534" s="4">
        <f>MONTH(SalesDataTable[[#This Row],[Order Date]])</f>
        <v>8</v>
      </c>
      <c r="F1534" s="16" t="str">
        <f>TEXT(SalesDataTable[[#This Row],[Order Date]],"MMM")</f>
        <v>Aug</v>
      </c>
      <c r="G1534" s="4" t="s">
        <v>20</v>
      </c>
      <c r="H1534" s="4" t="s">
        <v>47</v>
      </c>
      <c r="I1534" s="4" t="s">
        <v>2</v>
      </c>
      <c r="J1534" s="4" t="s">
        <v>13</v>
      </c>
      <c r="K1534" s="4" t="s">
        <v>9</v>
      </c>
      <c r="L1534" s="4" t="s">
        <v>10</v>
      </c>
      <c r="M1534" s="8">
        <v>1</v>
      </c>
      <c r="N1534" s="5">
        <v>91.95</v>
      </c>
      <c r="O1534" s="6">
        <v>0.05</v>
      </c>
      <c r="P1534" s="5">
        <v>46.47</v>
      </c>
      <c r="Q1534" s="5">
        <f t="shared" si="92"/>
        <v>87.352499999999992</v>
      </c>
      <c r="R1534" s="5">
        <f t="shared" si="93"/>
        <v>46.47</v>
      </c>
      <c r="S1534" s="5">
        <f t="shared" si="94"/>
        <v>40.882499999999993</v>
      </c>
      <c r="T1534" s="7">
        <f t="shared" si="95"/>
        <v>0.46801751523997592</v>
      </c>
    </row>
    <row r="1535" spans="1:20" ht="15.6">
      <c r="A1535" s="2">
        <v>4804</v>
      </c>
      <c r="B1535" s="3">
        <v>46235</v>
      </c>
      <c r="C1535" s="4">
        <f>YEAR(SalesDataTable[[#This Row],[Order Date]])</f>
        <v>2026</v>
      </c>
      <c r="D1535" s="16" t="str">
        <f>"Q"&amp;ROUNDUP(MONTH(SalesDataTable[[#This Row],[Order Date]])/3,0)</f>
        <v>Q3</v>
      </c>
      <c r="E1535" s="4">
        <f>MONTH(SalesDataTable[[#This Row],[Order Date]])</f>
        <v>8</v>
      </c>
      <c r="F1535" s="16" t="str">
        <f>TEXT(SalesDataTable[[#This Row],[Order Date]],"MMM")</f>
        <v>Aug</v>
      </c>
      <c r="G1535" s="4" t="s">
        <v>0</v>
      </c>
      <c r="H1535" s="4" t="s">
        <v>36</v>
      </c>
      <c r="I1535" s="4" t="s">
        <v>2</v>
      </c>
      <c r="J1535" s="4" t="s">
        <v>3</v>
      </c>
      <c r="K1535" s="4" t="s">
        <v>34</v>
      </c>
      <c r="L1535" s="4" t="s">
        <v>45</v>
      </c>
      <c r="M1535" s="8">
        <v>1</v>
      </c>
      <c r="N1535" s="5">
        <v>49.46</v>
      </c>
      <c r="O1535" s="6">
        <v>0</v>
      </c>
      <c r="P1535" s="5">
        <v>21.47</v>
      </c>
      <c r="Q1535" s="5">
        <f t="shared" si="92"/>
        <v>49.46</v>
      </c>
      <c r="R1535" s="5">
        <f t="shared" si="93"/>
        <v>21.47</v>
      </c>
      <c r="S1535" s="5">
        <f t="shared" si="94"/>
        <v>27.990000000000002</v>
      </c>
      <c r="T1535" s="7">
        <f t="shared" si="95"/>
        <v>0.5659118479579458</v>
      </c>
    </row>
    <row r="1536" spans="1:20" ht="15.6">
      <c r="A1536" s="2">
        <v>5161</v>
      </c>
      <c r="B1536" s="3">
        <v>46235</v>
      </c>
      <c r="C1536" s="4">
        <f>YEAR(SalesDataTable[[#This Row],[Order Date]])</f>
        <v>2026</v>
      </c>
      <c r="D1536" s="16" t="str">
        <f>"Q"&amp;ROUNDUP(MONTH(SalesDataTable[[#This Row],[Order Date]])/3,0)</f>
        <v>Q3</v>
      </c>
      <c r="E1536" s="4">
        <f>MONTH(SalesDataTable[[#This Row],[Order Date]])</f>
        <v>8</v>
      </c>
      <c r="F1536" s="16" t="str">
        <f>TEXT(SalesDataTable[[#This Row],[Order Date]],"MMM")</f>
        <v>Aug</v>
      </c>
      <c r="G1536" s="4" t="s">
        <v>0</v>
      </c>
      <c r="H1536" s="4" t="s">
        <v>50</v>
      </c>
      <c r="I1536" s="4" t="s">
        <v>2</v>
      </c>
      <c r="J1536" s="4" t="s">
        <v>13</v>
      </c>
      <c r="K1536" s="4" t="s">
        <v>4</v>
      </c>
      <c r="L1536" s="4" t="s">
        <v>26</v>
      </c>
      <c r="M1536" s="8">
        <v>1</v>
      </c>
      <c r="N1536" s="5">
        <v>41.25</v>
      </c>
      <c r="O1536" s="6">
        <v>0.05</v>
      </c>
      <c r="P1536" s="5">
        <v>16.98</v>
      </c>
      <c r="Q1536" s="5">
        <f t="shared" si="92"/>
        <v>39.1875</v>
      </c>
      <c r="R1536" s="5">
        <f t="shared" si="93"/>
        <v>16.98</v>
      </c>
      <c r="S1536" s="5">
        <f t="shared" si="94"/>
        <v>22.2075</v>
      </c>
      <c r="T1536" s="7">
        <f t="shared" si="95"/>
        <v>0.56669856459330148</v>
      </c>
    </row>
    <row r="1537" spans="1:20" ht="15.6">
      <c r="A1537" s="2">
        <v>590</v>
      </c>
      <c r="B1537" s="3">
        <v>46236</v>
      </c>
      <c r="C1537" s="4">
        <f>YEAR(SalesDataTable[[#This Row],[Order Date]])</f>
        <v>2026</v>
      </c>
      <c r="D1537" s="16" t="str">
        <f>"Q"&amp;ROUNDUP(MONTH(SalesDataTable[[#This Row],[Order Date]])/3,0)</f>
        <v>Q3</v>
      </c>
      <c r="E1537" s="4">
        <f>MONTH(SalesDataTable[[#This Row],[Order Date]])</f>
        <v>8</v>
      </c>
      <c r="F1537" s="16" t="str">
        <f>TEXT(SalesDataTable[[#This Row],[Order Date]],"MMM")</f>
        <v>Aug</v>
      </c>
      <c r="G1537" s="4" t="s">
        <v>11</v>
      </c>
      <c r="H1537" s="4" t="s">
        <v>25</v>
      </c>
      <c r="I1537" s="4" t="s">
        <v>2</v>
      </c>
      <c r="J1537" s="4" t="s">
        <v>3</v>
      </c>
      <c r="K1537" s="4" t="s">
        <v>14</v>
      </c>
      <c r="L1537" s="4" t="s">
        <v>44</v>
      </c>
      <c r="M1537" s="8">
        <v>4</v>
      </c>
      <c r="N1537" s="5">
        <v>133.65</v>
      </c>
      <c r="O1537" s="6">
        <v>0</v>
      </c>
      <c r="P1537" s="5">
        <v>66</v>
      </c>
      <c r="Q1537" s="5">
        <f t="shared" si="92"/>
        <v>534.6</v>
      </c>
      <c r="R1537" s="5">
        <f t="shared" si="93"/>
        <v>264</v>
      </c>
      <c r="S1537" s="5">
        <f t="shared" si="94"/>
        <v>270.60000000000002</v>
      </c>
      <c r="T1537" s="7">
        <f t="shared" si="95"/>
        <v>0.50617283950617287</v>
      </c>
    </row>
    <row r="1538" spans="1:20" ht="15.6">
      <c r="A1538" s="2">
        <v>1599</v>
      </c>
      <c r="B1538" s="3">
        <v>46236</v>
      </c>
      <c r="C1538" s="4">
        <f>YEAR(SalesDataTable[[#This Row],[Order Date]])</f>
        <v>2026</v>
      </c>
      <c r="D1538" s="16" t="str">
        <f>"Q"&amp;ROUNDUP(MONTH(SalesDataTable[[#This Row],[Order Date]])/3,0)</f>
        <v>Q3</v>
      </c>
      <c r="E1538" s="4">
        <f>MONTH(SalesDataTable[[#This Row],[Order Date]])</f>
        <v>8</v>
      </c>
      <c r="F1538" s="16" t="str">
        <f>TEXT(SalesDataTable[[#This Row],[Order Date]],"MMM")</f>
        <v>Aug</v>
      </c>
      <c r="G1538" s="4" t="s">
        <v>20</v>
      </c>
      <c r="H1538" s="4" t="s">
        <v>21</v>
      </c>
      <c r="I1538" s="4" t="s">
        <v>2</v>
      </c>
      <c r="J1538" s="4" t="s">
        <v>3</v>
      </c>
      <c r="K1538" s="4" t="s">
        <v>23</v>
      </c>
      <c r="L1538" s="4" t="s">
        <v>29</v>
      </c>
      <c r="M1538" s="8">
        <v>2</v>
      </c>
      <c r="N1538" s="5">
        <v>200.45</v>
      </c>
      <c r="O1538" s="6">
        <v>0.05</v>
      </c>
      <c r="P1538" s="5">
        <v>105.42</v>
      </c>
      <c r="Q1538" s="5">
        <f t="shared" ref="Q1538:Q1601" si="96">M1538*N1538*(1-O1538)</f>
        <v>380.85499999999996</v>
      </c>
      <c r="R1538" s="5">
        <f t="shared" ref="R1538:R1601" si="97">M1538*P1538</f>
        <v>210.84</v>
      </c>
      <c r="S1538" s="5">
        <f t="shared" ref="S1538:S1601" si="98">Q1538-R1538</f>
        <v>170.01499999999996</v>
      </c>
      <c r="T1538" s="7">
        <f t="shared" ref="T1538:T1601" si="99">IFERROR(S1538/Q1538,0)</f>
        <v>0.44640348689133652</v>
      </c>
    </row>
    <row r="1539" spans="1:20" ht="15.6">
      <c r="A1539" s="2">
        <v>1665</v>
      </c>
      <c r="B1539" s="3">
        <v>46236</v>
      </c>
      <c r="C1539" s="4">
        <f>YEAR(SalesDataTable[[#This Row],[Order Date]])</f>
        <v>2026</v>
      </c>
      <c r="D1539" s="16" t="str">
        <f>"Q"&amp;ROUNDUP(MONTH(SalesDataTable[[#This Row],[Order Date]])/3,0)</f>
        <v>Q3</v>
      </c>
      <c r="E1539" s="4">
        <f>MONTH(SalesDataTable[[#This Row],[Order Date]])</f>
        <v>8</v>
      </c>
      <c r="F1539" s="16" t="str">
        <f>TEXT(SalesDataTable[[#This Row],[Order Date]],"MMM")</f>
        <v>Aug</v>
      </c>
      <c r="G1539" s="4" t="s">
        <v>0</v>
      </c>
      <c r="H1539" s="4" t="s">
        <v>1</v>
      </c>
      <c r="I1539" s="4" t="s">
        <v>28</v>
      </c>
      <c r="J1539" s="4" t="s">
        <v>3</v>
      </c>
      <c r="K1539" s="4" t="s">
        <v>4</v>
      </c>
      <c r="L1539" s="4" t="s">
        <v>22</v>
      </c>
      <c r="M1539" s="8">
        <v>2</v>
      </c>
      <c r="N1539" s="5">
        <v>51.87</v>
      </c>
      <c r="O1539" s="6">
        <v>0.05</v>
      </c>
      <c r="P1539" s="5">
        <v>21.98</v>
      </c>
      <c r="Q1539" s="5">
        <f t="shared" si="96"/>
        <v>98.552999999999997</v>
      </c>
      <c r="R1539" s="5">
        <f t="shared" si="97"/>
        <v>43.96</v>
      </c>
      <c r="S1539" s="5">
        <f t="shared" si="98"/>
        <v>54.592999999999996</v>
      </c>
      <c r="T1539" s="7">
        <f t="shared" si="99"/>
        <v>0.55394559272675614</v>
      </c>
    </row>
    <row r="1540" spans="1:20" ht="15.6">
      <c r="A1540" s="2">
        <v>2409</v>
      </c>
      <c r="B1540" s="3">
        <v>46236</v>
      </c>
      <c r="C1540" s="4">
        <f>YEAR(SalesDataTable[[#This Row],[Order Date]])</f>
        <v>2026</v>
      </c>
      <c r="D1540" s="16" t="str">
        <f>"Q"&amp;ROUNDUP(MONTH(SalesDataTable[[#This Row],[Order Date]])/3,0)</f>
        <v>Q3</v>
      </c>
      <c r="E1540" s="4">
        <f>MONTH(SalesDataTable[[#This Row],[Order Date]])</f>
        <v>8</v>
      </c>
      <c r="F1540" s="16" t="str">
        <f>TEXT(SalesDataTable[[#This Row],[Order Date]],"MMM")</f>
        <v>Aug</v>
      </c>
      <c r="G1540" s="4" t="s">
        <v>20</v>
      </c>
      <c r="H1540" s="4" t="s">
        <v>47</v>
      </c>
      <c r="I1540" s="4" t="s">
        <v>2</v>
      </c>
      <c r="J1540" s="4" t="s">
        <v>3</v>
      </c>
      <c r="K1540" s="4" t="s">
        <v>23</v>
      </c>
      <c r="L1540" s="4" t="s">
        <v>40</v>
      </c>
      <c r="M1540" s="8">
        <v>1</v>
      </c>
      <c r="N1540" s="5">
        <v>83.6</v>
      </c>
      <c r="O1540" s="6">
        <v>0.05</v>
      </c>
      <c r="P1540" s="5">
        <v>38.51</v>
      </c>
      <c r="Q1540" s="5">
        <f t="shared" si="96"/>
        <v>79.419999999999987</v>
      </c>
      <c r="R1540" s="5">
        <f t="shared" si="97"/>
        <v>38.51</v>
      </c>
      <c r="S1540" s="5">
        <f t="shared" si="98"/>
        <v>40.909999999999989</v>
      </c>
      <c r="T1540" s="7">
        <f t="shared" si="99"/>
        <v>0.51510954419541677</v>
      </c>
    </row>
    <row r="1541" spans="1:20" ht="15.6">
      <c r="A1541" s="2">
        <v>2936</v>
      </c>
      <c r="B1541" s="3">
        <v>46236</v>
      </c>
      <c r="C1541" s="4">
        <f>YEAR(SalesDataTable[[#This Row],[Order Date]])</f>
        <v>2026</v>
      </c>
      <c r="D1541" s="16" t="str">
        <f>"Q"&amp;ROUNDUP(MONTH(SalesDataTable[[#This Row],[Order Date]])/3,0)</f>
        <v>Q3</v>
      </c>
      <c r="E1541" s="4">
        <f>MONTH(SalesDataTable[[#This Row],[Order Date]])</f>
        <v>8</v>
      </c>
      <c r="F1541" s="16" t="str">
        <f>TEXT(SalesDataTable[[#This Row],[Order Date]],"MMM")</f>
        <v>Aug</v>
      </c>
      <c r="G1541" s="4" t="s">
        <v>11</v>
      </c>
      <c r="H1541" s="4" t="s">
        <v>52</v>
      </c>
      <c r="I1541" s="4" t="s">
        <v>2</v>
      </c>
      <c r="J1541" s="4" t="s">
        <v>13</v>
      </c>
      <c r="K1541" s="4" t="s">
        <v>14</v>
      </c>
      <c r="L1541" s="4" t="s">
        <v>15</v>
      </c>
      <c r="M1541" s="8">
        <v>1</v>
      </c>
      <c r="N1541" s="5">
        <v>35.74</v>
      </c>
      <c r="O1541" s="6">
        <v>0</v>
      </c>
      <c r="P1541" s="5">
        <v>13.49</v>
      </c>
      <c r="Q1541" s="5">
        <f t="shared" si="96"/>
        <v>35.74</v>
      </c>
      <c r="R1541" s="5">
        <f t="shared" si="97"/>
        <v>13.49</v>
      </c>
      <c r="S1541" s="5">
        <f t="shared" si="98"/>
        <v>22.25</v>
      </c>
      <c r="T1541" s="7">
        <f t="shared" si="99"/>
        <v>0.62255176273083379</v>
      </c>
    </row>
    <row r="1542" spans="1:20" ht="15.6">
      <c r="A1542" s="2">
        <v>3397</v>
      </c>
      <c r="B1542" s="3">
        <v>46236</v>
      </c>
      <c r="C1542" s="4">
        <f>YEAR(SalesDataTable[[#This Row],[Order Date]])</f>
        <v>2026</v>
      </c>
      <c r="D1542" s="16" t="str">
        <f>"Q"&amp;ROUNDUP(MONTH(SalesDataTable[[#This Row],[Order Date]])/3,0)</f>
        <v>Q3</v>
      </c>
      <c r="E1542" s="4">
        <f>MONTH(SalesDataTable[[#This Row],[Order Date]])</f>
        <v>8</v>
      </c>
      <c r="F1542" s="16" t="str">
        <f>TEXT(SalesDataTable[[#This Row],[Order Date]],"MMM")</f>
        <v>Aug</v>
      </c>
      <c r="G1542" s="4" t="s">
        <v>20</v>
      </c>
      <c r="H1542" s="4" t="s">
        <v>21</v>
      </c>
      <c r="I1542" s="4" t="s">
        <v>2</v>
      </c>
      <c r="J1542" s="4" t="s">
        <v>3</v>
      </c>
      <c r="K1542" s="4" t="s">
        <v>4</v>
      </c>
      <c r="L1542" s="4" t="s">
        <v>5</v>
      </c>
      <c r="M1542" s="8">
        <v>1</v>
      </c>
      <c r="N1542" s="5">
        <v>79.849999999999994</v>
      </c>
      <c r="O1542" s="6">
        <v>0.1</v>
      </c>
      <c r="P1542" s="5">
        <v>43.11</v>
      </c>
      <c r="Q1542" s="5">
        <f t="shared" si="96"/>
        <v>71.864999999999995</v>
      </c>
      <c r="R1542" s="5">
        <f t="shared" si="97"/>
        <v>43.11</v>
      </c>
      <c r="S1542" s="5">
        <f t="shared" si="98"/>
        <v>28.754999999999995</v>
      </c>
      <c r="T1542" s="7">
        <f t="shared" si="99"/>
        <v>0.40012523481527862</v>
      </c>
    </row>
    <row r="1543" spans="1:20" ht="15.6">
      <c r="A1543" s="2">
        <v>4556</v>
      </c>
      <c r="B1543" s="3">
        <v>46236</v>
      </c>
      <c r="C1543" s="4">
        <f>YEAR(SalesDataTable[[#This Row],[Order Date]])</f>
        <v>2026</v>
      </c>
      <c r="D1543" s="16" t="str">
        <f>"Q"&amp;ROUNDUP(MONTH(SalesDataTable[[#This Row],[Order Date]])/3,0)</f>
        <v>Q3</v>
      </c>
      <c r="E1543" s="4">
        <f>MONTH(SalesDataTable[[#This Row],[Order Date]])</f>
        <v>8</v>
      </c>
      <c r="F1543" s="16" t="str">
        <f>TEXT(SalesDataTable[[#This Row],[Order Date]],"MMM")</f>
        <v>Aug</v>
      </c>
      <c r="G1543" s="4" t="s">
        <v>0</v>
      </c>
      <c r="H1543" s="4" t="s">
        <v>50</v>
      </c>
      <c r="I1543" s="4" t="s">
        <v>2</v>
      </c>
      <c r="J1543" s="4" t="s">
        <v>3</v>
      </c>
      <c r="K1543" s="4" t="s">
        <v>14</v>
      </c>
      <c r="L1543" s="4" t="s">
        <v>32</v>
      </c>
      <c r="M1543" s="8">
        <v>2</v>
      </c>
      <c r="N1543" s="5">
        <v>46.44</v>
      </c>
      <c r="O1543" s="6">
        <v>0</v>
      </c>
      <c r="P1543" s="5">
        <v>18.489999999999998</v>
      </c>
      <c r="Q1543" s="5">
        <f t="shared" si="96"/>
        <v>92.88</v>
      </c>
      <c r="R1543" s="5">
        <f t="shared" si="97"/>
        <v>36.979999999999997</v>
      </c>
      <c r="S1543" s="5">
        <f t="shared" si="98"/>
        <v>55.9</v>
      </c>
      <c r="T1543" s="7">
        <f t="shared" si="99"/>
        <v>0.60185185185185186</v>
      </c>
    </row>
    <row r="1544" spans="1:20" ht="15.6">
      <c r="A1544" s="2">
        <v>4614</v>
      </c>
      <c r="B1544" s="3">
        <v>46236</v>
      </c>
      <c r="C1544" s="4">
        <f>YEAR(SalesDataTable[[#This Row],[Order Date]])</f>
        <v>2026</v>
      </c>
      <c r="D1544" s="16" t="str">
        <f>"Q"&amp;ROUNDUP(MONTH(SalesDataTable[[#This Row],[Order Date]])/3,0)</f>
        <v>Q3</v>
      </c>
      <c r="E1544" s="4">
        <f>MONTH(SalesDataTable[[#This Row],[Order Date]])</f>
        <v>8</v>
      </c>
      <c r="F1544" s="16" t="str">
        <f>TEXT(SalesDataTable[[#This Row],[Order Date]],"MMM")</f>
        <v>Aug</v>
      </c>
      <c r="G1544" s="4" t="s">
        <v>20</v>
      </c>
      <c r="H1544" s="4" t="s">
        <v>33</v>
      </c>
      <c r="I1544" s="4" t="s">
        <v>19</v>
      </c>
      <c r="J1544" s="4" t="s">
        <v>3</v>
      </c>
      <c r="K1544" s="4" t="s">
        <v>4</v>
      </c>
      <c r="L1544" s="4" t="s">
        <v>22</v>
      </c>
      <c r="M1544" s="8">
        <v>2</v>
      </c>
      <c r="N1544" s="5">
        <v>50.44</v>
      </c>
      <c r="O1544" s="6">
        <v>0</v>
      </c>
      <c r="P1544" s="5">
        <v>22.99</v>
      </c>
      <c r="Q1544" s="5">
        <f t="shared" si="96"/>
        <v>100.88</v>
      </c>
      <c r="R1544" s="5">
        <f t="shared" si="97"/>
        <v>45.98</v>
      </c>
      <c r="S1544" s="5">
        <f t="shared" si="98"/>
        <v>54.9</v>
      </c>
      <c r="T1544" s="7">
        <f t="shared" si="99"/>
        <v>0.54421094369547984</v>
      </c>
    </row>
    <row r="1545" spans="1:20" ht="15.6">
      <c r="A1545" s="2">
        <v>4999</v>
      </c>
      <c r="B1545" s="3">
        <v>46236</v>
      </c>
      <c r="C1545" s="4">
        <f>YEAR(SalesDataTable[[#This Row],[Order Date]])</f>
        <v>2026</v>
      </c>
      <c r="D1545" s="16" t="str">
        <f>"Q"&amp;ROUNDUP(MONTH(SalesDataTable[[#This Row],[Order Date]])/3,0)</f>
        <v>Q3</v>
      </c>
      <c r="E1545" s="4">
        <f>MONTH(SalesDataTable[[#This Row],[Order Date]])</f>
        <v>8</v>
      </c>
      <c r="F1545" s="16" t="str">
        <f>TEXT(SalesDataTable[[#This Row],[Order Date]],"MMM")</f>
        <v>Aug</v>
      </c>
      <c r="G1545" s="4" t="s">
        <v>20</v>
      </c>
      <c r="H1545" s="4" t="s">
        <v>33</v>
      </c>
      <c r="I1545" s="4" t="s">
        <v>2</v>
      </c>
      <c r="J1545" s="4" t="s">
        <v>3</v>
      </c>
      <c r="K1545" s="4" t="s">
        <v>4</v>
      </c>
      <c r="L1545" s="4" t="s">
        <v>5</v>
      </c>
      <c r="M1545" s="8">
        <v>2</v>
      </c>
      <c r="N1545" s="5">
        <v>81.38</v>
      </c>
      <c r="O1545" s="6">
        <v>0</v>
      </c>
      <c r="P1545" s="5">
        <v>42.19</v>
      </c>
      <c r="Q1545" s="5">
        <f t="shared" si="96"/>
        <v>162.76</v>
      </c>
      <c r="R1545" s="5">
        <f t="shared" si="97"/>
        <v>84.38</v>
      </c>
      <c r="S1545" s="5">
        <f t="shared" si="98"/>
        <v>78.38</v>
      </c>
      <c r="T1545" s="7">
        <f t="shared" si="99"/>
        <v>0.4815679528139592</v>
      </c>
    </row>
    <row r="1546" spans="1:20" ht="15.6">
      <c r="A1546" s="2">
        <v>207</v>
      </c>
      <c r="B1546" s="3">
        <v>46237</v>
      </c>
      <c r="C1546" s="4">
        <f>YEAR(SalesDataTable[[#This Row],[Order Date]])</f>
        <v>2026</v>
      </c>
      <c r="D1546" s="16" t="str">
        <f>"Q"&amp;ROUNDUP(MONTH(SalesDataTable[[#This Row],[Order Date]])/3,0)</f>
        <v>Q3</v>
      </c>
      <c r="E1546" s="4">
        <f>MONTH(SalesDataTable[[#This Row],[Order Date]])</f>
        <v>8</v>
      </c>
      <c r="F1546" s="16" t="str">
        <f>TEXT(SalesDataTable[[#This Row],[Order Date]],"MMM")</f>
        <v>Aug</v>
      </c>
      <c r="G1546" s="4" t="s">
        <v>11</v>
      </c>
      <c r="H1546" s="4" t="s">
        <v>52</v>
      </c>
      <c r="I1546" s="4" t="s">
        <v>2</v>
      </c>
      <c r="J1546" s="4" t="s">
        <v>3</v>
      </c>
      <c r="K1546" s="4" t="s">
        <v>34</v>
      </c>
      <c r="L1546" s="4" t="s">
        <v>35</v>
      </c>
      <c r="M1546" s="8">
        <v>1</v>
      </c>
      <c r="N1546" s="5">
        <v>41.3</v>
      </c>
      <c r="O1546" s="6">
        <v>0</v>
      </c>
      <c r="P1546" s="5">
        <v>14.52</v>
      </c>
      <c r="Q1546" s="5">
        <f t="shared" si="96"/>
        <v>41.3</v>
      </c>
      <c r="R1546" s="5">
        <f t="shared" si="97"/>
        <v>14.52</v>
      </c>
      <c r="S1546" s="5">
        <f t="shared" si="98"/>
        <v>26.779999999999998</v>
      </c>
      <c r="T1546" s="7">
        <f t="shared" si="99"/>
        <v>0.64842615012106541</v>
      </c>
    </row>
    <row r="1547" spans="1:20" ht="15.6">
      <c r="A1547" s="2">
        <v>295</v>
      </c>
      <c r="B1547" s="3">
        <v>46237</v>
      </c>
      <c r="C1547" s="4">
        <f>YEAR(SalesDataTable[[#This Row],[Order Date]])</f>
        <v>2026</v>
      </c>
      <c r="D1547" s="16" t="str">
        <f>"Q"&amp;ROUNDUP(MONTH(SalesDataTable[[#This Row],[Order Date]])/3,0)</f>
        <v>Q3</v>
      </c>
      <c r="E1547" s="4">
        <f>MONTH(SalesDataTable[[#This Row],[Order Date]])</f>
        <v>8</v>
      </c>
      <c r="F1547" s="16" t="str">
        <f>TEXT(SalesDataTable[[#This Row],[Order Date]],"MMM")</f>
        <v>Aug</v>
      </c>
      <c r="G1547" s="4" t="s">
        <v>20</v>
      </c>
      <c r="H1547" s="4" t="s">
        <v>33</v>
      </c>
      <c r="I1547" s="4" t="s">
        <v>28</v>
      </c>
      <c r="J1547" s="4" t="s">
        <v>3</v>
      </c>
      <c r="K1547" s="4" t="s">
        <v>14</v>
      </c>
      <c r="L1547" s="4" t="s">
        <v>15</v>
      </c>
      <c r="M1547" s="8">
        <v>2</v>
      </c>
      <c r="N1547" s="5">
        <v>36.15</v>
      </c>
      <c r="O1547" s="6">
        <v>0.1</v>
      </c>
      <c r="P1547" s="5">
        <v>13.19</v>
      </c>
      <c r="Q1547" s="5">
        <f t="shared" si="96"/>
        <v>65.069999999999993</v>
      </c>
      <c r="R1547" s="5">
        <f t="shared" si="97"/>
        <v>26.38</v>
      </c>
      <c r="S1547" s="5">
        <f t="shared" si="98"/>
        <v>38.69</v>
      </c>
      <c r="T1547" s="7">
        <f t="shared" si="99"/>
        <v>0.59459044106347014</v>
      </c>
    </row>
    <row r="1548" spans="1:20" ht="15.6">
      <c r="A1548" s="2">
        <v>657</v>
      </c>
      <c r="B1548" s="3">
        <v>46237</v>
      </c>
      <c r="C1548" s="4">
        <f>YEAR(SalesDataTable[[#This Row],[Order Date]])</f>
        <v>2026</v>
      </c>
      <c r="D1548" s="16" t="str">
        <f>"Q"&amp;ROUNDUP(MONTH(SalesDataTable[[#This Row],[Order Date]])/3,0)</f>
        <v>Q3</v>
      </c>
      <c r="E1548" s="4">
        <f>MONTH(SalesDataTable[[#This Row],[Order Date]])</f>
        <v>8</v>
      </c>
      <c r="F1548" s="16" t="str">
        <f>TEXT(SalesDataTable[[#This Row],[Order Date]],"MMM")</f>
        <v>Aug</v>
      </c>
      <c r="G1548" s="4" t="s">
        <v>6</v>
      </c>
      <c r="H1548" s="4" t="s">
        <v>43</v>
      </c>
      <c r="I1548" s="4" t="s">
        <v>2</v>
      </c>
      <c r="J1548" s="4" t="s">
        <v>3</v>
      </c>
      <c r="K1548" s="4" t="s">
        <v>14</v>
      </c>
      <c r="L1548" s="4" t="s">
        <v>44</v>
      </c>
      <c r="M1548" s="8">
        <v>3</v>
      </c>
      <c r="N1548" s="5">
        <v>132.59</v>
      </c>
      <c r="O1548" s="6">
        <v>0.1</v>
      </c>
      <c r="P1548" s="5">
        <v>66.040000000000006</v>
      </c>
      <c r="Q1548" s="5">
        <f t="shared" si="96"/>
        <v>357.99299999999999</v>
      </c>
      <c r="R1548" s="5">
        <f t="shared" si="97"/>
        <v>198.12</v>
      </c>
      <c r="S1548" s="5">
        <f t="shared" si="98"/>
        <v>159.87299999999999</v>
      </c>
      <c r="T1548" s="7">
        <f t="shared" si="99"/>
        <v>0.44658135773604507</v>
      </c>
    </row>
    <row r="1549" spans="1:20" ht="15.6">
      <c r="A1549" s="2">
        <v>694</v>
      </c>
      <c r="B1549" s="3">
        <v>46237</v>
      </c>
      <c r="C1549" s="4">
        <f>YEAR(SalesDataTable[[#This Row],[Order Date]])</f>
        <v>2026</v>
      </c>
      <c r="D1549" s="16" t="str">
        <f>"Q"&amp;ROUNDUP(MONTH(SalesDataTable[[#This Row],[Order Date]])/3,0)</f>
        <v>Q3</v>
      </c>
      <c r="E1549" s="4">
        <f>MONTH(SalesDataTable[[#This Row],[Order Date]])</f>
        <v>8</v>
      </c>
      <c r="F1549" s="16" t="str">
        <f>TEXT(SalesDataTable[[#This Row],[Order Date]],"MMM")</f>
        <v>Aug</v>
      </c>
      <c r="G1549" s="4" t="s">
        <v>11</v>
      </c>
      <c r="H1549" s="4" t="s">
        <v>18</v>
      </c>
      <c r="I1549" s="4" t="s">
        <v>2</v>
      </c>
      <c r="J1549" s="4" t="s">
        <v>13</v>
      </c>
      <c r="K1549" s="4" t="s">
        <v>9</v>
      </c>
      <c r="L1549" s="4" t="s">
        <v>17</v>
      </c>
      <c r="M1549" s="8">
        <v>3</v>
      </c>
      <c r="N1549" s="5">
        <v>144</v>
      </c>
      <c r="O1549" s="6">
        <v>0</v>
      </c>
      <c r="P1549" s="5">
        <v>78.89</v>
      </c>
      <c r="Q1549" s="5">
        <f t="shared" si="96"/>
        <v>432</v>
      </c>
      <c r="R1549" s="5">
        <f t="shared" si="97"/>
        <v>236.67000000000002</v>
      </c>
      <c r="S1549" s="5">
        <f t="shared" si="98"/>
        <v>195.32999999999998</v>
      </c>
      <c r="T1549" s="7">
        <f t="shared" si="99"/>
        <v>0.45215277777777774</v>
      </c>
    </row>
    <row r="1550" spans="1:20" ht="15.6">
      <c r="A1550" s="2">
        <v>1187</v>
      </c>
      <c r="B1550" s="3">
        <v>46237</v>
      </c>
      <c r="C1550" s="4">
        <f>YEAR(SalesDataTable[[#This Row],[Order Date]])</f>
        <v>2026</v>
      </c>
      <c r="D1550" s="16" t="str">
        <f>"Q"&amp;ROUNDUP(MONTH(SalesDataTable[[#This Row],[Order Date]])/3,0)</f>
        <v>Q3</v>
      </c>
      <c r="E1550" s="4">
        <f>MONTH(SalesDataTable[[#This Row],[Order Date]])</f>
        <v>8</v>
      </c>
      <c r="F1550" s="16" t="str">
        <f>TEXT(SalesDataTable[[#This Row],[Order Date]],"MMM")</f>
        <v>Aug</v>
      </c>
      <c r="G1550" s="4" t="s">
        <v>0</v>
      </c>
      <c r="H1550" s="4" t="s">
        <v>1</v>
      </c>
      <c r="I1550" s="4" t="s">
        <v>2</v>
      </c>
      <c r="J1550" s="4" t="s">
        <v>3</v>
      </c>
      <c r="K1550" s="4" t="s">
        <v>14</v>
      </c>
      <c r="L1550" s="4" t="s">
        <v>32</v>
      </c>
      <c r="M1550" s="8">
        <v>2</v>
      </c>
      <c r="N1550" s="5">
        <v>45.45</v>
      </c>
      <c r="O1550" s="6">
        <v>0.05</v>
      </c>
      <c r="P1550" s="5">
        <v>18.829999999999998</v>
      </c>
      <c r="Q1550" s="5">
        <f t="shared" si="96"/>
        <v>86.355000000000004</v>
      </c>
      <c r="R1550" s="5">
        <f t="shared" si="97"/>
        <v>37.659999999999997</v>
      </c>
      <c r="S1550" s="5">
        <f t="shared" si="98"/>
        <v>48.695000000000007</v>
      </c>
      <c r="T1550" s="7">
        <f t="shared" si="99"/>
        <v>0.56389323142840608</v>
      </c>
    </row>
    <row r="1551" spans="1:20" ht="15.6">
      <c r="A1551" s="2">
        <v>1915</v>
      </c>
      <c r="B1551" s="3">
        <v>46237</v>
      </c>
      <c r="C1551" s="4">
        <f>YEAR(SalesDataTable[[#This Row],[Order Date]])</f>
        <v>2026</v>
      </c>
      <c r="D1551" s="16" t="str">
        <f>"Q"&amp;ROUNDUP(MONTH(SalesDataTable[[#This Row],[Order Date]])/3,0)</f>
        <v>Q3</v>
      </c>
      <c r="E1551" s="4">
        <f>MONTH(SalesDataTable[[#This Row],[Order Date]])</f>
        <v>8</v>
      </c>
      <c r="F1551" s="16" t="str">
        <f>TEXT(SalesDataTable[[#This Row],[Order Date]],"MMM")</f>
        <v>Aug</v>
      </c>
      <c r="G1551" s="4" t="s">
        <v>6</v>
      </c>
      <c r="H1551" s="4" t="s">
        <v>27</v>
      </c>
      <c r="I1551" s="4" t="s">
        <v>2</v>
      </c>
      <c r="J1551" s="4" t="s">
        <v>3</v>
      </c>
      <c r="K1551" s="4" t="s">
        <v>4</v>
      </c>
      <c r="L1551" s="4" t="s">
        <v>26</v>
      </c>
      <c r="M1551" s="8">
        <v>1</v>
      </c>
      <c r="N1551" s="5">
        <v>41.16</v>
      </c>
      <c r="O1551" s="6">
        <v>0.05</v>
      </c>
      <c r="P1551" s="5">
        <v>16.66</v>
      </c>
      <c r="Q1551" s="5">
        <f t="shared" si="96"/>
        <v>39.101999999999997</v>
      </c>
      <c r="R1551" s="5">
        <f t="shared" si="97"/>
        <v>16.66</v>
      </c>
      <c r="S1551" s="5">
        <f t="shared" si="98"/>
        <v>22.441999999999997</v>
      </c>
      <c r="T1551" s="7">
        <f t="shared" si="99"/>
        <v>0.57393483709273174</v>
      </c>
    </row>
    <row r="1552" spans="1:20" ht="15.6">
      <c r="A1552" s="2">
        <v>2156</v>
      </c>
      <c r="B1552" s="3">
        <v>46237</v>
      </c>
      <c r="C1552" s="4">
        <f>YEAR(SalesDataTable[[#This Row],[Order Date]])</f>
        <v>2026</v>
      </c>
      <c r="D1552" s="16" t="str">
        <f>"Q"&amp;ROUNDUP(MONTH(SalesDataTable[[#This Row],[Order Date]])/3,0)</f>
        <v>Q3</v>
      </c>
      <c r="E1552" s="4">
        <f>MONTH(SalesDataTable[[#This Row],[Order Date]])</f>
        <v>8</v>
      </c>
      <c r="F1552" s="16" t="str">
        <f>TEXT(SalesDataTable[[#This Row],[Order Date]],"MMM")</f>
        <v>Aug</v>
      </c>
      <c r="G1552" s="4" t="s">
        <v>0</v>
      </c>
      <c r="H1552" s="4" t="s">
        <v>1</v>
      </c>
      <c r="I1552" s="4" t="s">
        <v>19</v>
      </c>
      <c r="J1552" s="4" t="s">
        <v>3</v>
      </c>
      <c r="K1552" s="4" t="s">
        <v>14</v>
      </c>
      <c r="L1552" s="4" t="s">
        <v>48</v>
      </c>
      <c r="M1552" s="8">
        <v>1</v>
      </c>
      <c r="N1552" s="5">
        <v>162.78</v>
      </c>
      <c r="O1552" s="6">
        <v>0</v>
      </c>
      <c r="P1552" s="5">
        <v>85.08</v>
      </c>
      <c r="Q1552" s="5">
        <f t="shared" si="96"/>
        <v>162.78</v>
      </c>
      <c r="R1552" s="5">
        <f t="shared" si="97"/>
        <v>85.08</v>
      </c>
      <c r="S1552" s="5">
        <f t="shared" si="98"/>
        <v>77.7</v>
      </c>
      <c r="T1552" s="7">
        <f t="shared" si="99"/>
        <v>0.47733136748986366</v>
      </c>
    </row>
    <row r="1553" spans="1:20" ht="15.6">
      <c r="A1553" s="2">
        <v>2539</v>
      </c>
      <c r="B1553" s="3">
        <v>46237</v>
      </c>
      <c r="C1553" s="4">
        <f>YEAR(SalesDataTable[[#This Row],[Order Date]])</f>
        <v>2026</v>
      </c>
      <c r="D1553" s="16" t="str">
        <f>"Q"&amp;ROUNDUP(MONTH(SalesDataTable[[#This Row],[Order Date]])/3,0)</f>
        <v>Q3</v>
      </c>
      <c r="E1553" s="4">
        <f>MONTH(SalesDataTable[[#This Row],[Order Date]])</f>
        <v>8</v>
      </c>
      <c r="F1553" s="16" t="str">
        <f>TEXT(SalesDataTable[[#This Row],[Order Date]],"MMM")</f>
        <v>Aug</v>
      </c>
      <c r="G1553" s="4" t="s">
        <v>11</v>
      </c>
      <c r="H1553" s="4" t="s">
        <v>52</v>
      </c>
      <c r="I1553" s="4" t="s">
        <v>19</v>
      </c>
      <c r="J1553" s="4" t="s">
        <v>13</v>
      </c>
      <c r="K1553" s="4" t="s">
        <v>4</v>
      </c>
      <c r="L1553" s="4" t="s">
        <v>5</v>
      </c>
      <c r="M1553" s="8">
        <v>1</v>
      </c>
      <c r="N1553" s="5">
        <v>80.040000000000006</v>
      </c>
      <c r="O1553" s="6">
        <v>0.1</v>
      </c>
      <c r="P1553" s="5">
        <v>41.88</v>
      </c>
      <c r="Q1553" s="5">
        <f t="shared" si="96"/>
        <v>72.036000000000001</v>
      </c>
      <c r="R1553" s="5">
        <f t="shared" si="97"/>
        <v>41.88</v>
      </c>
      <c r="S1553" s="5">
        <f t="shared" si="98"/>
        <v>30.155999999999999</v>
      </c>
      <c r="T1553" s="7">
        <f t="shared" si="99"/>
        <v>0.41862402132267196</v>
      </c>
    </row>
    <row r="1554" spans="1:20" ht="15.6">
      <c r="A1554" s="2">
        <v>3803</v>
      </c>
      <c r="B1554" s="3">
        <v>46237</v>
      </c>
      <c r="C1554" s="4">
        <f>YEAR(SalesDataTable[[#This Row],[Order Date]])</f>
        <v>2026</v>
      </c>
      <c r="D1554" s="16" t="str">
        <f>"Q"&amp;ROUNDUP(MONTH(SalesDataTable[[#This Row],[Order Date]])/3,0)</f>
        <v>Q3</v>
      </c>
      <c r="E1554" s="4">
        <f>MONTH(SalesDataTable[[#This Row],[Order Date]])</f>
        <v>8</v>
      </c>
      <c r="F1554" s="16" t="str">
        <f>TEXT(SalesDataTable[[#This Row],[Order Date]],"MMM")</f>
        <v>Aug</v>
      </c>
      <c r="G1554" s="4" t="s">
        <v>11</v>
      </c>
      <c r="H1554" s="4" t="s">
        <v>25</v>
      </c>
      <c r="I1554" s="4" t="s">
        <v>2</v>
      </c>
      <c r="J1554" s="4" t="s">
        <v>13</v>
      </c>
      <c r="K1554" s="4" t="s">
        <v>9</v>
      </c>
      <c r="L1554" s="4" t="s">
        <v>10</v>
      </c>
      <c r="M1554" s="8">
        <v>1</v>
      </c>
      <c r="N1554" s="5">
        <v>90.21</v>
      </c>
      <c r="O1554" s="6">
        <v>0</v>
      </c>
      <c r="P1554" s="5">
        <v>46.31</v>
      </c>
      <c r="Q1554" s="5">
        <f t="shared" si="96"/>
        <v>90.21</v>
      </c>
      <c r="R1554" s="5">
        <f t="shared" si="97"/>
        <v>46.31</v>
      </c>
      <c r="S1554" s="5">
        <f t="shared" si="98"/>
        <v>43.899999999999991</v>
      </c>
      <c r="T1554" s="7">
        <f t="shared" si="99"/>
        <v>0.48664227912648261</v>
      </c>
    </row>
    <row r="1555" spans="1:20" ht="15.6">
      <c r="A1555" s="2">
        <v>100</v>
      </c>
      <c r="B1555" s="3">
        <v>46238</v>
      </c>
      <c r="C1555" s="4">
        <f>YEAR(SalesDataTable[[#This Row],[Order Date]])</f>
        <v>2026</v>
      </c>
      <c r="D1555" s="16" t="str">
        <f>"Q"&amp;ROUNDUP(MONTH(SalesDataTable[[#This Row],[Order Date]])/3,0)</f>
        <v>Q3</v>
      </c>
      <c r="E1555" s="4">
        <f>MONTH(SalesDataTable[[#This Row],[Order Date]])</f>
        <v>8</v>
      </c>
      <c r="F1555" s="16" t="str">
        <f>TEXT(SalesDataTable[[#This Row],[Order Date]],"MMM")</f>
        <v>Aug</v>
      </c>
      <c r="G1555" s="4" t="s">
        <v>0</v>
      </c>
      <c r="H1555" s="4" t="s">
        <v>36</v>
      </c>
      <c r="I1555" s="4" t="s">
        <v>19</v>
      </c>
      <c r="J1555" s="4" t="s">
        <v>16</v>
      </c>
      <c r="K1555" s="4" t="s">
        <v>14</v>
      </c>
      <c r="L1555" s="4" t="s">
        <v>44</v>
      </c>
      <c r="M1555" s="8">
        <v>1</v>
      </c>
      <c r="N1555" s="5">
        <v>133.6</v>
      </c>
      <c r="O1555" s="6">
        <v>0.1</v>
      </c>
      <c r="P1555" s="5">
        <v>67.3</v>
      </c>
      <c r="Q1555" s="5">
        <f t="shared" si="96"/>
        <v>120.24</v>
      </c>
      <c r="R1555" s="5">
        <f t="shared" si="97"/>
        <v>67.3</v>
      </c>
      <c r="S1555" s="5">
        <f t="shared" si="98"/>
        <v>52.94</v>
      </c>
      <c r="T1555" s="7">
        <f t="shared" si="99"/>
        <v>0.44028609447771122</v>
      </c>
    </row>
    <row r="1556" spans="1:20" ht="15.6">
      <c r="A1556" s="2">
        <v>118</v>
      </c>
      <c r="B1556" s="3">
        <v>46238</v>
      </c>
      <c r="C1556" s="4">
        <f>YEAR(SalesDataTable[[#This Row],[Order Date]])</f>
        <v>2026</v>
      </c>
      <c r="D1556" s="16" t="str">
        <f>"Q"&amp;ROUNDUP(MONTH(SalesDataTable[[#This Row],[Order Date]])/3,0)</f>
        <v>Q3</v>
      </c>
      <c r="E1556" s="4">
        <f>MONTH(SalesDataTable[[#This Row],[Order Date]])</f>
        <v>8</v>
      </c>
      <c r="F1556" s="16" t="str">
        <f>TEXT(SalesDataTable[[#This Row],[Order Date]],"MMM")</f>
        <v>Aug</v>
      </c>
      <c r="G1556" s="4" t="s">
        <v>20</v>
      </c>
      <c r="H1556" s="4" t="s">
        <v>21</v>
      </c>
      <c r="I1556" s="4" t="s">
        <v>2</v>
      </c>
      <c r="J1556" s="4" t="s">
        <v>3</v>
      </c>
      <c r="K1556" s="4" t="s">
        <v>14</v>
      </c>
      <c r="L1556" s="4" t="s">
        <v>32</v>
      </c>
      <c r="M1556" s="8">
        <v>1</v>
      </c>
      <c r="N1556" s="5">
        <v>47.53</v>
      </c>
      <c r="O1556" s="6">
        <v>0</v>
      </c>
      <c r="P1556" s="5">
        <v>18.04</v>
      </c>
      <c r="Q1556" s="5">
        <f t="shared" si="96"/>
        <v>47.53</v>
      </c>
      <c r="R1556" s="5">
        <f t="shared" si="97"/>
        <v>18.04</v>
      </c>
      <c r="S1556" s="5">
        <f t="shared" si="98"/>
        <v>29.490000000000002</v>
      </c>
      <c r="T1556" s="7">
        <f t="shared" si="99"/>
        <v>0.62045024195245113</v>
      </c>
    </row>
    <row r="1557" spans="1:20" ht="15.6">
      <c r="A1557" s="2">
        <v>220</v>
      </c>
      <c r="B1557" s="3">
        <v>46238</v>
      </c>
      <c r="C1557" s="4">
        <f>YEAR(SalesDataTable[[#This Row],[Order Date]])</f>
        <v>2026</v>
      </c>
      <c r="D1557" s="16" t="str">
        <f>"Q"&amp;ROUNDUP(MONTH(SalesDataTable[[#This Row],[Order Date]])/3,0)</f>
        <v>Q3</v>
      </c>
      <c r="E1557" s="4">
        <f>MONTH(SalesDataTable[[#This Row],[Order Date]])</f>
        <v>8</v>
      </c>
      <c r="F1557" s="16" t="str">
        <f>TEXT(SalesDataTable[[#This Row],[Order Date]],"MMM")</f>
        <v>Aug</v>
      </c>
      <c r="G1557" s="4" t="s">
        <v>0</v>
      </c>
      <c r="H1557" s="4" t="s">
        <v>50</v>
      </c>
      <c r="I1557" s="4" t="s">
        <v>2</v>
      </c>
      <c r="J1557" s="4" t="s">
        <v>3</v>
      </c>
      <c r="K1557" s="4" t="s">
        <v>14</v>
      </c>
      <c r="L1557" s="4" t="s">
        <v>32</v>
      </c>
      <c r="M1557" s="8">
        <v>2</v>
      </c>
      <c r="N1557" s="5">
        <v>46.71</v>
      </c>
      <c r="O1557" s="6">
        <v>0</v>
      </c>
      <c r="P1557" s="5">
        <v>18.41</v>
      </c>
      <c r="Q1557" s="5">
        <f t="shared" si="96"/>
        <v>93.42</v>
      </c>
      <c r="R1557" s="5">
        <f t="shared" si="97"/>
        <v>36.82</v>
      </c>
      <c r="S1557" s="5">
        <f t="shared" si="98"/>
        <v>56.6</v>
      </c>
      <c r="T1557" s="7">
        <f t="shared" si="99"/>
        <v>0.60586598158852489</v>
      </c>
    </row>
    <row r="1558" spans="1:20" ht="15.6">
      <c r="A1558" s="2">
        <v>1145</v>
      </c>
      <c r="B1558" s="3">
        <v>46238</v>
      </c>
      <c r="C1558" s="4">
        <f>YEAR(SalesDataTable[[#This Row],[Order Date]])</f>
        <v>2026</v>
      </c>
      <c r="D1558" s="16" t="str">
        <f>"Q"&amp;ROUNDUP(MONTH(SalesDataTable[[#This Row],[Order Date]])/3,0)</f>
        <v>Q3</v>
      </c>
      <c r="E1558" s="4">
        <f>MONTH(SalesDataTable[[#This Row],[Order Date]])</f>
        <v>8</v>
      </c>
      <c r="F1558" s="16" t="str">
        <f>TEXT(SalesDataTable[[#This Row],[Order Date]],"MMM")</f>
        <v>Aug</v>
      </c>
      <c r="G1558" s="4" t="s">
        <v>11</v>
      </c>
      <c r="H1558" s="4" t="s">
        <v>52</v>
      </c>
      <c r="I1558" s="4" t="s">
        <v>28</v>
      </c>
      <c r="J1558" s="4" t="s">
        <v>13</v>
      </c>
      <c r="K1558" s="4" t="s">
        <v>23</v>
      </c>
      <c r="L1558" s="4" t="s">
        <v>29</v>
      </c>
      <c r="M1558" s="8">
        <v>1</v>
      </c>
      <c r="N1558" s="5">
        <v>197.26</v>
      </c>
      <c r="O1558" s="6">
        <v>0</v>
      </c>
      <c r="P1558" s="5">
        <v>104.09</v>
      </c>
      <c r="Q1558" s="5">
        <f t="shared" si="96"/>
        <v>197.26</v>
      </c>
      <c r="R1558" s="5">
        <f t="shared" si="97"/>
        <v>104.09</v>
      </c>
      <c r="S1558" s="5">
        <f t="shared" si="98"/>
        <v>93.169999999999987</v>
      </c>
      <c r="T1558" s="7">
        <f t="shared" si="99"/>
        <v>0.47232079488999285</v>
      </c>
    </row>
    <row r="1559" spans="1:20" ht="15.6">
      <c r="A1559" s="2">
        <v>1289</v>
      </c>
      <c r="B1559" s="3">
        <v>46238</v>
      </c>
      <c r="C1559" s="4">
        <f>YEAR(SalesDataTable[[#This Row],[Order Date]])</f>
        <v>2026</v>
      </c>
      <c r="D1559" s="16" t="str">
        <f>"Q"&amp;ROUNDUP(MONTH(SalesDataTable[[#This Row],[Order Date]])/3,0)</f>
        <v>Q3</v>
      </c>
      <c r="E1559" s="4">
        <f>MONTH(SalesDataTable[[#This Row],[Order Date]])</f>
        <v>8</v>
      </c>
      <c r="F1559" s="16" t="str">
        <f>TEXT(SalesDataTable[[#This Row],[Order Date]],"MMM")</f>
        <v>Aug</v>
      </c>
      <c r="G1559" s="4" t="s">
        <v>11</v>
      </c>
      <c r="H1559" s="4" t="s">
        <v>52</v>
      </c>
      <c r="I1559" s="4" t="s">
        <v>28</v>
      </c>
      <c r="J1559" s="4" t="s">
        <v>13</v>
      </c>
      <c r="K1559" s="4" t="s">
        <v>9</v>
      </c>
      <c r="L1559" s="4" t="s">
        <v>46</v>
      </c>
      <c r="M1559" s="8">
        <v>1</v>
      </c>
      <c r="N1559" s="5">
        <v>70.56</v>
      </c>
      <c r="O1559" s="6">
        <v>0</v>
      </c>
      <c r="P1559" s="5">
        <v>32.11</v>
      </c>
      <c r="Q1559" s="5">
        <f t="shared" si="96"/>
        <v>70.56</v>
      </c>
      <c r="R1559" s="5">
        <f t="shared" si="97"/>
        <v>32.11</v>
      </c>
      <c r="S1559" s="5">
        <f t="shared" si="98"/>
        <v>38.450000000000003</v>
      </c>
      <c r="T1559" s="7">
        <f t="shared" si="99"/>
        <v>0.54492630385487528</v>
      </c>
    </row>
    <row r="1560" spans="1:20" ht="15.6">
      <c r="A1560" s="2">
        <v>1411</v>
      </c>
      <c r="B1560" s="3">
        <v>46238</v>
      </c>
      <c r="C1560" s="4">
        <f>YEAR(SalesDataTable[[#This Row],[Order Date]])</f>
        <v>2026</v>
      </c>
      <c r="D1560" s="16" t="str">
        <f>"Q"&amp;ROUNDUP(MONTH(SalesDataTable[[#This Row],[Order Date]])/3,0)</f>
        <v>Q3</v>
      </c>
      <c r="E1560" s="4">
        <f>MONTH(SalesDataTable[[#This Row],[Order Date]])</f>
        <v>8</v>
      </c>
      <c r="F1560" s="16" t="str">
        <f>TEXT(SalesDataTable[[#This Row],[Order Date]],"MMM")</f>
        <v>Aug</v>
      </c>
      <c r="G1560" s="4" t="s">
        <v>6</v>
      </c>
      <c r="H1560" s="4" t="s">
        <v>43</v>
      </c>
      <c r="I1560" s="4" t="s">
        <v>2</v>
      </c>
      <c r="J1560" s="4" t="s">
        <v>16</v>
      </c>
      <c r="K1560" s="4" t="s">
        <v>34</v>
      </c>
      <c r="L1560" s="4" t="s">
        <v>42</v>
      </c>
      <c r="M1560" s="8">
        <v>1</v>
      </c>
      <c r="N1560" s="5">
        <v>36.58</v>
      </c>
      <c r="O1560" s="6">
        <v>0</v>
      </c>
      <c r="P1560" s="5">
        <v>13.98</v>
      </c>
      <c r="Q1560" s="5">
        <f t="shared" si="96"/>
        <v>36.58</v>
      </c>
      <c r="R1560" s="5">
        <f t="shared" si="97"/>
        <v>13.98</v>
      </c>
      <c r="S1560" s="5">
        <f t="shared" si="98"/>
        <v>22.599999999999998</v>
      </c>
      <c r="T1560" s="7">
        <f t="shared" si="99"/>
        <v>0.61782394751230174</v>
      </c>
    </row>
    <row r="1561" spans="1:20" ht="15.6">
      <c r="A1561" s="2">
        <v>1799</v>
      </c>
      <c r="B1561" s="3">
        <v>46238</v>
      </c>
      <c r="C1561" s="4">
        <f>YEAR(SalesDataTable[[#This Row],[Order Date]])</f>
        <v>2026</v>
      </c>
      <c r="D1561" s="16" t="str">
        <f>"Q"&amp;ROUNDUP(MONTH(SalesDataTable[[#This Row],[Order Date]])/3,0)</f>
        <v>Q3</v>
      </c>
      <c r="E1561" s="4">
        <f>MONTH(SalesDataTable[[#This Row],[Order Date]])</f>
        <v>8</v>
      </c>
      <c r="F1561" s="16" t="str">
        <f>TEXT(SalesDataTable[[#This Row],[Order Date]],"MMM")</f>
        <v>Aug</v>
      </c>
      <c r="G1561" s="4" t="s">
        <v>20</v>
      </c>
      <c r="H1561" s="4" t="s">
        <v>47</v>
      </c>
      <c r="I1561" s="4" t="s">
        <v>8</v>
      </c>
      <c r="J1561" s="4" t="s">
        <v>16</v>
      </c>
      <c r="K1561" s="4" t="s">
        <v>4</v>
      </c>
      <c r="L1561" s="4" t="s">
        <v>5</v>
      </c>
      <c r="M1561" s="8">
        <v>4</v>
      </c>
      <c r="N1561" s="5">
        <v>82.98</v>
      </c>
      <c r="O1561" s="6">
        <v>0.05</v>
      </c>
      <c r="P1561" s="5">
        <v>43.79</v>
      </c>
      <c r="Q1561" s="5">
        <f t="shared" si="96"/>
        <v>315.32400000000001</v>
      </c>
      <c r="R1561" s="5">
        <f t="shared" si="97"/>
        <v>175.16</v>
      </c>
      <c r="S1561" s="5">
        <f t="shared" si="98"/>
        <v>140.16400000000002</v>
      </c>
      <c r="T1561" s="7">
        <f t="shared" si="99"/>
        <v>0.44450787126891711</v>
      </c>
    </row>
    <row r="1562" spans="1:20" ht="15.6">
      <c r="A1562" s="2">
        <v>1871</v>
      </c>
      <c r="B1562" s="3">
        <v>46238</v>
      </c>
      <c r="C1562" s="4">
        <f>YEAR(SalesDataTable[[#This Row],[Order Date]])</f>
        <v>2026</v>
      </c>
      <c r="D1562" s="16" t="str">
        <f>"Q"&amp;ROUNDUP(MONTH(SalesDataTable[[#This Row],[Order Date]])/3,0)</f>
        <v>Q3</v>
      </c>
      <c r="E1562" s="4">
        <f>MONTH(SalesDataTable[[#This Row],[Order Date]])</f>
        <v>8</v>
      </c>
      <c r="F1562" s="16" t="str">
        <f>TEXT(SalesDataTable[[#This Row],[Order Date]],"MMM")</f>
        <v>Aug</v>
      </c>
      <c r="G1562" s="4" t="s">
        <v>0</v>
      </c>
      <c r="H1562" s="4" t="s">
        <v>1</v>
      </c>
      <c r="I1562" s="4" t="s">
        <v>2</v>
      </c>
      <c r="J1562" s="4" t="s">
        <v>13</v>
      </c>
      <c r="K1562" s="4" t="s">
        <v>4</v>
      </c>
      <c r="L1562" s="4" t="s">
        <v>26</v>
      </c>
      <c r="M1562" s="8">
        <v>1</v>
      </c>
      <c r="N1562" s="5">
        <v>41.25</v>
      </c>
      <c r="O1562" s="6">
        <v>0</v>
      </c>
      <c r="P1562" s="5">
        <v>17.02</v>
      </c>
      <c r="Q1562" s="5">
        <f t="shared" si="96"/>
        <v>41.25</v>
      </c>
      <c r="R1562" s="5">
        <f t="shared" si="97"/>
        <v>17.02</v>
      </c>
      <c r="S1562" s="5">
        <f t="shared" si="98"/>
        <v>24.23</v>
      </c>
      <c r="T1562" s="7">
        <f t="shared" si="99"/>
        <v>0.58739393939393936</v>
      </c>
    </row>
    <row r="1563" spans="1:20" ht="15.6">
      <c r="A1563" s="2">
        <v>4180</v>
      </c>
      <c r="B1563" s="3">
        <v>46238</v>
      </c>
      <c r="C1563" s="4">
        <f>YEAR(SalesDataTable[[#This Row],[Order Date]])</f>
        <v>2026</v>
      </c>
      <c r="D1563" s="16" t="str">
        <f>"Q"&amp;ROUNDUP(MONTH(SalesDataTable[[#This Row],[Order Date]])/3,0)</f>
        <v>Q3</v>
      </c>
      <c r="E1563" s="4">
        <f>MONTH(SalesDataTable[[#This Row],[Order Date]])</f>
        <v>8</v>
      </c>
      <c r="F1563" s="16" t="str">
        <f>TEXT(SalesDataTable[[#This Row],[Order Date]],"MMM")</f>
        <v>Aug</v>
      </c>
      <c r="G1563" s="4" t="s">
        <v>11</v>
      </c>
      <c r="H1563" s="4" t="s">
        <v>18</v>
      </c>
      <c r="I1563" s="4" t="s">
        <v>2</v>
      </c>
      <c r="J1563" s="4" t="s">
        <v>3</v>
      </c>
      <c r="K1563" s="4" t="s">
        <v>4</v>
      </c>
      <c r="L1563" s="4" t="s">
        <v>30</v>
      </c>
      <c r="M1563" s="8">
        <v>1</v>
      </c>
      <c r="N1563" s="5">
        <v>101.37</v>
      </c>
      <c r="O1563" s="6">
        <v>0</v>
      </c>
      <c r="P1563" s="5">
        <v>51.56</v>
      </c>
      <c r="Q1563" s="5">
        <f t="shared" si="96"/>
        <v>101.37</v>
      </c>
      <c r="R1563" s="5">
        <f t="shared" si="97"/>
        <v>51.56</v>
      </c>
      <c r="S1563" s="5">
        <f t="shared" si="98"/>
        <v>49.81</v>
      </c>
      <c r="T1563" s="7">
        <f t="shared" si="99"/>
        <v>0.49136825490776365</v>
      </c>
    </row>
    <row r="1564" spans="1:20" ht="15.6">
      <c r="A1564" s="2">
        <v>4338</v>
      </c>
      <c r="B1564" s="3">
        <v>46238</v>
      </c>
      <c r="C1564" s="4">
        <f>YEAR(SalesDataTable[[#This Row],[Order Date]])</f>
        <v>2026</v>
      </c>
      <c r="D1564" s="16" t="str">
        <f>"Q"&amp;ROUNDUP(MONTH(SalesDataTable[[#This Row],[Order Date]])/3,0)</f>
        <v>Q3</v>
      </c>
      <c r="E1564" s="4">
        <f>MONTH(SalesDataTable[[#This Row],[Order Date]])</f>
        <v>8</v>
      </c>
      <c r="F1564" s="16" t="str">
        <f>TEXT(SalesDataTable[[#This Row],[Order Date]],"MMM")</f>
        <v>Aug</v>
      </c>
      <c r="G1564" s="4" t="s">
        <v>11</v>
      </c>
      <c r="H1564" s="4" t="s">
        <v>52</v>
      </c>
      <c r="I1564" s="4" t="s">
        <v>2</v>
      </c>
      <c r="J1564" s="4" t="s">
        <v>3</v>
      </c>
      <c r="K1564" s="4" t="s">
        <v>23</v>
      </c>
      <c r="L1564" s="4" t="s">
        <v>24</v>
      </c>
      <c r="M1564" s="8">
        <v>1</v>
      </c>
      <c r="N1564" s="5">
        <v>340.66</v>
      </c>
      <c r="O1564" s="6">
        <v>0.05</v>
      </c>
      <c r="P1564" s="5">
        <v>194.13</v>
      </c>
      <c r="Q1564" s="5">
        <f t="shared" si="96"/>
        <v>323.62700000000001</v>
      </c>
      <c r="R1564" s="5">
        <f t="shared" si="97"/>
        <v>194.13</v>
      </c>
      <c r="S1564" s="5">
        <f t="shared" si="98"/>
        <v>129.49700000000001</v>
      </c>
      <c r="T1564" s="7">
        <f t="shared" si="99"/>
        <v>0.40014275693931595</v>
      </c>
    </row>
    <row r="1565" spans="1:20" ht="15.6">
      <c r="A1565" s="2">
        <v>4463</v>
      </c>
      <c r="B1565" s="3">
        <v>46238</v>
      </c>
      <c r="C1565" s="4">
        <f>YEAR(SalesDataTable[[#This Row],[Order Date]])</f>
        <v>2026</v>
      </c>
      <c r="D1565" s="16" t="str">
        <f>"Q"&amp;ROUNDUP(MONTH(SalesDataTable[[#This Row],[Order Date]])/3,0)</f>
        <v>Q3</v>
      </c>
      <c r="E1565" s="4">
        <f>MONTH(SalesDataTable[[#This Row],[Order Date]])</f>
        <v>8</v>
      </c>
      <c r="F1565" s="16" t="str">
        <f>TEXT(SalesDataTable[[#This Row],[Order Date]],"MMM")</f>
        <v>Aug</v>
      </c>
      <c r="G1565" s="4" t="s">
        <v>11</v>
      </c>
      <c r="H1565" s="4" t="s">
        <v>12</v>
      </c>
      <c r="I1565" s="4" t="s">
        <v>28</v>
      </c>
      <c r="J1565" s="4" t="s">
        <v>16</v>
      </c>
      <c r="K1565" s="4" t="s">
        <v>4</v>
      </c>
      <c r="L1565" s="4" t="s">
        <v>22</v>
      </c>
      <c r="M1565" s="8">
        <v>1</v>
      </c>
      <c r="N1565" s="5">
        <v>50.43</v>
      </c>
      <c r="O1565" s="6">
        <v>0.15</v>
      </c>
      <c r="P1565" s="5">
        <v>22.94</v>
      </c>
      <c r="Q1565" s="5">
        <f t="shared" si="96"/>
        <v>42.865499999999997</v>
      </c>
      <c r="R1565" s="5">
        <f t="shared" si="97"/>
        <v>22.94</v>
      </c>
      <c r="S1565" s="5">
        <f t="shared" si="98"/>
        <v>19.925499999999996</v>
      </c>
      <c r="T1565" s="7">
        <f t="shared" si="99"/>
        <v>0.46483768998378644</v>
      </c>
    </row>
    <row r="1566" spans="1:20" ht="15.6">
      <c r="A1566" s="2">
        <v>382</v>
      </c>
      <c r="B1566" s="3">
        <v>46239</v>
      </c>
      <c r="C1566" s="4">
        <f>YEAR(SalesDataTable[[#This Row],[Order Date]])</f>
        <v>2026</v>
      </c>
      <c r="D1566" s="16" t="str">
        <f>"Q"&amp;ROUNDUP(MONTH(SalesDataTable[[#This Row],[Order Date]])/3,0)</f>
        <v>Q3</v>
      </c>
      <c r="E1566" s="4">
        <f>MONTH(SalesDataTable[[#This Row],[Order Date]])</f>
        <v>8</v>
      </c>
      <c r="F1566" s="16" t="str">
        <f>TEXT(SalesDataTable[[#This Row],[Order Date]],"MMM")</f>
        <v>Aug</v>
      </c>
      <c r="G1566" s="4" t="s">
        <v>20</v>
      </c>
      <c r="H1566" s="4" t="s">
        <v>33</v>
      </c>
      <c r="I1566" s="4" t="s">
        <v>2</v>
      </c>
      <c r="J1566" s="4" t="s">
        <v>13</v>
      </c>
      <c r="K1566" s="4" t="s">
        <v>34</v>
      </c>
      <c r="L1566" s="4" t="s">
        <v>35</v>
      </c>
      <c r="M1566" s="8">
        <v>1</v>
      </c>
      <c r="N1566" s="5">
        <v>40.42</v>
      </c>
      <c r="O1566" s="6">
        <v>0.05</v>
      </c>
      <c r="P1566" s="5">
        <v>14.33</v>
      </c>
      <c r="Q1566" s="5">
        <f t="shared" si="96"/>
        <v>38.399000000000001</v>
      </c>
      <c r="R1566" s="5">
        <f t="shared" si="97"/>
        <v>14.33</v>
      </c>
      <c r="S1566" s="5">
        <f t="shared" si="98"/>
        <v>24.069000000000003</v>
      </c>
      <c r="T1566" s="7">
        <f t="shared" si="99"/>
        <v>0.62681319826037141</v>
      </c>
    </row>
    <row r="1567" spans="1:20" ht="15.6">
      <c r="A1567" s="2">
        <v>1011</v>
      </c>
      <c r="B1567" s="3">
        <v>46239</v>
      </c>
      <c r="C1567" s="4">
        <f>YEAR(SalesDataTable[[#This Row],[Order Date]])</f>
        <v>2026</v>
      </c>
      <c r="D1567" s="16" t="str">
        <f>"Q"&amp;ROUNDUP(MONTH(SalesDataTable[[#This Row],[Order Date]])/3,0)</f>
        <v>Q3</v>
      </c>
      <c r="E1567" s="4">
        <f>MONTH(SalesDataTable[[#This Row],[Order Date]])</f>
        <v>8</v>
      </c>
      <c r="F1567" s="16" t="str">
        <f>TEXT(SalesDataTable[[#This Row],[Order Date]],"MMM")</f>
        <v>Aug</v>
      </c>
      <c r="G1567" s="4" t="s">
        <v>0</v>
      </c>
      <c r="H1567" s="4" t="s">
        <v>1</v>
      </c>
      <c r="I1567" s="4" t="s">
        <v>2</v>
      </c>
      <c r="J1567" s="4" t="s">
        <v>13</v>
      </c>
      <c r="K1567" s="4" t="s">
        <v>4</v>
      </c>
      <c r="L1567" s="4" t="s">
        <v>22</v>
      </c>
      <c r="M1567" s="8">
        <v>1</v>
      </c>
      <c r="N1567" s="5">
        <v>51.81</v>
      </c>
      <c r="O1567" s="6">
        <v>0.05</v>
      </c>
      <c r="P1567" s="5">
        <v>22.28</v>
      </c>
      <c r="Q1567" s="5">
        <f t="shared" si="96"/>
        <v>49.219499999999996</v>
      </c>
      <c r="R1567" s="5">
        <f t="shared" si="97"/>
        <v>22.28</v>
      </c>
      <c r="S1567" s="5">
        <f t="shared" si="98"/>
        <v>26.939499999999995</v>
      </c>
      <c r="T1567" s="7">
        <f t="shared" si="99"/>
        <v>0.54733388189640275</v>
      </c>
    </row>
    <row r="1568" spans="1:20" ht="15.6">
      <c r="A1568" s="2">
        <v>1148</v>
      </c>
      <c r="B1568" s="3">
        <v>46239</v>
      </c>
      <c r="C1568" s="4">
        <f>YEAR(SalesDataTable[[#This Row],[Order Date]])</f>
        <v>2026</v>
      </c>
      <c r="D1568" s="16" t="str">
        <f>"Q"&amp;ROUNDUP(MONTH(SalesDataTable[[#This Row],[Order Date]])/3,0)</f>
        <v>Q3</v>
      </c>
      <c r="E1568" s="4">
        <f>MONTH(SalesDataTable[[#This Row],[Order Date]])</f>
        <v>8</v>
      </c>
      <c r="F1568" s="16" t="str">
        <f>TEXT(SalesDataTable[[#This Row],[Order Date]],"MMM")</f>
        <v>Aug</v>
      </c>
      <c r="G1568" s="4" t="s">
        <v>11</v>
      </c>
      <c r="H1568" s="4" t="s">
        <v>12</v>
      </c>
      <c r="I1568" s="4" t="s">
        <v>19</v>
      </c>
      <c r="J1568" s="4" t="s">
        <v>13</v>
      </c>
      <c r="K1568" s="4" t="s">
        <v>34</v>
      </c>
      <c r="L1568" s="4" t="s">
        <v>42</v>
      </c>
      <c r="M1568" s="8">
        <v>3</v>
      </c>
      <c r="N1568" s="5">
        <v>35.9</v>
      </c>
      <c r="O1568" s="6">
        <v>0</v>
      </c>
      <c r="P1568" s="5">
        <v>14.11</v>
      </c>
      <c r="Q1568" s="5">
        <f t="shared" si="96"/>
        <v>107.69999999999999</v>
      </c>
      <c r="R1568" s="5">
        <f t="shared" si="97"/>
        <v>42.33</v>
      </c>
      <c r="S1568" s="5">
        <f t="shared" si="98"/>
        <v>65.36999999999999</v>
      </c>
      <c r="T1568" s="7">
        <f t="shared" si="99"/>
        <v>0.60696378830083564</v>
      </c>
    </row>
    <row r="1569" spans="1:20" ht="15.6">
      <c r="A1569" s="2">
        <v>1397</v>
      </c>
      <c r="B1569" s="3">
        <v>46239</v>
      </c>
      <c r="C1569" s="4">
        <f>YEAR(SalesDataTable[[#This Row],[Order Date]])</f>
        <v>2026</v>
      </c>
      <c r="D1569" s="16" t="str">
        <f>"Q"&amp;ROUNDUP(MONTH(SalesDataTable[[#This Row],[Order Date]])/3,0)</f>
        <v>Q3</v>
      </c>
      <c r="E1569" s="4">
        <f>MONTH(SalesDataTable[[#This Row],[Order Date]])</f>
        <v>8</v>
      </c>
      <c r="F1569" s="16" t="str">
        <f>TEXT(SalesDataTable[[#This Row],[Order Date]],"MMM")</f>
        <v>Aug</v>
      </c>
      <c r="G1569" s="4" t="s">
        <v>6</v>
      </c>
      <c r="H1569" s="4" t="s">
        <v>49</v>
      </c>
      <c r="I1569" s="4" t="s">
        <v>19</v>
      </c>
      <c r="J1569" s="4" t="s">
        <v>16</v>
      </c>
      <c r="K1569" s="4" t="s">
        <v>9</v>
      </c>
      <c r="L1569" s="4" t="s">
        <v>10</v>
      </c>
      <c r="M1569" s="8">
        <v>2</v>
      </c>
      <c r="N1569" s="5">
        <v>90.27</v>
      </c>
      <c r="O1569" s="6">
        <v>0.05</v>
      </c>
      <c r="P1569" s="5">
        <v>46.38</v>
      </c>
      <c r="Q1569" s="5">
        <f t="shared" si="96"/>
        <v>171.51299999999998</v>
      </c>
      <c r="R1569" s="5">
        <f t="shared" si="97"/>
        <v>92.76</v>
      </c>
      <c r="S1569" s="5">
        <f t="shared" si="98"/>
        <v>78.752999999999972</v>
      </c>
      <c r="T1569" s="7">
        <f t="shared" si="99"/>
        <v>0.45916636056742044</v>
      </c>
    </row>
    <row r="1570" spans="1:20" ht="15.6">
      <c r="A1570" s="2">
        <v>2252</v>
      </c>
      <c r="B1570" s="3">
        <v>46239</v>
      </c>
      <c r="C1570" s="4">
        <f>YEAR(SalesDataTable[[#This Row],[Order Date]])</f>
        <v>2026</v>
      </c>
      <c r="D1570" s="16" t="str">
        <f>"Q"&amp;ROUNDUP(MONTH(SalesDataTable[[#This Row],[Order Date]])/3,0)</f>
        <v>Q3</v>
      </c>
      <c r="E1570" s="4">
        <f>MONTH(SalesDataTable[[#This Row],[Order Date]])</f>
        <v>8</v>
      </c>
      <c r="F1570" s="16" t="str">
        <f>TEXT(SalesDataTable[[#This Row],[Order Date]],"MMM")</f>
        <v>Aug</v>
      </c>
      <c r="G1570" s="4" t="s">
        <v>6</v>
      </c>
      <c r="H1570" s="4" t="s">
        <v>41</v>
      </c>
      <c r="I1570" s="4" t="s">
        <v>2</v>
      </c>
      <c r="J1570" s="4" t="s">
        <v>13</v>
      </c>
      <c r="K1570" s="4" t="s">
        <v>4</v>
      </c>
      <c r="L1570" s="4" t="s">
        <v>22</v>
      </c>
      <c r="M1570" s="8">
        <v>1</v>
      </c>
      <c r="N1570" s="5">
        <v>49.68</v>
      </c>
      <c r="O1570" s="6">
        <v>0.05</v>
      </c>
      <c r="P1570" s="5">
        <v>22.02</v>
      </c>
      <c r="Q1570" s="5">
        <f t="shared" si="96"/>
        <v>47.195999999999998</v>
      </c>
      <c r="R1570" s="5">
        <f t="shared" si="97"/>
        <v>22.02</v>
      </c>
      <c r="S1570" s="5">
        <f t="shared" si="98"/>
        <v>25.175999999999998</v>
      </c>
      <c r="T1570" s="7">
        <f t="shared" si="99"/>
        <v>0.53343503686753113</v>
      </c>
    </row>
    <row r="1571" spans="1:20" ht="15.6">
      <c r="A1571" s="2">
        <v>2415</v>
      </c>
      <c r="B1571" s="3">
        <v>46239</v>
      </c>
      <c r="C1571" s="4">
        <f>YEAR(SalesDataTable[[#This Row],[Order Date]])</f>
        <v>2026</v>
      </c>
      <c r="D1571" s="16" t="str">
        <f>"Q"&amp;ROUNDUP(MONTH(SalesDataTable[[#This Row],[Order Date]])/3,0)</f>
        <v>Q3</v>
      </c>
      <c r="E1571" s="4">
        <f>MONTH(SalesDataTable[[#This Row],[Order Date]])</f>
        <v>8</v>
      </c>
      <c r="F1571" s="16" t="str">
        <f>TEXT(SalesDataTable[[#This Row],[Order Date]],"MMM")</f>
        <v>Aug</v>
      </c>
      <c r="G1571" s="4" t="s">
        <v>6</v>
      </c>
      <c r="H1571" s="4" t="s">
        <v>43</v>
      </c>
      <c r="I1571" s="4" t="s">
        <v>2</v>
      </c>
      <c r="J1571" s="4" t="s">
        <v>13</v>
      </c>
      <c r="K1571" s="4" t="s">
        <v>14</v>
      </c>
      <c r="L1571" s="4" t="s">
        <v>44</v>
      </c>
      <c r="M1571" s="8">
        <v>2</v>
      </c>
      <c r="N1571" s="5">
        <v>131.25</v>
      </c>
      <c r="O1571" s="6">
        <v>0.05</v>
      </c>
      <c r="P1571" s="5">
        <v>65.42</v>
      </c>
      <c r="Q1571" s="5">
        <f t="shared" si="96"/>
        <v>249.375</v>
      </c>
      <c r="R1571" s="5">
        <f t="shared" si="97"/>
        <v>130.84</v>
      </c>
      <c r="S1571" s="5">
        <f t="shared" si="98"/>
        <v>118.535</v>
      </c>
      <c r="T1571" s="7">
        <f t="shared" si="99"/>
        <v>0.47532832080200499</v>
      </c>
    </row>
    <row r="1572" spans="1:20" ht="15.6">
      <c r="A1572" s="2">
        <v>2525</v>
      </c>
      <c r="B1572" s="3">
        <v>46239</v>
      </c>
      <c r="C1572" s="4">
        <f>YEAR(SalesDataTable[[#This Row],[Order Date]])</f>
        <v>2026</v>
      </c>
      <c r="D1572" s="16" t="str">
        <f>"Q"&amp;ROUNDUP(MONTH(SalesDataTable[[#This Row],[Order Date]])/3,0)</f>
        <v>Q3</v>
      </c>
      <c r="E1572" s="4">
        <f>MONTH(SalesDataTable[[#This Row],[Order Date]])</f>
        <v>8</v>
      </c>
      <c r="F1572" s="16" t="str">
        <f>TEXT(SalesDataTable[[#This Row],[Order Date]],"MMM")</f>
        <v>Aug</v>
      </c>
      <c r="G1572" s="4" t="s">
        <v>20</v>
      </c>
      <c r="H1572" s="4" t="s">
        <v>21</v>
      </c>
      <c r="I1572" s="4" t="s">
        <v>19</v>
      </c>
      <c r="J1572" s="4" t="s">
        <v>13</v>
      </c>
      <c r="K1572" s="4" t="s">
        <v>34</v>
      </c>
      <c r="L1572" s="4" t="s">
        <v>42</v>
      </c>
      <c r="M1572" s="8">
        <v>2</v>
      </c>
      <c r="N1572" s="5">
        <v>36.78</v>
      </c>
      <c r="O1572" s="6">
        <v>0.05</v>
      </c>
      <c r="P1572" s="5">
        <v>13.85</v>
      </c>
      <c r="Q1572" s="5">
        <f t="shared" si="96"/>
        <v>69.882000000000005</v>
      </c>
      <c r="R1572" s="5">
        <f t="shared" si="97"/>
        <v>27.7</v>
      </c>
      <c r="S1572" s="5">
        <f t="shared" si="98"/>
        <v>42.182000000000002</v>
      </c>
      <c r="T1572" s="7">
        <f t="shared" si="99"/>
        <v>0.60361752668784519</v>
      </c>
    </row>
    <row r="1573" spans="1:20" ht="15.6">
      <c r="A1573" s="2">
        <v>2652</v>
      </c>
      <c r="B1573" s="3">
        <v>46239</v>
      </c>
      <c r="C1573" s="4">
        <f>YEAR(SalesDataTable[[#This Row],[Order Date]])</f>
        <v>2026</v>
      </c>
      <c r="D1573" s="16" t="str">
        <f>"Q"&amp;ROUNDUP(MONTH(SalesDataTable[[#This Row],[Order Date]])/3,0)</f>
        <v>Q3</v>
      </c>
      <c r="E1573" s="4">
        <f>MONTH(SalesDataTable[[#This Row],[Order Date]])</f>
        <v>8</v>
      </c>
      <c r="F1573" s="16" t="str">
        <f>TEXT(SalesDataTable[[#This Row],[Order Date]],"MMM")</f>
        <v>Aug</v>
      </c>
      <c r="G1573" s="4" t="s">
        <v>11</v>
      </c>
      <c r="H1573" s="4" t="s">
        <v>12</v>
      </c>
      <c r="I1573" s="4" t="s">
        <v>19</v>
      </c>
      <c r="J1573" s="4" t="s">
        <v>3</v>
      </c>
      <c r="K1573" s="4" t="s">
        <v>4</v>
      </c>
      <c r="L1573" s="4" t="s">
        <v>5</v>
      </c>
      <c r="M1573" s="8">
        <v>1</v>
      </c>
      <c r="N1573" s="5">
        <v>80.790000000000006</v>
      </c>
      <c r="O1573" s="6">
        <v>0.1</v>
      </c>
      <c r="P1573" s="5">
        <v>43.65</v>
      </c>
      <c r="Q1573" s="5">
        <f t="shared" si="96"/>
        <v>72.711000000000013</v>
      </c>
      <c r="R1573" s="5">
        <f t="shared" si="97"/>
        <v>43.65</v>
      </c>
      <c r="S1573" s="5">
        <f t="shared" si="98"/>
        <v>29.061000000000014</v>
      </c>
      <c r="T1573" s="7">
        <f t="shared" si="99"/>
        <v>0.39967817799232591</v>
      </c>
    </row>
    <row r="1574" spans="1:20" ht="15.6">
      <c r="A1574" s="2">
        <v>4035</v>
      </c>
      <c r="B1574" s="3">
        <v>46239</v>
      </c>
      <c r="C1574" s="4">
        <f>YEAR(SalesDataTable[[#This Row],[Order Date]])</f>
        <v>2026</v>
      </c>
      <c r="D1574" s="16" t="str">
        <f>"Q"&amp;ROUNDUP(MONTH(SalesDataTable[[#This Row],[Order Date]])/3,0)</f>
        <v>Q3</v>
      </c>
      <c r="E1574" s="4">
        <f>MONTH(SalesDataTable[[#This Row],[Order Date]])</f>
        <v>8</v>
      </c>
      <c r="F1574" s="16" t="str">
        <f>TEXT(SalesDataTable[[#This Row],[Order Date]],"MMM")</f>
        <v>Aug</v>
      </c>
      <c r="G1574" s="4" t="s">
        <v>0</v>
      </c>
      <c r="H1574" s="4" t="s">
        <v>36</v>
      </c>
      <c r="I1574" s="4" t="s">
        <v>2</v>
      </c>
      <c r="J1574" s="4" t="s">
        <v>3</v>
      </c>
      <c r="K1574" s="4" t="s">
        <v>4</v>
      </c>
      <c r="L1574" s="4" t="s">
        <v>26</v>
      </c>
      <c r="M1574" s="8">
        <v>2</v>
      </c>
      <c r="N1574" s="5">
        <v>40.53</v>
      </c>
      <c r="O1574" s="6">
        <v>0.05</v>
      </c>
      <c r="P1574" s="5">
        <v>17.100000000000001</v>
      </c>
      <c r="Q1574" s="5">
        <f t="shared" si="96"/>
        <v>77.007000000000005</v>
      </c>
      <c r="R1574" s="5">
        <f t="shared" si="97"/>
        <v>34.200000000000003</v>
      </c>
      <c r="S1574" s="5">
        <f t="shared" si="98"/>
        <v>42.807000000000002</v>
      </c>
      <c r="T1574" s="7">
        <f t="shared" si="99"/>
        <v>0.55588452997779425</v>
      </c>
    </row>
    <row r="1575" spans="1:20" ht="15.6">
      <c r="A1575" s="2">
        <v>4377</v>
      </c>
      <c r="B1575" s="3">
        <v>46239</v>
      </c>
      <c r="C1575" s="4">
        <f>YEAR(SalesDataTable[[#This Row],[Order Date]])</f>
        <v>2026</v>
      </c>
      <c r="D1575" s="16" t="str">
        <f>"Q"&amp;ROUNDUP(MONTH(SalesDataTable[[#This Row],[Order Date]])/3,0)</f>
        <v>Q3</v>
      </c>
      <c r="E1575" s="4">
        <f>MONTH(SalesDataTable[[#This Row],[Order Date]])</f>
        <v>8</v>
      </c>
      <c r="F1575" s="16" t="str">
        <f>TEXT(SalesDataTable[[#This Row],[Order Date]],"MMM")</f>
        <v>Aug</v>
      </c>
      <c r="G1575" s="4" t="s">
        <v>11</v>
      </c>
      <c r="H1575" s="4" t="s">
        <v>12</v>
      </c>
      <c r="I1575" s="4" t="s">
        <v>28</v>
      </c>
      <c r="J1575" s="4" t="s">
        <v>13</v>
      </c>
      <c r="K1575" s="4" t="s">
        <v>4</v>
      </c>
      <c r="L1575" s="4" t="s">
        <v>5</v>
      </c>
      <c r="M1575" s="8">
        <v>2</v>
      </c>
      <c r="N1575" s="5">
        <v>81.66</v>
      </c>
      <c r="O1575" s="6">
        <v>0</v>
      </c>
      <c r="P1575" s="5">
        <v>42.11</v>
      </c>
      <c r="Q1575" s="5">
        <f t="shared" si="96"/>
        <v>163.32</v>
      </c>
      <c r="R1575" s="5">
        <f t="shared" si="97"/>
        <v>84.22</v>
      </c>
      <c r="S1575" s="5">
        <f t="shared" si="98"/>
        <v>79.099999999999994</v>
      </c>
      <c r="T1575" s="7">
        <f t="shared" si="99"/>
        <v>0.48432525104090129</v>
      </c>
    </row>
    <row r="1576" spans="1:20" ht="15.6">
      <c r="A1576" s="2">
        <v>4734</v>
      </c>
      <c r="B1576" s="3">
        <v>46239</v>
      </c>
      <c r="C1576" s="4">
        <f>YEAR(SalesDataTable[[#This Row],[Order Date]])</f>
        <v>2026</v>
      </c>
      <c r="D1576" s="16" t="str">
        <f>"Q"&amp;ROUNDUP(MONTH(SalesDataTable[[#This Row],[Order Date]])/3,0)</f>
        <v>Q3</v>
      </c>
      <c r="E1576" s="4">
        <f>MONTH(SalesDataTable[[#This Row],[Order Date]])</f>
        <v>8</v>
      </c>
      <c r="F1576" s="16" t="str">
        <f>TEXT(SalesDataTable[[#This Row],[Order Date]],"MMM")</f>
        <v>Aug</v>
      </c>
      <c r="G1576" s="4" t="s">
        <v>6</v>
      </c>
      <c r="H1576" s="4" t="s">
        <v>43</v>
      </c>
      <c r="I1576" s="4" t="s">
        <v>28</v>
      </c>
      <c r="J1576" s="4" t="s">
        <v>3</v>
      </c>
      <c r="K1576" s="4" t="s">
        <v>9</v>
      </c>
      <c r="L1576" s="4" t="s">
        <v>17</v>
      </c>
      <c r="M1576" s="8">
        <v>1</v>
      </c>
      <c r="N1576" s="5">
        <v>146.55000000000001</v>
      </c>
      <c r="O1576" s="6">
        <v>0</v>
      </c>
      <c r="P1576" s="5">
        <v>78.8</v>
      </c>
      <c r="Q1576" s="5">
        <f t="shared" si="96"/>
        <v>146.55000000000001</v>
      </c>
      <c r="R1576" s="5">
        <f t="shared" si="97"/>
        <v>78.8</v>
      </c>
      <c r="S1576" s="5">
        <f t="shared" si="98"/>
        <v>67.750000000000014</v>
      </c>
      <c r="T1576" s="7">
        <f t="shared" si="99"/>
        <v>0.46229955646537024</v>
      </c>
    </row>
    <row r="1577" spans="1:20" ht="15.6">
      <c r="A1577" s="2">
        <v>4892</v>
      </c>
      <c r="B1577" s="3">
        <v>46239</v>
      </c>
      <c r="C1577" s="4">
        <f>YEAR(SalesDataTable[[#This Row],[Order Date]])</f>
        <v>2026</v>
      </c>
      <c r="D1577" s="16" t="str">
        <f>"Q"&amp;ROUNDUP(MONTH(SalesDataTable[[#This Row],[Order Date]])/3,0)</f>
        <v>Q3</v>
      </c>
      <c r="E1577" s="4">
        <f>MONTH(SalesDataTable[[#This Row],[Order Date]])</f>
        <v>8</v>
      </c>
      <c r="F1577" s="16" t="str">
        <f>TEXT(SalesDataTable[[#This Row],[Order Date]],"MMM")</f>
        <v>Aug</v>
      </c>
      <c r="G1577" s="4" t="s">
        <v>6</v>
      </c>
      <c r="H1577" s="4" t="s">
        <v>7</v>
      </c>
      <c r="I1577" s="4" t="s">
        <v>19</v>
      </c>
      <c r="J1577" s="4" t="s">
        <v>3</v>
      </c>
      <c r="K1577" s="4" t="s">
        <v>14</v>
      </c>
      <c r="L1577" s="4" t="s">
        <v>48</v>
      </c>
      <c r="M1577" s="8">
        <v>2</v>
      </c>
      <c r="N1577" s="5">
        <v>161.75</v>
      </c>
      <c r="O1577" s="6">
        <v>0.1</v>
      </c>
      <c r="P1577" s="5">
        <v>85.85</v>
      </c>
      <c r="Q1577" s="5">
        <f t="shared" si="96"/>
        <v>291.15000000000003</v>
      </c>
      <c r="R1577" s="5">
        <f t="shared" si="97"/>
        <v>171.7</v>
      </c>
      <c r="S1577" s="5">
        <f t="shared" si="98"/>
        <v>119.45000000000005</v>
      </c>
      <c r="T1577" s="7">
        <f t="shared" si="99"/>
        <v>0.41026962047054794</v>
      </c>
    </row>
    <row r="1578" spans="1:20" ht="15.6">
      <c r="A1578" s="2">
        <v>5059</v>
      </c>
      <c r="B1578" s="3">
        <v>46239</v>
      </c>
      <c r="C1578" s="4">
        <f>YEAR(SalesDataTable[[#This Row],[Order Date]])</f>
        <v>2026</v>
      </c>
      <c r="D1578" s="16" t="str">
        <f>"Q"&amp;ROUNDUP(MONTH(SalesDataTable[[#This Row],[Order Date]])/3,0)</f>
        <v>Q3</v>
      </c>
      <c r="E1578" s="4">
        <f>MONTH(SalesDataTable[[#This Row],[Order Date]])</f>
        <v>8</v>
      </c>
      <c r="F1578" s="16" t="str">
        <f>TEXT(SalesDataTable[[#This Row],[Order Date]],"MMM")</f>
        <v>Aug</v>
      </c>
      <c r="G1578" s="4" t="s">
        <v>6</v>
      </c>
      <c r="H1578" s="4" t="s">
        <v>7</v>
      </c>
      <c r="I1578" s="4" t="s">
        <v>28</v>
      </c>
      <c r="J1578" s="4" t="s">
        <v>3</v>
      </c>
      <c r="K1578" s="4" t="s">
        <v>23</v>
      </c>
      <c r="L1578" s="4" t="s">
        <v>51</v>
      </c>
      <c r="M1578" s="8">
        <v>2</v>
      </c>
      <c r="N1578" s="5">
        <v>122.47</v>
      </c>
      <c r="O1578" s="6">
        <v>0</v>
      </c>
      <c r="P1578" s="5">
        <v>59.73</v>
      </c>
      <c r="Q1578" s="5">
        <f t="shared" si="96"/>
        <v>244.94</v>
      </c>
      <c r="R1578" s="5">
        <f t="shared" si="97"/>
        <v>119.46</v>
      </c>
      <c r="S1578" s="5">
        <f t="shared" si="98"/>
        <v>125.48</v>
      </c>
      <c r="T1578" s="7">
        <f t="shared" si="99"/>
        <v>0.5122887237690863</v>
      </c>
    </row>
    <row r="1579" spans="1:20" ht="15.6">
      <c r="A1579" s="2">
        <v>835</v>
      </c>
      <c r="B1579" s="3">
        <v>46240</v>
      </c>
      <c r="C1579" s="4">
        <f>YEAR(SalesDataTable[[#This Row],[Order Date]])</f>
        <v>2026</v>
      </c>
      <c r="D1579" s="16" t="str">
        <f>"Q"&amp;ROUNDUP(MONTH(SalesDataTable[[#This Row],[Order Date]])/3,0)</f>
        <v>Q3</v>
      </c>
      <c r="E1579" s="4">
        <f>MONTH(SalesDataTable[[#This Row],[Order Date]])</f>
        <v>8</v>
      </c>
      <c r="F1579" s="16" t="str">
        <f>TEXT(SalesDataTable[[#This Row],[Order Date]],"MMM")</f>
        <v>Aug</v>
      </c>
      <c r="G1579" s="4" t="s">
        <v>20</v>
      </c>
      <c r="H1579" s="4" t="s">
        <v>31</v>
      </c>
      <c r="I1579" s="4" t="s">
        <v>28</v>
      </c>
      <c r="J1579" s="4" t="s">
        <v>3</v>
      </c>
      <c r="K1579" s="4" t="s">
        <v>9</v>
      </c>
      <c r="L1579" s="4" t="s">
        <v>46</v>
      </c>
      <c r="M1579" s="8">
        <v>3</v>
      </c>
      <c r="N1579" s="5">
        <v>70.930000000000007</v>
      </c>
      <c r="O1579" s="6">
        <v>0</v>
      </c>
      <c r="P1579" s="5">
        <v>32.9</v>
      </c>
      <c r="Q1579" s="5">
        <f t="shared" si="96"/>
        <v>212.79000000000002</v>
      </c>
      <c r="R1579" s="5">
        <f t="shared" si="97"/>
        <v>98.699999999999989</v>
      </c>
      <c r="S1579" s="5">
        <f t="shared" si="98"/>
        <v>114.09000000000003</v>
      </c>
      <c r="T1579" s="7">
        <f t="shared" si="99"/>
        <v>0.53616241364725792</v>
      </c>
    </row>
    <row r="1580" spans="1:20" ht="15.6">
      <c r="A1580" s="2">
        <v>1104</v>
      </c>
      <c r="B1580" s="3">
        <v>46240</v>
      </c>
      <c r="C1580" s="4">
        <f>YEAR(SalesDataTable[[#This Row],[Order Date]])</f>
        <v>2026</v>
      </c>
      <c r="D1580" s="16" t="str">
        <f>"Q"&amp;ROUNDUP(MONTH(SalesDataTable[[#This Row],[Order Date]])/3,0)</f>
        <v>Q3</v>
      </c>
      <c r="E1580" s="4">
        <f>MONTH(SalesDataTable[[#This Row],[Order Date]])</f>
        <v>8</v>
      </c>
      <c r="F1580" s="16" t="str">
        <f>TEXT(SalesDataTable[[#This Row],[Order Date]],"MMM")</f>
        <v>Aug</v>
      </c>
      <c r="G1580" s="4" t="s">
        <v>0</v>
      </c>
      <c r="H1580" s="4" t="s">
        <v>50</v>
      </c>
      <c r="I1580" s="4" t="s">
        <v>2</v>
      </c>
      <c r="J1580" s="4" t="s">
        <v>3</v>
      </c>
      <c r="K1580" s="4" t="s">
        <v>23</v>
      </c>
      <c r="L1580" s="4" t="s">
        <v>29</v>
      </c>
      <c r="M1580" s="8">
        <v>1</v>
      </c>
      <c r="N1580" s="5">
        <v>191.44</v>
      </c>
      <c r="O1580" s="6">
        <v>0</v>
      </c>
      <c r="P1580" s="5">
        <v>102.13</v>
      </c>
      <c r="Q1580" s="5">
        <f t="shared" si="96"/>
        <v>191.44</v>
      </c>
      <c r="R1580" s="5">
        <f t="shared" si="97"/>
        <v>102.13</v>
      </c>
      <c r="S1580" s="5">
        <f t="shared" si="98"/>
        <v>89.31</v>
      </c>
      <c r="T1580" s="7">
        <f t="shared" si="99"/>
        <v>0.46651692436272463</v>
      </c>
    </row>
    <row r="1581" spans="1:20" ht="15.6">
      <c r="A1581" s="2">
        <v>1976</v>
      </c>
      <c r="B1581" s="3">
        <v>46240</v>
      </c>
      <c r="C1581" s="4">
        <f>YEAR(SalesDataTable[[#This Row],[Order Date]])</f>
        <v>2026</v>
      </c>
      <c r="D1581" s="16" t="str">
        <f>"Q"&amp;ROUNDUP(MONTH(SalesDataTable[[#This Row],[Order Date]])/3,0)</f>
        <v>Q3</v>
      </c>
      <c r="E1581" s="4">
        <f>MONTH(SalesDataTable[[#This Row],[Order Date]])</f>
        <v>8</v>
      </c>
      <c r="F1581" s="16" t="str">
        <f>TEXT(SalesDataTable[[#This Row],[Order Date]],"MMM")</f>
        <v>Aug</v>
      </c>
      <c r="G1581" s="4" t="s">
        <v>20</v>
      </c>
      <c r="H1581" s="4" t="s">
        <v>33</v>
      </c>
      <c r="I1581" s="4" t="s">
        <v>2</v>
      </c>
      <c r="J1581" s="4" t="s">
        <v>3</v>
      </c>
      <c r="K1581" s="4" t="s">
        <v>4</v>
      </c>
      <c r="L1581" s="4" t="s">
        <v>5</v>
      </c>
      <c r="M1581" s="8">
        <v>2</v>
      </c>
      <c r="N1581" s="5">
        <v>82.92</v>
      </c>
      <c r="O1581" s="6">
        <v>0</v>
      </c>
      <c r="P1581" s="5">
        <v>41.64</v>
      </c>
      <c r="Q1581" s="5">
        <f t="shared" si="96"/>
        <v>165.84</v>
      </c>
      <c r="R1581" s="5">
        <f t="shared" si="97"/>
        <v>83.28</v>
      </c>
      <c r="S1581" s="5">
        <f t="shared" si="98"/>
        <v>82.56</v>
      </c>
      <c r="T1581" s="7">
        <f t="shared" si="99"/>
        <v>0.49782923299565845</v>
      </c>
    </row>
    <row r="1582" spans="1:20" ht="15.6">
      <c r="A1582" s="2">
        <v>2596</v>
      </c>
      <c r="B1582" s="3">
        <v>46240</v>
      </c>
      <c r="C1582" s="4">
        <f>YEAR(SalesDataTable[[#This Row],[Order Date]])</f>
        <v>2026</v>
      </c>
      <c r="D1582" s="16" t="str">
        <f>"Q"&amp;ROUNDUP(MONTH(SalesDataTable[[#This Row],[Order Date]])/3,0)</f>
        <v>Q3</v>
      </c>
      <c r="E1582" s="4">
        <f>MONTH(SalesDataTable[[#This Row],[Order Date]])</f>
        <v>8</v>
      </c>
      <c r="F1582" s="16" t="str">
        <f>TEXT(SalesDataTable[[#This Row],[Order Date]],"MMM")</f>
        <v>Aug</v>
      </c>
      <c r="G1582" s="4" t="s">
        <v>11</v>
      </c>
      <c r="H1582" s="4" t="s">
        <v>18</v>
      </c>
      <c r="I1582" s="4" t="s">
        <v>19</v>
      </c>
      <c r="J1582" s="4" t="s">
        <v>3</v>
      </c>
      <c r="K1582" s="4" t="s">
        <v>23</v>
      </c>
      <c r="L1582" s="4" t="s">
        <v>40</v>
      </c>
      <c r="M1582" s="8">
        <v>1</v>
      </c>
      <c r="N1582" s="5">
        <v>82.82</v>
      </c>
      <c r="O1582" s="6">
        <v>0</v>
      </c>
      <c r="P1582" s="5">
        <v>38.83</v>
      </c>
      <c r="Q1582" s="5">
        <f t="shared" si="96"/>
        <v>82.82</v>
      </c>
      <c r="R1582" s="5">
        <f t="shared" si="97"/>
        <v>38.83</v>
      </c>
      <c r="S1582" s="5">
        <f t="shared" si="98"/>
        <v>43.989999999999995</v>
      </c>
      <c r="T1582" s="7">
        <f t="shared" si="99"/>
        <v>0.53115189567737264</v>
      </c>
    </row>
    <row r="1583" spans="1:20" ht="15.6">
      <c r="A1583" s="2">
        <v>2693</v>
      </c>
      <c r="B1583" s="3">
        <v>46240</v>
      </c>
      <c r="C1583" s="4">
        <f>YEAR(SalesDataTable[[#This Row],[Order Date]])</f>
        <v>2026</v>
      </c>
      <c r="D1583" s="16" t="str">
        <f>"Q"&amp;ROUNDUP(MONTH(SalesDataTable[[#This Row],[Order Date]])/3,0)</f>
        <v>Q3</v>
      </c>
      <c r="E1583" s="4">
        <f>MONTH(SalesDataTable[[#This Row],[Order Date]])</f>
        <v>8</v>
      </c>
      <c r="F1583" s="16" t="str">
        <f>TEXT(SalesDataTable[[#This Row],[Order Date]],"MMM")</f>
        <v>Aug</v>
      </c>
      <c r="G1583" s="4" t="s">
        <v>20</v>
      </c>
      <c r="H1583" s="4" t="s">
        <v>33</v>
      </c>
      <c r="I1583" s="4" t="s">
        <v>2</v>
      </c>
      <c r="J1583" s="4" t="s">
        <v>13</v>
      </c>
      <c r="K1583" s="4" t="s">
        <v>23</v>
      </c>
      <c r="L1583" s="4" t="s">
        <v>24</v>
      </c>
      <c r="M1583" s="8">
        <v>1</v>
      </c>
      <c r="N1583" s="5">
        <v>335.26</v>
      </c>
      <c r="O1583" s="6">
        <v>0.05</v>
      </c>
      <c r="P1583" s="5">
        <v>193.73</v>
      </c>
      <c r="Q1583" s="5">
        <f t="shared" si="96"/>
        <v>318.49699999999996</v>
      </c>
      <c r="R1583" s="5">
        <f t="shared" si="97"/>
        <v>193.73</v>
      </c>
      <c r="S1583" s="5">
        <f t="shared" si="98"/>
        <v>124.76699999999997</v>
      </c>
      <c r="T1583" s="7">
        <f t="shared" si="99"/>
        <v>0.39173681384754011</v>
      </c>
    </row>
    <row r="1584" spans="1:20" ht="15.6">
      <c r="A1584" s="2">
        <v>3045</v>
      </c>
      <c r="B1584" s="3">
        <v>46240</v>
      </c>
      <c r="C1584" s="4">
        <f>YEAR(SalesDataTable[[#This Row],[Order Date]])</f>
        <v>2026</v>
      </c>
      <c r="D1584" s="16" t="str">
        <f>"Q"&amp;ROUNDUP(MONTH(SalesDataTable[[#This Row],[Order Date]])/3,0)</f>
        <v>Q3</v>
      </c>
      <c r="E1584" s="4">
        <f>MONTH(SalesDataTable[[#This Row],[Order Date]])</f>
        <v>8</v>
      </c>
      <c r="F1584" s="16" t="str">
        <f>TEXT(SalesDataTable[[#This Row],[Order Date]],"MMM")</f>
        <v>Aug</v>
      </c>
      <c r="G1584" s="4" t="s">
        <v>11</v>
      </c>
      <c r="H1584" s="4" t="s">
        <v>52</v>
      </c>
      <c r="I1584" s="4" t="s">
        <v>28</v>
      </c>
      <c r="J1584" s="4" t="s">
        <v>16</v>
      </c>
      <c r="K1584" s="4" t="s">
        <v>14</v>
      </c>
      <c r="L1584" s="4" t="s">
        <v>32</v>
      </c>
      <c r="M1584" s="8">
        <v>1</v>
      </c>
      <c r="N1584" s="5">
        <v>47.19</v>
      </c>
      <c r="O1584" s="6">
        <v>0.05</v>
      </c>
      <c r="P1584" s="5">
        <v>18.11</v>
      </c>
      <c r="Q1584" s="5">
        <f t="shared" si="96"/>
        <v>44.830499999999994</v>
      </c>
      <c r="R1584" s="5">
        <f t="shared" si="97"/>
        <v>18.11</v>
      </c>
      <c r="S1584" s="5">
        <f t="shared" si="98"/>
        <v>26.720499999999994</v>
      </c>
      <c r="T1584" s="7">
        <f t="shared" si="99"/>
        <v>0.59603395010093574</v>
      </c>
    </row>
    <row r="1585" spans="1:20" ht="15.6">
      <c r="A1585" s="2">
        <v>3340</v>
      </c>
      <c r="B1585" s="3">
        <v>46240</v>
      </c>
      <c r="C1585" s="4">
        <f>YEAR(SalesDataTable[[#This Row],[Order Date]])</f>
        <v>2026</v>
      </c>
      <c r="D1585" s="16" t="str">
        <f>"Q"&amp;ROUNDUP(MONTH(SalesDataTable[[#This Row],[Order Date]])/3,0)</f>
        <v>Q3</v>
      </c>
      <c r="E1585" s="4">
        <f>MONTH(SalesDataTable[[#This Row],[Order Date]])</f>
        <v>8</v>
      </c>
      <c r="F1585" s="16" t="str">
        <f>TEXT(SalesDataTable[[#This Row],[Order Date]],"MMM")</f>
        <v>Aug</v>
      </c>
      <c r="G1585" s="4" t="s">
        <v>11</v>
      </c>
      <c r="H1585" s="4" t="s">
        <v>52</v>
      </c>
      <c r="I1585" s="4" t="s">
        <v>28</v>
      </c>
      <c r="J1585" s="4" t="s">
        <v>3</v>
      </c>
      <c r="K1585" s="4" t="s">
        <v>9</v>
      </c>
      <c r="L1585" s="4" t="s">
        <v>10</v>
      </c>
      <c r="M1585" s="8">
        <v>3</v>
      </c>
      <c r="N1585" s="5">
        <v>91.57</v>
      </c>
      <c r="O1585" s="6">
        <v>0</v>
      </c>
      <c r="P1585" s="5">
        <v>44.52</v>
      </c>
      <c r="Q1585" s="5">
        <f t="shared" si="96"/>
        <v>274.70999999999998</v>
      </c>
      <c r="R1585" s="5">
        <f t="shared" si="97"/>
        <v>133.56</v>
      </c>
      <c r="S1585" s="5">
        <f t="shared" si="98"/>
        <v>141.14999999999998</v>
      </c>
      <c r="T1585" s="7">
        <f t="shared" si="99"/>
        <v>0.51381456808998571</v>
      </c>
    </row>
    <row r="1586" spans="1:20" ht="15.6">
      <c r="A1586" s="2">
        <v>3553</v>
      </c>
      <c r="B1586" s="3">
        <v>46240</v>
      </c>
      <c r="C1586" s="4">
        <f>YEAR(SalesDataTable[[#This Row],[Order Date]])</f>
        <v>2026</v>
      </c>
      <c r="D1586" s="16" t="str">
        <f>"Q"&amp;ROUNDUP(MONTH(SalesDataTable[[#This Row],[Order Date]])/3,0)</f>
        <v>Q3</v>
      </c>
      <c r="E1586" s="4">
        <f>MONTH(SalesDataTable[[#This Row],[Order Date]])</f>
        <v>8</v>
      </c>
      <c r="F1586" s="16" t="str">
        <f>TEXT(SalesDataTable[[#This Row],[Order Date]],"MMM")</f>
        <v>Aug</v>
      </c>
      <c r="G1586" s="4" t="s">
        <v>20</v>
      </c>
      <c r="H1586" s="4" t="s">
        <v>47</v>
      </c>
      <c r="I1586" s="4" t="s">
        <v>2</v>
      </c>
      <c r="J1586" s="4" t="s">
        <v>13</v>
      </c>
      <c r="K1586" s="4" t="s">
        <v>9</v>
      </c>
      <c r="L1586" s="4" t="s">
        <v>37</v>
      </c>
      <c r="M1586" s="8">
        <v>4</v>
      </c>
      <c r="N1586" s="5">
        <v>154.41999999999999</v>
      </c>
      <c r="O1586" s="6">
        <v>0</v>
      </c>
      <c r="P1586" s="5">
        <v>77.86</v>
      </c>
      <c r="Q1586" s="5">
        <f t="shared" si="96"/>
        <v>617.67999999999995</v>
      </c>
      <c r="R1586" s="5">
        <f t="shared" si="97"/>
        <v>311.44</v>
      </c>
      <c r="S1586" s="5">
        <f t="shared" si="98"/>
        <v>306.23999999999995</v>
      </c>
      <c r="T1586" s="7">
        <f t="shared" si="99"/>
        <v>0.49579070068643954</v>
      </c>
    </row>
    <row r="1587" spans="1:20" ht="15.6">
      <c r="A1587" s="2">
        <v>3807</v>
      </c>
      <c r="B1587" s="3">
        <v>46240</v>
      </c>
      <c r="C1587" s="4">
        <f>YEAR(SalesDataTable[[#This Row],[Order Date]])</f>
        <v>2026</v>
      </c>
      <c r="D1587" s="16" t="str">
        <f>"Q"&amp;ROUNDUP(MONTH(SalesDataTable[[#This Row],[Order Date]])/3,0)</f>
        <v>Q3</v>
      </c>
      <c r="E1587" s="4">
        <f>MONTH(SalesDataTable[[#This Row],[Order Date]])</f>
        <v>8</v>
      </c>
      <c r="F1587" s="16" t="str">
        <f>TEXT(SalesDataTable[[#This Row],[Order Date]],"MMM")</f>
        <v>Aug</v>
      </c>
      <c r="G1587" s="4" t="s">
        <v>0</v>
      </c>
      <c r="H1587" s="4" t="s">
        <v>1</v>
      </c>
      <c r="I1587" s="4" t="s">
        <v>28</v>
      </c>
      <c r="J1587" s="4" t="s">
        <v>3</v>
      </c>
      <c r="K1587" s="4" t="s">
        <v>4</v>
      </c>
      <c r="L1587" s="4" t="s">
        <v>22</v>
      </c>
      <c r="M1587" s="8">
        <v>2</v>
      </c>
      <c r="N1587" s="5">
        <v>49.91</v>
      </c>
      <c r="O1587" s="6">
        <v>0.05</v>
      </c>
      <c r="P1587" s="5">
        <v>21.86</v>
      </c>
      <c r="Q1587" s="5">
        <f t="shared" si="96"/>
        <v>94.828999999999994</v>
      </c>
      <c r="R1587" s="5">
        <f t="shared" si="97"/>
        <v>43.72</v>
      </c>
      <c r="S1587" s="5">
        <f t="shared" si="98"/>
        <v>51.108999999999995</v>
      </c>
      <c r="T1587" s="7">
        <f t="shared" si="99"/>
        <v>0.53895960096594919</v>
      </c>
    </row>
    <row r="1588" spans="1:20" ht="15.6">
      <c r="A1588" s="2">
        <v>4061</v>
      </c>
      <c r="B1588" s="3">
        <v>46240</v>
      </c>
      <c r="C1588" s="4">
        <f>YEAR(SalesDataTable[[#This Row],[Order Date]])</f>
        <v>2026</v>
      </c>
      <c r="D1588" s="16" t="str">
        <f>"Q"&amp;ROUNDUP(MONTH(SalesDataTable[[#This Row],[Order Date]])/3,0)</f>
        <v>Q3</v>
      </c>
      <c r="E1588" s="4">
        <f>MONTH(SalesDataTable[[#This Row],[Order Date]])</f>
        <v>8</v>
      </c>
      <c r="F1588" s="16" t="str">
        <f>TEXT(SalesDataTable[[#This Row],[Order Date]],"MMM")</f>
        <v>Aug</v>
      </c>
      <c r="G1588" s="4" t="s">
        <v>20</v>
      </c>
      <c r="H1588" s="4" t="s">
        <v>33</v>
      </c>
      <c r="I1588" s="4" t="s">
        <v>28</v>
      </c>
      <c r="J1588" s="4" t="s">
        <v>3</v>
      </c>
      <c r="K1588" s="4" t="s">
        <v>9</v>
      </c>
      <c r="L1588" s="4" t="s">
        <v>10</v>
      </c>
      <c r="M1588" s="8">
        <v>1</v>
      </c>
      <c r="N1588" s="5">
        <v>91.58</v>
      </c>
      <c r="O1588" s="6">
        <v>0.1</v>
      </c>
      <c r="P1588" s="5">
        <v>44.87</v>
      </c>
      <c r="Q1588" s="5">
        <f t="shared" si="96"/>
        <v>82.421999999999997</v>
      </c>
      <c r="R1588" s="5">
        <f t="shared" si="97"/>
        <v>44.87</v>
      </c>
      <c r="S1588" s="5">
        <f t="shared" si="98"/>
        <v>37.552</v>
      </c>
      <c r="T1588" s="7">
        <f t="shared" si="99"/>
        <v>0.45560651282424597</v>
      </c>
    </row>
    <row r="1589" spans="1:20" ht="15.6">
      <c r="A1589" s="2">
        <v>4645</v>
      </c>
      <c r="B1589" s="3">
        <v>46240</v>
      </c>
      <c r="C1589" s="4">
        <f>YEAR(SalesDataTable[[#This Row],[Order Date]])</f>
        <v>2026</v>
      </c>
      <c r="D1589" s="16" t="str">
        <f>"Q"&amp;ROUNDUP(MONTH(SalesDataTable[[#This Row],[Order Date]])/3,0)</f>
        <v>Q3</v>
      </c>
      <c r="E1589" s="4">
        <f>MONTH(SalesDataTable[[#This Row],[Order Date]])</f>
        <v>8</v>
      </c>
      <c r="F1589" s="16" t="str">
        <f>TEXT(SalesDataTable[[#This Row],[Order Date]],"MMM")</f>
        <v>Aug</v>
      </c>
      <c r="G1589" s="4" t="s">
        <v>11</v>
      </c>
      <c r="H1589" s="4" t="s">
        <v>39</v>
      </c>
      <c r="I1589" s="4" t="s">
        <v>2</v>
      </c>
      <c r="J1589" s="4" t="s">
        <v>13</v>
      </c>
      <c r="K1589" s="4" t="s">
        <v>34</v>
      </c>
      <c r="L1589" s="4" t="s">
        <v>35</v>
      </c>
      <c r="M1589" s="8">
        <v>3</v>
      </c>
      <c r="N1589" s="5">
        <v>41.11</v>
      </c>
      <c r="O1589" s="6">
        <v>0</v>
      </c>
      <c r="P1589" s="5">
        <v>14.49</v>
      </c>
      <c r="Q1589" s="5">
        <f t="shared" si="96"/>
        <v>123.33</v>
      </c>
      <c r="R1589" s="5">
        <f t="shared" si="97"/>
        <v>43.47</v>
      </c>
      <c r="S1589" s="5">
        <f t="shared" si="98"/>
        <v>79.86</v>
      </c>
      <c r="T1589" s="7">
        <f t="shared" si="99"/>
        <v>0.64753101435173921</v>
      </c>
    </row>
    <row r="1590" spans="1:20" ht="15.6">
      <c r="A1590" s="2">
        <v>5104</v>
      </c>
      <c r="B1590" s="3">
        <v>46240</v>
      </c>
      <c r="C1590" s="4">
        <f>YEAR(SalesDataTable[[#This Row],[Order Date]])</f>
        <v>2026</v>
      </c>
      <c r="D1590" s="16" t="str">
        <f>"Q"&amp;ROUNDUP(MONTH(SalesDataTable[[#This Row],[Order Date]])/3,0)</f>
        <v>Q3</v>
      </c>
      <c r="E1590" s="4">
        <f>MONTH(SalesDataTable[[#This Row],[Order Date]])</f>
        <v>8</v>
      </c>
      <c r="F1590" s="16" t="str">
        <f>TEXT(SalesDataTable[[#This Row],[Order Date]],"MMM")</f>
        <v>Aug</v>
      </c>
      <c r="G1590" s="4" t="s">
        <v>6</v>
      </c>
      <c r="H1590" s="4" t="s">
        <v>43</v>
      </c>
      <c r="I1590" s="4" t="s">
        <v>2</v>
      </c>
      <c r="J1590" s="4" t="s">
        <v>3</v>
      </c>
      <c r="K1590" s="4" t="s">
        <v>14</v>
      </c>
      <c r="L1590" s="4" t="s">
        <v>15</v>
      </c>
      <c r="M1590" s="8">
        <v>4</v>
      </c>
      <c r="N1590" s="5">
        <v>35.9</v>
      </c>
      <c r="O1590" s="6">
        <v>0</v>
      </c>
      <c r="P1590" s="5">
        <v>13.49</v>
      </c>
      <c r="Q1590" s="5">
        <f t="shared" si="96"/>
        <v>143.6</v>
      </c>
      <c r="R1590" s="5">
        <f t="shared" si="97"/>
        <v>53.96</v>
      </c>
      <c r="S1590" s="5">
        <f t="shared" si="98"/>
        <v>89.639999999999986</v>
      </c>
      <c r="T1590" s="7">
        <f t="shared" si="99"/>
        <v>0.62423398328690805</v>
      </c>
    </row>
    <row r="1591" spans="1:20" ht="15.6">
      <c r="A1591" s="2">
        <v>813</v>
      </c>
      <c r="B1591" s="3">
        <v>46241</v>
      </c>
      <c r="C1591" s="4">
        <f>YEAR(SalesDataTable[[#This Row],[Order Date]])</f>
        <v>2026</v>
      </c>
      <c r="D1591" s="16" t="str">
        <f>"Q"&amp;ROUNDUP(MONTH(SalesDataTable[[#This Row],[Order Date]])/3,0)</f>
        <v>Q3</v>
      </c>
      <c r="E1591" s="4">
        <f>MONTH(SalesDataTable[[#This Row],[Order Date]])</f>
        <v>8</v>
      </c>
      <c r="F1591" s="16" t="str">
        <f>TEXT(SalesDataTable[[#This Row],[Order Date]],"MMM")</f>
        <v>Aug</v>
      </c>
      <c r="G1591" s="4" t="s">
        <v>11</v>
      </c>
      <c r="H1591" s="4" t="s">
        <v>52</v>
      </c>
      <c r="I1591" s="4" t="s">
        <v>2</v>
      </c>
      <c r="J1591" s="4" t="s">
        <v>3</v>
      </c>
      <c r="K1591" s="4" t="s">
        <v>34</v>
      </c>
      <c r="L1591" s="4" t="s">
        <v>42</v>
      </c>
      <c r="M1591" s="8">
        <v>1</v>
      </c>
      <c r="N1591" s="5">
        <v>36.33</v>
      </c>
      <c r="O1591" s="6">
        <v>0.05</v>
      </c>
      <c r="P1591" s="5">
        <v>13.78</v>
      </c>
      <c r="Q1591" s="5">
        <f t="shared" si="96"/>
        <v>34.513499999999993</v>
      </c>
      <c r="R1591" s="5">
        <f t="shared" si="97"/>
        <v>13.78</v>
      </c>
      <c r="S1591" s="5">
        <f t="shared" si="98"/>
        <v>20.733499999999992</v>
      </c>
      <c r="T1591" s="7">
        <f t="shared" si="99"/>
        <v>0.60073594390600771</v>
      </c>
    </row>
    <row r="1592" spans="1:20" ht="15.6">
      <c r="A1592" s="2">
        <v>836</v>
      </c>
      <c r="B1592" s="3">
        <v>46241</v>
      </c>
      <c r="C1592" s="4">
        <f>YEAR(SalesDataTable[[#This Row],[Order Date]])</f>
        <v>2026</v>
      </c>
      <c r="D1592" s="16" t="str">
        <f>"Q"&amp;ROUNDUP(MONTH(SalesDataTable[[#This Row],[Order Date]])/3,0)</f>
        <v>Q3</v>
      </c>
      <c r="E1592" s="4">
        <f>MONTH(SalesDataTable[[#This Row],[Order Date]])</f>
        <v>8</v>
      </c>
      <c r="F1592" s="16" t="str">
        <f>TEXT(SalesDataTable[[#This Row],[Order Date]],"MMM")</f>
        <v>Aug</v>
      </c>
      <c r="G1592" s="4" t="s">
        <v>6</v>
      </c>
      <c r="H1592" s="4" t="s">
        <v>49</v>
      </c>
      <c r="I1592" s="4" t="s">
        <v>28</v>
      </c>
      <c r="J1592" s="4" t="s">
        <v>13</v>
      </c>
      <c r="K1592" s="4" t="s">
        <v>14</v>
      </c>
      <c r="L1592" s="4" t="s">
        <v>32</v>
      </c>
      <c r="M1592" s="8">
        <v>5</v>
      </c>
      <c r="N1592" s="5">
        <v>45.94</v>
      </c>
      <c r="O1592" s="6">
        <v>0.05</v>
      </c>
      <c r="P1592" s="5">
        <v>18.059999999999999</v>
      </c>
      <c r="Q1592" s="5">
        <f t="shared" si="96"/>
        <v>218.21499999999997</v>
      </c>
      <c r="R1592" s="5">
        <f t="shared" si="97"/>
        <v>90.3</v>
      </c>
      <c r="S1592" s="5">
        <f t="shared" si="98"/>
        <v>127.91499999999998</v>
      </c>
      <c r="T1592" s="7">
        <f t="shared" si="99"/>
        <v>0.5861879339183832</v>
      </c>
    </row>
    <row r="1593" spans="1:20" ht="15.6">
      <c r="A1593" s="2">
        <v>1266</v>
      </c>
      <c r="B1593" s="3">
        <v>46241</v>
      </c>
      <c r="C1593" s="4">
        <f>YEAR(SalesDataTable[[#This Row],[Order Date]])</f>
        <v>2026</v>
      </c>
      <c r="D1593" s="16" t="str">
        <f>"Q"&amp;ROUNDUP(MONTH(SalesDataTable[[#This Row],[Order Date]])/3,0)</f>
        <v>Q3</v>
      </c>
      <c r="E1593" s="4">
        <f>MONTH(SalesDataTable[[#This Row],[Order Date]])</f>
        <v>8</v>
      </c>
      <c r="F1593" s="16" t="str">
        <f>TEXT(SalesDataTable[[#This Row],[Order Date]],"MMM")</f>
        <v>Aug</v>
      </c>
      <c r="G1593" s="4" t="s">
        <v>0</v>
      </c>
      <c r="H1593" s="4" t="s">
        <v>50</v>
      </c>
      <c r="I1593" s="4" t="s">
        <v>19</v>
      </c>
      <c r="J1593" s="4" t="s">
        <v>3</v>
      </c>
      <c r="K1593" s="4" t="s">
        <v>34</v>
      </c>
      <c r="L1593" s="4" t="s">
        <v>42</v>
      </c>
      <c r="M1593" s="8">
        <v>1</v>
      </c>
      <c r="N1593" s="5">
        <v>36.630000000000003</v>
      </c>
      <c r="O1593" s="6">
        <v>0</v>
      </c>
      <c r="P1593" s="5">
        <v>13.7</v>
      </c>
      <c r="Q1593" s="5">
        <f t="shared" si="96"/>
        <v>36.630000000000003</v>
      </c>
      <c r="R1593" s="5">
        <f t="shared" si="97"/>
        <v>13.7</v>
      </c>
      <c r="S1593" s="5">
        <f t="shared" si="98"/>
        <v>22.930000000000003</v>
      </c>
      <c r="T1593" s="7">
        <f t="shared" si="99"/>
        <v>0.62598962598962604</v>
      </c>
    </row>
    <row r="1594" spans="1:20" ht="15.6">
      <c r="A1594" s="2">
        <v>2201</v>
      </c>
      <c r="B1594" s="3">
        <v>46241</v>
      </c>
      <c r="C1594" s="4">
        <f>YEAR(SalesDataTable[[#This Row],[Order Date]])</f>
        <v>2026</v>
      </c>
      <c r="D1594" s="16" t="str">
        <f>"Q"&amp;ROUNDUP(MONTH(SalesDataTable[[#This Row],[Order Date]])/3,0)</f>
        <v>Q3</v>
      </c>
      <c r="E1594" s="4">
        <f>MONTH(SalesDataTable[[#This Row],[Order Date]])</f>
        <v>8</v>
      </c>
      <c r="F1594" s="16" t="str">
        <f>TEXT(SalesDataTable[[#This Row],[Order Date]],"MMM")</f>
        <v>Aug</v>
      </c>
      <c r="G1594" s="4" t="s">
        <v>6</v>
      </c>
      <c r="H1594" s="4" t="s">
        <v>7</v>
      </c>
      <c r="I1594" s="4" t="s">
        <v>2</v>
      </c>
      <c r="J1594" s="4" t="s">
        <v>3</v>
      </c>
      <c r="K1594" s="4" t="s">
        <v>9</v>
      </c>
      <c r="L1594" s="4" t="s">
        <v>17</v>
      </c>
      <c r="M1594" s="8">
        <v>1</v>
      </c>
      <c r="N1594" s="5">
        <v>141.38</v>
      </c>
      <c r="O1594" s="6">
        <v>0.05</v>
      </c>
      <c r="P1594" s="5">
        <v>77.14</v>
      </c>
      <c r="Q1594" s="5">
        <f t="shared" si="96"/>
        <v>134.31099999999998</v>
      </c>
      <c r="R1594" s="5">
        <f t="shared" si="97"/>
        <v>77.14</v>
      </c>
      <c r="S1594" s="5">
        <f t="shared" si="98"/>
        <v>57.170999999999978</v>
      </c>
      <c r="T1594" s="7">
        <f t="shared" si="99"/>
        <v>0.42566133823737434</v>
      </c>
    </row>
    <row r="1595" spans="1:20" ht="15.6">
      <c r="A1595" s="2">
        <v>2382</v>
      </c>
      <c r="B1595" s="3">
        <v>46241</v>
      </c>
      <c r="C1595" s="4">
        <f>YEAR(SalesDataTable[[#This Row],[Order Date]])</f>
        <v>2026</v>
      </c>
      <c r="D1595" s="16" t="str">
        <f>"Q"&amp;ROUNDUP(MONTH(SalesDataTable[[#This Row],[Order Date]])/3,0)</f>
        <v>Q3</v>
      </c>
      <c r="E1595" s="4">
        <f>MONTH(SalesDataTable[[#This Row],[Order Date]])</f>
        <v>8</v>
      </c>
      <c r="F1595" s="16" t="str">
        <f>TEXT(SalesDataTable[[#This Row],[Order Date]],"MMM")</f>
        <v>Aug</v>
      </c>
      <c r="G1595" s="4" t="s">
        <v>6</v>
      </c>
      <c r="H1595" s="4" t="s">
        <v>49</v>
      </c>
      <c r="I1595" s="4" t="s">
        <v>19</v>
      </c>
      <c r="J1595" s="4" t="s">
        <v>3</v>
      </c>
      <c r="K1595" s="4" t="s">
        <v>23</v>
      </c>
      <c r="L1595" s="4" t="s">
        <v>24</v>
      </c>
      <c r="M1595" s="8">
        <v>3</v>
      </c>
      <c r="N1595" s="5">
        <v>343.45</v>
      </c>
      <c r="O1595" s="6">
        <v>0.05</v>
      </c>
      <c r="P1595" s="5">
        <v>195.73</v>
      </c>
      <c r="Q1595" s="5">
        <f t="shared" si="96"/>
        <v>978.83249999999987</v>
      </c>
      <c r="R1595" s="5">
        <f t="shared" si="97"/>
        <v>587.18999999999994</v>
      </c>
      <c r="S1595" s="5">
        <f t="shared" si="98"/>
        <v>391.64249999999993</v>
      </c>
      <c r="T1595" s="7">
        <f t="shared" si="99"/>
        <v>0.40011186796515236</v>
      </c>
    </row>
    <row r="1596" spans="1:20" ht="15.6">
      <c r="A1596" s="2">
        <v>1227</v>
      </c>
      <c r="B1596" s="3">
        <v>46242</v>
      </c>
      <c r="C1596" s="4">
        <f>YEAR(SalesDataTable[[#This Row],[Order Date]])</f>
        <v>2026</v>
      </c>
      <c r="D1596" s="16" t="str">
        <f>"Q"&amp;ROUNDUP(MONTH(SalesDataTable[[#This Row],[Order Date]])/3,0)</f>
        <v>Q3</v>
      </c>
      <c r="E1596" s="4">
        <f>MONTH(SalesDataTable[[#This Row],[Order Date]])</f>
        <v>8</v>
      </c>
      <c r="F1596" s="16" t="str">
        <f>TEXT(SalesDataTable[[#This Row],[Order Date]],"MMM")</f>
        <v>Aug</v>
      </c>
      <c r="G1596" s="4" t="s">
        <v>20</v>
      </c>
      <c r="H1596" s="4" t="s">
        <v>33</v>
      </c>
      <c r="I1596" s="4" t="s">
        <v>2</v>
      </c>
      <c r="J1596" s="4" t="s">
        <v>3</v>
      </c>
      <c r="K1596" s="4" t="s">
        <v>4</v>
      </c>
      <c r="L1596" s="4" t="s">
        <v>30</v>
      </c>
      <c r="M1596" s="8">
        <v>1</v>
      </c>
      <c r="N1596" s="5">
        <v>104.69</v>
      </c>
      <c r="O1596" s="6">
        <v>0</v>
      </c>
      <c r="P1596" s="5">
        <v>49.06</v>
      </c>
      <c r="Q1596" s="5">
        <f t="shared" si="96"/>
        <v>104.69</v>
      </c>
      <c r="R1596" s="5">
        <f t="shared" si="97"/>
        <v>49.06</v>
      </c>
      <c r="S1596" s="5">
        <f t="shared" si="98"/>
        <v>55.629999999999995</v>
      </c>
      <c r="T1596" s="7">
        <f t="shared" si="99"/>
        <v>0.53137835514375775</v>
      </c>
    </row>
    <row r="1597" spans="1:20" ht="15.6">
      <c r="A1597" s="2">
        <v>1843</v>
      </c>
      <c r="B1597" s="3">
        <v>46242</v>
      </c>
      <c r="C1597" s="4">
        <f>YEAR(SalesDataTable[[#This Row],[Order Date]])</f>
        <v>2026</v>
      </c>
      <c r="D1597" s="16" t="str">
        <f>"Q"&amp;ROUNDUP(MONTH(SalesDataTable[[#This Row],[Order Date]])/3,0)</f>
        <v>Q3</v>
      </c>
      <c r="E1597" s="4">
        <f>MONTH(SalesDataTable[[#This Row],[Order Date]])</f>
        <v>8</v>
      </c>
      <c r="F1597" s="16" t="str">
        <f>TEXT(SalesDataTable[[#This Row],[Order Date]],"MMM")</f>
        <v>Aug</v>
      </c>
      <c r="G1597" s="4" t="s">
        <v>20</v>
      </c>
      <c r="H1597" s="4" t="s">
        <v>33</v>
      </c>
      <c r="I1597" s="4" t="s">
        <v>2</v>
      </c>
      <c r="J1597" s="4" t="s">
        <v>13</v>
      </c>
      <c r="K1597" s="4" t="s">
        <v>23</v>
      </c>
      <c r="L1597" s="4" t="s">
        <v>24</v>
      </c>
      <c r="M1597" s="8">
        <v>2</v>
      </c>
      <c r="N1597" s="5">
        <v>341.23</v>
      </c>
      <c r="O1597" s="6">
        <v>0.05</v>
      </c>
      <c r="P1597" s="5">
        <v>192.5</v>
      </c>
      <c r="Q1597" s="5">
        <f t="shared" si="96"/>
        <v>648.33699999999999</v>
      </c>
      <c r="R1597" s="5">
        <f t="shared" si="97"/>
        <v>385</v>
      </c>
      <c r="S1597" s="5">
        <f t="shared" si="98"/>
        <v>263.33699999999999</v>
      </c>
      <c r="T1597" s="7">
        <f t="shared" si="99"/>
        <v>0.40617302421425894</v>
      </c>
    </row>
    <row r="1598" spans="1:20" ht="15.6">
      <c r="A1598" s="2">
        <v>2369</v>
      </c>
      <c r="B1598" s="3">
        <v>46242</v>
      </c>
      <c r="C1598" s="4">
        <f>YEAR(SalesDataTable[[#This Row],[Order Date]])</f>
        <v>2026</v>
      </c>
      <c r="D1598" s="16" t="str">
        <f>"Q"&amp;ROUNDUP(MONTH(SalesDataTable[[#This Row],[Order Date]])/3,0)</f>
        <v>Q3</v>
      </c>
      <c r="E1598" s="4">
        <f>MONTH(SalesDataTable[[#This Row],[Order Date]])</f>
        <v>8</v>
      </c>
      <c r="F1598" s="16" t="str">
        <f>TEXT(SalesDataTable[[#This Row],[Order Date]],"MMM")</f>
        <v>Aug</v>
      </c>
      <c r="G1598" s="4" t="s">
        <v>20</v>
      </c>
      <c r="H1598" s="4" t="s">
        <v>33</v>
      </c>
      <c r="I1598" s="4" t="s">
        <v>19</v>
      </c>
      <c r="J1598" s="4" t="s">
        <v>13</v>
      </c>
      <c r="K1598" s="4" t="s">
        <v>23</v>
      </c>
      <c r="L1598" s="4" t="s">
        <v>51</v>
      </c>
      <c r="M1598" s="8">
        <v>1</v>
      </c>
      <c r="N1598" s="5">
        <v>125.95</v>
      </c>
      <c r="O1598" s="6">
        <v>0.05</v>
      </c>
      <c r="P1598" s="5">
        <v>61.9</v>
      </c>
      <c r="Q1598" s="5">
        <f t="shared" si="96"/>
        <v>119.6525</v>
      </c>
      <c r="R1598" s="5">
        <f t="shared" si="97"/>
        <v>61.9</v>
      </c>
      <c r="S1598" s="5">
        <f t="shared" si="98"/>
        <v>57.752500000000005</v>
      </c>
      <c r="T1598" s="7">
        <f t="shared" si="99"/>
        <v>0.48266856104134892</v>
      </c>
    </row>
    <row r="1599" spans="1:20" ht="15.6">
      <c r="A1599" s="2">
        <v>2386</v>
      </c>
      <c r="B1599" s="3">
        <v>46242</v>
      </c>
      <c r="C1599" s="4">
        <f>YEAR(SalesDataTable[[#This Row],[Order Date]])</f>
        <v>2026</v>
      </c>
      <c r="D1599" s="16" t="str">
        <f>"Q"&amp;ROUNDUP(MONTH(SalesDataTable[[#This Row],[Order Date]])/3,0)</f>
        <v>Q3</v>
      </c>
      <c r="E1599" s="4">
        <f>MONTH(SalesDataTable[[#This Row],[Order Date]])</f>
        <v>8</v>
      </c>
      <c r="F1599" s="16" t="str">
        <f>TEXT(SalesDataTable[[#This Row],[Order Date]],"MMM")</f>
        <v>Aug</v>
      </c>
      <c r="G1599" s="4" t="s">
        <v>6</v>
      </c>
      <c r="H1599" s="4" t="s">
        <v>7</v>
      </c>
      <c r="I1599" s="4" t="s">
        <v>2</v>
      </c>
      <c r="J1599" s="4" t="s">
        <v>3</v>
      </c>
      <c r="K1599" s="4" t="s">
        <v>9</v>
      </c>
      <c r="L1599" s="4" t="s">
        <v>10</v>
      </c>
      <c r="M1599" s="8">
        <v>6</v>
      </c>
      <c r="N1599" s="5">
        <v>91.9</v>
      </c>
      <c r="O1599" s="6">
        <v>0.05</v>
      </c>
      <c r="P1599" s="5">
        <v>44.69</v>
      </c>
      <c r="Q1599" s="5">
        <f t="shared" si="96"/>
        <v>523.83000000000004</v>
      </c>
      <c r="R1599" s="5">
        <f t="shared" si="97"/>
        <v>268.14</v>
      </c>
      <c r="S1599" s="5">
        <f t="shared" si="98"/>
        <v>255.69000000000005</v>
      </c>
      <c r="T1599" s="7">
        <f t="shared" si="99"/>
        <v>0.48811637363266713</v>
      </c>
    </row>
    <row r="1600" spans="1:20" ht="15.6">
      <c r="A1600" s="2">
        <v>2579</v>
      </c>
      <c r="B1600" s="3">
        <v>46242</v>
      </c>
      <c r="C1600" s="4">
        <f>YEAR(SalesDataTable[[#This Row],[Order Date]])</f>
        <v>2026</v>
      </c>
      <c r="D1600" s="16" t="str">
        <f>"Q"&amp;ROUNDUP(MONTH(SalesDataTable[[#This Row],[Order Date]])/3,0)</f>
        <v>Q3</v>
      </c>
      <c r="E1600" s="4">
        <f>MONTH(SalesDataTable[[#This Row],[Order Date]])</f>
        <v>8</v>
      </c>
      <c r="F1600" s="16" t="str">
        <f>TEXT(SalesDataTable[[#This Row],[Order Date]],"MMM")</f>
        <v>Aug</v>
      </c>
      <c r="G1600" s="4" t="s">
        <v>20</v>
      </c>
      <c r="H1600" s="4" t="s">
        <v>33</v>
      </c>
      <c r="I1600" s="4" t="s">
        <v>19</v>
      </c>
      <c r="J1600" s="4" t="s">
        <v>3</v>
      </c>
      <c r="K1600" s="4" t="s">
        <v>23</v>
      </c>
      <c r="L1600" s="4" t="s">
        <v>40</v>
      </c>
      <c r="M1600" s="8">
        <v>1</v>
      </c>
      <c r="N1600" s="5">
        <v>81.22</v>
      </c>
      <c r="O1600" s="6">
        <v>0</v>
      </c>
      <c r="P1600" s="5">
        <v>39.18</v>
      </c>
      <c r="Q1600" s="5">
        <f t="shared" si="96"/>
        <v>81.22</v>
      </c>
      <c r="R1600" s="5">
        <f t="shared" si="97"/>
        <v>39.18</v>
      </c>
      <c r="S1600" s="5">
        <f t="shared" si="98"/>
        <v>42.04</v>
      </c>
      <c r="T1600" s="7">
        <f t="shared" si="99"/>
        <v>0.51760650086185667</v>
      </c>
    </row>
    <row r="1601" spans="1:20" ht="15.6">
      <c r="A1601" s="2">
        <v>3075</v>
      </c>
      <c r="B1601" s="3">
        <v>46242</v>
      </c>
      <c r="C1601" s="4">
        <f>YEAR(SalesDataTable[[#This Row],[Order Date]])</f>
        <v>2026</v>
      </c>
      <c r="D1601" s="16" t="str">
        <f>"Q"&amp;ROUNDUP(MONTH(SalesDataTable[[#This Row],[Order Date]])/3,0)</f>
        <v>Q3</v>
      </c>
      <c r="E1601" s="4">
        <f>MONTH(SalesDataTable[[#This Row],[Order Date]])</f>
        <v>8</v>
      </c>
      <c r="F1601" s="16" t="str">
        <f>TEXT(SalesDataTable[[#This Row],[Order Date]],"MMM")</f>
        <v>Aug</v>
      </c>
      <c r="G1601" s="4" t="s">
        <v>0</v>
      </c>
      <c r="H1601" s="4" t="s">
        <v>1</v>
      </c>
      <c r="I1601" s="4" t="s">
        <v>2</v>
      </c>
      <c r="J1601" s="4" t="s">
        <v>16</v>
      </c>
      <c r="K1601" s="4" t="s">
        <v>9</v>
      </c>
      <c r="L1601" s="4" t="s">
        <v>46</v>
      </c>
      <c r="M1601" s="8">
        <v>2</v>
      </c>
      <c r="N1601" s="5">
        <v>72.31</v>
      </c>
      <c r="O1601" s="6">
        <v>0</v>
      </c>
      <c r="P1601" s="5">
        <v>31.75</v>
      </c>
      <c r="Q1601" s="5">
        <f t="shared" si="96"/>
        <v>144.62</v>
      </c>
      <c r="R1601" s="5">
        <f t="shared" si="97"/>
        <v>63.5</v>
      </c>
      <c r="S1601" s="5">
        <f t="shared" si="98"/>
        <v>81.12</v>
      </c>
      <c r="T1601" s="7">
        <f t="shared" si="99"/>
        <v>0.56091826856589688</v>
      </c>
    </row>
    <row r="1602" spans="1:20" ht="15.6">
      <c r="A1602" s="2">
        <v>3982</v>
      </c>
      <c r="B1602" s="3">
        <v>46242</v>
      </c>
      <c r="C1602" s="4">
        <f>YEAR(SalesDataTable[[#This Row],[Order Date]])</f>
        <v>2026</v>
      </c>
      <c r="D1602" s="16" t="str">
        <f>"Q"&amp;ROUNDUP(MONTH(SalesDataTable[[#This Row],[Order Date]])/3,0)</f>
        <v>Q3</v>
      </c>
      <c r="E1602" s="4">
        <f>MONTH(SalesDataTable[[#This Row],[Order Date]])</f>
        <v>8</v>
      </c>
      <c r="F1602" s="16" t="str">
        <f>TEXT(SalesDataTable[[#This Row],[Order Date]],"MMM")</f>
        <v>Aug</v>
      </c>
      <c r="G1602" s="4" t="s">
        <v>11</v>
      </c>
      <c r="H1602" s="4" t="s">
        <v>12</v>
      </c>
      <c r="I1602" s="4" t="s">
        <v>19</v>
      </c>
      <c r="J1602" s="4" t="s">
        <v>3</v>
      </c>
      <c r="K1602" s="4" t="s">
        <v>23</v>
      </c>
      <c r="L1602" s="4" t="s">
        <v>40</v>
      </c>
      <c r="M1602" s="8">
        <v>1</v>
      </c>
      <c r="N1602" s="5">
        <v>79.989999999999995</v>
      </c>
      <c r="O1602" s="6">
        <v>0.05</v>
      </c>
      <c r="P1602" s="5">
        <v>40.25</v>
      </c>
      <c r="Q1602" s="5">
        <f t="shared" ref="Q1602:Q1665" si="100">M1602*N1602*(1-O1602)</f>
        <v>75.990499999999997</v>
      </c>
      <c r="R1602" s="5">
        <f t="shared" ref="R1602:R1665" si="101">M1602*P1602</f>
        <v>40.25</v>
      </c>
      <c r="S1602" s="5">
        <f t="shared" ref="S1602:S1665" si="102">Q1602-R1602</f>
        <v>35.740499999999997</v>
      </c>
      <c r="T1602" s="7">
        <f t="shared" ref="T1602:T1665" si="103">IFERROR(S1602/Q1602,0)</f>
        <v>0.47032852790809376</v>
      </c>
    </row>
    <row r="1603" spans="1:20" ht="15.6">
      <c r="A1603" s="2">
        <v>4530</v>
      </c>
      <c r="B1603" s="3">
        <v>46242</v>
      </c>
      <c r="C1603" s="4">
        <f>YEAR(SalesDataTable[[#This Row],[Order Date]])</f>
        <v>2026</v>
      </c>
      <c r="D1603" s="16" t="str">
        <f>"Q"&amp;ROUNDUP(MONTH(SalesDataTable[[#This Row],[Order Date]])/3,0)</f>
        <v>Q3</v>
      </c>
      <c r="E1603" s="4">
        <f>MONTH(SalesDataTable[[#This Row],[Order Date]])</f>
        <v>8</v>
      </c>
      <c r="F1603" s="16" t="str">
        <f>TEXT(SalesDataTable[[#This Row],[Order Date]],"MMM")</f>
        <v>Aug</v>
      </c>
      <c r="G1603" s="4" t="s">
        <v>20</v>
      </c>
      <c r="H1603" s="4" t="s">
        <v>47</v>
      </c>
      <c r="I1603" s="4" t="s">
        <v>2</v>
      </c>
      <c r="J1603" s="4" t="s">
        <v>13</v>
      </c>
      <c r="K1603" s="4" t="s">
        <v>9</v>
      </c>
      <c r="L1603" s="4" t="s">
        <v>37</v>
      </c>
      <c r="M1603" s="8">
        <v>1</v>
      </c>
      <c r="N1603" s="5">
        <v>151.87</v>
      </c>
      <c r="O1603" s="6">
        <v>0.1</v>
      </c>
      <c r="P1603" s="5">
        <v>76.97</v>
      </c>
      <c r="Q1603" s="5">
        <f t="shared" si="100"/>
        <v>136.68300000000002</v>
      </c>
      <c r="R1603" s="5">
        <f t="shared" si="101"/>
        <v>76.97</v>
      </c>
      <c r="S1603" s="5">
        <f t="shared" si="102"/>
        <v>59.713000000000022</v>
      </c>
      <c r="T1603" s="7">
        <f t="shared" si="103"/>
        <v>0.4368721786908395</v>
      </c>
    </row>
    <row r="1604" spans="1:20" ht="15.6">
      <c r="A1604" s="2">
        <v>4641</v>
      </c>
      <c r="B1604" s="3">
        <v>46242</v>
      </c>
      <c r="C1604" s="4">
        <f>YEAR(SalesDataTable[[#This Row],[Order Date]])</f>
        <v>2026</v>
      </c>
      <c r="D1604" s="16" t="str">
        <f>"Q"&amp;ROUNDUP(MONTH(SalesDataTable[[#This Row],[Order Date]])/3,0)</f>
        <v>Q3</v>
      </c>
      <c r="E1604" s="4">
        <f>MONTH(SalesDataTable[[#This Row],[Order Date]])</f>
        <v>8</v>
      </c>
      <c r="F1604" s="16" t="str">
        <f>TEXT(SalesDataTable[[#This Row],[Order Date]],"MMM")</f>
        <v>Aug</v>
      </c>
      <c r="G1604" s="4" t="s">
        <v>20</v>
      </c>
      <c r="H1604" s="4" t="s">
        <v>33</v>
      </c>
      <c r="I1604" s="4" t="s">
        <v>28</v>
      </c>
      <c r="J1604" s="4" t="s">
        <v>13</v>
      </c>
      <c r="K1604" s="4" t="s">
        <v>9</v>
      </c>
      <c r="L1604" s="4" t="s">
        <v>37</v>
      </c>
      <c r="M1604" s="8">
        <v>1</v>
      </c>
      <c r="N1604" s="5">
        <v>156.55000000000001</v>
      </c>
      <c r="O1604" s="6">
        <v>0</v>
      </c>
      <c r="P1604" s="5">
        <v>80.430000000000007</v>
      </c>
      <c r="Q1604" s="5">
        <f t="shared" si="100"/>
        <v>156.55000000000001</v>
      </c>
      <c r="R1604" s="5">
        <f t="shared" si="101"/>
        <v>80.430000000000007</v>
      </c>
      <c r="S1604" s="5">
        <f t="shared" si="102"/>
        <v>76.12</v>
      </c>
      <c r="T1604" s="7">
        <f t="shared" si="103"/>
        <v>0.48623442989460236</v>
      </c>
    </row>
    <row r="1605" spans="1:20" ht="15.6">
      <c r="A1605" s="2">
        <v>4778</v>
      </c>
      <c r="B1605" s="3">
        <v>46242</v>
      </c>
      <c r="C1605" s="4">
        <f>YEAR(SalesDataTable[[#This Row],[Order Date]])</f>
        <v>2026</v>
      </c>
      <c r="D1605" s="16" t="str">
        <f>"Q"&amp;ROUNDUP(MONTH(SalesDataTable[[#This Row],[Order Date]])/3,0)</f>
        <v>Q3</v>
      </c>
      <c r="E1605" s="4">
        <f>MONTH(SalesDataTable[[#This Row],[Order Date]])</f>
        <v>8</v>
      </c>
      <c r="F1605" s="16" t="str">
        <f>TEXT(SalesDataTable[[#This Row],[Order Date]],"MMM")</f>
        <v>Aug</v>
      </c>
      <c r="G1605" s="4" t="s">
        <v>6</v>
      </c>
      <c r="H1605" s="4" t="s">
        <v>43</v>
      </c>
      <c r="I1605" s="4" t="s">
        <v>19</v>
      </c>
      <c r="J1605" s="4" t="s">
        <v>13</v>
      </c>
      <c r="K1605" s="4" t="s">
        <v>9</v>
      </c>
      <c r="L1605" s="4" t="s">
        <v>37</v>
      </c>
      <c r="M1605" s="8">
        <v>1</v>
      </c>
      <c r="N1605" s="5">
        <v>152.72</v>
      </c>
      <c r="O1605" s="6">
        <v>0</v>
      </c>
      <c r="P1605" s="5">
        <v>77.73</v>
      </c>
      <c r="Q1605" s="5">
        <f t="shared" si="100"/>
        <v>152.72</v>
      </c>
      <c r="R1605" s="5">
        <f t="shared" si="101"/>
        <v>77.73</v>
      </c>
      <c r="S1605" s="5">
        <f t="shared" si="102"/>
        <v>74.989999999999995</v>
      </c>
      <c r="T1605" s="7">
        <f t="shared" si="103"/>
        <v>0.4910293347302252</v>
      </c>
    </row>
    <row r="1606" spans="1:20" ht="15.6">
      <c r="A1606" s="2">
        <v>5132</v>
      </c>
      <c r="B1606" s="3">
        <v>46242</v>
      </c>
      <c r="C1606" s="4">
        <f>YEAR(SalesDataTable[[#This Row],[Order Date]])</f>
        <v>2026</v>
      </c>
      <c r="D1606" s="16" t="str">
        <f>"Q"&amp;ROUNDUP(MONTH(SalesDataTable[[#This Row],[Order Date]])/3,0)</f>
        <v>Q3</v>
      </c>
      <c r="E1606" s="4">
        <f>MONTH(SalesDataTable[[#This Row],[Order Date]])</f>
        <v>8</v>
      </c>
      <c r="F1606" s="16" t="str">
        <f>TEXT(SalesDataTable[[#This Row],[Order Date]],"MMM")</f>
        <v>Aug</v>
      </c>
      <c r="G1606" s="4" t="s">
        <v>6</v>
      </c>
      <c r="H1606" s="4" t="s">
        <v>43</v>
      </c>
      <c r="I1606" s="4" t="s">
        <v>2</v>
      </c>
      <c r="J1606" s="4" t="s">
        <v>16</v>
      </c>
      <c r="K1606" s="4" t="s">
        <v>4</v>
      </c>
      <c r="L1606" s="4" t="s">
        <v>26</v>
      </c>
      <c r="M1606" s="8">
        <v>1</v>
      </c>
      <c r="N1606" s="5">
        <v>40.51</v>
      </c>
      <c r="O1606" s="6">
        <v>0.05</v>
      </c>
      <c r="P1606" s="5">
        <v>16.29</v>
      </c>
      <c r="Q1606" s="5">
        <f t="shared" si="100"/>
        <v>38.484499999999997</v>
      </c>
      <c r="R1606" s="5">
        <f t="shared" si="101"/>
        <v>16.29</v>
      </c>
      <c r="S1606" s="5">
        <f t="shared" si="102"/>
        <v>22.194499999999998</v>
      </c>
      <c r="T1606" s="7">
        <f t="shared" si="103"/>
        <v>0.57671270251659756</v>
      </c>
    </row>
    <row r="1607" spans="1:20" ht="15.6">
      <c r="A1607" s="2">
        <v>227</v>
      </c>
      <c r="B1607" s="3">
        <v>46243</v>
      </c>
      <c r="C1607" s="4">
        <f>YEAR(SalesDataTable[[#This Row],[Order Date]])</f>
        <v>2026</v>
      </c>
      <c r="D1607" s="16" t="str">
        <f>"Q"&amp;ROUNDUP(MONTH(SalesDataTable[[#This Row],[Order Date]])/3,0)</f>
        <v>Q3</v>
      </c>
      <c r="E1607" s="4">
        <f>MONTH(SalesDataTable[[#This Row],[Order Date]])</f>
        <v>8</v>
      </c>
      <c r="F1607" s="16" t="str">
        <f>TEXT(SalesDataTable[[#This Row],[Order Date]],"MMM")</f>
        <v>Aug</v>
      </c>
      <c r="G1607" s="4" t="s">
        <v>20</v>
      </c>
      <c r="H1607" s="4" t="s">
        <v>31</v>
      </c>
      <c r="I1607" s="4" t="s">
        <v>28</v>
      </c>
      <c r="J1607" s="4" t="s">
        <v>3</v>
      </c>
      <c r="K1607" s="4" t="s">
        <v>34</v>
      </c>
      <c r="L1607" s="4" t="s">
        <v>35</v>
      </c>
      <c r="M1607" s="8">
        <v>3</v>
      </c>
      <c r="N1607" s="5">
        <v>40.61</v>
      </c>
      <c r="O1607" s="6">
        <v>0</v>
      </c>
      <c r="P1607" s="5">
        <v>14.72</v>
      </c>
      <c r="Q1607" s="5">
        <f t="shared" si="100"/>
        <v>121.83</v>
      </c>
      <c r="R1607" s="5">
        <f t="shared" si="101"/>
        <v>44.160000000000004</v>
      </c>
      <c r="S1607" s="5">
        <f t="shared" si="102"/>
        <v>77.669999999999987</v>
      </c>
      <c r="T1607" s="7">
        <f t="shared" si="103"/>
        <v>0.63752770253632096</v>
      </c>
    </row>
    <row r="1608" spans="1:20" ht="15.6">
      <c r="A1608" s="2">
        <v>390</v>
      </c>
      <c r="B1608" s="3">
        <v>46243</v>
      </c>
      <c r="C1608" s="4">
        <f>YEAR(SalesDataTable[[#This Row],[Order Date]])</f>
        <v>2026</v>
      </c>
      <c r="D1608" s="16" t="str">
        <f>"Q"&amp;ROUNDUP(MONTH(SalesDataTable[[#This Row],[Order Date]])/3,0)</f>
        <v>Q3</v>
      </c>
      <c r="E1608" s="4">
        <f>MONTH(SalesDataTable[[#This Row],[Order Date]])</f>
        <v>8</v>
      </c>
      <c r="F1608" s="16" t="str">
        <f>TEXT(SalesDataTable[[#This Row],[Order Date]],"MMM")</f>
        <v>Aug</v>
      </c>
      <c r="G1608" s="4" t="s">
        <v>11</v>
      </c>
      <c r="H1608" s="4" t="s">
        <v>25</v>
      </c>
      <c r="I1608" s="4" t="s">
        <v>19</v>
      </c>
      <c r="J1608" s="4" t="s">
        <v>13</v>
      </c>
      <c r="K1608" s="4" t="s">
        <v>9</v>
      </c>
      <c r="L1608" s="4" t="s">
        <v>10</v>
      </c>
      <c r="M1608" s="8">
        <v>1</v>
      </c>
      <c r="N1608" s="5">
        <v>93.41</v>
      </c>
      <c r="O1608" s="6">
        <v>0.05</v>
      </c>
      <c r="P1608" s="5">
        <v>44.7</v>
      </c>
      <c r="Q1608" s="5">
        <f t="shared" si="100"/>
        <v>88.739499999999992</v>
      </c>
      <c r="R1608" s="5">
        <f t="shared" si="101"/>
        <v>44.7</v>
      </c>
      <c r="S1608" s="5">
        <f t="shared" si="102"/>
        <v>44.03949999999999</v>
      </c>
      <c r="T1608" s="7">
        <f t="shared" si="103"/>
        <v>0.49627843294136198</v>
      </c>
    </row>
    <row r="1609" spans="1:20" ht="15.6">
      <c r="A1609" s="2">
        <v>859</v>
      </c>
      <c r="B1609" s="3">
        <v>46243</v>
      </c>
      <c r="C1609" s="4">
        <f>YEAR(SalesDataTable[[#This Row],[Order Date]])</f>
        <v>2026</v>
      </c>
      <c r="D1609" s="16" t="str">
        <f>"Q"&amp;ROUNDUP(MONTH(SalesDataTable[[#This Row],[Order Date]])/3,0)</f>
        <v>Q3</v>
      </c>
      <c r="E1609" s="4">
        <f>MONTH(SalesDataTable[[#This Row],[Order Date]])</f>
        <v>8</v>
      </c>
      <c r="F1609" s="16" t="str">
        <f>TEXT(SalesDataTable[[#This Row],[Order Date]],"MMM")</f>
        <v>Aug</v>
      </c>
      <c r="G1609" s="4" t="s">
        <v>0</v>
      </c>
      <c r="H1609" s="4" t="s">
        <v>1</v>
      </c>
      <c r="I1609" s="4" t="s">
        <v>19</v>
      </c>
      <c r="J1609" s="4" t="s">
        <v>13</v>
      </c>
      <c r="K1609" s="4" t="s">
        <v>9</v>
      </c>
      <c r="L1609" s="4" t="s">
        <v>10</v>
      </c>
      <c r="M1609" s="8">
        <v>2</v>
      </c>
      <c r="N1609" s="5">
        <v>90.23</v>
      </c>
      <c r="O1609" s="6">
        <v>0</v>
      </c>
      <c r="P1609" s="5">
        <v>44.22</v>
      </c>
      <c r="Q1609" s="5">
        <f t="shared" si="100"/>
        <v>180.46</v>
      </c>
      <c r="R1609" s="5">
        <f t="shared" si="101"/>
        <v>88.44</v>
      </c>
      <c r="S1609" s="5">
        <f t="shared" si="102"/>
        <v>92.02000000000001</v>
      </c>
      <c r="T1609" s="7">
        <f t="shared" si="103"/>
        <v>0.50991909564446414</v>
      </c>
    </row>
    <row r="1610" spans="1:20" ht="15.6">
      <c r="A1610" s="2">
        <v>1468</v>
      </c>
      <c r="B1610" s="3">
        <v>46243</v>
      </c>
      <c r="C1610" s="4">
        <f>YEAR(SalesDataTable[[#This Row],[Order Date]])</f>
        <v>2026</v>
      </c>
      <c r="D1610" s="16" t="str">
        <f>"Q"&amp;ROUNDUP(MONTH(SalesDataTable[[#This Row],[Order Date]])/3,0)</f>
        <v>Q3</v>
      </c>
      <c r="E1610" s="4">
        <f>MONTH(SalesDataTable[[#This Row],[Order Date]])</f>
        <v>8</v>
      </c>
      <c r="F1610" s="16" t="str">
        <f>TEXT(SalesDataTable[[#This Row],[Order Date]],"MMM")</f>
        <v>Aug</v>
      </c>
      <c r="G1610" s="4" t="s">
        <v>6</v>
      </c>
      <c r="H1610" s="4" t="s">
        <v>41</v>
      </c>
      <c r="I1610" s="4" t="s">
        <v>19</v>
      </c>
      <c r="J1610" s="4" t="s">
        <v>3</v>
      </c>
      <c r="K1610" s="4" t="s">
        <v>4</v>
      </c>
      <c r="L1610" s="4" t="s">
        <v>22</v>
      </c>
      <c r="M1610" s="8">
        <v>1</v>
      </c>
      <c r="N1610" s="5">
        <v>51.75</v>
      </c>
      <c r="O1610" s="6">
        <v>0</v>
      </c>
      <c r="P1610" s="5">
        <v>22.36</v>
      </c>
      <c r="Q1610" s="5">
        <f t="shared" si="100"/>
        <v>51.75</v>
      </c>
      <c r="R1610" s="5">
        <f t="shared" si="101"/>
        <v>22.36</v>
      </c>
      <c r="S1610" s="5">
        <f t="shared" si="102"/>
        <v>29.39</v>
      </c>
      <c r="T1610" s="7">
        <f t="shared" si="103"/>
        <v>0.56792270531400968</v>
      </c>
    </row>
    <row r="1611" spans="1:20" ht="15.6">
      <c r="A1611" s="2">
        <v>2356</v>
      </c>
      <c r="B1611" s="3">
        <v>46243</v>
      </c>
      <c r="C1611" s="4">
        <f>YEAR(SalesDataTable[[#This Row],[Order Date]])</f>
        <v>2026</v>
      </c>
      <c r="D1611" s="16" t="str">
        <f>"Q"&amp;ROUNDUP(MONTH(SalesDataTable[[#This Row],[Order Date]])/3,0)</f>
        <v>Q3</v>
      </c>
      <c r="E1611" s="4">
        <f>MONTH(SalesDataTable[[#This Row],[Order Date]])</f>
        <v>8</v>
      </c>
      <c r="F1611" s="16" t="str">
        <f>TEXT(SalesDataTable[[#This Row],[Order Date]],"MMM")</f>
        <v>Aug</v>
      </c>
      <c r="G1611" s="4" t="s">
        <v>20</v>
      </c>
      <c r="H1611" s="4" t="s">
        <v>47</v>
      </c>
      <c r="I1611" s="4" t="s">
        <v>19</v>
      </c>
      <c r="J1611" s="4" t="s">
        <v>13</v>
      </c>
      <c r="K1611" s="4" t="s">
        <v>4</v>
      </c>
      <c r="L1611" s="4" t="s">
        <v>30</v>
      </c>
      <c r="M1611" s="8">
        <v>3</v>
      </c>
      <c r="N1611" s="5">
        <v>102.91</v>
      </c>
      <c r="O1611" s="6">
        <v>0.1</v>
      </c>
      <c r="P1611" s="5">
        <v>50.23</v>
      </c>
      <c r="Q1611" s="5">
        <f t="shared" si="100"/>
        <v>277.85700000000003</v>
      </c>
      <c r="R1611" s="5">
        <f t="shared" si="101"/>
        <v>150.69</v>
      </c>
      <c r="S1611" s="5">
        <f t="shared" si="102"/>
        <v>127.16700000000003</v>
      </c>
      <c r="T1611" s="7">
        <f t="shared" si="103"/>
        <v>0.45767067232425318</v>
      </c>
    </row>
    <row r="1612" spans="1:20" ht="15.6">
      <c r="A1612" s="2">
        <v>3556</v>
      </c>
      <c r="B1612" s="3">
        <v>46243</v>
      </c>
      <c r="C1612" s="4">
        <f>YEAR(SalesDataTable[[#This Row],[Order Date]])</f>
        <v>2026</v>
      </c>
      <c r="D1612" s="16" t="str">
        <f>"Q"&amp;ROUNDUP(MONTH(SalesDataTable[[#This Row],[Order Date]])/3,0)</f>
        <v>Q3</v>
      </c>
      <c r="E1612" s="4">
        <f>MONTH(SalesDataTable[[#This Row],[Order Date]])</f>
        <v>8</v>
      </c>
      <c r="F1612" s="16" t="str">
        <f>TEXT(SalesDataTable[[#This Row],[Order Date]],"MMM")</f>
        <v>Aug</v>
      </c>
      <c r="G1612" s="4" t="s">
        <v>11</v>
      </c>
      <c r="H1612" s="4" t="s">
        <v>52</v>
      </c>
      <c r="I1612" s="4" t="s">
        <v>2</v>
      </c>
      <c r="J1612" s="4" t="s">
        <v>13</v>
      </c>
      <c r="K1612" s="4" t="s">
        <v>4</v>
      </c>
      <c r="L1612" s="4" t="s">
        <v>5</v>
      </c>
      <c r="M1612" s="8">
        <v>4</v>
      </c>
      <c r="N1612" s="5">
        <v>82.63</v>
      </c>
      <c r="O1612" s="6">
        <v>0.1</v>
      </c>
      <c r="P1612" s="5">
        <v>43.78</v>
      </c>
      <c r="Q1612" s="5">
        <f t="shared" si="100"/>
        <v>297.46800000000002</v>
      </c>
      <c r="R1612" s="5">
        <f t="shared" si="101"/>
        <v>175.12</v>
      </c>
      <c r="S1612" s="5">
        <f t="shared" si="102"/>
        <v>122.34800000000001</v>
      </c>
      <c r="T1612" s="7">
        <f t="shared" si="103"/>
        <v>0.41129802197211129</v>
      </c>
    </row>
    <row r="1613" spans="1:20" ht="15.6">
      <c r="A1613" s="2">
        <v>925</v>
      </c>
      <c r="B1613" s="3">
        <v>46244</v>
      </c>
      <c r="C1613" s="4">
        <f>YEAR(SalesDataTable[[#This Row],[Order Date]])</f>
        <v>2026</v>
      </c>
      <c r="D1613" s="16" t="str">
        <f>"Q"&amp;ROUNDUP(MONTH(SalesDataTable[[#This Row],[Order Date]])/3,0)</f>
        <v>Q3</v>
      </c>
      <c r="E1613" s="4">
        <f>MONTH(SalesDataTable[[#This Row],[Order Date]])</f>
        <v>8</v>
      </c>
      <c r="F1613" s="16" t="str">
        <f>TEXT(SalesDataTable[[#This Row],[Order Date]],"MMM")</f>
        <v>Aug</v>
      </c>
      <c r="G1613" s="4" t="s">
        <v>0</v>
      </c>
      <c r="H1613" s="4" t="s">
        <v>1</v>
      </c>
      <c r="I1613" s="4" t="s">
        <v>19</v>
      </c>
      <c r="J1613" s="4" t="s">
        <v>3</v>
      </c>
      <c r="K1613" s="4" t="s">
        <v>23</v>
      </c>
      <c r="L1613" s="4" t="s">
        <v>29</v>
      </c>
      <c r="M1613" s="8">
        <v>1</v>
      </c>
      <c r="N1613" s="5">
        <v>196.39</v>
      </c>
      <c r="O1613" s="6">
        <v>0</v>
      </c>
      <c r="P1613" s="5">
        <v>102.92</v>
      </c>
      <c r="Q1613" s="5">
        <f t="shared" si="100"/>
        <v>196.39</v>
      </c>
      <c r="R1613" s="5">
        <f t="shared" si="101"/>
        <v>102.92</v>
      </c>
      <c r="S1613" s="5">
        <f t="shared" si="102"/>
        <v>93.469999999999985</v>
      </c>
      <c r="T1613" s="7">
        <f t="shared" si="103"/>
        <v>0.47594073017974436</v>
      </c>
    </row>
    <row r="1614" spans="1:20" ht="15.6">
      <c r="A1614" s="2">
        <v>1563</v>
      </c>
      <c r="B1614" s="3">
        <v>46244</v>
      </c>
      <c r="C1614" s="4">
        <f>YEAR(SalesDataTable[[#This Row],[Order Date]])</f>
        <v>2026</v>
      </c>
      <c r="D1614" s="16" t="str">
        <f>"Q"&amp;ROUNDUP(MONTH(SalesDataTable[[#This Row],[Order Date]])/3,0)</f>
        <v>Q3</v>
      </c>
      <c r="E1614" s="4">
        <f>MONTH(SalesDataTable[[#This Row],[Order Date]])</f>
        <v>8</v>
      </c>
      <c r="F1614" s="16" t="str">
        <f>TEXT(SalesDataTable[[#This Row],[Order Date]],"MMM")</f>
        <v>Aug</v>
      </c>
      <c r="G1614" s="4" t="s">
        <v>11</v>
      </c>
      <c r="H1614" s="4" t="s">
        <v>39</v>
      </c>
      <c r="I1614" s="4" t="s">
        <v>28</v>
      </c>
      <c r="J1614" s="4" t="s">
        <v>16</v>
      </c>
      <c r="K1614" s="4" t="s">
        <v>14</v>
      </c>
      <c r="L1614" s="4" t="s">
        <v>15</v>
      </c>
      <c r="M1614" s="8">
        <v>2</v>
      </c>
      <c r="N1614" s="5">
        <v>36.25</v>
      </c>
      <c r="O1614" s="6">
        <v>0</v>
      </c>
      <c r="P1614" s="5">
        <v>13.77</v>
      </c>
      <c r="Q1614" s="5">
        <f t="shared" si="100"/>
        <v>72.5</v>
      </c>
      <c r="R1614" s="5">
        <f t="shared" si="101"/>
        <v>27.54</v>
      </c>
      <c r="S1614" s="5">
        <f t="shared" si="102"/>
        <v>44.96</v>
      </c>
      <c r="T1614" s="7">
        <f t="shared" si="103"/>
        <v>0.62013793103448278</v>
      </c>
    </row>
    <row r="1615" spans="1:20" ht="15.6">
      <c r="A1615" s="2">
        <v>1634</v>
      </c>
      <c r="B1615" s="3">
        <v>46244</v>
      </c>
      <c r="C1615" s="4">
        <f>YEAR(SalesDataTable[[#This Row],[Order Date]])</f>
        <v>2026</v>
      </c>
      <c r="D1615" s="16" t="str">
        <f>"Q"&amp;ROUNDUP(MONTH(SalesDataTable[[#This Row],[Order Date]])/3,0)</f>
        <v>Q3</v>
      </c>
      <c r="E1615" s="4">
        <f>MONTH(SalesDataTable[[#This Row],[Order Date]])</f>
        <v>8</v>
      </c>
      <c r="F1615" s="16" t="str">
        <f>TEXT(SalesDataTable[[#This Row],[Order Date]],"MMM")</f>
        <v>Aug</v>
      </c>
      <c r="G1615" s="4" t="s">
        <v>6</v>
      </c>
      <c r="H1615" s="4" t="s">
        <v>7</v>
      </c>
      <c r="I1615" s="4" t="s">
        <v>19</v>
      </c>
      <c r="J1615" s="4" t="s">
        <v>3</v>
      </c>
      <c r="K1615" s="4" t="s">
        <v>23</v>
      </c>
      <c r="L1615" s="4" t="s">
        <v>29</v>
      </c>
      <c r="M1615" s="8">
        <v>2</v>
      </c>
      <c r="N1615" s="5">
        <v>199.85</v>
      </c>
      <c r="O1615" s="6">
        <v>0.05</v>
      </c>
      <c r="P1615" s="5">
        <v>104.34</v>
      </c>
      <c r="Q1615" s="5">
        <f t="shared" si="100"/>
        <v>379.71499999999997</v>
      </c>
      <c r="R1615" s="5">
        <f t="shared" si="101"/>
        <v>208.68</v>
      </c>
      <c r="S1615" s="5">
        <f t="shared" si="102"/>
        <v>171.03499999999997</v>
      </c>
      <c r="T1615" s="7">
        <f t="shared" si="103"/>
        <v>0.45042992770893953</v>
      </c>
    </row>
    <row r="1616" spans="1:20" ht="15.6">
      <c r="A1616" s="2">
        <v>2187</v>
      </c>
      <c r="B1616" s="3">
        <v>46244</v>
      </c>
      <c r="C1616" s="4">
        <f>YEAR(SalesDataTable[[#This Row],[Order Date]])</f>
        <v>2026</v>
      </c>
      <c r="D1616" s="16" t="str">
        <f>"Q"&amp;ROUNDUP(MONTH(SalesDataTable[[#This Row],[Order Date]])/3,0)</f>
        <v>Q3</v>
      </c>
      <c r="E1616" s="4">
        <f>MONTH(SalesDataTable[[#This Row],[Order Date]])</f>
        <v>8</v>
      </c>
      <c r="F1616" s="16" t="str">
        <f>TEXT(SalesDataTable[[#This Row],[Order Date]],"MMM")</f>
        <v>Aug</v>
      </c>
      <c r="G1616" s="4" t="s">
        <v>11</v>
      </c>
      <c r="H1616" s="4" t="s">
        <v>12</v>
      </c>
      <c r="I1616" s="4" t="s">
        <v>19</v>
      </c>
      <c r="J1616" s="4" t="s">
        <v>13</v>
      </c>
      <c r="K1616" s="4" t="s">
        <v>14</v>
      </c>
      <c r="L1616" s="4" t="s">
        <v>32</v>
      </c>
      <c r="M1616" s="8">
        <v>1</v>
      </c>
      <c r="N1616" s="5">
        <v>46.32</v>
      </c>
      <c r="O1616" s="6">
        <v>0.05</v>
      </c>
      <c r="P1616" s="5">
        <v>18.34</v>
      </c>
      <c r="Q1616" s="5">
        <f t="shared" si="100"/>
        <v>44.003999999999998</v>
      </c>
      <c r="R1616" s="5">
        <f t="shared" si="101"/>
        <v>18.34</v>
      </c>
      <c r="S1616" s="5">
        <f t="shared" si="102"/>
        <v>25.663999999999998</v>
      </c>
      <c r="T1616" s="7">
        <f t="shared" si="103"/>
        <v>0.58321970729933637</v>
      </c>
    </row>
    <row r="1617" spans="1:20" ht="15.6">
      <c r="A1617" s="2">
        <v>2773</v>
      </c>
      <c r="B1617" s="3">
        <v>46244</v>
      </c>
      <c r="C1617" s="4">
        <f>YEAR(SalesDataTable[[#This Row],[Order Date]])</f>
        <v>2026</v>
      </c>
      <c r="D1617" s="16" t="str">
        <f>"Q"&amp;ROUNDUP(MONTH(SalesDataTable[[#This Row],[Order Date]])/3,0)</f>
        <v>Q3</v>
      </c>
      <c r="E1617" s="4">
        <f>MONTH(SalesDataTable[[#This Row],[Order Date]])</f>
        <v>8</v>
      </c>
      <c r="F1617" s="16" t="str">
        <f>TEXT(SalesDataTable[[#This Row],[Order Date]],"MMM")</f>
        <v>Aug</v>
      </c>
      <c r="G1617" s="4" t="s">
        <v>6</v>
      </c>
      <c r="H1617" s="4" t="s">
        <v>49</v>
      </c>
      <c r="I1617" s="4" t="s">
        <v>2</v>
      </c>
      <c r="J1617" s="4" t="s">
        <v>13</v>
      </c>
      <c r="K1617" s="4" t="s">
        <v>9</v>
      </c>
      <c r="L1617" s="4" t="s">
        <v>37</v>
      </c>
      <c r="M1617" s="8">
        <v>4</v>
      </c>
      <c r="N1617" s="5">
        <v>151.06</v>
      </c>
      <c r="O1617" s="6">
        <v>0</v>
      </c>
      <c r="P1617" s="5">
        <v>77.67</v>
      </c>
      <c r="Q1617" s="5">
        <f t="shared" si="100"/>
        <v>604.24</v>
      </c>
      <c r="R1617" s="5">
        <f t="shared" si="101"/>
        <v>310.68</v>
      </c>
      <c r="S1617" s="5">
        <f t="shared" si="102"/>
        <v>293.56</v>
      </c>
      <c r="T1617" s="7">
        <f t="shared" si="103"/>
        <v>0.48583344366476894</v>
      </c>
    </row>
    <row r="1618" spans="1:20" ht="15.6">
      <c r="A1618" s="2">
        <v>5040</v>
      </c>
      <c r="B1618" s="3">
        <v>46244</v>
      </c>
      <c r="C1618" s="4">
        <f>YEAR(SalesDataTable[[#This Row],[Order Date]])</f>
        <v>2026</v>
      </c>
      <c r="D1618" s="16" t="str">
        <f>"Q"&amp;ROUNDUP(MONTH(SalesDataTable[[#This Row],[Order Date]])/3,0)</f>
        <v>Q3</v>
      </c>
      <c r="E1618" s="4">
        <f>MONTH(SalesDataTable[[#This Row],[Order Date]])</f>
        <v>8</v>
      </c>
      <c r="F1618" s="16" t="str">
        <f>TEXT(SalesDataTable[[#This Row],[Order Date]],"MMM")</f>
        <v>Aug</v>
      </c>
      <c r="G1618" s="4" t="s">
        <v>20</v>
      </c>
      <c r="H1618" s="4" t="s">
        <v>31</v>
      </c>
      <c r="I1618" s="4" t="s">
        <v>2</v>
      </c>
      <c r="J1618" s="4" t="s">
        <v>3</v>
      </c>
      <c r="K1618" s="4" t="s">
        <v>9</v>
      </c>
      <c r="L1618" s="4" t="s">
        <v>46</v>
      </c>
      <c r="M1618" s="8">
        <v>1</v>
      </c>
      <c r="N1618" s="5">
        <v>72.39</v>
      </c>
      <c r="O1618" s="6">
        <v>0.1</v>
      </c>
      <c r="P1618" s="5">
        <v>31.64</v>
      </c>
      <c r="Q1618" s="5">
        <f t="shared" si="100"/>
        <v>65.150999999999996</v>
      </c>
      <c r="R1618" s="5">
        <f t="shared" si="101"/>
        <v>31.64</v>
      </c>
      <c r="S1618" s="5">
        <f t="shared" si="102"/>
        <v>33.510999999999996</v>
      </c>
      <c r="T1618" s="7">
        <f t="shared" si="103"/>
        <v>0.51435895074519189</v>
      </c>
    </row>
    <row r="1619" spans="1:20" ht="15.6">
      <c r="A1619" s="2">
        <v>415</v>
      </c>
      <c r="B1619" s="3">
        <v>46245</v>
      </c>
      <c r="C1619" s="4">
        <f>YEAR(SalesDataTable[[#This Row],[Order Date]])</f>
        <v>2026</v>
      </c>
      <c r="D1619" s="16" t="str">
        <f>"Q"&amp;ROUNDUP(MONTH(SalesDataTable[[#This Row],[Order Date]])/3,0)</f>
        <v>Q3</v>
      </c>
      <c r="E1619" s="4">
        <f>MONTH(SalesDataTable[[#This Row],[Order Date]])</f>
        <v>8</v>
      </c>
      <c r="F1619" s="16" t="str">
        <f>TEXT(SalesDataTable[[#This Row],[Order Date]],"MMM")</f>
        <v>Aug</v>
      </c>
      <c r="G1619" s="4" t="s">
        <v>0</v>
      </c>
      <c r="H1619" s="4" t="s">
        <v>36</v>
      </c>
      <c r="I1619" s="4" t="s">
        <v>19</v>
      </c>
      <c r="J1619" s="4" t="s">
        <v>3</v>
      </c>
      <c r="K1619" s="4" t="s">
        <v>9</v>
      </c>
      <c r="L1619" s="4" t="s">
        <v>46</v>
      </c>
      <c r="M1619" s="8">
        <v>1</v>
      </c>
      <c r="N1619" s="5">
        <v>72.650000000000006</v>
      </c>
      <c r="O1619" s="6">
        <v>0</v>
      </c>
      <c r="P1619" s="5">
        <v>31.72</v>
      </c>
      <c r="Q1619" s="5">
        <f t="shared" si="100"/>
        <v>72.650000000000006</v>
      </c>
      <c r="R1619" s="5">
        <f t="shared" si="101"/>
        <v>31.72</v>
      </c>
      <c r="S1619" s="5">
        <f t="shared" si="102"/>
        <v>40.930000000000007</v>
      </c>
      <c r="T1619" s="7">
        <f t="shared" si="103"/>
        <v>0.56338609772883697</v>
      </c>
    </row>
    <row r="1620" spans="1:20" ht="15.6">
      <c r="A1620" s="2">
        <v>1111</v>
      </c>
      <c r="B1620" s="3">
        <v>46245</v>
      </c>
      <c r="C1620" s="4">
        <f>YEAR(SalesDataTable[[#This Row],[Order Date]])</f>
        <v>2026</v>
      </c>
      <c r="D1620" s="16" t="str">
        <f>"Q"&amp;ROUNDUP(MONTH(SalesDataTable[[#This Row],[Order Date]])/3,0)</f>
        <v>Q3</v>
      </c>
      <c r="E1620" s="4">
        <f>MONTH(SalesDataTable[[#This Row],[Order Date]])</f>
        <v>8</v>
      </c>
      <c r="F1620" s="16" t="str">
        <f>TEXT(SalesDataTable[[#This Row],[Order Date]],"MMM")</f>
        <v>Aug</v>
      </c>
      <c r="G1620" s="4" t="s">
        <v>20</v>
      </c>
      <c r="H1620" s="4" t="s">
        <v>47</v>
      </c>
      <c r="I1620" s="4" t="s">
        <v>2</v>
      </c>
      <c r="J1620" s="4" t="s">
        <v>13</v>
      </c>
      <c r="K1620" s="4" t="s">
        <v>23</v>
      </c>
      <c r="L1620" s="4" t="s">
        <v>29</v>
      </c>
      <c r="M1620" s="8">
        <v>1</v>
      </c>
      <c r="N1620" s="5">
        <v>198.44</v>
      </c>
      <c r="O1620" s="6">
        <v>0</v>
      </c>
      <c r="P1620" s="5">
        <v>106.79</v>
      </c>
      <c r="Q1620" s="5">
        <f t="shared" si="100"/>
        <v>198.44</v>
      </c>
      <c r="R1620" s="5">
        <f t="shared" si="101"/>
        <v>106.79</v>
      </c>
      <c r="S1620" s="5">
        <f t="shared" si="102"/>
        <v>91.649999999999991</v>
      </c>
      <c r="T1620" s="7">
        <f t="shared" si="103"/>
        <v>0.46185244910300338</v>
      </c>
    </row>
    <row r="1621" spans="1:20" ht="15.6">
      <c r="A1621" s="2">
        <v>1243</v>
      </c>
      <c r="B1621" s="3">
        <v>46245</v>
      </c>
      <c r="C1621" s="4">
        <f>YEAR(SalesDataTable[[#This Row],[Order Date]])</f>
        <v>2026</v>
      </c>
      <c r="D1621" s="16" t="str">
        <f>"Q"&amp;ROUNDUP(MONTH(SalesDataTable[[#This Row],[Order Date]])/3,0)</f>
        <v>Q3</v>
      </c>
      <c r="E1621" s="4">
        <f>MONTH(SalesDataTable[[#This Row],[Order Date]])</f>
        <v>8</v>
      </c>
      <c r="F1621" s="16" t="str">
        <f>TEXT(SalesDataTable[[#This Row],[Order Date]],"MMM")</f>
        <v>Aug</v>
      </c>
      <c r="G1621" s="4" t="s">
        <v>11</v>
      </c>
      <c r="H1621" s="4" t="s">
        <v>52</v>
      </c>
      <c r="I1621" s="4" t="s">
        <v>2</v>
      </c>
      <c r="J1621" s="4" t="s">
        <v>3</v>
      </c>
      <c r="K1621" s="4" t="s">
        <v>23</v>
      </c>
      <c r="L1621" s="4" t="s">
        <v>29</v>
      </c>
      <c r="M1621" s="8">
        <v>1</v>
      </c>
      <c r="N1621" s="5">
        <v>193.67</v>
      </c>
      <c r="O1621" s="6">
        <v>0</v>
      </c>
      <c r="P1621" s="5">
        <v>103.79</v>
      </c>
      <c r="Q1621" s="5">
        <f t="shared" si="100"/>
        <v>193.67</v>
      </c>
      <c r="R1621" s="5">
        <f t="shared" si="101"/>
        <v>103.79</v>
      </c>
      <c r="S1621" s="5">
        <f t="shared" si="102"/>
        <v>89.879999999999981</v>
      </c>
      <c r="T1621" s="7">
        <f t="shared" si="103"/>
        <v>0.46408839779005517</v>
      </c>
    </row>
    <row r="1622" spans="1:20" ht="15.6">
      <c r="A1622" s="2">
        <v>1326</v>
      </c>
      <c r="B1622" s="3">
        <v>46245</v>
      </c>
      <c r="C1622" s="4">
        <f>YEAR(SalesDataTable[[#This Row],[Order Date]])</f>
        <v>2026</v>
      </c>
      <c r="D1622" s="16" t="str">
        <f>"Q"&amp;ROUNDUP(MONTH(SalesDataTable[[#This Row],[Order Date]])/3,0)</f>
        <v>Q3</v>
      </c>
      <c r="E1622" s="4">
        <f>MONTH(SalesDataTable[[#This Row],[Order Date]])</f>
        <v>8</v>
      </c>
      <c r="F1622" s="16" t="str">
        <f>TEXT(SalesDataTable[[#This Row],[Order Date]],"MMM")</f>
        <v>Aug</v>
      </c>
      <c r="G1622" s="4" t="s">
        <v>20</v>
      </c>
      <c r="H1622" s="4" t="s">
        <v>33</v>
      </c>
      <c r="I1622" s="4" t="s">
        <v>2</v>
      </c>
      <c r="J1622" s="4" t="s">
        <v>3</v>
      </c>
      <c r="K1622" s="4" t="s">
        <v>14</v>
      </c>
      <c r="L1622" s="4" t="s">
        <v>48</v>
      </c>
      <c r="M1622" s="8">
        <v>5</v>
      </c>
      <c r="N1622" s="5">
        <v>166.03</v>
      </c>
      <c r="O1622" s="6">
        <v>0</v>
      </c>
      <c r="P1622" s="5">
        <v>87.46</v>
      </c>
      <c r="Q1622" s="5">
        <f t="shared" si="100"/>
        <v>830.15</v>
      </c>
      <c r="R1622" s="5">
        <f t="shared" si="101"/>
        <v>437.29999999999995</v>
      </c>
      <c r="S1622" s="5">
        <f t="shared" si="102"/>
        <v>392.85</v>
      </c>
      <c r="T1622" s="7">
        <f t="shared" si="103"/>
        <v>0.47322772992832624</v>
      </c>
    </row>
    <row r="1623" spans="1:20" ht="15.6">
      <c r="A1623" s="2">
        <v>1682</v>
      </c>
      <c r="B1623" s="3">
        <v>46245</v>
      </c>
      <c r="C1623" s="4">
        <f>YEAR(SalesDataTable[[#This Row],[Order Date]])</f>
        <v>2026</v>
      </c>
      <c r="D1623" s="16" t="str">
        <f>"Q"&amp;ROUNDUP(MONTH(SalesDataTable[[#This Row],[Order Date]])/3,0)</f>
        <v>Q3</v>
      </c>
      <c r="E1623" s="4">
        <f>MONTH(SalesDataTable[[#This Row],[Order Date]])</f>
        <v>8</v>
      </c>
      <c r="F1623" s="16" t="str">
        <f>TEXT(SalesDataTable[[#This Row],[Order Date]],"MMM")</f>
        <v>Aug</v>
      </c>
      <c r="G1623" s="4" t="s">
        <v>0</v>
      </c>
      <c r="H1623" s="4" t="s">
        <v>1</v>
      </c>
      <c r="I1623" s="4" t="s">
        <v>2</v>
      </c>
      <c r="J1623" s="4" t="s">
        <v>16</v>
      </c>
      <c r="K1623" s="4" t="s">
        <v>23</v>
      </c>
      <c r="L1623" s="4" t="s">
        <v>40</v>
      </c>
      <c r="M1623" s="8">
        <v>2</v>
      </c>
      <c r="N1623" s="5">
        <v>81.569999999999993</v>
      </c>
      <c r="O1623" s="6">
        <v>0</v>
      </c>
      <c r="P1623" s="5">
        <v>40.36</v>
      </c>
      <c r="Q1623" s="5">
        <f t="shared" si="100"/>
        <v>163.13999999999999</v>
      </c>
      <c r="R1623" s="5">
        <f t="shared" si="101"/>
        <v>80.72</v>
      </c>
      <c r="S1623" s="5">
        <f t="shared" si="102"/>
        <v>82.419999999999987</v>
      </c>
      <c r="T1623" s="7">
        <f t="shared" si="103"/>
        <v>0.50521024886600463</v>
      </c>
    </row>
    <row r="1624" spans="1:20" ht="15.6">
      <c r="A1624" s="2">
        <v>2618</v>
      </c>
      <c r="B1624" s="3">
        <v>46245</v>
      </c>
      <c r="C1624" s="4">
        <f>YEAR(SalesDataTable[[#This Row],[Order Date]])</f>
        <v>2026</v>
      </c>
      <c r="D1624" s="16" t="str">
        <f>"Q"&amp;ROUNDUP(MONTH(SalesDataTable[[#This Row],[Order Date]])/3,0)</f>
        <v>Q3</v>
      </c>
      <c r="E1624" s="4">
        <f>MONTH(SalesDataTable[[#This Row],[Order Date]])</f>
        <v>8</v>
      </c>
      <c r="F1624" s="16" t="str">
        <f>TEXT(SalesDataTable[[#This Row],[Order Date]],"MMM")</f>
        <v>Aug</v>
      </c>
      <c r="G1624" s="4" t="s">
        <v>0</v>
      </c>
      <c r="H1624" s="4" t="s">
        <v>50</v>
      </c>
      <c r="I1624" s="4" t="s">
        <v>19</v>
      </c>
      <c r="J1624" s="4" t="s">
        <v>16</v>
      </c>
      <c r="K1624" s="4" t="s">
        <v>9</v>
      </c>
      <c r="L1624" s="4" t="s">
        <v>17</v>
      </c>
      <c r="M1624" s="8">
        <v>2</v>
      </c>
      <c r="N1624" s="5">
        <v>143.86000000000001</v>
      </c>
      <c r="O1624" s="6">
        <v>0</v>
      </c>
      <c r="P1624" s="5">
        <v>81.23</v>
      </c>
      <c r="Q1624" s="5">
        <f t="shared" si="100"/>
        <v>287.72000000000003</v>
      </c>
      <c r="R1624" s="5">
        <f t="shared" si="101"/>
        <v>162.46</v>
      </c>
      <c r="S1624" s="5">
        <f t="shared" si="102"/>
        <v>125.26000000000002</v>
      </c>
      <c r="T1624" s="7">
        <f t="shared" si="103"/>
        <v>0.43535381621020441</v>
      </c>
    </row>
    <row r="1625" spans="1:20" ht="15.6">
      <c r="A1625" s="2">
        <v>3319</v>
      </c>
      <c r="B1625" s="3">
        <v>46245</v>
      </c>
      <c r="C1625" s="4">
        <f>YEAR(SalesDataTable[[#This Row],[Order Date]])</f>
        <v>2026</v>
      </c>
      <c r="D1625" s="16" t="str">
        <f>"Q"&amp;ROUNDUP(MONTH(SalesDataTable[[#This Row],[Order Date]])/3,0)</f>
        <v>Q3</v>
      </c>
      <c r="E1625" s="4">
        <f>MONTH(SalesDataTable[[#This Row],[Order Date]])</f>
        <v>8</v>
      </c>
      <c r="F1625" s="16" t="str">
        <f>TEXT(SalesDataTable[[#This Row],[Order Date]],"MMM")</f>
        <v>Aug</v>
      </c>
      <c r="G1625" s="4" t="s">
        <v>6</v>
      </c>
      <c r="H1625" s="4" t="s">
        <v>49</v>
      </c>
      <c r="I1625" s="4" t="s">
        <v>2</v>
      </c>
      <c r="J1625" s="4" t="s">
        <v>3</v>
      </c>
      <c r="K1625" s="4" t="s">
        <v>9</v>
      </c>
      <c r="L1625" s="4" t="s">
        <v>10</v>
      </c>
      <c r="M1625" s="8">
        <v>3</v>
      </c>
      <c r="N1625" s="5">
        <v>93.53</v>
      </c>
      <c r="O1625" s="6">
        <v>0</v>
      </c>
      <c r="P1625" s="5">
        <v>46.19</v>
      </c>
      <c r="Q1625" s="5">
        <f t="shared" si="100"/>
        <v>280.59000000000003</v>
      </c>
      <c r="R1625" s="5">
        <f t="shared" si="101"/>
        <v>138.57</v>
      </c>
      <c r="S1625" s="5">
        <f t="shared" si="102"/>
        <v>142.02000000000004</v>
      </c>
      <c r="T1625" s="7">
        <f t="shared" si="103"/>
        <v>0.5061477600769807</v>
      </c>
    </row>
    <row r="1626" spans="1:20" ht="15.6">
      <c r="A1626" s="2">
        <v>4600</v>
      </c>
      <c r="B1626" s="3">
        <v>46245</v>
      </c>
      <c r="C1626" s="4">
        <f>YEAR(SalesDataTable[[#This Row],[Order Date]])</f>
        <v>2026</v>
      </c>
      <c r="D1626" s="16" t="str">
        <f>"Q"&amp;ROUNDUP(MONTH(SalesDataTable[[#This Row],[Order Date]])/3,0)</f>
        <v>Q3</v>
      </c>
      <c r="E1626" s="4">
        <f>MONTH(SalesDataTable[[#This Row],[Order Date]])</f>
        <v>8</v>
      </c>
      <c r="F1626" s="16" t="str">
        <f>TEXT(SalesDataTable[[#This Row],[Order Date]],"MMM")</f>
        <v>Aug</v>
      </c>
      <c r="G1626" s="4" t="s">
        <v>20</v>
      </c>
      <c r="H1626" s="4" t="s">
        <v>21</v>
      </c>
      <c r="I1626" s="4" t="s">
        <v>8</v>
      </c>
      <c r="J1626" s="4" t="s">
        <v>16</v>
      </c>
      <c r="K1626" s="4" t="s">
        <v>14</v>
      </c>
      <c r="L1626" s="4" t="s">
        <v>48</v>
      </c>
      <c r="M1626" s="8">
        <v>10</v>
      </c>
      <c r="N1626" s="5">
        <v>162.38</v>
      </c>
      <c r="O1626" s="6">
        <v>0.05</v>
      </c>
      <c r="P1626" s="5">
        <v>85.82</v>
      </c>
      <c r="Q1626" s="5">
        <f t="shared" si="100"/>
        <v>1542.61</v>
      </c>
      <c r="R1626" s="5">
        <f t="shared" si="101"/>
        <v>858.19999999999993</v>
      </c>
      <c r="S1626" s="5">
        <f t="shared" si="102"/>
        <v>684.41</v>
      </c>
      <c r="T1626" s="7">
        <f t="shared" si="103"/>
        <v>0.44367014345816508</v>
      </c>
    </row>
    <row r="1627" spans="1:20" ht="15.6">
      <c r="A1627" s="2">
        <v>5168</v>
      </c>
      <c r="B1627" s="3">
        <v>46245</v>
      </c>
      <c r="C1627" s="4">
        <f>YEAR(SalesDataTable[[#This Row],[Order Date]])</f>
        <v>2026</v>
      </c>
      <c r="D1627" s="16" t="str">
        <f>"Q"&amp;ROUNDUP(MONTH(SalesDataTable[[#This Row],[Order Date]])/3,0)</f>
        <v>Q3</v>
      </c>
      <c r="E1627" s="4">
        <f>MONTH(SalesDataTable[[#This Row],[Order Date]])</f>
        <v>8</v>
      </c>
      <c r="F1627" s="16" t="str">
        <f>TEXT(SalesDataTable[[#This Row],[Order Date]],"MMM")</f>
        <v>Aug</v>
      </c>
      <c r="G1627" s="4" t="s">
        <v>0</v>
      </c>
      <c r="H1627" s="4" t="s">
        <v>50</v>
      </c>
      <c r="I1627" s="4" t="s">
        <v>28</v>
      </c>
      <c r="J1627" s="4" t="s">
        <v>16</v>
      </c>
      <c r="K1627" s="4" t="s">
        <v>34</v>
      </c>
      <c r="L1627" s="4" t="s">
        <v>38</v>
      </c>
      <c r="M1627" s="8">
        <v>1</v>
      </c>
      <c r="N1627" s="5">
        <v>122.52</v>
      </c>
      <c r="O1627" s="6">
        <v>0.05</v>
      </c>
      <c r="P1627" s="5">
        <v>69.66</v>
      </c>
      <c r="Q1627" s="5">
        <f t="shared" si="100"/>
        <v>116.39399999999999</v>
      </c>
      <c r="R1627" s="5">
        <f t="shared" si="101"/>
        <v>69.66</v>
      </c>
      <c r="S1627" s="5">
        <f t="shared" si="102"/>
        <v>46.733999999999995</v>
      </c>
      <c r="T1627" s="7">
        <f t="shared" si="103"/>
        <v>0.40151554203824935</v>
      </c>
    </row>
    <row r="1628" spans="1:20" ht="15.6">
      <c r="A1628" s="2">
        <v>245</v>
      </c>
      <c r="B1628" s="3">
        <v>46246</v>
      </c>
      <c r="C1628" s="4">
        <f>YEAR(SalesDataTable[[#This Row],[Order Date]])</f>
        <v>2026</v>
      </c>
      <c r="D1628" s="16" t="str">
        <f>"Q"&amp;ROUNDUP(MONTH(SalesDataTable[[#This Row],[Order Date]])/3,0)</f>
        <v>Q3</v>
      </c>
      <c r="E1628" s="4">
        <f>MONTH(SalesDataTable[[#This Row],[Order Date]])</f>
        <v>8</v>
      </c>
      <c r="F1628" s="16" t="str">
        <f>TEXT(SalesDataTable[[#This Row],[Order Date]],"MMM")</f>
        <v>Aug</v>
      </c>
      <c r="G1628" s="4" t="s">
        <v>20</v>
      </c>
      <c r="H1628" s="4" t="s">
        <v>47</v>
      </c>
      <c r="I1628" s="4" t="s">
        <v>28</v>
      </c>
      <c r="J1628" s="4" t="s">
        <v>3</v>
      </c>
      <c r="K1628" s="4" t="s">
        <v>9</v>
      </c>
      <c r="L1628" s="4" t="s">
        <v>17</v>
      </c>
      <c r="M1628" s="8">
        <v>1</v>
      </c>
      <c r="N1628" s="5">
        <v>142.84</v>
      </c>
      <c r="O1628" s="6">
        <v>0</v>
      </c>
      <c r="P1628" s="5">
        <v>77.7</v>
      </c>
      <c r="Q1628" s="5">
        <f t="shared" si="100"/>
        <v>142.84</v>
      </c>
      <c r="R1628" s="5">
        <f t="shared" si="101"/>
        <v>77.7</v>
      </c>
      <c r="S1628" s="5">
        <f t="shared" si="102"/>
        <v>65.14</v>
      </c>
      <c r="T1628" s="7">
        <f t="shared" si="103"/>
        <v>0.4560347241669</v>
      </c>
    </row>
    <row r="1629" spans="1:20" ht="15.6">
      <c r="A1629" s="2">
        <v>322</v>
      </c>
      <c r="B1629" s="3">
        <v>46246</v>
      </c>
      <c r="C1629" s="4">
        <f>YEAR(SalesDataTable[[#This Row],[Order Date]])</f>
        <v>2026</v>
      </c>
      <c r="D1629" s="16" t="str">
        <f>"Q"&amp;ROUNDUP(MONTH(SalesDataTable[[#This Row],[Order Date]])/3,0)</f>
        <v>Q3</v>
      </c>
      <c r="E1629" s="4">
        <f>MONTH(SalesDataTable[[#This Row],[Order Date]])</f>
        <v>8</v>
      </c>
      <c r="F1629" s="16" t="str">
        <f>TEXT(SalesDataTable[[#This Row],[Order Date]],"MMM")</f>
        <v>Aug</v>
      </c>
      <c r="G1629" s="4" t="s">
        <v>6</v>
      </c>
      <c r="H1629" s="4" t="s">
        <v>49</v>
      </c>
      <c r="I1629" s="4" t="s">
        <v>19</v>
      </c>
      <c r="J1629" s="4" t="s">
        <v>3</v>
      </c>
      <c r="K1629" s="4" t="s">
        <v>9</v>
      </c>
      <c r="L1629" s="4" t="s">
        <v>46</v>
      </c>
      <c r="M1629" s="8">
        <v>3</v>
      </c>
      <c r="N1629" s="5">
        <v>72.349999999999994</v>
      </c>
      <c r="O1629" s="6">
        <v>0</v>
      </c>
      <c r="P1629" s="5">
        <v>32.119999999999997</v>
      </c>
      <c r="Q1629" s="5">
        <f t="shared" si="100"/>
        <v>217.04999999999998</v>
      </c>
      <c r="R1629" s="5">
        <f t="shared" si="101"/>
        <v>96.359999999999985</v>
      </c>
      <c r="S1629" s="5">
        <f t="shared" si="102"/>
        <v>120.69</v>
      </c>
      <c r="T1629" s="7">
        <f t="shared" si="103"/>
        <v>0.55604699378023503</v>
      </c>
    </row>
    <row r="1630" spans="1:20" ht="15.6">
      <c r="A1630" s="2">
        <v>1101</v>
      </c>
      <c r="B1630" s="3">
        <v>46246</v>
      </c>
      <c r="C1630" s="4">
        <f>YEAR(SalesDataTable[[#This Row],[Order Date]])</f>
        <v>2026</v>
      </c>
      <c r="D1630" s="16" t="str">
        <f>"Q"&amp;ROUNDUP(MONTH(SalesDataTable[[#This Row],[Order Date]])/3,0)</f>
        <v>Q3</v>
      </c>
      <c r="E1630" s="4">
        <f>MONTH(SalesDataTable[[#This Row],[Order Date]])</f>
        <v>8</v>
      </c>
      <c r="F1630" s="16" t="str">
        <f>TEXT(SalesDataTable[[#This Row],[Order Date]],"MMM")</f>
        <v>Aug</v>
      </c>
      <c r="G1630" s="4" t="s">
        <v>20</v>
      </c>
      <c r="H1630" s="4" t="s">
        <v>21</v>
      </c>
      <c r="I1630" s="4" t="s">
        <v>2</v>
      </c>
      <c r="J1630" s="4" t="s">
        <v>13</v>
      </c>
      <c r="K1630" s="4" t="s">
        <v>34</v>
      </c>
      <c r="L1630" s="4" t="s">
        <v>35</v>
      </c>
      <c r="M1630" s="8">
        <v>3</v>
      </c>
      <c r="N1630" s="5">
        <v>40.14</v>
      </c>
      <c r="O1630" s="6">
        <v>0.05</v>
      </c>
      <c r="P1630" s="5">
        <v>14.53</v>
      </c>
      <c r="Q1630" s="5">
        <f t="shared" si="100"/>
        <v>114.399</v>
      </c>
      <c r="R1630" s="5">
        <f t="shared" si="101"/>
        <v>43.589999999999996</v>
      </c>
      <c r="S1630" s="5">
        <f t="shared" si="102"/>
        <v>70.808999999999997</v>
      </c>
      <c r="T1630" s="7">
        <f t="shared" si="103"/>
        <v>0.61896520074476169</v>
      </c>
    </row>
    <row r="1631" spans="1:20" ht="15.6">
      <c r="A1631" s="2">
        <v>1564</v>
      </c>
      <c r="B1631" s="3">
        <v>46246</v>
      </c>
      <c r="C1631" s="4">
        <f>YEAR(SalesDataTable[[#This Row],[Order Date]])</f>
        <v>2026</v>
      </c>
      <c r="D1631" s="16" t="str">
        <f>"Q"&amp;ROUNDUP(MONTH(SalesDataTable[[#This Row],[Order Date]])/3,0)</f>
        <v>Q3</v>
      </c>
      <c r="E1631" s="4">
        <f>MONTH(SalesDataTable[[#This Row],[Order Date]])</f>
        <v>8</v>
      </c>
      <c r="F1631" s="16" t="str">
        <f>TEXT(SalesDataTable[[#This Row],[Order Date]],"MMM")</f>
        <v>Aug</v>
      </c>
      <c r="G1631" s="4" t="s">
        <v>20</v>
      </c>
      <c r="H1631" s="4" t="s">
        <v>47</v>
      </c>
      <c r="I1631" s="4" t="s">
        <v>2</v>
      </c>
      <c r="J1631" s="4" t="s">
        <v>13</v>
      </c>
      <c r="K1631" s="4" t="s">
        <v>34</v>
      </c>
      <c r="L1631" s="4" t="s">
        <v>45</v>
      </c>
      <c r="M1631" s="8">
        <v>2</v>
      </c>
      <c r="N1631" s="5">
        <v>51.84</v>
      </c>
      <c r="O1631" s="6">
        <v>0</v>
      </c>
      <c r="P1631" s="5">
        <v>21.62</v>
      </c>
      <c r="Q1631" s="5">
        <f t="shared" si="100"/>
        <v>103.68</v>
      </c>
      <c r="R1631" s="5">
        <f t="shared" si="101"/>
        <v>43.24</v>
      </c>
      <c r="S1631" s="5">
        <f t="shared" si="102"/>
        <v>60.440000000000005</v>
      </c>
      <c r="T1631" s="7">
        <f t="shared" si="103"/>
        <v>0.58294753086419759</v>
      </c>
    </row>
    <row r="1632" spans="1:20" ht="15.6">
      <c r="A1632" s="2">
        <v>3712</v>
      </c>
      <c r="B1632" s="3">
        <v>46246</v>
      </c>
      <c r="C1632" s="4">
        <f>YEAR(SalesDataTable[[#This Row],[Order Date]])</f>
        <v>2026</v>
      </c>
      <c r="D1632" s="16" t="str">
        <f>"Q"&amp;ROUNDUP(MONTH(SalesDataTable[[#This Row],[Order Date]])/3,0)</f>
        <v>Q3</v>
      </c>
      <c r="E1632" s="4">
        <f>MONTH(SalesDataTable[[#This Row],[Order Date]])</f>
        <v>8</v>
      </c>
      <c r="F1632" s="16" t="str">
        <f>TEXT(SalesDataTable[[#This Row],[Order Date]],"MMM")</f>
        <v>Aug</v>
      </c>
      <c r="G1632" s="4" t="s">
        <v>20</v>
      </c>
      <c r="H1632" s="4" t="s">
        <v>33</v>
      </c>
      <c r="I1632" s="4" t="s">
        <v>2</v>
      </c>
      <c r="J1632" s="4" t="s">
        <v>13</v>
      </c>
      <c r="K1632" s="4" t="s">
        <v>4</v>
      </c>
      <c r="L1632" s="4" t="s">
        <v>5</v>
      </c>
      <c r="M1632" s="8">
        <v>3</v>
      </c>
      <c r="N1632" s="5">
        <v>82.32</v>
      </c>
      <c r="O1632" s="6">
        <v>0.15</v>
      </c>
      <c r="P1632" s="5">
        <v>41.95</v>
      </c>
      <c r="Q1632" s="5">
        <f t="shared" si="100"/>
        <v>209.91599999999997</v>
      </c>
      <c r="R1632" s="5">
        <f t="shared" si="101"/>
        <v>125.85000000000001</v>
      </c>
      <c r="S1632" s="5">
        <f t="shared" si="102"/>
        <v>84.06599999999996</v>
      </c>
      <c r="T1632" s="7">
        <f t="shared" si="103"/>
        <v>0.40047447550448739</v>
      </c>
    </row>
    <row r="1633" spans="1:20" ht="15.6">
      <c r="A1633" s="2">
        <v>771</v>
      </c>
      <c r="B1633" s="3">
        <v>46247</v>
      </c>
      <c r="C1633" s="4">
        <f>YEAR(SalesDataTable[[#This Row],[Order Date]])</f>
        <v>2026</v>
      </c>
      <c r="D1633" s="16" t="str">
        <f>"Q"&amp;ROUNDUP(MONTH(SalesDataTable[[#This Row],[Order Date]])/3,0)</f>
        <v>Q3</v>
      </c>
      <c r="E1633" s="4">
        <f>MONTH(SalesDataTable[[#This Row],[Order Date]])</f>
        <v>8</v>
      </c>
      <c r="F1633" s="16" t="str">
        <f>TEXT(SalesDataTable[[#This Row],[Order Date]],"MMM")</f>
        <v>Aug</v>
      </c>
      <c r="G1633" s="4" t="s">
        <v>11</v>
      </c>
      <c r="H1633" s="4" t="s">
        <v>25</v>
      </c>
      <c r="I1633" s="4" t="s">
        <v>2</v>
      </c>
      <c r="J1633" s="4" t="s">
        <v>3</v>
      </c>
      <c r="K1633" s="4" t="s">
        <v>9</v>
      </c>
      <c r="L1633" s="4" t="s">
        <v>10</v>
      </c>
      <c r="M1633" s="8">
        <v>1</v>
      </c>
      <c r="N1633" s="5">
        <v>91.78</v>
      </c>
      <c r="O1633" s="6">
        <v>0</v>
      </c>
      <c r="P1633" s="5">
        <v>46.15</v>
      </c>
      <c r="Q1633" s="5">
        <f t="shared" si="100"/>
        <v>91.78</v>
      </c>
      <c r="R1633" s="5">
        <f t="shared" si="101"/>
        <v>46.15</v>
      </c>
      <c r="S1633" s="5">
        <f t="shared" si="102"/>
        <v>45.63</v>
      </c>
      <c r="T1633" s="7">
        <f t="shared" si="103"/>
        <v>0.49716713881019831</v>
      </c>
    </row>
    <row r="1634" spans="1:20" ht="15.6">
      <c r="A1634" s="2">
        <v>2749</v>
      </c>
      <c r="B1634" s="3">
        <v>46247</v>
      </c>
      <c r="C1634" s="4">
        <f>YEAR(SalesDataTable[[#This Row],[Order Date]])</f>
        <v>2026</v>
      </c>
      <c r="D1634" s="16" t="str">
        <f>"Q"&amp;ROUNDUP(MONTH(SalesDataTable[[#This Row],[Order Date]])/3,0)</f>
        <v>Q3</v>
      </c>
      <c r="E1634" s="4">
        <f>MONTH(SalesDataTable[[#This Row],[Order Date]])</f>
        <v>8</v>
      </c>
      <c r="F1634" s="16" t="str">
        <f>TEXT(SalesDataTable[[#This Row],[Order Date]],"MMM")</f>
        <v>Aug</v>
      </c>
      <c r="G1634" s="4" t="s">
        <v>6</v>
      </c>
      <c r="H1634" s="4" t="s">
        <v>49</v>
      </c>
      <c r="I1634" s="4" t="s">
        <v>2</v>
      </c>
      <c r="J1634" s="4" t="s">
        <v>16</v>
      </c>
      <c r="K1634" s="4" t="s">
        <v>9</v>
      </c>
      <c r="L1634" s="4" t="s">
        <v>10</v>
      </c>
      <c r="M1634" s="8">
        <v>2</v>
      </c>
      <c r="N1634" s="5">
        <v>93.13</v>
      </c>
      <c r="O1634" s="6">
        <v>0</v>
      </c>
      <c r="P1634" s="5">
        <v>45.68</v>
      </c>
      <c r="Q1634" s="5">
        <f t="shared" si="100"/>
        <v>186.26</v>
      </c>
      <c r="R1634" s="5">
        <f t="shared" si="101"/>
        <v>91.36</v>
      </c>
      <c r="S1634" s="5">
        <f t="shared" si="102"/>
        <v>94.899999999999991</v>
      </c>
      <c r="T1634" s="7">
        <f t="shared" si="103"/>
        <v>0.50950284548480618</v>
      </c>
    </row>
    <row r="1635" spans="1:20" ht="15.6">
      <c r="A1635" s="2">
        <v>4252</v>
      </c>
      <c r="B1635" s="3">
        <v>46247</v>
      </c>
      <c r="C1635" s="4">
        <f>YEAR(SalesDataTable[[#This Row],[Order Date]])</f>
        <v>2026</v>
      </c>
      <c r="D1635" s="16" t="str">
        <f>"Q"&amp;ROUNDUP(MONTH(SalesDataTable[[#This Row],[Order Date]])/3,0)</f>
        <v>Q3</v>
      </c>
      <c r="E1635" s="4">
        <f>MONTH(SalesDataTable[[#This Row],[Order Date]])</f>
        <v>8</v>
      </c>
      <c r="F1635" s="16" t="str">
        <f>TEXT(SalesDataTable[[#This Row],[Order Date]],"MMM")</f>
        <v>Aug</v>
      </c>
      <c r="G1635" s="4" t="s">
        <v>6</v>
      </c>
      <c r="H1635" s="4" t="s">
        <v>43</v>
      </c>
      <c r="I1635" s="4" t="s">
        <v>2</v>
      </c>
      <c r="J1635" s="4" t="s">
        <v>3</v>
      </c>
      <c r="K1635" s="4" t="s">
        <v>14</v>
      </c>
      <c r="L1635" s="4" t="s">
        <v>15</v>
      </c>
      <c r="M1635" s="8">
        <v>1</v>
      </c>
      <c r="N1635" s="5">
        <v>36.67</v>
      </c>
      <c r="O1635" s="6">
        <v>0.1</v>
      </c>
      <c r="P1635" s="5">
        <v>13.18</v>
      </c>
      <c r="Q1635" s="5">
        <f t="shared" si="100"/>
        <v>33.003</v>
      </c>
      <c r="R1635" s="5">
        <f t="shared" si="101"/>
        <v>13.18</v>
      </c>
      <c r="S1635" s="5">
        <f t="shared" si="102"/>
        <v>19.823</v>
      </c>
      <c r="T1635" s="7">
        <f t="shared" si="103"/>
        <v>0.60064236584552921</v>
      </c>
    </row>
    <row r="1636" spans="1:20" ht="15.6">
      <c r="A1636" s="2">
        <v>4665</v>
      </c>
      <c r="B1636" s="3">
        <v>46247</v>
      </c>
      <c r="C1636" s="4">
        <f>YEAR(SalesDataTable[[#This Row],[Order Date]])</f>
        <v>2026</v>
      </c>
      <c r="D1636" s="16" t="str">
        <f>"Q"&amp;ROUNDUP(MONTH(SalesDataTable[[#This Row],[Order Date]])/3,0)</f>
        <v>Q3</v>
      </c>
      <c r="E1636" s="4">
        <f>MONTH(SalesDataTable[[#This Row],[Order Date]])</f>
        <v>8</v>
      </c>
      <c r="F1636" s="16" t="str">
        <f>TEXT(SalesDataTable[[#This Row],[Order Date]],"MMM")</f>
        <v>Aug</v>
      </c>
      <c r="G1636" s="4" t="s">
        <v>20</v>
      </c>
      <c r="H1636" s="4" t="s">
        <v>33</v>
      </c>
      <c r="I1636" s="4" t="s">
        <v>8</v>
      </c>
      <c r="J1636" s="4" t="s">
        <v>3</v>
      </c>
      <c r="K1636" s="4" t="s">
        <v>34</v>
      </c>
      <c r="L1636" s="4" t="s">
        <v>45</v>
      </c>
      <c r="M1636" s="8">
        <v>4</v>
      </c>
      <c r="N1636" s="5">
        <v>51.25</v>
      </c>
      <c r="O1636" s="6">
        <v>0.1</v>
      </c>
      <c r="P1636" s="5">
        <v>21.77</v>
      </c>
      <c r="Q1636" s="5">
        <f t="shared" si="100"/>
        <v>184.5</v>
      </c>
      <c r="R1636" s="5">
        <f t="shared" si="101"/>
        <v>87.08</v>
      </c>
      <c r="S1636" s="5">
        <f t="shared" si="102"/>
        <v>97.42</v>
      </c>
      <c r="T1636" s="7">
        <f t="shared" si="103"/>
        <v>0.52802168021680218</v>
      </c>
    </row>
    <row r="1637" spans="1:20" ht="15.6">
      <c r="A1637" s="2">
        <v>4767</v>
      </c>
      <c r="B1637" s="3">
        <v>46247</v>
      </c>
      <c r="C1637" s="4">
        <f>YEAR(SalesDataTable[[#This Row],[Order Date]])</f>
        <v>2026</v>
      </c>
      <c r="D1637" s="16" t="str">
        <f>"Q"&amp;ROUNDUP(MONTH(SalesDataTable[[#This Row],[Order Date]])/3,0)</f>
        <v>Q3</v>
      </c>
      <c r="E1637" s="4">
        <f>MONTH(SalesDataTable[[#This Row],[Order Date]])</f>
        <v>8</v>
      </c>
      <c r="F1637" s="16" t="str">
        <f>TEXT(SalesDataTable[[#This Row],[Order Date]],"MMM")</f>
        <v>Aug</v>
      </c>
      <c r="G1637" s="4" t="s">
        <v>20</v>
      </c>
      <c r="H1637" s="4" t="s">
        <v>33</v>
      </c>
      <c r="I1637" s="4" t="s">
        <v>28</v>
      </c>
      <c r="J1637" s="4" t="s">
        <v>16</v>
      </c>
      <c r="K1637" s="4" t="s">
        <v>34</v>
      </c>
      <c r="L1637" s="4" t="s">
        <v>35</v>
      </c>
      <c r="M1637" s="8">
        <v>1</v>
      </c>
      <c r="N1637" s="5">
        <v>39.61</v>
      </c>
      <c r="O1637" s="6">
        <v>0.1</v>
      </c>
      <c r="P1637" s="5">
        <v>14.85</v>
      </c>
      <c r="Q1637" s="5">
        <f t="shared" si="100"/>
        <v>35.649000000000001</v>
      </c>
      <c r="R1637" s="5">
        <f t="shared" si="101"/>
        <v>14.85</v>
      </c>
      <c r="S1637" s="5">
        <f t="shared" si="102"/>
        <v>20.798999999999999</v>
      </c>
      <c r="T1637" s="7">
        <f t="shared" si="103"/>
        <v>0.58343852562484222</v>
      </c>
    </row>
    <row r="1638" spans="1:20" ht="15.6">
      <c r="A1638" s="2">
        <v>4832</v>
      </c>
      <c r="B1638" s="3">
        <v>46247</v>
      </c>
      <c r="C1638" s="4">
        <f>YEAR(SalesDataTable[[#This Row],[Order Date]])</f>
        <v>2026</v>
      </c>
      <c r="D1638" s="16" t="str">
        <f>"Q"&amp;ROUNDUP(MONTH(SalesDataTable[[#This Row],[Order Date]])/3,0)</f>
        <v>Q3</v>
      </c>
      <c r="E1638" s="4">
        <f>MONTH(SalesDataTable[[#This Row],[Order Date]])</f>
        <v>8</v>
      </c>
      <c r="F1638" s="16" t="str">
        <f>TEXT(SalesDataTable[[#This Row],[Order Date]],"MMM")</f>
        <v>Aug</v>
      </c>
      <c r="G1638" s="4" t="s">
        <v>0</v>
      </c>
      <c r="H1638" s="4" t="s">
        <v>50</v>
      </c>
      <c r="I1638" s="4" t="s">
        <v>28</v>
      </c>
      <c r="J1638" s="4" t="s">
        <v>3</v>
      </c>
      <c r="K1638" s="4" t="s">
        <v>4</v>
      </c>
      <c r="L1638" s="4" t="s">
        <v>5</v>
      </c>
      <c r="M1638" s="8">
        <v>2</v>
      </c>
      <c r="N1638" s="5">
        <v>81.59</v>
      </c>
      <c r="O1638" s="6">
        <v>0.15</v>
      </c>
      <c r="P1638" s="5">
        <v>43.9</v>
      </c>
      <c r="Q1638" s="5">
        <f t="shared" si="100"/>
        <v>138.703</v>
      </c>
      <c r="R1638" s="5">
        <f t="shared" si="101"/>
        <v>87.8</v>
      </c>
      <c r="S1638" s="5">
        <f t="shared" si="102"/>
        <v>50.903000000000006</v>
      </c>
      <c r="T1638" s="7">
        <f t="shared" si="103"/>
        <v>0.3669927831409559</v>
      </c>
    </row>
    <row r="1639" spans="1:20" ht="15.6">
      <c r="A1639" s="2">
        <v>747</v>
      </c>
      <c r="B1639" s="3">
        <v>46248</v>
      </c>
      <c r="C1639" s="4">
        <f>YEAR(SalesDataTable[[#This Row],[Order Date]])</f>
        <v>2026</v>
      </c>
      <c r="D1639" s="16" t="str">
        <f>"Q"&amp;ROUNDUP(MONTH(SalesDataTable[[#This Row],[Order Date]])/3,0)</f>
        <v>Q3</v>
      </c>
      <c r="E1639" s="4">
        <f>MONTH(SalesDataTable[[#This Row],[Order Date]])</f>
        <v>8</v>
      </c>
      <c r="F1639" s="16" t="str">
        <f>TEXT(SalesDataTable[[#This Row],[Order Date]],"MMM")</f>
        <v>Aug</v>
      </c>
      <c r="G1639" s="4" t="s">
        <v>6</v>
      </c>
      <c r="H1639" s="4" t="s">
        <v>7</v>
      </c>
      <c r="I1639" s="4" t="s">
        <v>19</v>
      </c>
      <c r="J1639" s="4" t="s">
        <v>13</v>
      </c>
      <c r="K1639" s="4" t="s">
        <v>34</v>
      </c>
      <c r="L1639" s="4" t="s">
        <v>38</v>
      </c>
      <c r="M1639" s="8">
        <v>3</v>
      </c>
      <c r="N1639" s="5">
        <v>122.96</v>
      </c>
      <c r="O1639" s="6">
        <v>0.1</v>
      </c>
      <c r="P1639" s="5">
        <v>67.62</v>
      </c>
      <c r="Q1639" s="5">
        <f t="shared" si="100"/>
        <v>331.99200000000002</v>
      </c>
      <c r="R1639" s="5">
        <f t="shared" si="101"/>
        <v>202.86</v>
      </c>
      <c r="S1639" s="5">
        <f t="shared" si="102"/>
        <v>129.13200000000001</v>
      </c>
      <c r="T1639" s="7">
        <f t="shared" si="103"/>
        <v>0.38896117978746475</v>
      </c>
    </row>
    <row r="1640" spans="1:20" ht="15.6">
      <c r="A1640" s="2">
        <v>2281</v>
      </c>
      <c r="B1640" s="3">
        <v>46248</v>
      </c>
      <c r="C1640" s="4">
        <f>YEAR(SalesDataTable[[#This Row],[Order Date]])</f>
        <v>2026</v>
      </c>
      <c r="D1640" s="16" t="str">
        <f>"Q"&amp;ROUNDUP(MONTH(SalesDataTable[[#This Row],[Order Date]])/3,0)</f>
        <v>Q3</v>
      </c>
      <c r="E1640" s="4">
        <f>MONTH(SalesDataTable[[#This Row],[Order Date]])</f>
        <v>8</v>
      </c>
      <c r="F1640" s="16" t="str">
        <f>TEXT(SalesDataTable[[#This Row],[Order Date]],"MMM")</f>
        <v>Aug</v>
      </c>
      <c r="G1640" s="4" t="s">
        <v>6</v>
      </c>
      <c r="H1640" s="4" t="s">
        <v>41</v>
      </c>
      <c r="I1640" s="4" t="s">
        <v>19</v>
      </c>
      <c r="J1640" s="4" t="s">
        <v>3</v>
      </c>
      <c r="K1640" s="4" t="s">
        <v>9</v>
      </c>
      <c r="L1640" s="4" t="s">
        <v>46</v>
      </c>
      <c r="M1640" s="8">
        <v>1</v>
      </c>
      <c r="N1640" s="5">
        <v>70.91</v>
      </c>
      <c r="O1640" s="6">
        <v>0</v>
      </c>
      <c r="P1640" s="5">
        <v>33.11</v>
      </c>
      <c r="Q1640" s="5">
        <f t="shared" si="100"/>
        <v>70.91</v>
      </c>
      <c r="R1640" s="5">
        <f t="shared" si="101"/>
        <v>33.11</v>
      </c>
      <c r="S1640" s="5">
        <f t="shared" si="102"/>
        <v>37.799999999999997</v>
      </c>
      <c r="T1640" s="7">
        <f t="shared" si="103"/>
        <v>0.53307008884501483</v>
      </c>
    </row>
    <row r="1641" spans="1:20" ht="15.6">
      <c r="A1641" s="2">
        <v>2414</v>
      </c>
      <c r="B1641" s="3">
        <v>46248</v>
      </c>
      <c r="C1641" s="4">
        <f>YEAR(SalesDataTable[[#This Row],[Order Date]])</f>
        <v>2026</v>
      </c>
      <c r="D1641" s="16" t="str">
        <f>"Q"&amp;ROUNDUP(MONTH(SalesDataTable[[#This Row],[Order Date]])/3,0)</f>
        <v>Q3</v>
      </c>
      <c r="E1641" s="4">
        <f>MONTH(SalesDataTable[[#This Row],[Order Date]])</f>
        <v>8</v>
      </c>
      <c r="F1641" s="16" t="str">
        <f>TEXT(SalesDataTable[[#This Row],[Order Date]],"MMM")</f>
        <v>Aug</v>
      </c>
      <c r="G1641" s="4" t="s">
        <v>6</v>
      </c>
      <c r="H1641" s="4" t="s">
        <v>27</v>
      </c>
      <c r="I1641" s="4" t="s">
        <v>8</v>
      </c>
      <c r="J1641" s="4" t="s">
        <v>16</v>
      </c>
      <c r="K1641" s="4" t="s">
        <v>4</v>
      </c>
      <c r="L1641" s="4" t="s">
        <v>22</v>
      </c>
      <c r="M1641" s="8">
        <v>6</v>
      </c>
      <c r="N1641" s="5">
        <v>50.94</v>
      </c>
      <c r="O1641" s="6">
        <v>0.1</v>
      </c>
      <c r="P1641" s="5">
        <v>22.76</v>
      </c>
      <c r="Q1641" s="5">
        <f t="shared" si="100"/>
        <v>275.07600000000002</v>
      </c>
      <c r="R1641" s="5">
        <f t="shared" si="101"/>
        <v>136.56</v>
      </c>
      <c r="S1641" s="5">
        <f t="shared" si="102"/>
        <v>138.51600000000002</v>
      </c>
      <c r="T1641" s="7">
        <f t="shared" si="103"/>
        <v>0.50355538105832576</v>
      </c>
    </row>
    <row r="1642" spans="1:20" ht="15.6">
      <c r="A1642" s="2">
        <v>3162</v>
      </c>
      <c r="B1642" s="3">
        <v>46248</v>
      </c>
      <c r="C1642" s="4">
        <f>YEAR(SalesDataTable[[#This Row],[Order Date]])</f>
        <v>2026</v>
      </c>
      <c r="D1642" s="16" t="str">
        <f>"Q"&amp;ROUNDUP(MONTH(SalesDataTable[[#This Row],[Order Date]])/3,0)</f>
        <v>Q3</v>
      </c>
      <c r="E1642" s="4">
        <f>MONTH(SalesDataTable[[#This Row],[Order Date]])</f>
        <v>8</v>
      </c>
      <c r="F1642" s="16" t="str">
        <f>TEXT(SalesDataTable[[#This Row],[Order Date]],"MMM")</f>
        <v>Aug</v>
      </c>
      <c r="G1642" s="4" t="s">
        <v>6</v>
      </c>
      <c r="H1642" s="4" t="s">
        <v>7</v>
      </c>
      <c r="I1642" s="4" t="s">
        <v>2</v>
      </c>
      <c r="J1642" s="4" t="s">
        <v>13</v>
      </c>
      <c r="K1642" s="4" t="s">
        <v>9</v>
      </c>
      <c r="L1642" s="4" t="s">
        <v>17</v>
      </c>
      <c r="M1642" s="8">
        <v>1</v>
      </c>
      <c r="N1642" s="5">
        <v>144.96</v>
      </c>
      <c r="O1642" s="6">
        <v>0.05</v>
      </c>
      <c r="P1642" s="5">
        <v>77.959999999999994</v>
      </c>
      <c r="Q1642" s="5">
        <f t="shared" si="100"/>
        <v>137.71199999999999</v>
      </c>
      <c r="R1642" s="5">
        <f t="shared" si="101"/>
        <v>77.959999999999994</v>
      </c>
      <c r="S1642" s="5">
        <f t="shared" si="102"/>
        <v>59.751999999999995</v>
      </c>
      <c r="T1642" s="7">
        <f t="shared" si="103"/>
        <v>0.43389101893807364</v>
      </c>
    </row>
    <row r="1643" spans="1:20" ht="15.6">
      <c r="A1643" s="2">
        <v>3200</v>
      </c>
      <c r="B1643" s="3">
        <v>46248</v>
      </c>
      <c r="C1643" s="4">
        <f>YEAR(SalesDataTable[[#This Row],[Order Date]])</f>
        <v>2026</v>
      </c>
      <c r="D1643" s="16" t="str">
        <f>"Q"&amp;ROUNDUP(MONTH(SalesDataTable[[#This Row],[Order Date]])/3,0)</f>
        <v>Q3</v>
      </c>
      <c r="E1643" s="4">
        <f>MONTH(SalesDataTable[[#This Row],[Order Date]])</f>
        <v>8</v>
      </c>
      <c r="F1643" s="16" t="str">
        <f>TEXT(SalesDataTable[[#This Row],[Order Date]],"MMM")</f>
        <v>Aug</v>
      </c>
      <c r="G1643" s="4" t="s">
        <v>20</v>
      </c>
      <c r="H1643" s="4" t="s">
        <v>33</v>
      </c>
      <c r="I1643" s="4" t="s">
        <v>19</v>
      </c>
      <c r="J1643" s="4" t="s">
        <v>13</v>
      </c>
      <c r="K1643" s="4" t="s">
        <v>9</v>
      </c>
      <c r="L1643" s="4" t="s">
        <v>37</v>
      </c>
      <c r="M1643" s="8">
        <v>1</v>
      </c>
      <c r="N1643" s="5">
        <v>152.97</v>
      </c>
      <c r="O1643" s="6">
        <v>0</v>
      </c>
      <c r="P1643" s="5">
        <v>79.66</v>
      </c>
      <c r="Q1643" s="5">
        <f t="shared" si="100"/>
        <v>152.97</v>
      </c>
      <c r="R1643" s="5">
        <f t="shared" si="101"/>
        <v>79.66</v>
      </c>
      <c r="S1643" s="5">
        <f t="shared" si="102"/>
        <v>73.31</v>
      </c>
      <c r="T1643" s="7">
        <f t="shared" si="103"/>
        <v>0.47924429626724196</v>
      </c>
    </row>
    <row r="1644" spans="1:20" ht="15.6">
      <c r="A1644" s="2">
        <v>3521</v>
      </c>
      <c r="B1644" s="3">
        <v>46248</v>
      </c>
      <c r="C1644" s="4">
        <f>YEAR(SalesDataTable[[#This Row],[Order Date]])</f>
        <v>2026</v>
      </c>
      <c r="D1644" s="16" t="str">
        <f>"Q"&amp;ROUNDUP(MONTH(SalesDataTable[[#This Row],[Order Date]])/3,0)</f>
        <v>Q3</v>
      </c>
      <c r="E1644" s="4">
        <f>MONTH(SalesDataTable[[#This Row],[Order Date]])</f>
        <v>8</v>
      </c>
      <c r="F1644" s="16" t="str">
        <f>TEXT(SalesDataTable[[#This Row],[Order Date]],"MMM")</f>
        <v>Aug</v>
      </c>
      <c r="G1644" s="4" t="s">
        <v>11</v>
      </c>
      <c r="H1644" s="4" t="s">
        <v>52</v>
      </c>
      <c r="I1644" s="4" t="s">
        <v>2</v>
      </c>
      <c r="J1644" s="4" t="s">
        <v>16</v>
      </c>
      <c r="K1644" s="4" t="s">
        <v>14</v>
      </c>
      <c r="L1644" s="4" t="s">
        <v>32</v>
      </c>
      <c r="M1644" s="8">
        <v>2</v>
      </c>
      <c r="N1644" s="5">
        <v>45.79</v>
      </c>
      <c r="O1644" s="6">
        <v>0</v>
      </c>
      <c r="P1644" s="5">
        <v>18.23</v>
      </c>
      <c r="Q1644" s="5">
        <f t="shared" si="100"/>
        <v>91.58</v>
      </c>
      <c r="R1644" s="5">
        <f t="shared" si="101"/>
        <v>36.46</v>
      </c>
      <c r="S1644" s="5">
        <f t="shared" si="102"/>
        <v>55.12</v>
      </c>
      <c r="T1644" s="7">
        <f t="shared" si="103"/>
        <v>0.60187813933173184</v>
      </c>
    </row>
    <row r="1645" spans="1:20" ht="15.6">
      <c r="A1645" s="2">
        <v>4447</v>
      </c>
      <c r="B1645" s="3">
        <v>46248</v>
      </c>
      <c r="C1645" s="4">
        <f>YEAR(SalesDataTable[[#This Row],[Order Date]])</f>
        <v>2026</v>
      </c>
      <c r="D1645" s="16" t="str">
        <f>"Q"&amp;ROUNDUP(MONTH(SalesDataTable[[#This Row],[Order Date]])/3,0)</f>
        <v>Q3</v>
      </c>
      <c r="E1645" s="4">
        <f>MONTH(SalesDataTable[[#This Row],[Order Date]])</f>
        <v>8</v>
      </c>
      <c r="F1645" s="16" t="str">
        <f>TEXT(SalesDataTable[[#This Row],[Order Date]],"MMM")</f>
        <v>Aug</v>
      </c>
      <c r="G1645" s="4" t="s">
        <v>6</v>
      </c>
      <c r="H1645" s="4" t="s">
        <v>27</v>
      </c>
      <c r="I1645" s="4" t="s">
        <v>2</v>
      </c>
      <c r="J1645" s="4" t="s">
        <v>13</v>
      </c>
      <c r="K1645" s="4" t="s">
        <v>14</v>
      </c>
      <c r="L1645" s="4" t="s">
        <v>48</v>
      </c>
      <c r="M1645" s="8">
        <v>1</v>
      </c>
      <c r="N1645" s="5">
        <v>161.31</v>
      </c>
      <c r="O1645" s="6">
        <v>0</v>
      </c>
      <c r="P1645" s="5">
        <v>87.81</v>
      </c>
      <c r="Q1645" s="5">
        <f t="shared" si="100"/>
        <v>161.31</v>
      </c>
      <c r="R1645" s="5">
        <f t="shared" si="101"/>
        <v>87.81</v>
      </c>
      <c r="S1645" s="5">
        <f t="shared" si="102"/>
        <v>73.5</v>
      </c>
      <c r="T1645" s="7">
        <f t="shared" si="103"/>
        <v>0.45564441138181139</v>
      </c>
    </row>
    <row r="1646" spans="1:20" ht="15.6">
      <c r="A1646" s="2">
        <v>421</v>
      </c>
      <c r="B1646" s="3">
        <v>46249</v>
      </c>
      <c r="C1646" s="4">
        <f>YEAR(SalesDataTable[[#This Row],[Order Date]])</f>
        <v>2026</v>
      </c>
      <c r="D1646" s="16" t="str">
        <f>"Q"&amp;ROUNDUP(MONTH(SalesDataTable[[#This Row],[Order Date]])/3,0)</f>
        <v>Q3</v>
      </c>
      <c r="E1646" s="4">
        <f>MONTH(SalesDataTable[[#This Row],[Order Date]])</f>
        <v>8</v>
      </c>
      <c r="F1646" s="16" t="str">
        <f>TEXT(SalesDataTable[[#This Row],[Order Date]],"MMM")</f>
        <v>Aug</v>
      </c>
      <c r="G1646" s="4" t="s">
        <v>20</v>
      </c>
      <c r="H1646" s="4" t="s">
        <v>31</v>
      </c>
      <c r="I1646" s="4" t="s">
        <v>2</v>
      </c>
      <c r="J1646" s="4" t="s">
        <v>13</v>
      </c>
      <c r="K1646" s="4" t="s">
        <v>34</v>
      </c>
      <c r="L1646" s="4" t="s">
        <v>42</v>
      </c>
      <c r="M1646" s="8">
        <v>2</v>
      </c>
      <c r="N1646" s="5">
        <v>35.97</v>
      </c>
      <c r="O1646" s="6">
        <v>0.05</v>
      </c>
      <c r="P1646" s="5">
        <v>14.28</v>
      </c>
      <c r="Q1646" s="5">
        <f t="shared" si="100"/>
        <v>68.342999999999989</v>
      </c>
      <c r="R1646" s="5">
        <f t="shared" si="101"/>
        <v>28.56</v>
      </c>
      <c r="S1646" s="5">
        <f t="shared" si="102"/>
        <v>39.782999999999987</v>
      </c>
      <c r="T1646" s="7">
        <f t="shared" si="103"/>
        <v>0.58210789693165343</v>
      </c>
    </row>
    <row r="1647" spans="1:20" ht="15.6">
      <c r="A1647" s="2">
        <v>962</v>
      </c>
      <c r="B1647" s="3">
        <v>46249</v>
      </c>
      <c r="C1647" s="4">
        <f>YEAR(SalesDataTable[[#This Row],[Order Date]])</f>
        <v>2026</v>
      </c>
      <c r="D1647" s="16" t="str">
        <f>"Q"&amp;ROUNDUP(MONTH(SalesDataTable[[#This Row],[Order Date]])/3,0)</f>
        <v>Q3</v>
      </c>
      <c r="E1647" s="4">
        <f>MONTH(SalesDataTable[[#This Row],[Order Date]])</f>
        <v>8</v>
      </c>
      <c r="F1647" s="16" t="str">
        <f>TEXT(SalesDataTable[[#This Row],[Order Date]],"MMM")</f>
        <v>Aug</v>
      </c>
      <c r="G1647" s="4" t="s">
        <v>0</v>
      </c>
      <c r="H1647" s="4" t="s">
        <v>1</v>
      </c>
      <c r="I1647" s="4" t="s">
        <v>19</v>
      </c>
      <c r="J1647" s="4" t="s">
        <v>13</v>
      </c>
      <c r="K1647" s="4" t="s">
        <v>34</v>
      </c>
      <c r="L1647" s="4" t="s">
        <v>35</v>
      </c>
      <c r="M1647" s="8">
        <v>2</v>
      </c>
      <c r="N1647" s="5">
        <v>39.729999999999997</v>
      </c>
      <c r="O1647" s="6">
        <v>0</v>
      </c>
      <c r="P1647" s="5">
        <v>14.95</v>
      </c>
      <c r="Q1647" s="5">
        <f t="shared" si="100"/>
        <v>79.459999999999994</v>
      </c>
      <c r="R1647" s="5">
        <f t="shared" si="101"/>
        <v>29.9</v>
      </c>
      <c r="S1647" s="5">
        <f t="shared" si="102"/>
        <v>49.559999999999995</v>
      </c>
      <c r="T1647" s="7">
        <f t="shared" si="103"/>
        <v>0.62371004278882458</v>
      </c>
    </row>
    <row r="1648" spans="1:20" ht="15.6">
      <c r="A1648" s="2">
        <v>1386</v>
      </c>
      <c r="B1648" s="3">
        <v>46249</v>
      </c>
      <c r="C1648" s="4">
        <f>YEAR(SalesDataTable[[#This Row],[Order Date]])</f>
        <v>2026</v>
      </c>
      <c r="D1648" s="16" t="str">
        <f>"Q"&amp;ROUNDUP(MONTH(SalesDataTable[[#This Row],[Order Date]])/3,0)</f>
        <v>Q3</v>
      </c>
      <c r="E1648" s="4">
        <f>MONTH(SalesDataTable[[#This Row],[Order Date]])</f>
        <v>8</v>
      </c>
      <c r="F1648" s="16" t="str">
        <f>TEXT(SalesDataTable[[#This Row],[Order Date]],"MMM")</f>
        <v>Aug</v>
      </c>
      <c r="G1648" s="4" t="s">
        <v>6</v>
      </c>
      <c r="H1648" s="4" t="s">
        <v>43</v>
      </c>
      <c r="I1648" s="4" t="s">
        <v>2</v>
      </c>
      <c r="J1648" s="4" t="s">
        <v>16</v>
      </c>
      <c r="K1648" s="4" t="s">
        <v>14</v>
      </c>
      <c r="L1648" s="4" t="s">
        <v>15</v>
      </c>
      <c r="M1648" s="8">
        <v>2</v>
      </c>
      <c r="N1648" s="5">
        <v>36.049999999999997</v>
      </c>
      <c r="O1648" s="6">
        <v>0</v>
      </c>
      <c r="P1648" s="5">
        <v>13.8</v>
      </c>
      <c r="Q1648" s="5">
        <f t="shared" si="100"/>
        <v>72.099999999999994</v>
      </c>
      <c r="R1648" s="5">
        <f t="shared" si="101"/>
        <v>27.6</v>
      </c>
      <c r="S1648" s="5">
        <f t="shared" si="102"/>
        <v>44.499999999999993</v>
      </c>
      <c r="T1648" s="7">
        <f t="shared" si="103"/>
        <v>0.61719833564493753</v>
      </c>
    </row>
    <row r="1649" spans="1:20" ht="15.6">
      <c r="A1649" s="2">
        <v>3083</v>
      </c>
      <c r="B1649" s="3">
        <v>46249</v>
      </c>
      <c r="C1649" s="4">
        <f>YEAR(SalesDataTable[[#This Row],[Order Date]])</f>
        <v>2026</v>
      </c>
      <c r="D1649" s="16" t="str">
        <f>"Q"&amp;ROUNDUP(MONTH(SalesDataTable[[#This Row],[Order Date]])/3,0)</f>
        <v>Q3</v>
      </c>
      <c r="E1649" s="4">
        <f>MONTH(SalesDataTable[[#This Row],[Order Date]])</f>
        <v>8</v>
      </c>
      <c r="F1649" s="16" t="str">
        <f>TEXT(SalesDataTable[[#This Row],[Order Date]],"MMM")</f>
        <v>Aug</v>
      </c>
      <c r="G1649" s="4" t="s">
        <v>20</v>
      </c>
      <c r="H1649" s="4" t="s">
        <v>31</v>
      </c>
      <c r="I1649" s="4" t="s">
        <v>2</v>
      </c>
      <c r="J1649" s="4" t="s">
        <v>13</v>
      </c>
      <c r="K1649" s="4" t="s">
        <v>23</v>
      </c>
      <c r="L1649" s="4" t="s">
        <v>29</v>
      </c>
      <c r="M1649" s="8">
        <v>1</v>
      </c>
      <c r="N1649" s="5">
        <v>194.36</v>
      </c>
      <c r="O1649" s="6">
        <v>0</v>
      </c>
      <c r="P1649" s="5">
        <v>106.01</v>
      </c>
      <c r="Q1649" s="5">
        <f t="shared" si="100"/>
        <v>194.36</v>
      </c>
      <c r="R1649" s="5">
        <f t="shared" si="101"/>
        <v>106.01</v>
      </c>
      <c r="S1649" s="5">
        <f t="shared" si="102"/>
        <v>88.350000000000009</v>
      </c>
      <c r="T1649" s="7">
        <f t="shared" si="103"/>
        <v>0.45456884132537562</v>
      </c>
    </row>
    <row r="1650" spans="1:20" ht="15.6">
      <c r="A1650" s="2">
        <v>3174</v>
      </c>
      <c r="B1650" s="3">
        <v>46249</v>
      </c>
      <c r="C1650" s="4">
        <f>YEAR(SalesDataTable[[#This Row],[Order Date]])</f>
        <v>2026</v>
      </c>
      <c r="D1650" s="16" t="str">
        <f>"Q"&amp;ROUNDUP(MONTH(SalesDataTable[[#This Row],[Order Date]])/3,0)</f>
        <v>Q3</v>
      </c>
      <c r="E1650" s="4">
        <f>MONTH(SalesDataTable[[#This Row],[Order Date]])</f>
        <v>8</v>
      </c>
      <c r="F1650" s="16" t="str">
        <f>TEXT(SalesDataTable[[#This Row],[Order Date]],"MMM")</f>
        <v>Aug</v>
      </c>
      <c r="G1650" s="4" t="s">
        <v>20</v>
      </c>
      <c r="H1650" s="4" t="s">
        <v>21</v>
      </c>
      <c r="I1650" s="4" t="s">
        <v>19</v>
      </c>
      <c r="J1650" s="4" t="s">
        <v>3</v>
      </c>
      <c r="K1650" s="4" t="s">
        <v>23</v>
      </c>
      <c r="L1650" s="4" t="s">
        <v>29</v>
      </c>
      <c r="M1650" s="8">
        <v>1</v>
      </c>
      <c r="N1650" s="5">
        <v>192.67</v>
      </c>
      <c r="O1650" s="6">
        <v>0.05</v>
      </c>
      <c r="P1650" s="5">
        <v>103.37</v>
      </c>
      <c r="Q1650" s="5">
        <f t="shared" si="100"/>
        <v>183.03649999999999</v>
      </c>
      <c r="R1650" s="5">
        <f t="shared" si="101"/>
        <v>103.37</v>
      </c>
      <c r="S1650" s="5">
        <f t="shared" si="102"/>
        <v>79.666499999999985</v>
      </c>
      <c r="T1650" s="7">
        <f t="shared" si="103"/>
        <v>0.43524925356417976</v>
      </c>
    </row>
    <row r="1651" spans="1:20" ht="15.6">
      <c r="A1651" s="2">
        <v>4045</v>
      </c>
      <c r="B1651" s="3">
        <v>46249</v>
      </c>
      <c r="C1651" s="4">
        <f>YEAR(SalesDataTable[[#This Row],[Order Date]])</f>
        <v>2026</v>
      </c>
      <c r="D1651" s="16" t="str">
        <f>"Q"&amp;ROUNDUP(MONTH(SalesDataTable[[#This Row],[Order Date]])/3,0)</f>
        <v>Q3</v>
      </c>
      <c r="E1651" s="4">
        <f>MONTH(SalesDataTable[[#This Row],[Order Date]])</f>
        <v>8</v>
      </c>
      <c r="F1651" s="16" t="str">
        <f>TEXT(SalesDataTable[[#This Row],[Order Date]],"MMM")</f>
        <v>Aug</v>
      </c>
      <c r="G1651" s="4" t="s">
        <v>11</v>
      </c>
      <c r="H1651" s="4" t="s">
        <v>52</v>
      </c>
      <c r="I1651" s="4" t="s">
        <v>2</v>
      </c>
      <c r="J1651" s="4" t="s">
        <v>13</v>
      </c>
      <c r="K1651" s="4" t="s">
        <v>9</v>
      </c>
      <c r="L1651" s="4" t="s">
        <v>10</v>
      </c>
      <c r="M1651" s="8">
        <v>3</v>
      </c>
      <c r="N1651" s="5">
        <v>92.12</v>
      </c>
      <c r="O1651" s="6">
        <v>0.1</v>
      </c>
      <c r="P1651" s="5">
        <v>44.1</v>
      </c>
      <c r="Q1651" s="5">
        <f t="shared" si="100"/>
        <v>248.72400000000002</v>
      </c>
      <c r="R1651" s="5">
        <f t="shared" si="101"/>
        <v>132.30000000000001</v>
      </c>
      <c r="S1651" s="5">
        <f t="shared" si="102"/>
        <v>116.42400000000001</v>
      </c>
      <c r="T1651" s="7">
        <f t="shared" si="103"/>
        <v>0.46808510638297873</v>
      </c>
    </row>
    <row r="1652" spans="1:20" ht="15.6">
      <c r="A1652" s="2">
        <v>4850</v>
      </c>
      <c r="B1652" s="3">
        <v>46249</v>
      </c>
      <c r="C1652" s="4">
        <f>YEAR(SalesDataTable[[#This Row],[Order Date]])</f>
        <v>2026</v>
      </c>
      <c r="D1652" s="16" t="str">
        <f>"Q"&amp;ROUNDUP(MONTH(SalesDataTable[[#This Row],[Order Date]])/3,0)</f>
        <v>Q3</v>
      </c>
      <c r="E1652" s="4">
        <f>MONTH(SalesDataTable[[#This Row],[Order Date]])</f>
        <v>8</v>
      </c>
      <c r="F1652" s="16" t="str">
        <f>TEXT(SalesDataTable[[#This Row],[Order Date]],"MMM")</f>
        <v>Aug</v>
      </c>
      <c r="G1652" s="4" t="s">
        <v>6</v>
      </c>
      <c r="H1652" s="4" t="s">
        <v>7</v>
      </c>
      <c r="I1652" s="4" t="s">
        <v>19</v>
      </c>
      <c r="J1652" s="4" t="s">
        <v>16</v>
      </c>
      <c r="K1652" s="4" t="s">
        <v>23</v>
      </c>
      <c r="L1652" s="4" t="s">
        <v>29</v>
      </c>
      <c r="M1652" s="8">
        <v>1</v>
      </c>
      <c r="N1652" s="5">
        <v>192.82</v>
      </c>
      <c r="O1652" s="6">
        <v>0</v>
      </c>
      <c r="P1652" s="5">
        <v>104.98</v>
      </c>
      <c r="Q1652" s="5">
        <f t="shared" si="100"/>
        <v>192.82</v>
      </c>
      <c r="R1652" s="5">
        <f t="shared" si="101"/>
        <v>104.98</v>
      </c>
      <c r="S1652" s="5">
        <f t="shared" si="102"/>
        <v>87.839999999999989</v>
      </c>
      <c r="T1652" s="7">
        <f t="shared" si="103"/>
        <v>0.45555440307022088</v>
      </c>
    </row>
    <row r="1653" spans="1:20" ht="15.6">
      <c r="A1653" s="2">
        <v>71</v>
      </c>
      <c r="B1653" s="3">
        <v>46250</v>
      </c>
      <c r="C1653" s="4">
        <f>YEAR(SalesDataTable[[#This Row],[Order Date]])</f>
        <v>2026</v>
      </c>
      <c r="D1653" s="16" t="str">
        <f>"Q"&amp;ROUNDUP(MONTH(SalesDataTable[[#This Row],[Order Date]])/3,0)</f>
        <v>Q3</v>
      </c>
      <c r="E1653" s="4">
        <f>MONTH(SalesDataTable[[#This Row],[Order Date]])</f>
        <v>8</v>
      </c>
      <c r="F1653" s="16" t="str">
        <f>TEXT(SalesDataTable[[#This Row],[Order Date]],"MMM")</f>
        <v>Aug</v>
      </c>
      <c r="G1653" s="4" t="s">
        <v>11</v>
      </c>
      <c r="H1653" s="4" t="s">
        <v>52</v>
      </c>
      <c r="I1653" s="4" t="s">
        <v>2</v>
      </c>
      <c r="J1653" s="4" t="s">
        <v>13</v>
      </c>
      <c r="K1653" s="4" t="s">
        <v>4</v>
      </c>
      <c r="L1653" s="4" t="s">
        <v>5</v>
      </c>
      <c r="M1653" s="8">
        <v>3</v>
      </c>
      <c r="N1653" s="5">
        <v>80.099999999999994</v>
      </c>
      <c r="O1653" s="6">
        <v>0</v>
      </c>
      <c r="P1653" s="5">
        <v>42.41</v>
      </c>
      <c r="Q1653" s="5">
        <f t="shared" si="100"/>
        <v>240.29999999999998</v>
      </c>
      <c r="R1653" s="5">
        <f t="shared" si="101"/>
        <v>127.22999999999999</v>
      </c>
      <c r="S1653" s="5">
        <f t="shared" si="102"/>
        <v>113.07</v>
      </c>
      <c r="T1653" s="7">
        <f t="shared" si="103"/>
        <v>0.47053682896379528</v>
      </c>
    </row>
    <row r="1654" spans="1:20" ht="15.6">
      <c r="A1654" s="2">
        <v>627</v>
      </c>
      <c r="B1654" s="3">
        <v>46250</v>
      </c>
      <c r="C1654" s="4">
        <f>YEAR(SalesDataTable[[#This Row],[Order Date]])</f>
        <v>2026</v>
      </c>
      <c r="D1654" s="16" t="str">
        <f>"Q"&amp;ROUNDUP(MONTH(SalesDataTable[[#This Row],[Order Date]])/3,0)</f>
        <v>Q3</v>
      </c>
      <c r="E1654" s="4">
        <f>MONTH(SalesDataTable[[#This Row],[Order Date]])</f>
        <v>8</v>
      </c>
      <c r="F1654" s="16" t="str">
        <f>TEXT(SalesDataTable[[#This Row],[Order Date]],"MMM")</f>
        <v>Aug</v>
      </c>
      <c r="G1654" s="4" t="s">
        <v>20</v>
      </c>
      <c r="H1654" s="4" t="s">
        <v>31</v>
      </c>
      <c r="I1654" s="4" t="s">
        <v>28</v>
      </c>
      <c r="J1654" s="4" t="s">
        <v>13</v>
      </c>
      <c r="K1654" s="4" t="s">
        <v>4</v>
      </c>
      <c r="L1654" s="4" t="s">
        <v>5</v>
      </c>
      <c r="M1654" s="8">
        <v>6</v>
      </c>
      <c r="N1654" s="5">
        <v>83.26</v>
      </c>
      <c r="O1654" s="6">
        <v>0</v>
      </c>
      <c r="P1654" s="5">
        <v>43.8</v>
      </c>
      <c r="Q1654" s="5">
        <f t="shared" si="100"/>
        <v>499.56000000000006</v>
      </c>
      <c r="R1654" s="5">
        <f t="shared" si="101"/>
        <v>262.79999999999995</v>
      </c>
      <c r="S1654" s="5">
        <f t="shared" si="102"/>
        <v>236.7600000000001</v>
      </c>
      <c r="T1654" s="7">
        <f t="shared" si="103"/>
        <v>0.47393706461686297</v>
      </c>
    </row>
    <row r="1655" spans="1:20" ht="15.6">
      <c r="A1655" s="2">
        <v>959</v>
      </c>
      <c r="B1655" s="3">
        <v>46250</v>
      </c>
      <c r="C1655" s="4">
        <f>YEAR(SalesDataTable[[#This Row],[Order Date]])</f>
        <v>2026</v>
      </c>
      <c r="D1655" s="16" t="str">
        <f>"Q"&amp;ROUNDUP(MONTH(SalesDataTable[[#This Row],[Order Date]])/3,0)</f>
        <v>Q3</v>
      </c>
      <c r="E1655" s="4">
        <f>MONTH(SalesDataTable[[#This Row],[Order Date]])</f>
        <v>8</v>
      </c>
      <c r="F1655" s="16" t="str">
        <f>TEXT(SalesDataTable[[#This Row],[Order Date]],"MMM")</f>
        <v>Aug</v>
      </c>
      <c r="G1655" s="4" t="s">
        <v>6</v>
      </c>
      <c r="H1655" s="4" t="s">
        <v>7</v>
      </c>
      <c r="I1655" s="4" t="s">
        <v>19</v>
      </c>
      <c r="J1655" s="4" t="s">
        <v>3</v>
      </c>
      <c r="K1655" s="4" t="s">
        <v>34</v>
      </c>
      <c r="L1655" s="4" t="s">
        <v>35</v>
      </c>
      <c r="M1655" s="8">
        <v>4</v>
      </c>
      <c r="N1655" s="5">
        <v>40.46</v>
      </c>
      <c r="O1655" s="6">
        <v>0</v>
      </c>
      <c r="P1655" s="5">
        <v>15.12</v>
      </c>
      <c r="Q1655" s="5">
        <f t="shared" si="100"/>
        <v>161.84</v>
      </c>
      <c r="R1655" s="5">
        <f t="shared" si="101"/>
        <v>60.48</v>
      </c>
      <c r="S1655" s="5">
        <f t="shared" si="102"/>
        <v>101.36000000000001</v>
      </c>
      <c r="T1655" s="7">
        <f t="shared" si="103"/>
        <v>0.62629757785467133</v>
      </c>
    </row>
    <row r="1656" spans="1:20" ht="15.6">
      <c r="A1656" s="2">
        <v>967</v>
      </c>
      <c r="B1656" s="3">
        <v>46250</v>
      </c>
      <c r="C1656" s="4">
        <f>YEAR(SalesDataTable[[#This Row],[Order Date]])</f>
        <v>2026</v>
      </c>
      <c r="D1656" s="16" t="str">
        <f>"Q"&amp;ROUNDUP(MONTH(SalesDataTable[[#This Row],[Order Date]])/3,0)</f>
        <v>Q3</v>
      </c>
      <c r="E1656" s="4">
        <f>MONTH(SalesDataTable[[#This Row],[Order Date]])</f>
        <v>8</v>
      </c>
      <c r="F1656" s="16" t="str">
        <f>TEXT(SalesDataTable[[#This Row],[Order Date]],"MMM")</f>
        <v>Aug</v>
      </c>
      <c r="G1656" s="4" t="s">
        <v>11</v>
      </c>
      <c r="H1656" s="4" t="s">
        <v>52</v>
      </c>
      <c r="I1656" s="4" t="s">
        <v>8</v>
      </c>
      <c r="J1656" s="4" t="s">
        <v>3</v>
      </c>
      <c r="K1656" s="4" t="s">
        <v>4</v>
      </c>
      <c r="L1656" s="4" t="s">
        <v>5</v>
      </c>
      <c r="M1656" s="8">
        <v>5</v>
      </c>
      <c r="N1656" s="5">
        <v>81.55</v>
      </c>
      <c r="O1656" s="6">
        <v>0.2</v>
      </c>
      <c r="P1656" s="5">
        <v>42.09</v>
      </c>
      <c r="Q1656" s="5">
        <f t="shared" si="100"/>
        <v>326.20000000000005</v>
      </c>
      <c r="R1656" s="5">
        <f t="shared" si="101"/>
        <v>210.45000000000002</v>
      </c>
      <c r="S1656" s="5">
        <f t="shared" si="102"/>
        <v>115.75000000000003</v>
      </c>
      <c r="T1656" s="7">
        <f t="shared" si="103"/>
        <v>0.3548436541998774</v>
      </c>
    </row>
    <row r="1657" spans="1:20" ht="15.6">
      <c r="A1657" s="2">
        <v>1267</v>
      </c>
      <c r="B1657" s="3">
        <v>46250</v>
      </c>
      <c r="C1657" s="4">
        <f>YEAR(SalesDataTable[[#This Row],[Order Date]])</f>
        <v>2026</v>
      </c>
      <c r="D1657" s="16" t="str">
        <f>"Q"&amp;ROUNDUP(MONTH(SalesDataTable[[#This Row],[Order Date]])/3,0)</f>
        <v>Q3</v>
      </c>
      <c r="E1657" s="4">
        <f>MONTH(SalesDataTable[[#This Row],[Order Date]])</f>
        <v>8</v>
      </c>
      <c r="F1657" s="16" t="str">
        <f>TEXT(SalesDataTable[[#This Row],[Order Date]],"MMM")</f>
        <v>Aug</v>
      </c>
      <c r="G1657" s="4" t="s">
        <v>6</v>
      </c>
      <c r="H1657" s="4" t="s">
        <v>43</v>
      </c>
      <c r="I1657" s="4" t="s">
        <v>19</v>
      </c>
      <c r="J1657" s="4" t="s">
        <v>13</v>
      </c>
      <c r="K1657" s="4" t="s">
        <v>23</v>
      </c>
      <c r="L1657" s="4" t="s">
        <v>40</v>
      </c>
      <c r="M1657" s="8">
        <v>2</v>
      </c>
      <c r="N1657" s="5">
        <v>83.56</v>
      </c>
      <c r="O1657" s="6">
        <v>0</v>
      </c>
      <c r="P1657" s="5">
        <v>39.119999999999997</v>
      </c>
      <c r="Q1657" s="5">
        <f t="shared" si="100"/>
        <v>167.12</v>
      </c>
      <c r="R1657" s="5">
        <f t="shared" si="101"/>
        <v>78.239999999999995</v>
      </c>
      <c r="S1657" s="5">
        <f t="shared" si="102"/>
        <v>88.88000000000001</v>
      </c>
      <c r="T1657" s="7">
        <f t="shared" si="103"/>
        <v>0.53183341311632359</v>
      </c>
    </row>
    <row r="1658" spans="1:20" ht="15.6">
      <c r="A1658" s="2">
        <v>1394</v>
      </c>
      <c r="B1658" s="3">
        <v>46250</v>
      </c>
      <c r="C1658" s="4">
        <f>YEAR(SalesDataTable[[#This Row],[Order Date]])</f>
        <v>2026</v>
      </c>
      <c r="D1658" s="16" t="str">
        <f>"Q"&amp;ROUNDUP(MONTH(SalesDataTable[[#This Row],[Order Date]])/3,0)</f>
        <v>Q3</v>
      </c>
      <c r="E1658" s="4">
        <f>MONTH(SalesDataTable[[#This Row],[Order Date]])</f>
        <v>8</v>
      </c>
      <c r="F1658" s="16" t="str">
        <f>TEXT(SalesDataTable[[#This Row],[Order Date]],"MMM")</f>
        <v>Aug</v>
      </c>
      <c r="G1658" s="4" t="s">
        <v>11</v>
      </c>
      <c r="H1658" s="4" t="s">
        <v>39</v>
      </c>
      <c r="I1658" s="4" t="s">
        <v>2</v>
      </c>
      <c r="J1658" s="4" t="s">
        <v>3</v>
      </c>
      <c r="K1658" s="4" t="s">
        <v>23</v>
      </c>
      <c r="L1658" s="4" t="s">
        <v>51</v>
      </c>
      <c r="M1658" s="8">
        <v>3</v>
      </c>
      <c r="N1658" s="5">
        <v>125.75</v>
      </c>
      <c r="O1658" s="6">
        <v>0</v>
      </c>
      <c r="P1658" s="5">
        <v>62.05</v>
      </c>
      <c r="Q1658" s="5">
        <f t="shared" si="100"/>
        <v>377.25</v>
      </c>
      <c r="R1658" s="5">
        <f t="shared" si="101"/>
        <v>186.14999999999998</v>
      </c>
      <c r="S1658" s="5">
        <f t="shared" si="102"/>
        <v>191.10000000000002</v>
      </c>
      <c r="T1658" s="7">
        <f t="shared" si="103"/>
        <v>0.50656063618290259</v>
      </c>
    </row>
    <row r="1659" spans="1:20" ht="15.6">
      <c r="A1659" s="2">
        <v>1652</v>
      </c>
      <c r="B1659" s="3">
        <v>46250</v>
      </c>
      <c r="C1659" s="4">
        <f>YEAR(SalesDataTable[[#This Row],[Order Date]])</f>
        <v>2026</v>
      </c>
      <c r="D1659" s="16" t="str">
        <f>"Q"&amp;ROUNDUP(MONTH(SalesDataTable[[#This Row],[Order Date]])/3,0)</f>
        <v>Q3</v>
      </c>
      <c r="E1659" s="4">
        <f>MONTH(SalesDataTable[[#This Row],[Order Date]])</f>
        <v>8</v>
      </c>
      <c r="F1659" s="16" t="str">
        <f>TEXT(SalesDataTable[[#This Row],[Order Date]],"MMM")</f>
        <v>Aug</v>
      </c>
      <c r="G1659" s="4" t="s">
        <v>0</v>
      </c>
      <c r="H1659" s="4" t="s">
        <v>1</v>
      </c>
      <c r="I1659" s="4" t="s">
        <v>2</v>
      </c>
      <c r="J1659" s="4" t="s">
        <v>3</v>
      </c>
      <c r="K1659" s="4" t="s">
        <v>14</v>
      </c>
      <c r="L1659" s="4" t="s">
        <v>15</v>
      </c>
      <c r="M1659" s="8">
        <v>1</v>
      </c>
      <c r="N1659" s="5">
        <v>35.619999999999997</v>
      </c>
      <c r="O1659" s="6">
        <v>0.1</v>
      </c>
      <c r="P1659" s="5">
        <v>13.55</v>
      </c>
      <c r="Q1659" s="5">
        <f t="shared" si="100"/>
        <v>32.058</v>
      </c>
      <c r="R1659" s="5">
        <f t="shared" si="101"/>
        <v>13.55</v>
      </c>
      <c r="S1659" s="5">
        <f t="shared" si="102"/>
        <v>18.507999999999999</v>
      </c>
      <c r="T1659" s="7">
        <f t="shared" si="103"/>
        <v>0.57732859192713204</v>
      </c>
    </row>
    <row r="1660" spans="1:20" ht="15.6">
      <c r="A1660" s="2">
        <v>2126</v>
      </c>
      <c r="B1660" s="3">
        <v>46250</v>
      </c>
      <c r="C1660" s="4">
        <f>YEAR(SalesDataTable[[#This Row],[Order Date]])</f>
        <v>2026</v>
      </c>
      <c r="D1660" s="16" t="str">
        <f>"Q"&amp;ROUNDUP(MONTH(SalesDataTable[[#This Row],[Order Date]])/3,0)</f>
        <v>Q3</v>
      </c>
      <c r="E1660" s="4">
        <f>MONTH(SalesDataTable[[#This Row],[Order Date]])</f>
        <v>8</v>
      </c>
      <c r="F1660" s="16" t="str">
        <f>TEXT(SalesDataTable[[#This Row],[Order Date]],"MMM")</f>
        <v>Aug</v>
      </c>
      <c r="G1660" s="4" t="s">
        <v>6</v>
      </c>
      <c r="H1660" s="4" t="s">
        <v>49</v>
      </c>
      <c r="I1660" s="4" t="s">
        <v>2</v>
      </c>
      <c r="J1660" s="4" t="s">
        <v>16</v>
      </c>
      <c r="K1660" s="4" t="s">
        <v>4</v>
      </c>
      <c r="L1660" s="4" t="s">
        <v>30</v>
      </c>
      <c r="M1660" s="8">
        <v>2</v>
      </c>
      <c r="N1660" s="5">
        <v>104.02</v>
      </c>
      <c r="O1660" s="6">
        <v>0</v>
      </c>
      <c r="P1660" s="5">
        <v>50.26</v>
      </c>
      <c r="Q1660" s="5">
        <f t="shared" si="100"/>
        <v>208.04</v>
      </c>
      <c r="R1660" s="5">
        <f t="shared" si="101"/>
        <v>100.52</v>
      </c>
      <c r="S1660" s="5">
        <f t="shared" si="102"/>
        <v>107.52</v>
      </c>
      <c r="T1660" s="7">
        <f t="shared" si="103"/>
        <v>0.51682368775235532</v>
      </c>
    </row>
    <row r="1661" spans="1:20" ht="15.6">
      <c r="A1661" s="2">
        <v>2282</v>
      </c>
      <c r="B1661" s="3">
        <v>46250</v>
      </c>
      <c r="C1661" s="4">
        <f>YEAR(SalesDataTable[[#This Row],[Order Date]])</f>
        <v>2026</v>
      </c>
      <c r="D1661" s="16" t="str">
        <f>"Q"&amp;ROUNDUP(MONTH(SalesDataTable[[#This Row],[Order Date]])/3,0)</f>
        <v>Q3</v>
      </c>
      <c r="E1661" s="4">
        <f>MONTH(SalesDataTable[[#This Row],[Order Date]])</f>
        <v>8</v>
      </c>
      <c r="F1661" s="16" t="str">
        <f>TEXT(SalesDataTable[[#This Row],[Order Date]],"MMM")</f>
        <v>Aug</v>
      </c>
      <c r="G1661" s="4" t="s">
        <v>6</v>
      </c>
      <c r="H1661" s="4" t="s">
        <v>27</v>
      </c>
      <c r="I1661" s="4" t="s">
        <v>8</v>
      </c>
      <c r="J1661" s="4" t="s">
        <v>16</v>
      </c>
      <c r="K1661" s="4" t="s">
        <v>9</v>
      </c>
      <c r="L1661" s="4" t="s">
        <v>10</v>
      </c>
      <c r="M1661" s="8">
        <v>8</v>
      </c>
      <c r="N1661" s="5">
        <v>92.71</v>
      </c>
      <c r="O1661" s="6">
        <v>0.1</v>
      </c>
      <c r="P1661" s="5">
        <v>44.83</v>
      </c>
      <c r="Q1661" s="5">
        <f t="shared" si="100"/>
        <v>667.51199999999994</v>
      </c>
      <c r="R1661" s="5">
        <f t="shared" si="101"/>
        <v>358.64</v>
      </c>
      <c r="S1661" s="5">
        <f t="shared" si="102"/>
        <v>308.87199999999996</v>
      </c>
      <c r="T1661" s="7">
        <f t="shared" si="103"/>
        <v>0.46272126943036229</v>
      </c>
    </row>
    <row r="1662" spans="1:20" ht="15.6">
      <c r="A1662" s="2">
        <v>2426</v>
      </c>
      <c r="B1662" s="3">
        <v>46250</v>
      </c>
      <c r="C1662" s="4">
        <f>YEAR(SalesDataTable[[#This Row],[Order Date]])</f>
        <v>2026</v>
      </c>
      <c r="D1662" s="16" t="str">
        <f>"Q"&amp;ROUNDUP(MONTH(SalesDataTable[[#This Row],[Order Date]])/3,0)</f>
        <v>Q3</v>
      </c>
      <c r="E1662" s="4">
        <f>MONTH(SalesDataTable[[#This Row],[Order Date]])</f>
        <v>8</v>
      </c>
      <c r="F1662" s="16" t="str">
        <f>TEXT(SalesDataTable[[#This Row],[Order Date]],"MMM")</f>
        <v>Aug</v>
      </c>
      <c r="G1662" s="4" t="s">
        <v>6</v>
      </c>
      <c r="H1662" s="4" t="s">
        <v>43</v>
      </c>
      <c r="I1662" s="4" t="s">
        <v>2</v>
      </c>
      <c r="J1662" s="4" t="s">
        <v>13</v>
      </c>
      <c r="K1662" s="4" t="s">
        <v>9</v>
      </c>
      <c r="L1662" s="4" t="s">
        <v>10</v>
      </c>
      <c r="M1662" s="8">
        <v>1</v>
      </c>
      <c r="N1662" s="5">
        <v>90.58</v>
      </c>
      <c r="O1662" s="6">
        <v>0</v>
      </c>
      <c r="P1662" s="5">
        <v>44.53</v>
      </c>
      <c r="Q1662" s="5">
        <f t="shared" si="100"/>
        <v>90.58</v>
      </c>
      <c r="R1662" s="5">
        <f t="shared" si="101"/>
        <v>44.53</v>
      </c>
      <c r="S1662" s="5">
        <f t="shared" si="102"/>
        <v>46.05</v>
      </c>
      <c r="T1662" s="7">
        <f t="shared" si="103"/>
        <v>0.50839037315080593</v>
      </c>
    </row>
    <row r="1663" spans="1:20" ht="15.6">
      <c r="A1663" s="2">
        <v>2534</v>
      </c>
      <c r="B1663" s="3">
        <v>46250</v>
      </c>
      <c r="C1663" s="4">
        <f>YEAR(SalesDataTable[[#This Row],[Order Date]])</f>
        <v>2026</v>
      </c>
      <c r="D1663" s="16" t="str">
        <f>"Q"&amp;ROUNDUP(MONTH(SalesDataTable[[#This Row],[Order Date]])/3,0)</f>
        <v>Q3</v>
      </c>
      <c r="E1663" s="4">
        <f>MONTH(SalesDataTable[[#This Row],[Order Date]])</f>
        <v>8</v>
      </c>
      <c r="F1663" s="16" t="str">
        <f>TEXT(SalesDataTable[[#This Row],[Order Date]],"MMM")</f>
        <v>Aug</v>
      </c>
      <c r="G1663" s="4" t="s">
        <v>6</v>
      </c>
      <c r="H1663" s="4" t="s">
        <v>49</v>
      </c>
      <c r="I1663" s="4" t="s">
        <v>2</v>
      </c>
      <c r="J1663" s="4" t="s">
        <v>13</v>
      </c>
      <c r="K1663" s="4" t="s">
        <v>23</v>
      </c>
      <c r="L1663" s="4" t="s">
        <v>51</v>
      </c>
      <c r="M1663" s="8">
        <v>1</v>
      </c>
      <c r="N1663" s="5">
        <v>120.22</v>
      </c>
      <c r="O1663" s="6">
        <v>0</v>
      </c>
      <c r="P1663" s="5">
        <v>62.31</v>
      </c>
      <c r="Q1663" s="5">
        <f t="shared" si="100"/>
        <v>120.22</v>
      </c>
      <c r="R1663" s="5">
        <f t="shared" si="101"/>
        <v>62.31</v>
      </c>
      <c r="S1663" s="5">
        <f t="shared" si="102"/>
        <v>57.91</v>
      </c>
      <c r="T1663" s="7">
        <f t="shared" si="103"/>
        <v>0.48170021627017134</v>
      </c>
    </row>
    <row r="1664" spans="1:20" ht="15.6">
      <c r="A1664" s="2">
        <v>2948</v>
      </c>
      <c r="B1664" s="3">
        <v>46250</v>
      </c>
      <c r="C1664" s="4">
        <f>YEAR(SalesDataTable[[#This Row],[Order Date]])</f>
        <v>2026</v>
      </c>
      <c r="D1664" s="16" t="str">
        <f>"Q"&amp;ROUNDUP(MONTH(SalesDataTable[[#This Row],[Order Date]])/3,0)</f>
        <v>Q3</v>
      </c>
      <c r="E1664" s="4">
        <f>MONTH(SalesDataTable[[#This Row],[Order Date]])</f>
        <v>8</v>
      </c>
      <c r="F1664" s="16" t="str">
        <f>TEXT(SalesDataTable[[#This Row],[Order Date]],"MMM")</f>
        <v>Aug</v>
      </c>
      <c r="G1664" s="4" t="s">
        <v>11</v>
      </c>
      <c r="H1664" s="4" t="s">
        <v>12</v>
      </c>
      <c r="I1664" s="4" t="s">
        <v>19</v>
      </c>
      <c r="J1664" s="4" t="s">
        <v>13</v>
      </c>
      <c r="K1664" s="4" t="s">
        <v>14</v>
      </c>
      <c r="L1664" s="4" t="s">
        <v>15</v>
      </c>
      <c r="M1664" s="8">
        <v>3</v>
      </c>
      <c r="N1664" s="5">
        <v>36.35</v>
      </c>
      <c r="O1664" s="6">
        <v>0</v>
      </c>
      <c r="P1664" s="5">
        <v>13.42</v>
      </c>
      <c r="Q1664" s="5">
        <f t="shared" si="100"/>
        <v>109.05000000000001</v>
      </c>
      <c r="R1664" s="5">
        <f t="shared" si="101"/>
        <v>40.26</v>
      </c>
      <c r="S1664" s="5">
        <f t="shared" si="102"/>
        <v>68.79000000000002</v>
      </c>
      <c r="T1664" s="7">
        <f t="shared" si="103"/>
        <v>0.63081155433287495</v>
      </c>
    </row>
    <row r="1665" spans="1:20" ht="15.6">
      <c r="A1665" s="2">
        <v>3141</v>
      </c>
      <c r="B1665" s="3">
        <v>46250</v>
      </c>
      <c r="C1665" s="4">
        <f>YEAR(SalesDataTable[[#This Row],[Order Date]])</f>
        <v>2026</v>
      </c>
      <c r="D1665" s="16" t="str">
        <f>"Q"&amp;ROUNDUP(MONTH(SalesDataTable[[#This Row],[Order Date]])/3,0)</f>
        <v>Q3</v>
      </c>
      <c r="E1665" s="4">
        <f>MONTH(SalesDataTable[[#This Row],[Order Date]])</f>
        <v>8</v>
      </c>
      <c r="F1665" s="16" t="str">
        <f>TEXT(SalesDataTable[[#This Row],[Order Date]],"MMM")</f>
        <v>Aug</v>
      </c>
      <c r="G1665" s="4" t="s">
        <v>6</v>
      </c>
      <c r="H1665" s="4" t="s">
        <v>43</v>
      </c>
      <c r="I1665" s="4" t="s">
        <v>28</v>
      </c>
      <c r="J1665" s="4" t="s">
        <v>3</v>
      </c>
      <c r="K1665" s="4" t="s">
        <v>23</v>
      </c>
      <c r="L1665" s="4" t="s">
        <v>29</v>
      </c>
      <c r="M1665" s="8">
        <v>2</v>
      </c>
      <c r="N1665" s="5">
        <v>195.28</v>
      </c>
      <c r="O1665" s="6">
        <v>0</v>
      </c>
      <c r="P1665" s="5">
        <v>102.24</v>
      </c>
      <c r="Q1665" s="5">
        <f t="shared" si="100"/>
        <v>390.56</v>
      </c>
      <c r="R1665" s="5">
        <f t="shared" si="101"/>
        <v>204.48</v>
      </c>
      <c r="S1665" s="5">
        <f t="shared" si="102"/>
        <v>186.08</v>
      </c>
      <c r="T1665" s="7">
        <f t="shared" si="103"/>
        <v>0.4764440802949611</v>
      </c>
    </row>
    <row r="1666" spans="1:20" ht="15.6">
      <c r="A1666" s="2">
        <v>3935</v>
      </c>
      <c r="B1666" s="3">
        <v>46250</v>
      </c>
      <c r="C1666" s="4">
        <f>YEAR(SalesDataTable[[#This Row],[Order Date]])</f>
        <v>2026</v>
      </c>
      <c r="D1666" s="16" t="str">
        <f>"Q"&amp;ROUNDUP(MONTH(SalesDataTable[[#This Row],[Order Date]])/3,0)</f>
        <v>Q3</v>
      </c>
      <c r="E1666" s="4">
        <f>MONTH(SalesDataTable[[#This Row],[Order Date]])</f>
        <v>8</v>
      </c>
      <c r="F1666" s="16" t="str">
        <f>TEXT(SalesDataTable[[#This Row],[Order Date]],"MMM")</f>
        <v>Aug</v>
      </c>
      <c r="G1666" s="4" t="s">
        <v>11</v>
      </c>
      <c r="H1666" s="4" t="s">
        <v>52</v>
      </c>
      <c r="I1666" s="4" t="s">
        <v>28</v>
      </c>
      <c r="J1666" s="4" t="s">
        <v>3</v>
      </c>
      <c r="K1666" s="4" t="s">
        <v>14</v>
      </c>
      <c r="L1666" s="4" t="s">
        <v>32</v>
      </c>
      <c r="M1666" s="8">
        <v>4</v>
      </c>
      <c r="N1666" s="5">
        <v>46.05</v>
      </c>
      <c r="O1666" s="6">
        <v>0</v>
      </c>
      <c r="P1666" s="5">
        <v>18.75</v>
      </c>
      <c r="Q1666" s="5">
        <f t="shared" ref="Q1666:Q1729" si="104">M1666*N1666*(1-O1666)</f>
        <v>184.2</v>
      </c>
      <c r="R1666" s="5">
        <f t="shared" ref="R1666:R1729" si="105">M1666*P1666</f>
        <v>75</v>
      </c>
      <c r="S1666" s="5">
        <f t="shared" ref="S1666:S1729" si="106">Q1666-R1666</f>
        <v>109.19999999999999</v>
      </c>
      <c r="T1666" s="7">
        <f t="shared" ref="T1666:T1729" si="107">IFERROR(S1666/Q1666,0)</f>
        <v>0.5928338762214983</v>
      </c>
    </row>
    <row r="1667" spans="1:20" ht="15.6">
      <c r="A1667" s="2">
        <v>4636</v>
      </c>
      <c r="B1667" s="3">
        <v>46250</v>
      </c>
      <c r="C1667" s="4">
        <f>YEAR(SalesDataTable[[#This Row],[Order Date]])</f>
        <v>2026</v>
      </c>
      <c r="D1667" s="16" t="str">
        <f>"Q"&amp;ROUNDUP(MONTH(SalesDataTable[[#This Row],[Order Date]])/3,0)</f>
        <v>Q3</v>
      </c>
      <c r="E1667" s="4">
        <f>MONTH(SalesDataTable[[#This Row],[Order Date]])</f>
        <v>8</v>
      </c>
      <c r="F1667" s="16" t="str">
        <f>TEXT(SalesDataTable[[#This Row],[Order Date]],"MMM")</f>
        <v>Aug</v>
      </c>
      <c r="G1667" s="4" t="s">
        <v>0</v>
      </c>
      <c r="H1667" s="4" t="s">
        <v>1</v>
      </c>
      <c r="I1667" s="4" t="s">
        <v>19</v>
      </c>
      <c r="J1667" s="4" t="s">
        <v>3</v>
      </c>
      <c r="K1667" s="4" t="s">
        <v>23</v>
      </c>
      <c r="L1667" s="4" t="s">
        <v>40</v>
      </c>
      <c r="M1667" s="8">
        <v>1</v>
      </c>
      <c r="N1667" s="5">
        <v>81.040000000000006</v>
      </c>
      <c r="O1667" s="6">
        <v>0.1</v>
      </c>
      <c r="P1667" s="5">
        <v>39.29</v>
      </c>
      <c r="Q1667" s="5">
        <f t="shared" si="104"/>
        <v>72.936000000000007</v>
      </c>
      <c r="R1667" s="5">
        <f t="shared" si="105"/>
        <v>39.29</v>
      </c>
      <c r="S1667" s="5">
        <f t="shared" si="106"/>
        <v>33.646000000000008</v>
      </c>
      <c r="T1667" s="7">
        <f t="shared" si="107"/>
        <v>0.46130854447735009</v>
      </c>
    </row>
    <row r="1668" spans="1:20" ht="15.6">
      <c r="A1668" s="2">
        <v>4895</v>
      </c>
      <c r="B1668" s="3">
        <v>46250</v>
      </c>
      <c r="C1668" s="4">
        <f>YEAR(SalesDataTable[[#This Row],[Order Date]])</f>
        <v>2026</v>
      </c>
      <c r="D1668" s="16" t="str">
        <f>"Q"&amp;ROUNDUP(MONTH(SalesDataTable[[#This Row],[Order Date]])/3,0)</f>
        <v>Q3</v>
      </c>
      <c r="E1668" s="4">
        <f>MONTH(SalesDataTable[[#This Row],[Order Date]])</f>
        <v>8</v>
      </c>
      <c r="F1668" s="16" t="str">
        <f>TEXT(SalesDataTable[[#This Row],[Order Date]],"MMM")</f>
        <v>Aug</v>
      </c>
      <c r="G1668" s="4" t="s">
        <v>0</v>
      </c>
      <c r="H1668" s="4" t="s">
        <v>50</v>
      </c>
      <c r="I1668" s="4" t="s">
        <v>19</v>
      </c>
      <c r="J1668" s="4" t="s">
        <v>16</v>
      </c>
      <c r="K1668" s="4" t="s">
        <v>23</v>
      </c>
      <c r="L1668" s="4" t="s">
        <v>29</v>
      </c>
      <c r="M1668" s="8">
        <v>1</v>
      </c>
      <c r="N1668" s="5">
        <v>191.12</v>
      </c>
      <c r="O1668" s="6">
        <v>0.05</v>
      </c>
      <c r="P1668" s="5">
        <v>106.14</v>
      </c>
      <c r="Q1668" s="5">
        <f t="shared" si="104"/>
        <v>181.56399999999999</v>
      </c>
      <c r="R1668" s="5">
        <f t="shared" si="105"/>
        <v>106.14</v>
      </c>
      <c r="S1668" s="5">
        <f t="shared" si="106"/>
        <v>75.423999999999992</v>
      </c>
      <c r="T1668" s="7">
        <f t="shared" si="107"/>
        <v>0.41541274702033443</v>
      </c>
    </row>
    <row r="1669" spans="1:20" ht="15.6">
      <c r="A1669" s="2">
        <v>5029</v>
      </c>
      <c r="B1669" s="3">
        <v>46250</v>
      </c>
      <c r="C1669" s="4">
        <f>YEAR(SalesDataTable[[#This Row],[Order Date]])</f>
        <v>2026</v>
      </c>
      <c r="D1669" s="16" t="str">
        <f>"Q"&amp;ROUNDUP(MONTH(SalesDataTable[[#This Row],[Order Date]])/3,0)</f>
        <v>Q3</v>
      </c>
      <c r="E1669" s="4">
        <f>MONTH(SalesDataTable[[#This Row],[Order Date]])</f>
        <v>8</v>
      </c>
      <c r="F1669" s="16" t="str">
        <f>TEXT(SalesDataTable[[#This Row],[Order Date]],"MMM")</f>
        <v>Aug</v>
      </c>
      <c r="G1669" s="4" t="s">
        <v>0</v>
      </c>
      <c r="H1669" s="4" t="s">
        <v>50</v>
      </c>
      <c r="I1669" s="4" t="s">
        <v>2</v>
      </c>
      <c r="J1669" s="4" t="s">
        <v>13</v>
      </c>
      <c r="K1669" s="4" t="s">
        <v>9</v>
      </c>
      <c r="L1669" s="4" t="s">
        <v>37</v>
      </c>
      <c r="M1669" s="8">
        <v>1</v>
      </c>
      <c r="N1669" s="5">
        <v>156.19</v>
      </c>
      <c r="O1669" s="6">
        <v>0</v>
      </c>
      <c r="P1669" s="5">
        <v>79.239999999999995</v>
      </c>
      <c r="Q1669" s="5">
        <f t="shared" si="104"/>
        <v>156.19</v>
      </c>
      <c r="R1669" s="5">
        <f t="shared" si="105"/>
        <v>79.239999999999995</v>
      </c>
      <c r="S1669" s="5">
        <f t="shared" si="106"/>
        <v>76.95</v>
      </c>
      <c r="T1669" s="7">
        <f t="shared" si="107"/>
        <v>0.49266918496702738</v>
      </c>
    </row>
    <row r="1670" spans="1:20" ht="15.6">
      <c r="A1670" s="2">
        <v>1965</v>
      </c>
      <c r="B1670" s="3">
        <v>46251</v>
      </c>
      <c r="C1670" s="4">
        <f>YEAR(SalesDataTable[[#This Row],[Order Date]])</f>
        <v>2026</v>
      </c>
      <c r="D1670" s="16" t="str">
        <f>"Q"&amp;ROUNDUP(MONTH(SalesDataTable[[#This Row],[Order Date]])/3,0)</f>
        <v>Q3</v>
      </c>
      <c r="E1670" s="4">
        <f>MONTH(SalesDataTable[[#This Row],[Order Date]])</f>
        <v>8</v>
      </c>
      <c r="F1670" s="16" t="str">
        <f>TEXT(SalesDataTable[[#This Row],[Order Date]],"MMM")</f>
        <v>Aug</v>
      </c>
      <c r="G1670" s="4" t="s">
        <v>6</v>
      </c>
      <c r="H1670" s="4" t="s">
        <v>41</v>
      </c>
      <c r="I1670" s="4" t="s">
        <v>2</v>
      </c>
      <c r="J1670" s="4" t="s">
        <v>3</v>
      </c>
      <c r="K1670" s="4" t="s">
        <v>14</v>
      </c>
      <c r="L1670" s="4" t="s">
        <v>15</v>
      </c>
      <c r="M1670" s="8">
        <v>4</v>
      </c>
      <c r="N1670" s="5">
        <v>36.93</v>
      </c>
      <c r="O1670" s="6">
        <v>0</v>
      </c>
      <c r="P1670" s="5">
        <v>13.36</v>
      </c>
      <c r="Q1670" s="5">
        <f t="shared" si="104"/>
        <v>147.72</v>
      </c>
      <c r="R1670" s="5">
        <f t="shared" si="105"/>
        <v>53.44</v>
      </c>
      <c r="S1670" s="5">
        <f t="shared" si="106"/>
        <v>94.28</v>
      </c>
      <c r="T1670" s="7">
        <f t="shared" si="107"/>
        <v>0.63823449769834828</v>
      </c>
    </row>
    <row r="1671" spans="1:20" ht="15.6">
      <c r="A1671" s="2">
        <v>3647</v>
      </c>
      <c r="B1671" s="3">
        <v>46251</v>
      </c>
      <c r="C1671" s="4">
        <f>YEAR(SalesDataTable[[#This Row],[Order Date]])</f>
        <v>2026</v>
      </c>
      <c r="D1671" s="16" t="str">
        <f>"Q"&amp;ROUNDUP(MONTH(SalesDataTable[[#This Row],[Order Date]])/3,0)</f>
        <v>Q3</v>
      </c>
      <c r="E1671" s="4">
        <f>MONTH(SalesDataTable[[#This Row],[Order Date]])</f>
        <v>8</v>
      </c>
      <c r="F1671" s="16" t="str">
        <f>TEXT(SalesDataTable[[#This Row],[Order Date]],"MMM")</f>
        <v>Aug</v>
      </c>
      <c r="G1671" s="4" t="s">
        <v>6</v>
      </c>
      <c r="H1671" s="4" t="s">
        <v>43</v>
      </c>
      <c r="I1671" s="4" t="s">
        <v>19</v>
      </c>
      <c r="J1671" s="4" t="s">
        <v>3</v>
      </c>
      <c r="K1671" s="4" t="s">
        <v>4</v>
      </c>
      <c r="L1671" s="4" t="s">
        <v>30</v>
      </c>
      <c r="M1671" s="8">
        <v>3</v>
      </c>
      <c r="N1671" s="5">
        <v>104.96</v>
      </c>
      <c r="O1671" s="6">
        <v>0.05</v>
      </c>
      <c r="P1671" s="5">
        <v>51.66</v>
      </c>
      <c r="Q1671" s="5">
        <f t="shared" si="104"/>
        <v>299.13599999999997</v>
      </c>
      <c r="R1671" s="5">
        <f t="shared" si="105"/>
        <v>154.97999999999999</v>
      </c>
      <c r="S1671" s="5">
        <f t="shared" si="106"/>
        <v>144.15599999999998</v>
      </c>
      <c r="T1671" s="7">
        <f t="shared" si="107"/>
        <v>0.48190789473684209</v>
      </c>
    </row>
    <row r="1672" spans="1:20" ht="15.6">
      <c r="A1672" s="2">
        <v>3918</v>
      </c>
      <c r="B1672" s="3">
        <v>46251</v>
      </c>
      <c r="C1672" s="4">
        <f>YEAR(SalesDataTable[[#This Row],[Order Date]])</f>
        <v>2026</v>
      </c>
      <c r="D1672" s="16" t="str">
        <f>"Q"&amp;ROUNDUP(MONTH(SalesDataTable[[#This Row],[Order Date]])/3,0)</f>
        <v>Q3</v>
      </c>
      <c r="E1672" s="4">
        <f>MONTH(SalesDataTable[[#This Row],[Order Date]])</f>
        <v>8</v>
      </c>
      <c r="F1672" s="16" t="str">
        <f>TEXT(SalesDataTable[[#This Row],[Order Date]],"MMM")</f>
        <v>Aug</v>
      </c>
      <c r="G1672" s="4" t="s">
        <v>6</v>
      </c>
      <c r="H1672" s="4" t="s">
        <v>7</v>
      </c>
      <c r="I1672" s="4" t="s">
        <v>28</v>
      </c>
      <c r="J1672" s="4" t="s">
        <v>13</v>
      </c>
      <c r="K1672" s="4" t="s">
        <v>14</v>
      </c>
      <c r="L1672" s="4" t="s">
        <v>48</v>
      </c>
      <c r="M1672" s="8">
        <v>3</v>
      </c>
      <c r="N1672" s="5">
        <v>168.51</v>
      </c>
      <c r="O1672" s="6">
        <v>0</v>
      </c>
      <c r="P1672" s="5">
        <v>85.34</v>
      </c>
      <c r="Q1672" s="5">
        <f t="shared" si="104"/>
        <v>505.53</v>
      </c>
      <c r="R1672" s="5">
        <f t="shared" si="105"/>
        <v>256.02</v>
      </c>
      <c r="S1672" s="5">
        <f t="shared" si="106"/>
        <v>249.51</v>
      </c>
      <c r="T1672" s="7">
        <f t="shared" si="107"/>
        <v>0.49356121298439265</v>
      </c>
    </row>
    <row r="1673" spans="1:20" ht="15.6">
      <c r="A1673" s="2">
        <v>4256</v>
      </c>
      <c r="B1673" s="3">
        <v>46251</v>
      </c>
      <c r="C1673" s="4">
        <f>YEAR(SalesDataTable[[#This Row],[Order Date]])</f>
        <v>2026</v>
      </c>
      <c r="D1673" s="16" t="str">
        <f>"Q"&amp;ROUNDUP(MONTH(SalesDataTable[[#This Row],[Order Date]])/3,0)</f>
        <v>Q3</v>
      </c>
      <c r="E1673" s="4">
        <f>MONTH(SalesDataTable[[#This Row],[Order Date]])</f>
        <v>8</v>
      </c>
      <c r="F1673" s="16" t="str">
        <f>TEXT(SalesDataTable[[#This Row],[Order Date]],"MMM")</f>
        <v>Aug</v>
      </c>
      <c r="G1673" s="4" t="s">
        <v>6</v>
      </c>
      <c r="H1673" s="4" t="s">
        <v>43</v>
      </c>
      <c r="I1673" s="4" t="s">
        <v>19</v>
      </c>
      <c r="J1673" s="4" t="s">
        <v>13</v>
      </c>
      <c r="K1673" s="4" t="s">
        <v>14</v>
      </c>
      <c r="L1673" s="4" t="s">
        <v>32</v>
      </c>
      <c r="M1673" s="8">
        <v>1</v>
      </c>
      <c r="N1673" s="5">
        <v>46.44</v>
      </c>
      <c r="O1673" s="6">
        <v>0.05</v>
      </c>
      <c r="P1673" s="5">
        <v>18.59</v>
      </c>
      <c r="Q1673" s="5">
        <f t="shared" si="104"/>
        <v>44.117999999999995</v>
      </c>
      <c r="R1673" s="5">
        <f t="shared" si="105"/>
        <v>18.59</v>
      </c>
      <c r="S1673" s="5">
        <f t="shared" si="106"/>
        <v>25.527999999999995</v>
      </c>
      <c r="T1673" s="7">
        <f t="shared" si="107"/>
        <v>0.57863003762636556</v>
      </c>
    </row>
    <row r="1674" spans="1:20" ht="15.6">
      <c r="A1674" s="2">
        <v>5087</v>
      </c>
      <c r="B1674" s="3">
        <v>46251</v>
      </c>
      <c r="C1674" s="4">
        <f>YEAR(SalesDataTable[[#This Row],[Order Date]])</f>
        <v>2026</v>
      </c>
      <c r="D1674" s="16" t="str">
        <f>"Q"&amp;ROUNDUP(MONTH(SalesDataTable[[#This Row],[Order Date]])/3,0)</f>
        <v>Q3</v>
      </c>
      <c r="E1674" s="4">
        <f>MONTH(SalesDataTable[[#This Row],[Order Date]])</f>
        <v>8</v>
      </c>
      <c r="F1674" s="16" t="str">
        <f>TEXT(SalesDataTable[[#This Row],[Order Date]],"MMM")</f>
        <v>Aug</v>
      </c>
      <c r="G1674" s="4" t="s">
        <v>0</v>
      </c>
      <c r="H1674" s="4" t="s">
        <v>1</v>
      </c>
      <c r="I1674" s="4" t="s">
        <v>2</v>
      </c>
      <c r="J1674" s="4" t="s">
        <v>13</v>
      </c>
      <c r="K1674" s="4" t="s">
        <v>9</v>
      </c>
      <c r="L1674" s="4" t="s">
        <v>46</v>
      </c>
      <c r="M1674" s="8">
        <v>1</v>
      </c>
      <c r="N1674" s="5">
        <v>69.900000000000006</v>
      </c>
      <c r="O1674" s="6">
        <v>0.1</v>
      </c>
      <c r="P1674" s="5">
        <v>31.43</v>
      </c>
      <c r="Q1674" s="5">
        <f t="shared" si="104"/>
        <v>62.910000000000004</v>
      </c>
      <c r="R1674" s="5">
        <f t="shared" si="105"/>
        <v>31.43</v>
      </c>
      <c r="S1674" s="5">
        <f t="shared" si="106"/>
        <v>31.480000000000004</v>
      </c>
      <c r="T1674" s="7">
        <f t="shared" si="107"/>
        <v>0.50039739310125575</v>
      </c>
    </row>
    <row r="1675" spans="1:20" ht="15.6">
      <c r="A1675" s="2">
        <v>1921</v>
      </c>
      <c r="B1675" s="3">
        <v>46252</v>
      </c>
      <c r="C1675" s="4">
        <f>YEAR(SalesDataTable[[#This Row],[Order Date]])</f>
        <v>2026</v>
      </c>
      <c r="D1675" s="16" t="str">
        <f>"Q"&amp;ROUNDUP(MONTH(SalesDataTable[[#This Row],[Order Date]])/3,0)</f>
        <v>Q3</v>
      </c>
      <c r="E1675" s="4">
        <f>MONTH(SalesDataTable[[#This Row],[Order Date]])</f>
        <v>8</v>
      </c>
      <c r="F1675" s="16" t="str">
        <f>TEXT(SalesDataTable[[#This Row],[Order Date]],"MMM")</f>
        <v>Aug</v>
      </c>
      <c r="G1675" s="4" t="s">
        <v>20</v>
      </c>
      <c r="H1675" s="4" t="s">
        <v>47</v>
      </c>
      <c r="I1675" s="4" t="s">
        <v>2</v>
      </c>
      <c r="J1675" s="4" t="s">
        <v>13</v>
      </c>
      <c r="K1675" s="4" t="s">
        <v>4</v>
      </c>
      <c r="L1675" s="4" t="s">
        <v>26</v>
      </c>
      <c r="M1675" s="8">
        <v>2</v>
      </c>
      <c r="N1675" s="5">
        <v>39.83</v>
      </c>
      <c r="O1675" s="6">
        <v>0</v>
      </c>
      <c r="P1675" s="5">
        <v>17.18</v>
      </c>
      <c r="Q1675" s="5">
        <f t="shared" si="104"/>
        <v>79.66</v>
      </c>
      <c r="R1675" s="5">
        <f t="shared" si="105"/>
        <v>34.36</v>
      </c>
      <c r="S1675" s="5">
        <f t="shared" si="106"/>
        <v>45.3</v>
      </c>
      <c r="T1675" s="7">
        <f t="shared" si="107"/>
        <v>0.56866683404468987</v>
      </c>
    </row>
    <row r="1676" spans="1:20" ht="15.6">
      <c r="A1676" s="2">
        <v>1966</v>
      </c>
      <c r="B1676" s="3">
        <v>46252</v>
      </c>
      <c r="C1676" s="4">
        <f>YEAR(SalesDataTable[[#This Row],[Order Date]])</f>
        <v>2026</v>
      </c>
      <c r="D1676" s="16" t="str">
        <f>"Q"&amp;ROUNDUP(MONTH(SalesDataTable[[#This Row],[Order Date]])/3,0)</f>
        <v>Q3</v>
      </c>
      <c r="E1676" s="4">
        <f>MONTH(SalesDataTable[[#This Row],[Order Date]])</f>
        <v>8</v>
      </c>
      <c r="F1676" s="16" t="str">
        <f>TEXT(SalesDataTable[[#This Row],[Order Date]],"MMM")</f>
        <v>Aug</v>
      </c>
      <c r="G1676" s="4" t="s">
        <v>0</v>
      </c>
      <c r="H1676" s="4" t="s">
        <v>36</v>
      </c>
      <c r="I1676" s="4" t="s">
        <v>2</v>
      </c>
      <c r="J1676" s="4" t="s">
        <v>13</v>
      </c>
      <c r="K1676" s="4" t="s">
        <v>14</v>
      </c>
      <c r="L1676" s="4" t="s">
        <v>15</v>
      </c>
      <c r="M1676" s="8">
        <v>2</v>
      </c>
      <c r="N1676" s="5">
        <v>36.020000000000003</v>
      </c>
      <c r="O1676" s="6">
        <v>0</v>
      </c>
      <c r="P1676" s="5">
        <v>13.87</v>
      </c>
      <c r="Q1676" s="5">
        <f t="shared" si="104"/>
        <v>72.040000000000006</v>
      </c>
      <c r="R1676" s="5">
        <f t="shared" si="105"/>
        <v>27.74</v>
      </c>
      <c r="S1676" s="5">
        <f t="shared" si="106"/>
        <v>44.300000000000011</v>
      </c>
      <c r="T1676" s="7">
        <f t="shared" si="107"/>
        <v>0.61493614658523055</v>
      </c>
    </row>
    <row r="1677" spans="1:20" ht="15.6">
      <c r="A1677" s="2">
        <v>2431</v>
      </c>
      <c r="B1677" s="3">
        <v>46252</v>
      </c>
      <c r="C1677" s="4">
        <f>YEAR(SalesDataTable[[#This Row],[Order Date]])</f>
        <v>2026</v>
      </c>
      <c r="D1677" s="16" t="str">
        <f>"Q"&amp;ROUNDUP(MONTH(SalesDataTable[[#This Row],[Order Date]])/3,0)</f>
        <v>Q3</v>
      </c>
      <c r="E1677" s="4">
        <f>MONTH(SalesDataTable[[#This Row],[Order Date]])</f>
        <v>8</v>
      </c>
      <c r="F1677" s="16" t="str">
        <f>TEXT(SalesDataTable[[#This Row],[Order Date]],"MMM")</f>
        <v>Aug</v>
      </c>
      <c r="G1677" s="4" t="s">
        <v>0</v>
      </c>
      <c r="H1677" s="4" t="s">
        <v>50</v>
      </c>
      <c r="I1677" s="4" t="s">
        <v>28</v>
      </c>
      <c r="J1677" s="4" t="s">
        <v>16</v>
      </c>
      <c r="K1677" s="4" t="s">
        <v>34</v>
      </c>
      <c r="L1677" s="4" t="s">
        <v>38</v>
      </c>
      <c r="M1677" s="8">
        <v>3</v>
      </c>
      <c r="N1677" s="5">
        <v>125.31</v>
      </c>
      <c r="O1677" s="6">
        <v>0</v>
      </c>
      <c r="P1677" s="5">
        <v>67.64</v>
      </c>
      <c r="Q1677" s="5">
        <f t="shared" si="104"/>
        <v>375.93</v>
      </c>
      <c r="R1677" s="5">
        <f t="shared" si="105"/>
        <v>202.92000000000002</v>
      </c>
      <c r="S1677" s="5">
        <f t="shared" si="106"/>
        <v>173.01</v>
      </c>
      <c r="T1677" s="7">
        <f t="shared" si="107"/>
        <v>0.46021865772883247</v>
      </c>
    </row>
    <row r="1678" spans="1:20" ht="15.6">
      <c r="A1678" s="2">
        <v>3676</v>
      </c>
      <c r="B1678" s="3">
        <v>46252</v>
      </c>
      <c r="C1678" s="4">
        <f>YEAR(SalesDataTable[[#This Row],[Order Date]])</f>
        <v>2026</v>
      </c>
      <c r="D1678" s="16" t="str">
        <f>"Q"&amp;ROUNDUP(MONTH(SalesDataTable[[#This Row],[Order Date]])/3,0)</f>
        <v>Q3</v>
      </c>
      <c r="E1678" s="4">
        <f>MONTH(SalesDataTable[[#This Row],[Order Date]])</f>
        <v>8</v>
      </c>
      <c r="F1678" s="16" t="str">
        <f>TEXT(SalesDataTable[[#This Row],[Order Date]],"MMM")</f>
        <v>Aug</v>
      </c>
      <c r="G1678" s="4" t="s">
        <v>6</v>
      </c>
      <c r="H1678" s="4" t="s">
        <v>43</v>
      </c>
      <c r="I1678" s="4" t="s">
        <v>2</v>
      </c>
      <c r="J1678" s="4" t="s">
        <v>3</v>
      </c>
      <c r="K1678" s="4" t="s">
        <v>9</v>
      </c>
      <c r="L1678" s="4" t="s">
        <v>10</v>
      </c>
      <c r="M1678" s="8">
        <v>3</v>
      </c>
      <c r="N1678" s="5">
        <v>92.5</v>
      </c>
      <c r="O1678" s="6">
        <v>0.1</v>
      </c>
      <c r="P1678" s="5">
        <v>46.38</v>
      </c>
      <c r="Q1678" s="5">
        <f t="shared" si="104"/>
        <v>249.75</v>
      </c>
      <c r="R1678" s="5">
        <f t="shared" si="105"/>
        <v>139.14000000000001</v>
      </c>
      <c r="S1678" s="5">
        <f t="shared" si="106"/>
        <v>110.60999999999999</v>
      </c>
      <c r="T1678" s="7">
        <f t="shared" si="107"/>
        <v>0.4428828828828828</v>
      </c>
    </row>
    <row r="1679" spans="1:20" ht="15.6">
      <c r="A1679" s="2">
        <v>3972</v>
      </c>
      <c r="B1679" s="3">
        <v>46252</v>
      </c>
      <c r="C1679" s="4">
        <f>YEAR(SalesDataTable[[#This Row],[Order Date]])</f>
        <v>2026</v>
      </c>
      <c r="D1679" s="16" t="str">
        <f>"Q"&amp;ROUNDUP(MONTH(SalesDataTable[[#This Row],[Order Date]])/3,0)</f>
        <v>Q3</v>
      </c>
      <c r="E1679" s="4">
        <f>MONTH(SalesDataTable[[#This Row],[Order Date]])</f>
        <v>8</v>
      </c>
      <c r="F1679" s="16" t="str">
        <f>TEXT(SalesDataTable[[#This Row],[Order Date]],"MMM")</f>
        <v>Aug</v>
      </c>
      <c r="G1679" s="4" t="s">
        <v>6</v>
      </c>
      <c r="H1679" s="4" t="s">
        <v>7</v>
      </c>
      <c r="I1679" s="4" t="s">
        <v>8</v>
      </c>
      <c r="J1679" s="4" t="s">
        <v>16</v>
      </c>
      <c r="K1679" s="4" t="s">
        <v>4</v>
      </c>
      <c r="L1679" s="4" t="s">
        <v>30</v>
      </c>
      <c r="M1679" s="8">
        <v>5</v>
      </c>
      <c r="N1679" s="5">
        <v>100.48</v>
      </c>
      <c r="O1679" s="6">
        <v>0.1</v>
      </c>
      <c r="P1679" s="5">
        <v>49.67</v>
      </c>
      <c r="Q1679" s="5">
        <f t="shared" si="104"/>
        <v>452.16</v>
      </c>
      <c r="R1679" s="5">
        <f t="shared" si="105"/>
        <v>248.35000000000002</v>
      </c>
      <c r="S1679" s="5">
        <f t="shared" si="106"/>
        <v>203.81</v>
      </c>
      <c r="T1679" s="7">
        <f t="shared" si="107"/>
        <v>0.45074752300070769</v>
      </c>
    </row>
    <row r="1680" spans="1:20" ht="15.6">
      <c r="A1680" s="2">
        <v>4056</v>
      </c>
      <c r="B1680" s="3">
        <v>46252</v>
      </c>
      <c r="C1680" s="4">
        <f>YEAR(SalesDataTable[[#This Row],[Order Date]])</f>
        <v>2026</v>
      </c>
      <c r="D1680" s="16" t="str">
        <f>"Q"&amp;ROUNDUP(MONTH(SalesDataTable[[#This Row],[Order Date]])/3,0)</f>
        <v>Q3</v>
      </c>
      <c r="E1680" s="4">
        <f>MONTH(SalesDataTable[[#This Row],[Order Date]])</f>
        <v>8</v>
      </c>
      <c r="F1680" s="16" t="str">
        <f>TEXT(SalesDataTable[[#This Row],[Order Date]],"MMM")</f>
        <v>Aug</v>
      </c>
      <c r="G1680" s="4" t="s">
        <v>0</v>
      </c>
      <c r="H1680" s="4" t="s">
        <v>50</v>
      </c>
      <c r="I1680" s="4" t="s">
        <v>28</v>
      </c>
      <c r="J1680" s="4" t="s">
        <v>13</v>
      </c>
      <c r="K1680" s="4" t="s">
        <v>23</v>
      </c>
      <c r="L1680" s="4" t="s">
        <v>40</v>
      </c>
      <c r="M1680" s="8">
        <v>2</v>
      </c>
      <c r="N1680" s="5">
        <v>79.78</v>
      </c>
      <c r="O1680" s="6">
        <v>0</v>
      </c>
      <c r="P1680" s="5">
        <v>38.770000000000003</v>
      </c>
      <c r="Q1680" s="5">
        <f t="shared" si="104"/>
        <v>159.56</v>
      </c>
      <c r="R1680" s="5">
        <f t="shared" si="105"/>
        <v>77.540000000000006</v>
      </c>
      <c r="S1680" s="5">
        <f t="shared" si="106"/>
        <v>82.02</v>
      </c>
      <c r="T1680" s="7">
        <f t="shared" si="107"/>
        <v>0.51403860616695907</v>
      </c>
    </row>
    <row r="1681" spans="1:20" ht="15.6">
      <c r="A1681" s="2">
        <v>4471</v>
      </c>
      <c r="B1681" s="3">
        <v>46252</v>
      </c>
      <c r="C1681" s="4">
        <f>YEAR(SalesDataTable[[#This Row],[Order Date]])</f>
        <v>2026</v>
      </c>
      <c r="D1681" s="16" t="str">
        <f>"Q"&amp;ROUNDUP(MONTH(SalesDataTable[[#This Row],[Order Date]])/3,0)</f>
        <v>Q3</v>
      </c>
      <c r="E1681" s="4">
        <f>MONTH(SalesDataTable[[#This Row],[Order Date]])</f>
        <v>8</v>
      </c>
      <c r="F1681" s="16" t="str">
        <f>TEXT(SalesDataTable[[#This Row],[Order Date]],"MMM")</f>
        <v>Aug</v>
      </c>
      <c r="G1681" s="4" t="s">
        <v>11</v>
      </c>
      <c r="H1681" s="4" t="s">
        <v>39</v>
      </c>
      <c r="I1681" s="4" t="s">
        <v>8</v>
      </c>
      <c r="J1681" s="4" t="s">
        <v>16</v>
      </c>
      <c r="K1681" s="4" t="s">
        <v>9</v>
      </c>
      <c r="L1681" s="4" t="s">
        <v>17</v>
      </c>
      <c r="M1681" s="8">
        <v>4</v>
      </c>
      <c r="N1681" s="5">
        <v>144.44</v>
      </c>
      <c r="O1681" s="6">
        <v>0.1</v>
      </c>
      <c r="P1681" s="5">
        <v>77.66</v>
      </c>
      <c r="Q1681" s="5">
        <f t="shared" si="104"/>
        <v>519.98400000000004</v>
      </c>
      <c r="R1681" s="5">
        <f t="shared" si="105"/>
        <v>310.64</v>
      </c>
      <c r="S1681" s="5">
        <f t="shared" si="106"/>
        <v>209.34400000000005</v>
      </c>
      <c r="T1681" s="7">
        <f t="shared" si="107"/>
        <v>0.4025970029847073</v>
      </c>
    </row>
    <row r="1682" spans="1:20" ht="15.6">
      <c r="A1682" s="2">
        <v>1054</v>
      </c>
      <c r="B1682" s="3">
        <v>46253</v>
      </c>
      <c r="C1682" s="4">
        <f>YEAR(SalesDataTable[[#This Row],[Order Date]])</f>
        <v>2026</v>
      </c>
      <c r="D1682" s="16" t="str">
        <f>"Q"&amp;ROUNDUP(MONTH(SalesDataTable[[#This Row],[Order Date]])/3,0)</f>
        <v>Q3</v>
      </c>
      <c r="E1682" s="4">
        <f>MONTH(SalesDataTable[[#This Row],[Order Date]])</f>
        <v>8</v>
      </c>
      <c r="F1682" s="16" t="str">
        <f>TEXT(SalesDataTable[[#This Row],[Order Date]],"MMM")</f>
        <v>Aug</v>
      </c>
      <c r="G1682" s="4" t="s">
        <v>6</v>
      </c>
      <c r="H1682" s="4" t="s">
        <v>7</v>
      </c>
      <c r="I1682" s="4" t="s">
        <v>2</v>
      </c>
      <c r="J1682" s="4" t="s">
        <v>3</v>
      </c>
      <c r="K1682" s="4" t="s">
        <v>9</v>
      </c>
      <c r="L1682" s="4" t="s">
        <v>37</v>
      </c>
      <c r="M1682" s="8">
        <v>3</v>
      </c>
      <c r="N1682" s="5">
        <v>157.41999999999999</v>
      </c>
      <c r="O1682" s="6">
        <v>0</v>
      </c>
      <c r="P1682" s="5">
        <v>77.989999999999995</v>
      </c>
      <c r="Q1682" s="5">
        <f t="shared" si="104"/>
        <v>472.26</v>
      </c>
      <c r="R1682" s="5">
        <f t="shared" si="105"/>
        <v>233.96999999999997</v>
      </c>
      <c r="S1682" s="5">
        <f t="shared" si="106"/>
        <v>238.29000000000002</v>
      </c>
      <c r="T1682" s="7">
        <f t="shared" si="107"/>
        <v>0.5045737517469191</v>
      </c>
    </row>
    <row r="1683" spans="1:20" ht="15.6">
      <c r="A1683" s="2">
        <v>1854</v>
      </c>
      <c r="B1683" s="3">
        <v>46253</v>
      </c>
      <c r="C1683" s="4">
        <f>YEAR(SalesDataTable[[#This Row],[Order Date]])</f>
        <v>2026</v>
      </c>
      <c r="D1683" s="16" t="str">
        <f>"Q"&amp;ROUNDUP(MONTH(SalesDataTable[[#This Row],[Order Date]])/3,0)</f>
        <v>Q3</v>
      </c>
      <c r="E1683" s="4">
        <f>MONTH(SalesDataTable[[#This Row],[Order Date]])</f>
        <v>8</v>
      </c>
      <c r="F1683" s="16" t="str">
        <f>TEXT(SalesDataTable[[#This Row],[Order Date]],"MMM")</f>
        <v>Aug</v>
      </c>
      <c r="G1683" s="4" t="s">
        <v>6</v>
      </c>
      <c r="H1683" s="4" t="s">
        <v>49</v>
      </c>
      <c r="I1683" s="4" t="s">
        <v>28</v>
      </c>
      <c r="J1683" s="4" t="s">
        <v>16</v>
      </c>
      <c r="K1683" s="4" t="s">
        <v>9</v>
      </c>
      <c r="L1683" s="4" t="s">
        <v>10</v>
      </c>
      <c r="M1683" s="8">
        <v>1</v>
      </c>
      <c r="N1683" s="5">
        <v>90.37</v>
      </c>
      <c r="O1683" s="6">
        <v>0.05</v>
      </c>
      <c r="P1683" s="5">
        <v>45.89</v>
      </c>
      <c r="Q1683" s="5">
        <f t="shared" si="104"/>
        <v>85.851500000000001</v>
      </c>
      <c r="R1683" s="5">
        <f t="shared" si="105"/>
        <v>45.89</v>
      </c>
      <c r="S1683" s="5">
        <f t="shared" si="106"/>
        <v>39.961500000000001</v>
      </c>
      <c r="T1683" s="7">
        <f t="shared" si="107"/>
        <v>0.46547235633623174</v>
      </c>
    </row>
    <row r="1684" spans="1:20" ht="15.6">
      <c r="A1684" s="2">
        <v>2140</v>
      </c>
      <c r="B1684" s="3">
        <v>46253</v>
      </c>
      <c r="C1684" s="4">
        <f>YEAR(SalesDataTable[[#This Row],[Order Date]])</f>
        <v>2026</v>
      </c>
      <c r="D1684" s="16" t="str">
        <f>"Q"&amp;ROUNDUP(MONTH(SalesDataTable[[#This Row],[Order Date]])/3,0)</f>
        <v>Q3</v>
      </c>
      <c r="E1684" s="4">
        <f>MONTH(SalesDataTable[[#This Row],[Order Date]])</f>
        <v>8</v>
      </c>
      <c r="F1684" s="16" t="str">
        <f>TEXT(SalesDataTable[[#This Row],[Order Date]],"MMM")</f>
        <v>Aug</v>
      </c>
      <c r="G1684" s="4" t="s">
        <v>6</v>
      </c>
      <c r="H1684" s="4" t="s">
        <v>27</v>
      </c>
      <c r="I1684" s="4" t="s">
        <v>8</v>
      </c>
      <c r="J1684" s="4" t="s">
        <v>16</v>
      </c>
      <c r="K1684" s="4" t="s">
        <v>4</v>
      </c>
      <c r="L1684" s="4" t="s">
        <v>30</v>
      </c>
      <c r="M1684" s="8">
        <v>15</v>
      </c>
      <c r="N1684" s="5">
        <v>104.79</v>
      </c>
      <c r="O1684" s="6">
        <v>0.15</v>
      </c>
      <c r="P1684" s="5">
        <v>49.67</v>
      </c>
      <c r="Q1684" s="5">
        <f t="shared" si="104"/>
        <v>1336.0725</v>
      </c>
      <c r="R1684" s="5">
        <f t="shared" si="105"/>
        <v>745.05000000000007</v>
      </c>
      <c r="S1684" s="5">
        <f t="shared" si="106"/>
        <v>591.02249999999992</v>
      </c>
      <c r="T1684" s="7">
        <f t="shared" si="107"/>
        <v>0.44235810556687599</v>
      </c>
    </row>
    <row r="1685" spans="1:20" ht="15.6">
      <c r="A1685" s="2">
        <v>2328</v>
      </c>
      <c r="B1685" s="3">
        <v>46253</v>
      </c>
      <c r="C1685" s="4">
        <f>YEAR(SalesDataTable[[#This Row],[Order Date]])</f>
        <v>2026</v>
      </c>
      <c r="D1685" s="16" t="str">
        <f>"Q"&amp;ROUNDUP(MONTH(SalesDataTable[[#This Row],[Order Date]])/3,0)</f>
        <v>Q3</v>
      </c>
      <c r="E1685" s="4">
        <f>MONTH(SalesDataTable[[#This Row],[Order Date]])</f>
        <v>8</v>
      </c>
      <c r="F1685" s="16" t="str">
        <f>TEXT(SalesDataTable[[#This Row],[Order Date]],"MMM")</f>
        <v>Aug</v>
      </c>
      <c r="G1685" s="4" t="s">
        <v>11</v>
      </c>
      <c r="H1685" s="4" t="s">
        <v>12</v>
      </c>
      <c r="I1685" s="4" t="s">
        <v>2</v>
      </c>
      <c r="J1685" s="4" t="s">
        <v>3</v>
      </c>
      <c r="K1685" s="4" t="s">
        <v>14</v>
      </c>
      <c r="L1685" s="4" t="s">
        <v>44</v>
      </c>
      <c r="M1685" s="8">
        <v>1</v>
      </c>
      <c r="N1685" s="5">
        <v>130.94</v>
      </c>
      <c r="O1685" s="6">
        <v>0</v>
      </c>
      <c r="P1685" s="5">
        <v>66.06</v>
      </c>
      <c r="Q1685" s="5">
        <f t="shared" si="104"/>
        <v>130.94</v>
      </c>
      <c r="R1685" s="5">
        <f t="shared" si="105"/>
        <v>66.06</v>
      </c>
      <c r="S1685" s="5">
        <f t="shared" si="106"/>
        <v>64.88</v>
      </c>
      <c r="T1685" s="7">
        <f t="shared" si="107"/>
        <v>0.49549411944402011</v>
      </c>
    </row>
    <row r="1686" spans="1:20" ht="15.6">
      <c r="A1686" s="2">
        <v>4215</v>
      </c>
      <c r="B1686" s="3">
        <v>46253</v>
      </c>
      <c r="C1686" s="4">
        <f>YEAR(SalesDataTable[[#This Row],[Order Date]])</f>
        <v>2026</v>
      </c>
      <c r="D1686" s="16" t="str">
        <f>"Q"&amp;ROUNDUP(MONTH(SalesDataTable[[#This Row],[Order Date]])/3,0)</f>
        <v>Q3</v>
      </c>
      <c r="E1686" s="4">
        <f>MONTH(SalesDataTable[[#This Row],[Order Date]])</f>
        <v>8</v>
      </c>
      <c r="F1686" s="16" t="str">
        <f>TEXT(SalesDataTable[[#This Row],[Order Date]],"MMM")</f>
        <v>Aug</v>
      </c>
      <c r="G1686" s="4" t="s">
        <v>6</v>
      </c>
      <c r="H1686" s="4" t="s">
        <v>27</v>
      </c>
      <c r="I1686" s="4" t="s">
        <v>2</v>
      </c>
      <c r="J1686" s="4" t="s">
        <v>3</v>
      </c>
      <c r="K1686" s="4" t="s">
        <v>4</v>
      </c>
      <c r="L1686" s="4" t="s">
        <v>26</v>
      </c>
      <c r="M1686" s="8">
        <v>1</v>
      </c>
      <c r="N1686" s="5">
        <v>40.42</v>
      </c>
      <c r="O1686" s="6">
        <v>0.05</v>
      </c>
      <c r="P1686" s="5">
        <v>16.62</v>
      </c>
      <c r="Q1686" s="5">
        <f t="shared" si="104"/>
        <v>38.399000000000001</v>
      </c>
      <c r="R1686" s="5">
        <f t="shared" si="105"/>
        <v>16.62</v>
      </c>
      <c r="S1686" s="5">
        <f t="shared" si="106"/>
        <v>21.779</v>
      </c>
      <c r="T1686" s="7">
        <f t="shared" si="107"/>
        <v>0.5671762285476184</v>
      </c>
    </row>
    <row r="1687" spans="1:20" ht="15.6">
      <c r="A1687" s="2">
        <v>4563</v>
      </c>
      <c r="B1687" s="3">
        <v>46253</v>
      </c>
      <c r="C1687" s="4">
        <f>YEAR(SalesDataTable[[#This Row],[Order Date]])</f>
        <v>2026</v>
      </c>
      <c r="D1687" s="16" t="str">
        <f>"Q"&amp;ROUNDUP(MONTH(SalesDataTable[[#This Row],[Order Date]])/3,0)</f>
        <v>Q3</v>
      </c>
      <c r="E1687" s="4">
        <f>MONTH(SalesDataTable[[#This Row],[Order Date]])</f>
        <v>8</v>
      </c>
      <c r="F1687" s="16" t="str">
        <f>TEXT(SalesDataTable[[#This Row],[Order Date]],"MMM")</f>
        <v>Aug</v>
      </c>
      <c r="G1687" s="4" t="s">
        <v>6</v>
      </c>
      <c r="H1687" s="4" t="s">
        <v>41</v>
      </c>
      <c r="I1687" s="4" t="s">
        <v>28</v>
      </c>
      <c r="J1687" s="4" t="s">
        <v>3</v>
      </c>
      <c r="K1687" s="4" t="s">
        <v>23</v>
      </c>
      <c r="L1687" s="4" t="s">
        <v>24</v>
      </c>
      <c r="M1687" s="8">
        <v>1</v>
      </c>
      <c r="N1687" s="5">
        <v>338.45</v>
      </c>
      <c r="O1687" s="6">
        <v>0.15</v>
      </c>
      <c r="P1687" s="5">
        <v>197.2</v>
      </c>
      <c r="Q1687" s="5">
        <f t="shared" si="104"/>
        <v>287.6825</v>
      </c>
      <c r="R1687" s="5">
        <f t="shared" si="105"/>
        <v>197.2</v>
      </c>
      <c r="S1687" s="5">
        <f t="shared" si="106"/>
        <v>90.482500000000016</v>
      </c>
      <c r="T1687" s="7">
        <f t="shared" si="107"/>
        <v>0.31452208598020392</v>
      </c>
    </row>
    <row r="1688" spans="1:20" ht="15.6">
      <c r="A1688" s="2">
        <v>4775</v>
      </c>
      <c r="B1688" s="3">
        <v>46253</v>
      </c>
      <c r="C1688" s="4">
        <f>YEAR(SalesDataTable[[#This Row],[Order Date]])</f>
        <v>2026</v>
      </c>
      <c r="D1688" s="16" t="str">
        <f>"Q"&amp;ROUNDUP(MONTH(SalesDataTable[[#This Row],[Order Date]])/3,0)</f>
        <v>Q3</v>
      </c>
      <c r="E1688" s="4">
        <f>MONTH(SalesDataTable[[#This Row],[Order Date]])</f>
        <v>8</v>
      </c>
      <c r="F1688" s="16" t="str">
        <f>TEXT(SalesDataTable[[#This Row],[Order Date]],"MMM")</f>
        <v>Aug</v>
      </c>
      <c r="G1688" s="4" t="s">
        <v>11</v>
      </c>
      <c r="H1688" s="4" t="s">
        <v>39</v>
      </c>
      <c r="I1688" s="4" t="s">
        <v>28</v>
      </c>
      <c r="J1688" s="4" t="s">
        <v>3</v>
      </c>
      <c r="K1688" s="4" t="s">
        <v>4</v>
      </c>
      <c r="L1688" s="4" t="s">
        <v>30</v>
      </c>
      <c r="M1688" s="8">
        <v>1</v>
      </c>
      <c r="N1688" s="5">
        <v>103.92</v>
      </c>
      <c r="O1688" s="6">
        <v>0.05</v>
      </c>
      <c r="P1688" s="5">
        <v>50.71</v>
      </c>
      <c r="Q1688" s="5">
        <f t="shared" si="104"/>
        <v>98.724000000000004</v>
      </c>
      <c r="R1688" s="5">
        <f t="shared" si="105"/>
        <v>50.71</v>
      </c>
      <c r="S1688" s="5">
        <f t="shared" si="106"/>
        <v>48.014000000000003</v>
      </c>
      <c r="T1688" s="7">
        <f t="shared" si="107"/>
        <v>0.48634577205137558</v>
      </c>
    </row>
    <row r="1689" spans="1:20" ht="15.6">
      <c r="A1689" s="2">
        <v>247</v>
      </c>
      <c r="B1689" s="3">
        <v>46254</v>
      </c>
      <c r="C1689" s="4">
        <f>YEAR(SalesDataTable[[#This Row],[Order Date]])</f>
        <v>2026</v>
      </c>
      <c r="D1689" s="16" t="str">
        <f>"Q"&amp;ROUNDUP(MONTH(SalesDataTable[[#This Row],[Order Date]])/3,0)</f>
        <v>Q3</v>
      </c>
      <c r="E1689" s="4">
        <f>MONTH(SalesDataTable[[#This Row],[Order Date]])</f>
        <v>8</v>
      </c>
      <c r="F1689" s="16" t="str">
        <f>TEXT(SalesDataTable[[#This Row],[Order Date]],"MMM")</f>
        <v>Aug</v>
      </c>
      <c r="G1689" s="4" t="s">
        <v>0</v>
      </c>
      <c r="H1689" s="4" t="s">
        <v>36</v>
      </c>
      <c r="I1689" s="4" t="s">
        <v>2</v>
      </c>
      <c r="J1689" s="4" t="s">
        <v>13</v>
      </c>
      <c r="K1689" s="4" t="s">
        <v>4</v>
      </c>
      <c r="L1689" s="4" t="s">
        <v>22</v>
      </c>
      <c r="M1689" s="8">
        <v>6</v>
      </c>
      <c r="N1689" s="5">
        <v>51.67</v>
      </c>
      <c r="O1689" s="6">
        <v>0.1</v>
      </c>
      <c r="P1689" s="5">
        <v>23.1</v>
      </c>
      <c r="Q1689" s="5">
        <f t="shared" si="104"/>
        <v>279.01799999999997</v>
      </c>
      <c r="R1689" s="5">
        <f t="shared" si="105"/>
        <v>138.60000000000002</v>
      </c>
      <c r="S1689" s="5">
        <f t="shared" si="106"/>
        <v>140.41799999999995</v>
      </c>
      <c r="T1689" s="7">
        <f t="shared" si="107"/>
        <v>0.50325785433197845</v>
      </c>
    </row>
    <row r="1690" spans="1:20" ht="15.6">
      <c r="A1690" s="2">
        <v>827</v>
      </c>
      <c r="B1690" s="3">
        <v>46254</v>
      </c>
      <c r="C1690" s="4">
        <f>YEAR(SalesDataTable[[#This Row],[Order Date]])</f>
        <v>2026</v>
      </c>
      <c r="D1690" s="16" t="str">
        <f>"Q"&amp;ROUNDUP(MONTH(SalesDataTable[[#This Row],[Order Date]])/3,0)</f>
        <v>Q3</v>
      </c>
      <c r="E1690" s="4">
        <f>MONTH(SalesDataTable[[#This Row],[Order Date]])</f>
        <v>8</v>
      </c>
      <c r="F1690" s="16" t="str">
        <f>TEXT(SalesDataTable[[#This Row],[Order Date]],"MMM")</f>
        <v>Aug</v>
      </c>
      <c r="G1690" s="4" t="s">
        <v>6</v>
      </c>
      <c r="H1690" s="4" t="s">
        <v>43</v>
      </c>
      <c r="I1690" s="4" t="s">
        <v>8</v>
      </c>
      <c r="J1690" s="4" t="s">
        <v>3</v>
      </c>
      <c r="K1690" s="4" t="s">
        <v>14</v>
      </c>
      <c r="L1690" s="4" t="s">
        <v>48</v>
      </c>
      <c r="M1690" s="8">
        <v>4</v>
      </c>
      <c r="N1690" s="5">
        <v>166.02</v>
      </c>
      <c r="O1690" s="6">
        <v>0.1</v>
      </c>
      <c r="P1690" s="5">
        <v>87.99</v>
      </c>
      <c r="Q1690" s="5">
        <f t="shared" si="104"/>
        <v>597.67200000000003</v>
      </c>
      <c r="R1690" s="5">
        <f t="shared" si="105"/>
        <v>351.96</v>
      </c>
      <c r="S1690" s="5">
        <f t="shared" si="106"/>
        <v>245.71200000000005</v>
      </c>
      <c r="T1690" s="7">
        <f t="shared" si="107"/>
        <v>0.4111151266915633</v>
      </c>
    </row>
    <row r="1691" spans="1:20" ht="15.6">
      <c r="A1691" s="2">
        <v>1156</v>
      </c>
      <c r="B1691" s="3">
        <v>46254</v>
      </c>
      <c r="C1691" s="4">
        <f>YEAR(SalesDataTable[[#This Row],[Order Date]])</f>
        <v>2026</v>
      </c>
      <c r="D1691" s="16" t="str">
        <f>"Q"&amp;ROUNDUP(MONTH(SalesDataTable[[#This Row],[Order Date]])/3,0)</f>
        <v>Q3</v>
      </c>
      <c r="E1691" s="4">
        <f>MONTH(SalesDataTable[[#This Row],[Order Date]])</f>
        <v>8</v>
      </c>
      <c r="F1691" s="16" t="str">
        <f>TEXT(SalesDataTable[[#This Row],[Order Date]],"MMM")</f>
        <v>Aug</v>
      </c>
      <c r="G1691" s="4" t="s">
        <v>11</v>
      </c>
      <c r="H1691" s="4" t="s">
        <v>25</v>
      </c>
      <c r="I1691" s="4" t="s">
        <v>19</v>
      </c>
      <c r="J1691" s="4" t="s">
        <v>13</v>
      </c>
      <c r="K1691" s="4" t="s">
        <v>4</v>
      </c>
      <c r="L1691" s="4" t="s">
        <v>22</v>
      </c>
      <c r="M1691" s="8">
        <v>2</v>
      </c>
      <c r="N1691" s="5">
        <v>50.59</v>
      </c>
      <c r="O1691" s="6">
        <v>0.1</v>
      </c>
      <c r="P1691" s="5">
        <v>22.68</v>
      </c>
      <c r="Q1691" s="5">
        <f t="shared" si="104"/>
        <v>91.062000000000012</v>
      </c>
      <c r="R1691" s="5">
        <f t="shared" si="105"/>
        <v>45.36</v>
      </c>
      <c r="S1691" s="5">
        <f t="shared" si="106"/>
        <v>45.702000000000012</v>
      </c>
      <c r="T1691" s="7">
        <f t="shared" si="107"/>
        <v>0.5018778414706464</v>
      </c>
    </row>
    <row r="1692" spans="1:20" ht="15.6">
      <c r="A1692" s="2">
        <v>1543</v>
      </c>
      <c r="B1692" s="3">
        <v>46254</v>
      </c>
      <c r="C1692" s="4">
        <f>YEAR(SalesDataTable[[#This Row],[Order Date]])</f>
        <v>2026</v>
      </c>
      <c r="D1692" s="16" t="str">
        <f>"Q"&amp;ROUNDUP(MONTH(SalesDataTable[[#This Row],[Order Date]])/3,0)</f>
        <v>Q3</v>
      </c>
      <c r="E1692" s="4">
        <f>MONTH(SalesDataTable[[#This Row],[Order Date]])</f>
        <v>8</v>
      </c>
      <c r="F1692" s="16" t="str">
        <f>TEXT(SalesDataTable[[#This Row],[Order Date]],"MMM")</f>
        <v>Aug</v>
      </c>
      <c r="G1692" s="4" t="s">
        <v>20</v>
      </c>
      <c r="H1692" s="4" t="s">
        <v>31</v>
      </c>
      <c r="I1692" s="4" t="s">
        <v>19</v>
      </c>
      <c r="J1692" s="4" t="s">
        <v>3</v>
      </c>
      <c r="K1692" s="4" t="s">
        <v>9</v>
      </c>
      <c r="L1692" s="4" t="s">
        <v>37</v>
      </c>
      <c r="M1692" s="8">
        <v>1</v>
      </c>
      <c r="N1692" s="5">
        <v>155.83000000000001</v>
      </c>
      <c r="O1692" s="6">
        <v>0</v>
      </c>
      <c r="P1692" s="5">
        <v>77.260000000000005</v>
      </c>
      <c r="Q1692" s="5">
        <f t="shared" si="104"/>
        <v>155.83000000000001</v>
      </c>
      <c r="R1692" s="5">
        <f t="shared" si="105"/>
        <v>77.260000000000005</v>
      </c>
      <c r="S1692" s="5">
        <f t="shared" si="106"/>
        <v>78.570000000000007</v>
      </c>
      <c r="T1692" s="7">
        <f t="shared" si="107"/>
        <v>0.50420329846627732</v>
      </c>
    </row>
    <row r="1693" spans="1:20" ht="15.6">
      <c r="A1693" s="2">
        <v>2613</v>
      </c>
      <c r="B1693" s="3">
        <v>46254</v>
      </c>
      <c r="C1693" s="4">
        <f>YEAR(SalesDataTable[[#This Row],[Order Date]])</f>
        <v>2026</v>
      </c>
      <c r="D1693" s="16" t="str">
        <f>"Q"&amp;ROUNDUP(MONTH(SalesDataTable[[#This Row],[Order Date]])/3,0)</f>
        <v>Q3</v>
      </c>
      <c r="E1693" s="4">
        <f>MONTH(SalesDataTable[[#This Row],[Order Date]])</f>
        <v>8</v>
      </c>
      <c r="F1693" s="16" t="str">
        <f>TEXT(SalesDataTable[[#This Row],[Order Date]],"MMM")</f>
        <v>Aug</v>
      </c>
      <c r="G1693" s="4" t="s">
        <v>20</v>
      </c>
      <c r="H1693" s="4" t="s">
        <v>21</v>
      </c>
      <c r="I1693" s="4" t="s">
        <v>2</v>
      </c>
      <c r="J1693" s="4" t="s">
        <v>13</v>
      </c>
      <c r="K1693" s="4" t="s">
        <v>34</v>
      </c>
      <c r="L1693" s="4" t="s">
        <v>42</v>
      </c>
      <c r="M1693" s="8">
        <v>1</v>
      </c>
      <c r="N1693" s="5">
        <v>36.380000000000003</v>
      </c>
      <c r="O1693" s="6">
        <v>0.05</v>
      </c>
      <c r="P1693" s="5">
        <v>14.2</v>
      </c>
      <c r="Q1693" s="5">
        <f t="shared" si="104"/>
        <v>34.561</v>
      </c>
      <c r="R1693" s="5">
        <f t="shared" si="105"/>
        <v>14.2</v>
      </c>
      <c r="S1693" s="5">
        <f t="shared" si="106"/>
        <v>20.361000000000001</v>
      </c>
      <c r="T1693" s="7">
        <f t="shared" si="107"/>
        <v>0.58913225890454557</v>
      </c>
    </row>
    <row r="1694" spans="1:20" ht="15.6">
      <c r="A1694" s="2">
        <v>3002</v>
      </c>
      <c r="B1694" s="3">
        <v>46254</v>
      </c>
      <c r="C1694" s="4">
        <f>YEAR(SalesDataTable[[#This Row],[Order Date]])</f>
        <v>2026</v>
      </c>
      <c r="D1694" s="16" t="str">
        <f>"Q"&amp;ROUNDUP(MONTH(SalesDataTable[[#This Row],[Order Date]])/3,0)</f>
        <v>Q3</v>
      </c>
      <c r="E1694" s="4">
        <f>MONTH(SalesDataTable[[#This Row],[Order Date]])</f>
        <v>8</v>
      </c>
      <c r="F1694" s="16" t="str">
        <f>TEXT(SalesDataTable[[#This Row],[Order Date]],"MMM")</f>
        <v>Aug</v>
      </c>
      <c r="G1694" s="4" t="s">
        <v>6</v>
      </c>
      <c r="H1694" s="4" t="s">
        <v>43</v>
      </c>
      <c r="I1694" s="4" t="s">
        <v>19</v>
      </c>
      <c r="J1694" s="4" t="s">
        <v>13</v>
      </c>
      <c r="K1694" s="4" t="s">
        <v>23</v>
      </c>
      <c r="L1694" s="4" t="s">
        <v>51</v>
      </c>
      <c r="M1694" s="8">
        <v>2</v>
      </c>
      <c r="N1694" s="5">
        <v>124.09</v>
      </c>
      <c r="O1694" s="6">
        <v>0</v>
      </c>
      <c r="P1694" s="5">
        <v>60.39</v>
      </c>
      <c r="Q1694" s="5">
        <f t="shared" si="104"/>
        <v>248.18</v>
      </c>
      <c r="R1694" s="5">
        <f t="shared" si="105"/>
        <v>120.78</v>
      </c>
      <c r="S1694" s="5">
        <f t="shared" si="106"/>
        <v>127.4</v>
      </c>
      <c r="T1694" s="7">
        <f t="shared" si="107"/>
        <v>0.513337094044645</v>
      </c>
    </row>
    <row r="1695" spans="1:20" ht="15.6">
      <c r="A1695" s="2">
        <v>3103</v>
      </c>
      <c r="B1695" s="3">
        <v>46254</v>
      </c>
      <c r="C1695" s="4">
        <f>YEAR(SalesDataTable[[#This Row],[Order Date]])</f>
        <v>2026</v>
      </c>
      <c r="D1695" s="16" t="str">
        <f>"Q"&amp;ROUNDUP(MONTH(SalesDataTable[[#This Row],[Order Date]])/3,0)</f>
        <v>Q3</v>
      </c>
      <c r="E1695" s="4">
        <f>MONTH(SalesDataTable[[#This Row],[Order Date]])</f>
        <v>8</v>
      </c>
      <c r="F1695" s="16" t="str">
        <f>TEXT(SalesDataTable[[#This Row],[Order Date]],"MMM")</f>
        <v>Aug</v>
      </c>
      <c r="G1695" s="4" t="s">
        <v>20</v>
      </c>
      <c r="H1695" s="4" t="s">
        <v>33</v>
      </c>
      <c r="I1695" s="4" t="s">
        <v>2</v>
      </c>
      <c r="J1695" s="4" t="s">
        <v>13</v>
      </c>
      <c r="K1695" s="4" t="s">
        <v>9</v>
      </c>
      <c r="L1695" s="4" t="s">
        <v>17</v>
      </c>
      <c r="M1695" s="8">
        <v>1</v>
      </c>
      <c r="N1695" s="5">
        <v>141.97999999999999</v>
      </c>
      <c r="O1695" s="6">
        <v>0.05</v>
      </c>
      <c r="P1695" s="5">
        <v>79.510000000000005</v>
      </c>
      <c r="Q1695" s="5">
        <f t="shared" si="104"/>
        <v>134.88099999999997</v>
      </c>
      <c r="R1695" s="5">
        <f t="shared" si="105"/>
        <v>79.510000000000005</v>
      </c>
      <c r="S1695" s="5">
        <f t="shared" si="106"/>
        <v>55.370999999999967</v>
      </c>
      <c r="T1695" s="7">
        <f t="shared" si="107"/>
        <v>0.41051741905828082</v>
      </c>
    </row>
    <row r="1696" spans="1:20" ht="15.6">
      <c r="A1696" s="2">
        <v>3234</v>
      </c>
      <c r="B1696" s="3">
        <v>46254</v>
      </c>
      <c r="C1696" s="4">
        <f>YEAR(SalesDataTable[[#This Row],[Order Date]])</f>
        <v>2026</v>
      </c>
      <c r="D1696" s="16" t="str">
        <f>"Q"&amp;ROUNDUP(MONTH(SalesDataTable[[#This Row],[Order Date]])/3,0)</f>
        <v>Q3</v>
      </c>
      <c r="E1696" s="4">
        <f>MONTH(SalesDataTable[[#This Row],[Order Date]])</f>
        <v>8</v>
      </c>
      <c r="F1696" s="16" t="str">
        <f>TEXT(SalesDataTable[[#This Row],[Order Date]],"MMM")</f>
        <v>Aug</v>
      </c>
      <c r="G1696" s="4" t="s">
        <v>20</v>
      </c>
      <c r="H1696" s="4" t="s">
        <v>47</v>
      </c>
      <c r="I1696" s="4" t="s">
        <v>19</v>
      </c>
      <c r="J1696" s="4" t="s">
        <v>13</v>
      </c>
      <c r="K1696" s="4" t="s">
        <v>23</v>
      </c>
      <c r="L1696" s="4" t="s">
        <v>51</v>
      </c>
      <c r="M1696" s="8">
        <v>5</v>
      </c>
      <c r="N1696" s="5">
        <v>121.93</v>
      </c>
      <c r="O1696" s="6">
        <v>0.15</v>
      </c>
      <c r="P1696" s="5">
        <v>62.28</v>
      </c>
      <c r="Q1696" s="5">
        <f t="shared" si="104"/>
        <v>518.2025000000001</v>
      </c>
      <c r="R1696" s="5">
        <f t="shared" si="105"/>
        <v>311.39999999999998</v>
      </c>
      <c r="S1696" s="5">
        <f t="shared" si="106"/>
        <v>206.80250000000012</v>
      </c>
      <c r="T1696" s="7">
        <f t="shared" si="107"/>
        <v>0.39907661580173792</v>
      </c>
    </row>
    <row r="1697" spans="1:20" ht="15.6">
      <c r="A1697" s="2">
        <v>3281</v>
      </c>
      <c r="B1697" s="3">
        <v>46254</v>
      </c>
      <c r="C1697" s="4">
        <f>YEAR(SalesDataTable[[#This Row],[Order Date]])</f>
        <v>2026</v>
      </c>
      <c r="D1697" s="16" t="str">
        <f>"Q"&amp;ROUNDUP(MONTH(SalesDataTable[[#This Row],[Order Date]])/3,0)</f>
        <v>Q3</v>
      </c>
      <c r="E1697" s="4">
        <f>MONTH(SalesDataTable[[#This Row],[Order Date]])</f>
        <v>8</v>
      </c>
      <c r="F1697" s="16" t="str">
        <f>TEXT(SalesDataTable[[#This Row],[Order Date]],"MMM")</f>
        <v>Aug</v>
      </c>
      <c r="G1697" s="4" t="s">
        <v>20</v>
      </c>
      <c r="H1697" s="4" t="s">
        <v>21</v>
      </c>
      <c r="I1697" s="4" t="s">
        <v>2</v>
      </c>
      <c r="J1697" s="4" t="s">
        <v>13</v>
      </c>
      <c r="K1697" s="4" t="s">
        <v>14</v>
      </c>
      <c r="L1697" s="4" t="s">
        <v>15</v>
      </c>
      <c r="M1697" s="8">
        <v>1</v>
      </c>
      <c r="N1697" s="5">
        <v>35.58</v>
      </c>
      <c r="O1697" s="6">
        <v>0.15</v>
      </c>
      <c r="P1697" s="5">
        <v>13.94</v>
      </c>
      <c r="Q1697" s="5">
        <f t="shared" si="104"/>
        <v>30.242999999999999</v>
      </c>
      <c r="R1697" s="5">
        <f t="shared" si="105"/>
        <v>13.94</v>
      </c>
      <c r="S1697" s="5">
        <f t="shared" si="106"/>
        <v>16.302999999999997</v>
      </c>
      <c r="T1697" s="7">
        <f t="shared" si="107"/>
        <v>0.53906689151208542</v>
      </c>
    </row>
    <row r="1698" spans="1:20" ht="15.6">
      <c r="A1698" s="2">
        <v>3870</v>
      </c>
      <c r="B1698" s="3">
        <v>46254</v>
      </c>
      <c r="C1698" s="4">
        <f>YEAR(SalesDataTable[[#This Row],[Order Date]])</f>
        <v>2026</v>
      </c>
      <c r="D1698" s="16" t="str">
        <f>"Q"&amp;ROUNDUP(MONTH(SalesDataTable[[#This Row],[Order Date]])/3,0)</f>
        <v>Q3</v>
      </c>
      <c r="E1698" s="4">
        <f>MONTH(SalesDataTable[[#This Row],[Order Date]])</f>
        <v>8</v>
      </c>
      <c r="F1698" s="16" t="str">
        <f>TEXT(SalesDataTable[[#This Row],[Order Date]],"MMM")</f>
        <v>Aug</v>
      </c>
      <c r="G1698" s="4" t="s">
        <v>11</v>
      </c>
      <c r="H1698" s="4" t="s">
        <v>25</v>
      </c>
      <c r="I1698" s="4" t="s">
        <v>28</v>
      </c>
      <c r="J1698" s="4" t="s">
        <v>3</v>
      </c>
      <c r="K1698" s="4" t="s">
        <v>9</v>
      </c>
      <c r="L1698" s="4" t="s">
        <v>37</v>
      </c>
      <c r="M1698" s="8">
        <v>1</v>
      </c>
      <c r="N1698" s="5">
        <v>157.84</v>
      </c>
      <c r="O1698" s="6">
        <v>0</v>
      </c>
      <c r="P1698" s="5">
        <v>77.87</v>
      </c>
      <c r="Q1698" s="5">
        <f t="shared" si="104"/>
        <v>157.84</v>
      </c>
      <c r="R1698" s="5">
        <f t="shared" si="105"/>
        <v>77.87</v>
      </c>
      <c r="S1698" s="5">
        <f t="shared" si="106"/>
        <v>79.97</v>
      </c>
      <c r="T1698" s="7">
        <f t="shared" si="107"/>
        <v>0.50665230613279266</v>
      </c>
    </row>
    <row r="1699" spans="1:20" ht="15.6">
      <c r="A1699" s="2">
        <v>3938</v>
      </c>
      <c r="B1699" s="3">
        <v>46254</v>
      </c>
      <c r="C1699" s="4">
        <f>YEAR(SalesDataTable[[#This Row],[Order Date]])</f>
        <v>2026</v>
      </c>
      <c r="D1699" s="16" t="str">
        <f>"Q"&amp;ROUNDUP(MONTH(SalesDataTable[[#This Row],[Order Date]])/3,0)</f>
        <v>Q3</v>
      </c>
      <c r="E1699" s="4">
        <f>MONTH(SalesDataTable[[#This Row],[Order Date]])</f>
        <v>8</v>
      </c>
      <c r="F1699" s="16" t="str">
        <f>TEXT(SalesDataTable[[#This Row],[Order Date]],"MMM")</f>
        <v>Aug</v>
      </c>
      <c r="G1699" s="4" t="s">
        <v>6</v>
      </c>
      <c r="H1699" s="4" t="s">
        <v>43</v>
      </c>
      <c r="I1699" s="4" t="s">
        <v>2</v>
      </c>
      <c r="J1699" s="4" t="s">
        <v>13</v>
      </c>
      <c r="K1699" s="4" t="s">
        <v>23</v>
      </c>
      <c r="L1699" s="4" t="s">
        <v>24</v>
      </c>
      <c r="M1699" s="8">
        <v>1</v>
      </c>
      <c r="N1699" s="5">
        <v>336.35</v>
      </c>
      <c r="O1699" s="6">
        <v>0</v>
      </c>
      <c r="P1699" s="5">
        <v>195.07</v>
      </c>
      <c r="Q1699" s="5">
        <f t="shared" si="104"/>
        <v>336.35</v>
      </c>
      <c r="R1699" s="5">
        <f t="shared" si="105"/>
        <v>195.07</v>
      </c>
      <c r="S1699" s="5">
        <f t="shared" si="106"/>
        <v>141.28000000000003</v>
      </c>
      <c r="T1699" s="7">
        <f t="shared" si="107"/>
        <v>0.42003865021554931</v>
      </c>
    </row>
    <row r="1700" spans="1:20" ht="15.6">
      <c r="A1700" s="2">
        <v>4237</v>
      </c>
      <c r="B1700" s="3">
        <v>46254</v>
      </c>
      <c r="C1700" s="4">
        <f>YEAR(SalesDataTable[[#This Row],[Order Date]])</f>
        <v>2026</v>
      </c>
      <c r="D1700" s="16" t="str">
        <f>"Q"&amp;ROUNDUP(MONTH(SalesDataTable[[#This Row],[Order Date]])/3,0)</f>
        <v>Q3</v>
      </c>
      <c r="E1700" s="4">
        <f>MONTH(SalesDataTable[[#This Row],[Order Date]])</f>
        <v>8</v>
      </c>
      <c r="F1700" s="16" t="str">
        <f>TEXT(SalesDataTable[[#This Row],[Order Date]],"MMM")</f>
        <v>Aug</v>
      </c>
      <c r="G1700" s="4" t="s">
        <v>20</v>
      </c>
      <c r="H1700" s="4" t="s">
        <v>47</v>
      </c>
      <c r="I1700" s="4" t="s">
        <v>8</v>
      </c>
      <c r="J1700" s="4" t="s">
        <v>3</v>
      </c>
      <c r="K1700" s="4" t="s">
        <v>9</v>
      </c>
      <c r="L1700" s="4" t="s">
        <v>37</v>
      </c>
      <c r="M1700" s="8">
        <v>3</v>
      </c>
      <c r="N1700" s="5">
        <v>153.03</v>
      </c>
      <c r="O1700" s="6">
        <v>0.15</v>
      </c>
      <c r="P1700" s="5">
        <v>78.239999999999995</v>
      </c>
      <c r="Q1700" s="5">
        <f t="shared" si="104"/>
        <v>390.22650000000004</v>
      </c>
      <c r="R1700" s="5">
        <f t="shared" si="105"/>
        <v>234.71999999999997</v>
      </c>
      <c r="S1700" s="5">
        <f t="shared" si="106"/>
        <v>155.50650000000007</v>
      </c>
      <c r="T1700" s="7">
        <f t="shared" si="107"/>
        <v>0.39850317700104954</v>
      </c>
    </row>
    <row r="1701" spans="1:20" ht="15.6">
      <c r="A1701" s="2">
        <v>4970</v>
      </c>
      <c r="B1701" s="3">
        <v>46254</v>
      </c>
      <c r="C1701" s="4">
        <f>YEAR(SalesDataTable[[#This Row],[Order Date]])</f>
        <v>2026</v>
      </c>
      <c r="D1701" s="16" t="str">
        <f>"Q"&amp;ROUNDUP(MONTH(SalesDataTable[[#This Row],[Order Date]])/3,0)</f>
        <v>Q3</v>
      </c>
      <c r="E1701" s="4">
        <f>MONTH(SalesDataTable[[#This Row],[Order Date]])</f>
        <v>8</v>
      </c>
      <c r="F1701" s="16" t="str">
        <f>TEXT(SalesDataTable[[#This Row],[Order Date]],"MMM")</f>
        <v>Aug</v>
      </c>
      <c r="G1701" s="4" t="s">
        <v>6</v>
      </c>
      <c r="H1701" s="4" t="s">
        <v>49</v>
      </c>
      <c r="I1701" s="4" t="s">
        <v>2</v>
      </c>
      <c r="J1701" s="4" t="s">
        <v>3</v>
      </c>
      <c r="K1701" s="4" t="s">
        <v>4</v>
      </c>
      <c r="L1701" s="4" t="s">
        <v>30</v>
      </c>
      <c r="M1701" s="8">
        <v>2</v>
      </c>
      <c r="N1701" s="5">
        <v>105.01</v>
      </c>
      <c r="O1701" s="6">
        <v>0.15</v>
      </c>
      <c r="P1701" s="5">
        <v>50.56</v>
      </c>
      <c r="Q1701" s="5">
        <f t="shared" si="104"/>
        <v>178.517</v>
      </c>
      <c r="R1701" s="5">
        <f t="shared" si="105"/>
        <v>101.12</v>
      </c>
      <c r="S1701" s="5">
        <f t="shared" si="106"/>
        <v>77.396999999999991</v>
      </c>
      <c r="T1701" s="7">
        <f t="shared" si="107"/>
        <v>0.43355534766996978</v>
      </c>
    </row>
    <row r="1702" spans="1:20" ht="15.6">
      <c r="A1702" s="2">
        <v>515</v>
      </c>
      <c r="B1702" s="3">
        <v>46255</v>
      </c>
      <c r="C1702" s="4">
        <f>YEAR(SalesDataTable[[#This Row],[Order Date]])</f>
        <v>2026</v>
      </c>
      <c r="D1702" s="16" t="str">
        <f>"Q"&amp;ROUNDUP(MONTH(SalesDataTable[[#This Row],[Order Date]])/3,0)</f>
        <v>Q3</v>
      </c>
      <c r="E1702" s="4">
        <f>MONTH(SalesDataTable[[#This Row],[Order Date]])</f>
        <v>8</v>
      </c>
      <c r="F1702" s="16" t="str">
        <f>TEXT(SalesDataTable[[#This Row],[Order Date]],"MMM")</f>
        <v>Aug</v>
      </c>
      <c r="G1702" s="4" t="s">
        <v>0</v>
      </c>
      <c r="H1702" s="4" t="s">
        <v>1</v>
      </c>
      <c r="I1702" s="4" t="s">
        <v>19</v>
      </c>
      <c r="J1702" s="4" t="s">
        <v>3</v>
      </c>
      <c r="K1702" s="4" t="s">
        <v>14</v>
      </c>
      <c r="L1702" s="4" t="s">
        <v>32</v>
      </c>
      <c r="M1702" s="8">
        <v>2</v>
      </c>
      <c r="N1702" s="5">
        <v>45.47</v>
      </c>
      <c r="O1702" s="6">
        <v>0</v>
      </c>
      <c r="P1702" s="5">
        <v>18.27</v>
      </c>
      <c r="Q1702" s="5">
        <f t="shared" si="104"/>
        <v>90.94</v>
      </c>
      <c r="R1702" s="5">
        <f t="shared" si="105"/>
        <v>36.54</v>
      </c>
      <c r="S1702" s="5">
        <f t="shared" si="106"/>
        <v>54.4</v>
      </c>
      <c r="T1702" s="7">
        <f t="shared" si="107"/>
        <v>0.5981966131515285</v>
      </c>
    </row>
    <row r="1703" spans="1:20" ht="15.6">
      <c r="A1703" s="2">
        <v>661</v>
      </c>
      <c r="B1703" s="3">
        <v>46255</v>
      </c>
      <c r="C1703" s="4">
        <f>YEAR(SalesDataTable[[#This Row],[Order Date]])</f>
        <v>2026</v>
      </c>
      <c r="D1703" s="16" t="str">
        <f>"Q"&amp;ROUNDUP(MONTH(SalesDataTable[[#This Row],[Order Date]])/3,0)</f>
        <v>Q3</v>
      </c>
      <c r="E1703" s="4">
        <f>MONTH(SalesDataTable[[#This Row],[Order Date]])</f>
        <v>8</v>
      </c>
      <c r="F1703" s="16" t="str">
        <f>TEXT(SalesDataTable[[#This Row],[Order Date]],"MMM")</f>
        <v>Aug</v>
      </c>
      <c r="G1703" s="4" t="s">
        <v>0</v>
      </c>
      <c r="H1703" s="4" t="s">
        <v>50</v>
      </c>
      <c r="I1703" s="4" t="s">
        <v>19</v>
      </c>
      <c r="J1703" s="4" t="s">
        <v>13</v>
      </c>
      <c r="K1703" s="4" t="s">
        <v>14</v>
      </c>
      <c r="L1703" s="4" t="s">
        <v>32</v>
      </c>
      <c r="M1703" s="8">
        <v>2</v>
      </c>
      <c r="N1703" s="5">
        <v>47.58</v>
      </c>
      <c r="O1703" s="6">
        <v>0.1</v>
      </c>
      <c r="P1703" s="5">
        <v>18.47</v>
      </c>
      <c r="Q1703" s="5">
        <f t="shared" si="104"/>
        <v>85.644000000000005</v>
      </c>
      <c r="R1703" s="5">
        <f t="shared" si="105"/>
        <v>36.94</v>
      </c>
      <c r="S1703" s="5">
        <f t="shared" si="106"/>
        <v>48.704000000000008</v>
      </c>
      <c r="T1703" s="7">
        <f t="shared" si="107"/>
        <v>0.56867965064686377</v>
      </c>
    </row>
    <row r="1704" spans="1:20" ht="15.6">
      <c r="A1704" s="2">
        <v>1443</v>
      </c>
      <c r="B1704" s="3">
        <v>46255</v>
      </c>
      <c r="C1704" s="4">
        <f>YEAR(SalesDataTable[[#This Row],[Order Date]])</f>
        <v>2026</v>
      </c>
      <c r="D1704" s="16" t="str">
        <f>"Q"&amp;ROUNDUP(MONTH(SalesDataTable[[#This Row],[Order Date]])/3,0)</f>
        <v>Q3</v>
      </c>
      <c r="E1704" s="4">
        <f>MONTH(SalesDataTable[[#This Row],[Order Date]])</f>
        <v>8</v>
      </c>
      <c r="F1704" s="16" t="str">
        <f>TEXT(SalesDataTable[[#This Row],[Order Date]],"MMM")</f>
        <v>Aug</v>
      </c>
      <c r="G1704" s="4" t="s">
        <v>20</v>
      </c>
      <c r="H1704" s="4" t="s">
        <v>21</v>
      </c>
      <c r="I1704" s="4" t="s">
        <v>2</v>
      </c>
      <c r="J1704" s="4" t="s">
        <v>13</v>
      </c>
      <c r="K1704" s="4" t="s">
        <v>9</v>
      </c>
      <c r="L1704" s="4" t="s">
        <v>37</v>
      </c>
      <c r="M1704" s="8">
        <v>5</v>
      </c>
      <c r="N1704" s="5">
        <v>155.65</v>
      </c>
      <c r="O1704" s="6">
        <v>0</v>
      </c>
      <c r="P1704" s="5">
        <v>79.13</v>
      </c>
      <c r="Q1704" s="5">
        <f t="shared" si="104"/>
        <v>778.25</v>
      </c>
      <c r="R1704" s="5">
        <f t="shared" si="105"/>
        <v>395.65</v>
      </c>
      <c r="S1704" s="5">
        <f t="shared" si="106"/>
        <v>382.6</v>
      </c>
      <c r="T1704" s="7">
        <f t="shared" si="107"/>
        <v>0.49161580469000965</v>
      </c>
    </row>
    <row r="1705" spans="1:20" ht="15.6">
      <c r="A1705" s="2">
        <v>1446</v>
      </c>
      <c r="B1705" s="3">
        <v>46255</v>
      </c>
      <c r="C1705" s="4">
        <f>YEAR(SalesDataTable[[#This Row],[Order Date]])</f>
        <v>2026</v>
      </c>
      <c r="D1705" s="16" t="str">
        <f>"Q"&amp;ROUNDUP(MONTH(SalesDataTable[[#This Row],[Order Date]])/3,0)</f>
        <v>Q3</v>
      </c>
      <c r="E1705" s="4">
        <f>MONTH(SalesDataTable[[#This Row],[Order Date]])</f>
        <v>8</v>
      </c>
      <c r="F1705" s="16" t="str">
        <f>TEXT(SalesDataTable[[#This Row],[Order Date]],"MMM")</f>
        <v>Aug</v>
      </c>
      <c r="G1705" s="4" t="s">
        <v>20</v>
      </c>
      <c r="H1705" s="4" t="s">
        <v>47</v>
      </c>
      <c r="I1705" s="4" t="s">
        <v>19</v>
      </c>
      <c r="J1705" s="4" t="s">
        <v>3</v>
      </c>
      <c r="K1705" s="4" t="s">
        <v>23</v>
      </c>
      <c r="L1705" s="4" t="s">
        <v>29</v>
      </c>
      <c r="M1705" s="8">
        <v>1</v>
      </c>
      <c r="N1705" s="5">
        <v>195.15</v>
      </c>
      <c r="O1705" s="6">
        <v>0</v>
      </c>
      <c r="P1705" s="5">
        <v>101.99</v>
      </c>
      <c r="Q1705" s="5">
        <f t="shared" si="104"/>
        <v>195.15</v>
      </c>
      <c r="R1705" s="5">
        <f t="shared" si="105"/>
        <v>101.99</v>
      </c>
      <c r="S1705" s="5">
        <f t="shared" si="106"/>
        <v>93.160000000000011</v>
      </c>
      <c r="T1705" s="7">
        <f t="shared" si="107"/>
        <v>0.47737637714578535</v>
      </c>
    </row>
    <row r="1706" spans="1:20" ht="15.6">
      <c r="A1706" s="2">
        <v>1524</v>
      </c>
      <c r="B1706" s="3">
        <v>46255</v>
      </c>
      <c r="C1706" s="4">
        <f>YEAR(SalesDataTable[[#This Row],[Order Date]])</f>
        <v>2026</v>
      </c>
      <c r="D1706" s="16" t="str">
        <f>"Q"&amp;ROUNDUP(MONTH(SalesDataTable[[#This Row],[Order Date]])/3,0)</f>
        <v>Q3</v>
      </c>
      <c r="E1706" s="4">
        <f>MONTH(SalesDataTable[[#This Row],[Order Date]])</f>
        <v>8</v>
      </c>
      <c r="F1706" s="16" t="str">
        <f>TEXT(SalesDataTable[[#This Row],[Order Date]],"MMM")</f>
        <v>Aug</v>
      </c>
      <c r="G1706" s="4" t="s">
        <v>6</v>
      </c>
      <c r="H1706" s="4" t="s">
        <v>27</v>
      </c>
      <c r="I1706" s="4" t="s">
        <v>28</v>
      </c>
      <c r="J1706" s="4" t="s">
        <v>13</v>
      </c>
      <c r="K1706" s="4" t="s">
        <v>4</v>
      </c>
      <c r="L1706" s="4" t="s">
        <v>5</v>
      </c>
      <c r="M1706" s="8">
        <v>1</v>
      </c>
      <c r="N1706" s="5">
        <v>81.569999999999993</v>
      </c>
      <c r="O1706" s="6">
        <v>0</v>
      </c>
      <c r="P1706" s="5">
        <v>43.79</v>
      </c>
      <c r="Q1706" s="5">
        <f t="shared" si="104"/>
        <v>81.569999999999993</v>
      </c>
      <c r="R1706" s="5">
        <f t="shared" si="105"/>
        <v>43.79</v>
      </c>
      <c r="S1706" s="5">
        <f t="shared" si="106"/>
        <v>37.779999999999994</v>
      </c>
      <c r="T1706" s="7">
        <f t="shared" si="107"/>
        <v>0.4631604756650729</v>
      </c>
    </row>
    <row r="1707" spans="1:20" ht="15.6">
      <c r="A1707" s="2">
        <v>1946</v>
      </c>
      <c r="B1707" s="3">
        <v>46255</v>
      </c>
      <c r="C1707" s="4">
        <f>YEAR(SalesDataTable[[#This Row],[Order Date]])</f>
        <v>2026</v>
      </c>
      <c r="D1707" s="16" t="str">
        <f>"Q"&amp;ROUNDUP(MONTH(SalesDataTable[[#This Row],[Order Date]])/3,0)</f>
        <v>Q3</v>
      </c>
      <c r="E1707" s="4">
        <f>MONTH(SalesDataTable[[#This Row],[Order Date]])</f>
        <v>8</v>
      </c>
      <c r="F1707" s="16" t="str">
        <f>TEXT(SalesDataTable[[#This Row],[Order Date]],"MMM")</f>
        <v>Aug</v>
      </c>
      <c r="G1707" s="4" t="s">
        <v>0</v>
      </c>
      <c r="H1707" s="4" t="s">
        <v>50</v>
      </c>
      <c r="I1707" s="4" t="s">
        <v>19</v>
      </c>
      <c r="J1707" s="4" t="s">
        <v>13</v>
      </c>
      <c r="K1707" s="4" t="s">
        <v>23</v>
      </c>
      <c r="L1707" s="4" t="s">
        <v>51</v>
      </c>
      <c r="M1707" s="8">
        <v>5</v>
      </c>
      <c r="N1707" s="5">
        <v>125.44</v>
      </c>
      <c r="O1707" s="6">
        <v>0</v>
      </c>
      <c r="P1707" s="5">
        <v>59.58</v>
      </c>
      <c r="Q1707" s="5">
        <f t="shared" si="104"/>
        <v>627.20000000000005</v>
      </c>
      <c r="R1707" s="5">
        <f t="shared" si="105"/>
        <v>297.89999999999998</v>
      </c>
      <c r="S1707" s="5">
        <f t="shared" si="106"/>
        <v>329.30000000000007</v>
      </c>
      <c r="T1707" s="7">
        <f t="shared" si="107"/>
        <v>0.52503188775510212</v>
      </c>
    </row>
    <row r="1708" spans="1:20" ht="15.6">
      <c r="A1708" s="2">
        <v>2285</v>
      </c>
      <c r="B1708" s="3">
        <v>46255</v>
      </c>
      <c r="C1708" s="4">
        <f>YEAR(SalesDataTable[[#This Row],[Order Date]])</f>
        <v>2026</v>
      </c>
      <c r="D1708" s="16" t="str">
        <f>"Q"&amp;ROUNDUP(MONTH(SalesDataTable[[#This Row],[Order Date]])/3,0)</f>
        <v>Q3</v>
      </c>
      <c r="E1708" s="4">
        <f>MONTH(SalesDataTable[[#This Row],[Order Date]])</f>
        <v>8</v>
      </c>
      <c r="F1708" s="16" t="str">
        <f>TEXT(SalesDataTable[[#This Row],[Order Date]],"MMM")</f>
        <v>Aug</v>
      </c>
      <c r="G1708" s="4" t="s">
        <v>6</v>
      </c>
      <c r="H1708" s="4" t="s">
        <v>41</v>
      </c>
      <c r="I1708" s="4" t="s">
        <v>2</v>
      </c>
      <c r="J1708" s="4" t="s">
        <v>16</v>
      </c>
      <c r="K1708" s="4" t="s">
        <v>9</v>
      </c>
      <c r="L1708" s="4" t="s">
        <v>37</v>
      </c>
      <c r="M1708" s="8">
        <v>2</v>
      </c>
      <c r="N1708" s="5">
        <v>155.11000000000001</v>
      </c>
      <c r="O1708" s="6">
        <v>0.05</v>
      </c>
      <c r="P1708" s="5">
        <v>80.13</v>
      </c>
      <c r="Q1708" s="5">
        <f t="shared" si="104"/>
        <v>294.709</v>
      </c>
      <c r="R1708" s="5">
        <f t="shared" si="105"/>
        <v>160.26</v>
      </c>
      <c r="S1708" s="5">
        <f t="shared" si="106"/>
        <v>134.44900000000001</v>
      </c>
      <c r="T1708" s="7">
        <f t="shared" si="107"/>
        <v>0.45620934548995795</v>
      </c>
    </row>
    <row r="1709" spans="1:20" ht="15.6">
      <c r="A1709" s="2">
        <v>2978</v>
      </c>
      <c r="B1709" s="3">
        <v>46255</v>
      </c>
      <c r="C1709" s="4">
        <f>YEAR(SalesDataTable[[#This Row],[Order Date]])</f>
        <v>2026</v>
      </c>
      <c r="D1709" s="16" t="str">
        <f>"Q"&amp;ROUNDUP(MONTH(SalesDataTable[[#This Row],[Order Date]])/3,0)</f>
        <v>Q3</v>
      </c>
      <c r="E1709" s="4">
        <f>MONTH(SalesDataTable[[#This Row],[Order Date]])</f>
        <v>8</v>
      </c>
      <c r="F1709" s="16" t="str">
        <f>TEXT(SalesDataTable[[#This Row],[Order Date]],"MMM")</f>
        <v>Aug</v>
      </c>
      <c r="G1709" s="4" t="s">
        <v>11</v>
      </c>
      <c r="H1709" s="4" t="s">
        <v>39</v>
      </c>
      <c r="I1709" s="4" t="s">
        <v>19</v>
      </c>
      <c r="J1709" s="4" t="s">
        <v>13</v>
      </c>
      <c r="K1709" s="4" t="s">
        <v>4</v>
      </c>
      <c r="L1709" s="4" t="s">
        <v>5</v>
      </c>
      <c r="M1709" s="8">
        <v>1</v>
      </c>
      <c r="N1709" s="5">
        <v>80.7</v>
      </c>
      <c r="O1709" s="6">
        <v>0</v>
      </c>
      <c r="P1709" s="5">
        <v>41.98</v>
      </c>
      <c r="Q1709" s="5">
        <f t="shared" si="104"/>
        <v>80.7</v>
      </c>
      <c r="R1709" s="5">
        <f t="shared" si="105"/>
        <v>41.98</v>
      </c>
      <c r="S1709" s="5">
        <f t="shared" si="106"/>
        <v>38.720000000000006</v>
      </c>
      <c r="T1709" s="7">
        <f t="shared" si="107"/>
        <v>0.47980173482032223</v>
      </c>
    </row>
    <row r="1710" spans="1:20" ht="15.6">
      <c r="A1710" s="2">
        <v>3842</v>
      </c>
      <c r="B1710" s="3">
        <v>46255</v>
      </c>
      <c r="C1710" s="4">
        <f>YEAR(SalesDataTable[[#This Row],[Order Date]])</f>
        <v>2026</v>
      </c>
      <c r="D1710" s="16" t="str">
        <f>"Q"&amp;ROUNDUP(MONTH(SalesDataTable[[#This Row],[Order Date]])/3,0)</f>
        <v>Q3</v>
      </c>
      <c r="E1710" s="4">
        <f>MONTH(SalesDataTable[[#This Row],[Order Date]])</f>
        <v>8</v>
      </c>
      <c r="F1710" s="16" t="str">
        <f>TEXT(SalesDataTable[[#This Row],[Order Date]],"MMM")</f>
        <v>Aug</v>
      </c>
      <c r="G1710" s="4" t="s">
        <v>20</v>
      </c>
      <c r="H1710" s="4" t="s">
        <v>33</v>
      </c>
      <c r="I1710" s="4" t="s">
        <v>8</v>
      </c>
      <c r="J1710" s="4" t="s">
        <v>3</v>
      </c>
      <c r="K1710" s="4" t="s">
        <v>9</v>
      </c>
      <c r="L1710" s="4" t="s">
        <v>37</v>
      </c>
      <c r="M1710" s="8">
        <v>10</v>
      </c>
      <c r="N1710" s="5">
        <v>156.72</v>
      </c>
      <c r="O1710" s="6">
        <v>0.15</v>
      </c>
      <c r="P1710" s="5">
        <v>78.12</v>
      </c>
      <c r="Q1710" s="5">
        <f t="shared" si="104"/>
        <v>1332.12</v>
      </c>
      <c r="R1710" s="5">
        <f t="shared" si="105"/>
        <v>781.2</v>
      </c>
      <c r="S1710" s="5">
        <f t="shared" si="106"/>
        <v>550.91999999999985</v>
      </c>
      <c r="T1710" s="7">
        <f t="shared" si="107"/>
        <v>0.41356634537429054</v>
      </c>
    </row>
    <row r="1711" spans="1:20" ht="15.6">
      <c r="A1711" s="2">
        <v>4220</v>
      </c>
      <c r="B1711" s="3">
        <v>46255</v>
      </c>
      <c r="C1711" s="4">
        <f>YEAR(SalesDataTable[[#This Row],[Order Date]])</f>
        <v>2026</v>
      </c>
      <c r="D1711" s="16" t="str">
        <f>"Q"&amp;ROUNDUP(MONTH(SalesDataTable[[#This Row],[Order Date]])/3,0)</f>
        <v>Q3</v>
      </c>
      <c r="E1711" s="4">
        <f>MONTH(SalesDataTable[[#This Row],[Order Date]])</f>
        <v>8</v>
      </c>
      <c r="F1711" s="16" t="str">
        <f>TEXT(SalesDataTable[[#This Row],[Order Date]],"MMM")</f>
        <v>Aug</v>
      </c>
      <c r="G1711" s="4" t="s">
        <v>6</v>
      </c>
      <c r="H1711" s="4" t="s">
        <v>49</v>
      </c>
      <c r="I1711" s="4" t="s">
        <v>8</v>
      </c>
      <c r="J1711" s="4" t="s">
        <v>16</v>
      </c>
      <c r="K1711" s="4" t="s">
        <v>14</v>
      </c>
      <c r="L1711" s="4" t="s">
        <v>48</v>
      </c>
      <c r="M1711" s="8">
        <v>5</v>
      </c>
      <c r="N1711" s="5">
        <v>162.76</v>
      </c>
      <c r="O1711" s="6">
        <v>0.15</v>
      </c>
      <c r="P1711" s="5">
        <v>85.32</v>
      </c>
      <c r="Q1711" s="5">
        <f t="shared" si="104"/>
        <v>691.7299999999999</v>
      </c>
      <c r="R1711" s="5">
        <f t="shared" si="105"/>
        <v>426.59999999999997</v>
      </c>
      <c r="S1711" s="5">
        <f t="shared" si="106"/>
        <v>265.12999999999994</v>
      </c>
      <c r="T1711" s="7">
        <f t="shared" si="107"/>
        <v>0.38328538591647027</v>
      </c>
    </row>
    <row r="1712" spans="1:20" ht="15.6">
      <c r="A1712" s="2">
        <v>478</v>
      </c>
      <c r="B1712" s="3">
        <v>46256</v>
      </c>
      <c r="C1712" s="4">
        <f>YEAR(SalesDataTable[[#This Row],[Order Date]])</f>
        <v>2026</v>
      </c>
      <c r="D1712" s="16" t="str">
        <f>"Q"&amp;ROUNDUP(MONTH(SalesDataTable[[#This Row],[Order Date]])/3,0)</f>
        <v>Q3</v>
      </c>
      <c r="E1712" s="4">
        <f>MONTH(SalesDataTable[[#This Row],[Order Date]])</f>
        <v>8</v>
      </c>
      <c r="F1712" s="16" t="str">
        <f>TEXT(SalesDataTable[[#This Row],[Order Date]],"MMM")</f>
        <v>Aug</v>
      </c>
      <c r="G1712" s="4" t="s">
        <v>20</v>
      </c>
      <c r="H1712" s="4" t="s">
        <v>33</v>
      </c>
      <c r="I1712" s="4" t="s">
        <v>19</v>
      </c>
      <c r="J1712" s="4" t="s">
        <v>16</v>
      </c>
      <c r="K1712" s="4" t="s">
        <v>34</v>
      </c>
      <c r="L1712" s="4" t="s">
        <v>35</v>
      </c>
      <c r="M1712" s="8">
        <v>2</v>
      </c>
      <c r="N1712" s="5">
        <v>40.22</v>
      </c>
      <c r="O1712" s="6">
        <v>0</v>
      </c>
      <c r="P1712" s="5">
        <v>14.45</v>
      </c>
      <c r="Q1712" s="5">
        <f t="shared" si="104"/>
        <v>80.44</v>
      </c>
      <c r="R1712" s="5">
        <f t="shared" si="105"/>
        <v>28.9</v>
      </c>
      <c r="S1712" s="5">
        <f t="shared" si="106"/>
        <v>51.54</v>
      </c>
      <c r="T1712" s="7">
        <f t="shared" si="107"/>
        <v>0.64072600696171056</v>
      </c>
    </row>
    <row r="1713" spans="1:20" ht="15.6">
      <c r="A1713" s="2">
        <v>491</v>
      </c>
      <c r="B1713" s="3">
        <v>46256</v>
      </c>
      <c r="C1713" s="4">
        <f>YEAR(SalesDataTable[[#This Row],[Order Date]])</f>
        <v>2026</v>
      </c>
      <c r="D1713" s="16" t="str">
        <f>"Q"&amp;ROUNDUP(MONTH(SalesDataTable[[#This Row],[Order Date]])/3,0)</f>
        <v>Q3</v>
      </c>
      <c r="E1713" s="4">
        <f>MONTH(SalesDataTable[[#This Row],[Order Date]])</f>
        <v>8</v>
      </c>
      <c r="F1713" s="16" t="str">
        <f>TEXT(SalesDataTable[[#This Row],[Order Date]],"MMM")</f>
        <v>Aug</v>
      </c>
      <c r="G1713" s="4" t="s">
        <v>0</v>
      </c>
      <c r="H1713" s="4" t="s">
        <v>36</v>
      </c>
      <c r="I1713" s="4" t="s">
        <v>28</v>
      </c>
      <c r="J1713" s="4" t="s">
        <v>13</v>
      </c>
      <c r="K1713" s="4" t="s">
        <v>14</v>
      </c>
      <c r="L1713" s="4" t="s">
        <v>32</v>
      </c>
      <c r="M1713" s="8">
        <v>1</v>
      </c>
      <c r="N1713" s="5">
        <v>45.42</v>
      </c>
      <c r="O1713" s="6">
        <v>0.15</v>
      </c>
      <c r="P1713" s="5">
        <v>18.079999999999998</v>
      </c>
      <c r="Q1713" s="5">
        <f t="shared" si="104"/>
        <v>38.606999999999999</v>
      </c>
      <c r="R1713" s="5">
        <f t="shared" si="105"/>
        <v>18.079999999999998</v>
      </c>
      <c r="S1713" s="5">
        <f t="shared" si="106"/>
        <v>20.527000000000001</v>
      </c>
      <c r="T1713" s="7">
        <f t="shared" si="107"/>
        <v>0.53169114409304019</v>
      </c>
    </row>
    <row r="1714" spans="1:20" ht="15.6">
      <c r="A1714" s="2">
        <v>862</v>
      </c>
      <c r="B1714" s="3">
        <v>46256</v>
      </c>
      <c r="C1714" s="4">
        <f>YEAR(SalesDataTable[[#This Row],[Order Date]])</f>
        <v>2026</v>
      </c>
      <c r="D1714" s="16" t="str">
        <f>"Q"&amp;ROUNDUP(MONTH(SalesDataTable[[#This Row],[Order Date]])/3,0)</f>
        <v>Q3</v>
      </c>
      <c r="E1714" s="4">
        <f>MONTH(SalesDataTable[[#This Row],[Order Date]])</f>
        <v>8</v>
      </c>
      <c r="F1714" s="16" t="str">
        <f>TEXT(SalesDataTable[[#This Row],[Order Date]],"MMM")</f>
        <v>Aug</v>
      </c>
      <c r="G1714" s="4" t="s">
        <v>0</v>
      </c>
      <c r="H1714" s="4" t="s">
        <v>36</v>
      </c>
      <c r="I1714" s="4" t="s">
        <v>2</v>
      </c>
      <c r="J1714" s="4" t="s">
        <v>3</v>
      </c>
      <c r="K1714" s="4" t="s">
        <v>9</v>
      </c>
      <c r="L1714" s="4" t="s">
        <v>10</v>
      </c>
      <c r="M1714" s="8">
        <v>1</v>
      </c>
      <c r="N1714" s="5">
        <v>93.55</v>
      </c>
      <c r="O1714" s="6">
        <v>0</v>
      </c>
      <c r="P1714" s="5">
        <v>44.89</v>
      </c>
      <c r="Q1714" s="5">
        <f t="shared" si="104"/>
        <v>93.55</v>
      </c>
      <c r="R1714" s="5">
        <f t="shared" si="105"/>
        <v>44.89</v>
      </c>
      <c r="S1714" s="5">
        <f t="shared" si="106"/>
        <v>48.66</v>
      </c>
      <c r="T1714" s="7">
        <f t="shared" si="107"/>
        <v>0.5201496525921967</v>
      </c>
    </row>
    <row r="1715" spans="1:20" ht="15.6">
      <c r="A1715" s="2">
        <v>957</v>
      </c>
      <c r="B1715" s="3">
        <v>46256</v>
      </c>
      <c r="C1715" s="4">
        <f>YEAR(SalesDataTable[[#This Row],[Order Date]])</f>
        <v>2026</v>
      </c>
      <c r="D1715" s="16" t="str">
        <f>"Q"&amp;ROUNDUP(MONTH(SalesDataTable[[#This Row],[Order Date]])/3,0)</f>
        <v>Q3</v>
      </c>
      <c r="E1715" s="4">
        <f>MONTH(SalesDataTable[[#This Row],[Order Date]])</f>
        <v>8</v>
      </c>
      <c r="F1715" s="16" t="str">
        <f>TEXT(SalesDataTable[[#This Row],[Order Date]],"MMM")</f>
        <v>Aug</v>
      </c>
      <c r="G1715" s="4" t="s">
        <v>11</v>
      </c>
      <c r="H1715" s="4" t="s">
        <v>12</v>
      </c>
      <c r="I1715" s="4" t="s">
        <v>2</v>
      </c>
      <c r="J1715" s="4" t="s">
        <v>3</v>
      </c>
      <c r="K1715" s="4" t="s">
        <v>9</v>
      </c>
      <c r="L1715" s="4" t="s">
        <v>17</v>
      </c>
      <c r="M1715" s="8">
        <v>2</v>
      </c>
      <c r="N1715" s="5">
        <v>146.85</v>
      </c>
      <c r="O1715" s="6">
        <v>0</v>
      </c>
      <c r="P1715" s="5">
        <v>81.010000000000005</v>
      </c>
      <c r="Q1715" s="5">
        <f t="shared" si="104"/>
        <v>293.7</v>
      </c>
      <c r="R1715" s="5">
        <f t="shared" si="105"/>
        <v>162.02000000000001</v>
      </c>
      <c r="S1715" s="5">
        <f t="shared" si="106"/>
        <v>131.67999999999998</v>
      </c>
      <c r="T1715" s="7">
        <f t="shared" si="107"/>
        <v>0.44834865509022809</v>
      </c>
    </row>
    <row r="1716" spans="1:20" ht="15.6">
      <c r="A1716" s="2">
        <v>1728</v>
      </c>
      <c r="B1716" s="3">
        <v>46256</v>
      </c>
      <c r="C1716" s="4">
        <f>YEAR(SalesDataTable[[#This Row],[Order Date]])</f>
        <v>2026</v>
      </c>
      <c r="D1716" s="16" t="str">
        <f>"Q"&amp;ROUNDUP(MONTH(SalesDataTable[[#This Row],[Order Date]])/3,0)</f>
        <v>Q3</v>
      </c>
      <c r="E1716" s="4">
        <f>MONTH(SalesDataTable[[#This Row],[Order Date]])</f>
        <v>8</v>
      </c>
      <c r="F1716" s="16" t="str">
        <f>TEXT(SalesDataTable[[#This Row],[Order Date]],"MMM")</f>
        <v>Aug</v>
      </c>
      <c r="G1716" s="4" t="s">
        <v>0</v>
      </c>
      <c r="H1716" s="4" t="s">
        <v>36</v>
      </c>
      <c r="I1716" s="4" t="s">
        <v>8</v>
      </c>
      <c r="J1716" s="4" t="s">
        <v>16</v>
      </c>
      <c r="K1716" s="4" t="s">
        <v>4</v>
      </c>
      <c r="L1716" s="4" t="s">
        <v>30</v>
      </c>
      <c r="M1716" s="8">
        <v>6</v>
      </c>
      <c r="N1716" s="5">
        <v>101.54</v>
      </c>
      <c r="O1716" s="6">
        <v>0.1</v>
      </c>
      <c r="P1716" s="5">
        <v>50</v>
      </c>
      <c r="Q1716" s="5">
        <f t="shared" si="104"/>
        <v>548.31600000000003</v>
      </c>
      <c r="R1716" s="5">
        <f t="shared" si="105"/>
        <v>300</v>
      </c>
      <c r="S1716" s="5">
        <f t="shared" si="106"/>
        <v>248.31600000000003</v>
      </c>
      <c r="T1716" s="7">
        <f t="shared" si="107"/>
        <v>0.45287024270676035</v>
      </c>
    </row>
    <row r="1717" spans="1:20" ht="15.6">
      <c r="A1717" s="2">
        <v>2743</v>
      </c>
      <c r="B1717" s="3">
        <v>46256</v>
      </c>
      <c r="C1717" s="4">
        <f>YEAR(SalesDataTable[[#This Row],[Order Date]])</f>
        <v>2026</v>
      </c>
      <c r="D1717" s="16" t="str">
        <f>"Q"&amp;ROUNDUP(MONTH(SalesDataTable[[#This Row],[Order Date]])/3,0)</f>
        <v>Q3</v>
      </c>
      <c r="E1717" s="4">
        <f>MONTH(SalesDataTable[[#This Row],[Order Date]])</f>
        <v>8</v>
      </c>
      <c r="F1717" s="16" t="str">
        <f>TEXT(SalesDataTable[[#This Row],[Order Date]],"MMM")</f>
        <v>Aug</v>
      </c>
      <c r="G1717" s="4" t="s">
        <v>20</v>
      </c>
      <c r="H1717" s="4" t="s">
        <v>31</v>
      </c>
      <c r="I1717" s="4" t="s">
        <v>2</v>
      </c>
      <c r="J1717" s="4" t="s">
        <v>16</v>
      </c>
      <c r="K1717" s="4" t="s">
        <v>34</v>
      </c>
      <c r="L1717" s="4" t="s">
        <v>38</v>
      </c>
      <c r="M1717" s="8">
        <v>1</v>
      </c>
      <c r="N1717" s="5">
        <v>125.14</v>
      </c>
      <c r="O1717" s="6">
        <v>0</v>
      </c>
      <c r="P1717" s="5">
        <v>69.44</v>
      </c>
      <c r="Q1717" s="5">
        <f t="shared" si="104"/>
        <v>125.14</v>
      </c>
      <c r="R1717" s="5">
        <f t="shared" si="105"/>
        <v>69.44</v>
      </c>
      <c r="S1717" s="5">
        <f t="shared" si="106"/>
        <v>55.7</v>
      </c>
      <c r="T1717" s="7">
        <f t="shared" si="107"/>
        <v>0.4451014863353045</v>
      </c>
    </row>
    <row r="1718" spans="1:20" ht="15.6">
      <c r="A1718" s="2">
        <v>3098</v>
      </c>
      <c r="B1718" s="3">
        <v>46256</v>
      </c>
      <c r="C1718" s="4">
        <f>YEAR(SalesDataTable[[#This Row],[Order Date]])</f>
        <v>2026</v>
      </c>
      <c r="D1718" s="16" t="str">
        <f>"Q"&amp;ROUNDUP(MONTH(SalesDataTable[[#This Row],[Order Date]])/3,0)</f>
        <v>Q3</v>
      </c>
      <c r="E1718" s="4">
        <f>MONTH(SalesDataTable[[#This Row],[Order Date]])</f>
        <v>8</v>
      </c>
      <c r="F1718" s="16" t="str">
        <f>TEXT(SalesDataTable[[#This Row],[Order Date]],"MMM")</f>
        <v>Aug</v>
      </c>
      <c r="G1718" s="4" t="s">
        <v>6</v>
      </c>
      <c r="H1718" s="4" t="s">
        <v>27</v>
      </c>
      <c r="I1718" s="4" t="s">
        <v>2</v>
      </c>
      <c r="J1718" s="4" t="s">
        <v>13</v>
      </c>
      <c r="K1718" s="4" t="s">
        <v>4</v>
      </c>
      <c r="L1718" s="4" t="s">
        <v>5</v>
      </c>
      <c r="M1718" s="8">
        <v>2</v>
      </c>
      <c r="N1718" s="5">
        <v>80.239999999999995</v>
      </c>
      <c r="O1718" s="6">
        <v>0.1</v>
      </c>
      <c r="P1718" s="5">
        <v>42.09</v>
      </c>
      <c r="Q1718" s="5">
        <f t="shared" si="104"/>
        <v>144.43199999999999</v>
      </c>
      <c r="R1718" s="5">
        <f t="shared" si="105"/>
        <v>84.18</v>
      </c>
      <c r="S1718" s="5">
        <f t="shared" si="106"/>
        <v>60.251999999999981</v>
      </c>
      <c r="T1718" s="7">
        <f t="shared" si="107"/>
        <v>0.41716517115320695</v>
      </c>
    </row>
    <row r="1719" spans="1:20" ht="15.6">
      <c r="A1719" s="2">
        <v>3606</v>
      </c>
      <c r="B1719" s="3">
        <v>46256</v>
      </c>
      <c r="C1719" s="4">
        <f>YEAR(SalesDataTable[[#This Row],[Order Date]])</f>
        <v>2026</v>
      </c>
      <c r="D1719" s="16" t="str">
        <f>"Q"&amp;ROUNDUP(MONTH(SalesDataTable[[#This Row],[Order Date]])/3,0)</f>
        <v>Q3</v>
      </c>
      <c r="E1719" s="4">
        <f>MONTH(SalesDataTable[[#This Row],[Order Date]])</f>
        <v>8</v>
      </c>
      <c r="F1719" s="16" t="str">
        <f>TEXT(SalesDataTable[[#This Row],[Order Date]],"MMM")</f>
        <v>Aug</v>
      </c>
      <c r="G1719" s="4" t="s">
        <v>20</v>
      </c>
      <c r="H1719" s="4" t="s">
        <v>21</v>
      </c>
      <c r="I1719" s="4" t="s">
        <v>2</v>
      </c>
      <c r="J1719" s="4" t="s">
        <v>16</v>
      </c>
      <c r="K1719" s="4" t="s">
        <v>9</v>
      </c>
      <c r="L1719" s="4" t="s">
        <v>17</v>
      </c>
      <c r="M1719" s="8">
        <v>1</v>
      </c>
      <c r="N1719" s="5">
        <v>147.24</v>
      </c>
      <c r="O1719" s="6">
        <v>0</v>
      </c>
      <c r="P1719" s="5">
        <v>79.11</v>
      </c>
      <c r="Q1719" s="5">
        <f t="shared" si="104"/>
        <v>147.24</v>
      </c>
      <c r="R1719" s="5">
        <f t="shared" si="105"/>
        <v>79.11</v>
      </c>
      <c r="S1719" s="5">
        <f t="shared" si="106"/>
        <v>68.13000000000001</v>
      </c>
      <c r="T1719" s="7">
        <f t="shared" si="107"/>
        <v>0.46271393643031788</v>
      </c>
    </row>
    <row r="1720" spans="1:20" ht="15.6">
      <c r="A1720" s="2">
        <v>3815</v>
      </c>
      <c r="B1720" s="3">
        <v>46256</v>
      </c>
      <c r="C1720" s="4">
        <f>YEAR(SalesDataTable[[#This Row],[Order Date]])</f>
        <v>2026</v>
      </c>
      <c r="D1720" s="16" t="str">
        <f>"Q"&amp;ROUNDUP(MONTH(SalesDataTable[[#This Row],[Order Date]])/3,0)</f>
        <v>Q3</v>
      </c>
      <c r="E1720" s="4">
        <f>MONTH(SalesDataTable[[#This Row],[Order Date]])</f>
        <v>8</v>
      </c>
      <c r="F1720" s="16" t="str">
        <f>TEXT(SalesDataTable[[#This Row],[Order Date]],"MMM")</f>
        <v>Aug</v>
      </c>
      <c r="G1720" s="4" t="s">
        <v>11</v>
      </c>
      <c r="H1720" s="4" t="s">
        <v>12</v>
      </c>
      <c r="I1720" s="4" t="s">
        <v>2</v>
      </c>
      <c r="J1720" s="4" t="s">
        <v>3</v>
      </c>
      <c r="K1720" s="4" t="s">
        <v>23</v>
      </c>
      <c r="L1720" s="4" t="s">
        <v>29</v>
      </c>
      <c r="M1720" s="8">
        <v>2</v>
      </c>
      <c r="N1720" s="5">
        <v>199.53</v>
      </c>
      <c r="O1720" s="6">
        <v>0.05</v>
      </c>
      <c r="P1720" s="5">
        <v>105.87</v>
      </c>
      <c r="Q1720" s="5">
        <f t="shared" si="104"/>
        <v>379.10699999999997</v>
      </c>
      <c r="R1720" s="5">
        <f t="shared" si="105"/>
        <v>211.74</v>
      </c>
      <c r="S1720" s="5">
        <f t="shared" si="106"/>
        <v>167.36699999999996</v>
      </c>
      <c r="T1720" s="7">
        <f t="shared" si="107"/>
        <v>0.44147694450379438</v>
      </c>
    </row>
    <row r="1721" spans="1:20" ht="15.6">
      <c r="A1721" s="2">
        <v>3979</v>
      </c>
      <c r="B1721" s="3">
        <v>46256</v>
      </c>
      <c r="C1721" s="4">
        <f>YEAR(SalesDataTable[[#This Row],[Order Date]])</f>
        <v>2026</v>
      </c>
      <c r="D1721" s="16" t="str">
        <f>"Q"&amp;ROUNDUP(MONTH(SalesDataTable[[#This Row],[Order Date]])/3,0)</f>
        <v>Q3</v>
      </c>
      <c r="E1721" s="4">
        <f>MONTH(SalesDataTable[[#This Row],[Order Date]])</f>
        <v>8</v>
      </c>
      <c r="F1721" s="16" t="str">
        <f>TEXT(SalesDataTable[[#This Row],[Order Date]],"MMM")</f>
        <v>Aug</v>
      </c>
      <c r="G1721" s="4" t="s">
        <v>11</v>
      </c>
      <c r="H1721" s="4" t="s">
        <v>25</v>
      </c>
      <c r="I1721" s="4" t="s">
        <v>2</v>
      </c>
      <c r="J1721" s="4" t="s">
        <v>16</v>
      </c>
      <c r="K1721" s="4" t="s">
        <v>34</v>
      </c>
      <c r="L1721" s="4" t="s">
        <v>35</v>
      </c>
      <c r="M1721" s="8">
        <v>1</v>
      </c>
      <c r="N1721" s="5">
        <v>40.19</v>
      </c>
      <c r="O1721" s="6">
        <v>0.05</v>
      </c>
      <c r="P1721" s="5">
        <v>14.73</v>
      </c>
      <c r="Q1721" s="5">
        <f t="shared" si="104"/>
        <v>38.180499999999995</v>
      </c>
      <c r="R1721" s="5">
        <f t="shared" si="105"/>
        <v>14.73</v>
      </c>
      <c r="S1721" s="5">
        <f t="shared" si="106"/>
        <v>23.450499999999995</v>
      </c>
      <c r="T1721" s="7">
        <f t="shared" si="107"/>
        <v>0.61420096646193734</v>
      </c>
    </row>
    <row r="1722" spans="1:20" ht="15.6">
      <c r="A1722" s="2">
        <v>4160</v>
      </c>
      <c r="B1722" s="3">
        <v>46256</v>
      </c>
      <c r="C1722" s="4">
        <f>YEAR(SalesDataTable[[#This Row],[Order Date]])</f>
        <v>2026</v>
      </c>
      <c r="D1722" s="16" t="str">
        <f>"Q"&amp;ROUNDUP(MONTH(SalesDataTable[[#This Row],[Order Date]])/3,0)</f>
        <v>Q3</v>
      </c>
      <c r="E1722" s="4">
        <f>MONTH(SalesDataTable[[#This Row],[Order Date]])</f>
        <v>8</v>
      </c>
      <c r="F1722" s="16" t="str">
        <f>TEXT(SalesDataTable[[#This Row],[Order Date]],"MMM")</f>
        <v>Aug</v>
      </c>
      <c r="G1722" s="4" t="s">
        <v>20</v>
      </c>
      <c r="H1722" s="4" t="s">
        <v>31</v>
      </c>
      <c r="I1722" s="4" t="s">
        <v>28</v>
      </c>
      <c r="J1722" s="4" t="s">
        <v>16</v>
      </c>
      <c r="K1722" s="4" t="s">
        <v>34</v>
      </c>
      <c r="L1722" s="4" t="s">
        <v>38</v>
      </c>
      <c r="M1722" s="8">
        <v>4</v>
      </c>
      <c r="N1722" s="5">
        <v>123.31</v>
      </c>
      <c r="O1722" s="6">
        <v>0</v>
      </c>
      <c r="P1722" s="5">
        <v>69.02</v>
      </c>
      <c r="Q1722" s="5">
        <f t="shared" si="104"/>
        <v>493.24</v>
      </c>
      <c r="R1722" s="5">
        <f t="shared" si="105"/>
        <v>276.08</v>
      </c>
      <c r="S1722" s="5">
        <f t="shared" si="106"/>
        <v>217.16000000000003</v>
      </c>
      <c r="T1722" s="7">
        <f t="shared" si="107"/>
        <v>0.44027248398345636</v>
      </c>
    </row>
    <row r="1723" spans="1:20" ht="15.6">
      <c r="A1723" s="2">
        <v>4172</v>
      </c>
      <c r="B1723" s="3">
        <v>46256</v>
      </c>
      <c r="C1723" s="4">
        <f>YEAR(SalesDataTable[[#This Row],[Order Date]])</f>
        <v>2026</v>
      </c>
      <c r="D1723" s="16" t="str">
        <f>"Q"&amp;ROUNDUP(MONTH(SalesDataTable[[#This Row],[Order Date]])/3,0)</f>
        <v>Q3</v>
      </c>
      <c r="E1723" s="4">
        <f>MONTH(SalesDataTable[[#This Row],[Order Date]])</f>
        <v>8</v>
      </c>
      <c r="F1723" s="16" t="str">
        <f>TEXT(SalesDataTable[[#This Row],[Order Date]],"MMM")</f>
        <v>Aug</v>
      </c>
      <c r="G1723" s="4" t="s">
        <v>20</v>
      </c>
      <c r="H1723" s="4" t="s">
        <v>33</v>
      </c>
      <c r="I1723" s="4" t="s">
        <v>28</v>
      </c>
      <c r="J1723" s="4" t="s">
        <v>13</v>
      </c>
      <c r="K1723" s="4" t="s">
        <v>4</v>
      </c>
      <c r="L1723" s="4" t="s">
        <v>26</v>
      </c>
      <c r="M1723" s="8">
        <v>1</v>
      </c>
      <c r="N1723" s="5">
        <v>40.19</v>
      </c>
      <c r="O1723" s="6">
        <v>0.05</v>
      </c>
      <c r="P1723" s="5">
        <v>16.78</v>
      </c>
      <c r="Q1723" s="5">
        <f t="shared" si="104"/>
        <v>38.180499999999995</v>
      </c>
      <c r="R1723" s="5">
        <f t="shared" si="105"/>
        <v>16.78</v>
      </c>
      <c r="S1723" s="5">
        <f t="shared" si="106"/>
        <v>21.400499999999994</v>
      </c>
      <c r="T1723" s="7">
        <f t="shared" si="107"/>
        <v>0.56050863660769235</v>
      </c>
    </row>
    <row r="1724" spans="1:20" ht="15.6">
      <c r="A1724" s="2">
        <v>4265</v>
      </c>
      <c r="B1724" s="3">
        <v>46256</v>
      </c>
      <c r="C1724" s="4">
        <f>YEAR(SalesDataTable[[#This Row],[Order Date]])</f>
        <v>2026</v>
      </c>
      <c r="D1724" s="16" t="str">
        <f>"Q"&amp;ROUNDUP(MONTH(SalesDataTable[[#This Row],[Order Date]])/3,0)</f>
        <v>Q3</v>
      </c>
      <c r="E1724" s="4">
        <f>MONTH(SalesDataTable[[#This Row],[Order Date]])</f>
        <v>8</v>
      </c>
      <c r="F1724" s="16" t="str">
        <f>TEXT(SalesDataTable[[#This Row],[Order Date]],"MMM")</f>
        <v>Aug</v>
      </c>
      <c r="G1724" s="4" t="s">
        <v>11</v>
      </c>
      <c r="H1724" s="4" t="s">
        <v>52</v>
      </c>
      <c r="I1724" s="4" t="s">
        <v>2</v>
      </c>
      <c r="J1724" s="4" t="s">
        <v>3</v>
      </c>
      <c r="K1724" s="4" t="s">
        <v>4</v>
      </c>
      <c r="L1724" s="4" t="s">
        <v>26</v>
      </c>
      <c r="M1724" s="8">
        <v>1</v>
      </c>
      <c r="N1724" s="5">
        <v>40.98</v>
      </c>
      <c r="O1724" s="6">
        <v>0.05</v>
      </c>
      <c r="P1724" s="5">
        <v>16.600000000000001</v>
      </c>
      <c r="Q1724" s="5">
        <f t="shared" si="104"/>
        <v>38.930999999999997</v>
      </c>
      <c r="R1724" s="5">
        <f t="shared" si="105"/>
        <v>16.600000000000001</v>
      </c>
      <c r="S1724" s="5">
        <f t="shared" si="106"/>
        <v>22.330999999999996</v>
      </c>
      <c r="T1724" s="7">
        <f t="shared" si="107"/>
        <v>0.57360458246641488</v>
      </c>
    </row>
    <row r="1725" spans="1:20" ht="15.6">
      <c r="A1725" s="2">
        <v>4321</v>
      </c>
      <c r="B1725" s="3">
        <v>46256</v>
      </c>
      <c r="C1725" s="4">
        <f>YEAR(SalesDataTable[[#This Row],[Order Date]])</f>
        <v>2026</v>
      </c>
      <c r="D1725" s="16" t="str">
        <f>"Q"&amp;ROUNDUP(MONTH(SalesDataTable[[#This Row],[Order Date]])/3,0)</f>
        <v>Q3</v>
      </c>
      <c r="E1725" s="4">
        <f>MONTH(SalesDataTable[[#This Row],[Order Date]])</f>
        <v>8</v>
      </c>
      <c r="F1725" s="16" t="str">
        <f>TEXT(SalesDataTable[[#This Row],[Order Date]],"MMM")</f>
        <v>Aug</v>
      </c>
      <c r="G1725" s="4" t="s">
        <v>20</v>
      </c>
      <c r="H1725" s="4" t="s">
        <v>47</v>
      </c>
      <c r="I1725" s="4" t="s">
        <v>2</v>
      </c>
      <c r="J1725" s="4" t="s">
        <v>13</v>
      </c>
      <c r="K1725" s="4" t="s">
        <v>14</v>
      </c>
      <c r="L1725" s="4" t="s">
        <v>15</v>
      </c>
      <c r="M1725" s="8">
        <v>3</v>
      </c>
      <c r="N1725" s="5">
        <v>35.380000000000003</v>
      </c>
      <c r="O1725" s="6">
        <v>0</v>
      </c>
      <c r="P1725" s="5">
        <v>13.91</v>
      </c>
      <c r="Q1725" s="5">
        <f t="shared" si="104"/>
        <v>106.14000000000001</v>
      </c>
      <c r="R1725" s="5">
        <f t="shared" si="105"/>
        <v>41.730000000000004</v>
      </c>
      <c r="S1725" s="5">
        <f t="shared" si="106"/>
        <v>64.410000000000011</v>
      </c>
      <c r="T1725" s="7">
        <f t="shared" si="107"/>
        <v>0.60684002261164505</v>
      </c>
    </row>
    <row r="1726" spans="1:20" ht="15.6">
      <c r="A1726" s="2">
        <v>4975</v>
      </c>
      <c r="B1726" s="3">
        <v>46256</v>
      </c>
      <c r="C1726" s="4">
        <f>YEAR(SalesDataTable[[#This Row],[Order Date]])</f>
        <v>2026</v>
      </c>
      <c r="D1726" s="16" t="str">
        <f>"Q"&amp;ROUNDUP(MONTH(SalesDataTable[[#This Row],[Order Date]])/3,0)</f>
        <v>Q3</v>
      </c>
      <c r="E1726" s="4">
        <f>MONTH(SalesDataTable[[#This Row],[Order Date]])</f>
        <v>8</v>
      </c>
      <c r="F1726" s="16" t="str">
        <f>TEXT(SalesDataTable[[#This Row],[Order Date]],"MMM")</f>
        <v>Aug</v>
      </c>
      <c r="G1726" s="4" t="s">
        <v>11</v>
      </c>
      <c r="H1726" s="4" t="s">
        <v>39</v>
      </c>
      <c r="I1726" s="4" t="s">
        <v>19</v>
      </c>
      <c r="J1726" s="4" t="s">
        <v>13</v>
      </c>
      <c r="K1726" s="4" t="s">
        <v>14</v>
      </c>
      <c r="L1726" s="4" t="s">
        <v>44</v>
      </c>
      <c r="M1726" s="8">
        <v>4</v>
      </c>
      <c r="N1726" s="5">
        <v>134.49</v>
      </c>
      <c r="O1726" s="6">
        <v>0</v>
      </c>
      <c r="P1726" s="5">
        <v>68.17</v>
      </c>
      <c r="Q1726" s="5">
        <f t="shared" si="104"/>
        <v>537.96</v>
      </c>
      <c r="R1726" s="5">
        <f t="shared" si="105"/>
        <v>272.68</v>
      </c>
      <c r="S1726" s="5">
        <f t="shared" si="106"/>
        <v>265.28000000000003</v>
      </c>
      <c r="T1726" s="7">
        <f t="shared" si="107"/>
        <v>0.49312216521674473</v>
      </c>
    </row>
    <row r="1727" spans="1:20" ht="15.6">
      <c r="A1727" s="2">
        <v>991</v>
      </c>
      <c r="B1727" s="3">
        <v>46257</v>
      </c>
      <c r="C1727" s="4">
        <f>YEAR(SalesDataTable[[#This Row],[Order Date]])</f>
        <v>2026</v>
      </c>
      <c r="D1727" s="16" t="str">
        <f>"Q"&amp;ROUNDUP(MONTH(SalesDataTable[[#This Row],[Order Date]])/3,0)</f>
        <v>Q3</v>
      </c>
      <c r="E1727" s="4">
        <f>MONTH(SalesDataTable[[#This Row],[Order Date]])</f>
        <v>8</v>
      </c>
      <c r="F1727" s="16" t="str">
        <f>TEXT(SalesDataTable[[#This Row],[Order Date]],"MMM")</f>
        <v>Aug</v>
      </c>
      <c r="G1727" s="4" t="s">
        <v>11</v>
      </c>
      <c r="H1727" s="4" t="s">
        <v>18</v>
      </c>
      <c r="I1727" s="4" t="s">
        <v>8</v>
      </c>
      <c r="J1727" s="4" t="s">
        <v>16</v>
      </c>
      <c r="K1727" s="4" t="s">
        <v>9</v>
      </c>
      <c r="L1727" s="4" t="s">
        <v>17</v>
      </c>
      <c r="M1727" s="8">
        <v>4</v>
      </c>
      <c r="N1727" s="5">
        <v>145.30000000000001</v>
      </c>
      <c r="O1727" s="6">
        <v>0.15</v>
      </c>
      <c r="P1727" s="5">
        <v>77.040000000000006</v>
      </c>
      <c r="Q1727" s="5">
        <f t="shared" si="104"/>
        <v>494.02000000000004</v>
      </c>
      <c r="R1727" s="5">
        <f t="shared" si="105"/>
        <v>308.16000000000003</v>
      </c>
      <c r="S1727" s="5">
        <f t="shared" si="106"/>
        <v>185.86</v>
      </c>
      <c r="T1727" s="7">
        <f t="shared" si="107"/>
        <v>0.37621958625156876</v>
      </c>
    </row>
    <row r="1728" spans="1:20" ht="15.6">
      <c r="A1728" s="2">
        <v>1008</v>
      </c>
      <c r="B1728" s="3">
        <v>46257</v>
      </c>
      <c r="C1728" s="4">
        <f>YEAR(SalesDataTable[[#This Row],[Order Date]])</f>
        <v>2026</v>
      </c>
      <c r="D1728" s="16" t="str">
        <f>"Q"&amp;ROUNDUP(MONTH(SalesDataTable[[#This Row],[Order Date]])/3,0)</f>
        <v>Q3</v>
      </c>
      <c r="E1728" s="4">
        <f>MONTH(SalesDataTable[[#This Row],[Order Date]])</f>
        <v>8</v>
      </c>
      <c r="F1728" s="16" t="str">
        <f>TEXT(SalesDataTable[[#This Row],[Order Date]],"MMM")</f>
        <v>Aug</v>
      </c>
      <c r="G1728" s="4" t="s">
        <v>20</v>
      </c>
      <c r="H1728" s="4" t="s">
        <v>21</v>
      </c>
      <c r="I1728" s="4" t="s">
        <v>8</v>
      </c>
      <c r="J1728" s="4" t="s">
        <v>16</v>
      </c>
      <c r="K1728" s="4" t="s">
        <v>14</v>
      </c>
      <c r="L1728" s="4" t="s">
        <v>48</v>
      </c>
      <c r="M1728" s="8">
        <v>10</v>
      </c>
      <c r="N1728" s="5">
        <v>164.55</v>
      </c>
      <c r="O1728" s="6">
        <v>0.1</v>
      </c>
      <c r="P1728" s="5">
        <v>88.23</v>
      </c>
      <c r="Q1728" s="5">
        <f t="shared" si="104"/>
        <v>1480.95</v>
      </c>
      <c r="R1728" s="5">
        <f t="shared" si="105"/>
        <v>882.30000000000007</v>
      </c>
      <c r="S1728" s="5">
        <f t="shared" si="106"/>
        <v>598.65</v>
      </c>
      <c r="T1728" s="7">
        <f t="shared" si="107"/>
        <v>0.40423376886458012</v>
      </c>
    </row>
    <row r="1729" spans="1:20" ht="15.6">
      <c r="A1729" s="2">
        <v>1083</v>
      </c>
      <c r="B1729" s="3">
        <v>46257</v>
      </c>
      <c r="C1729" s="4">
        <f>YEAR(SalesDataTable[[#This Row],[Order Date]])</f>
        <v>2026</v>
      </c>
      <c r="D1729" s="16" t="str">
        <f>"Q"&amp;ROUNDUP(MONTH(SalesDataTable[[#This Row],[Order Date]])/3,0)</f>
        <v>Q3</v>
      </c>
      <c r="E1729" s="4">
        <f>MONTH(SalesDataTable[[#This Row],[Order Date]])</f>
        <v>8</v>
      </c>
      <c r="F1729" s="16" t="str">
        <f>TEXT(SalesDataTable[[#This Row],[Order Date]],"MMM")</f>
        <v>Aug</v>
      </c>
      <c r="G1729" s="4" t="s">
        <v>0</v>
      </c>
      <c r="H1729" s="4" t="s">
        <v>50</v>
      </c>
      <c r="I1729" s="4" t="s">
        <v>19</v>
      </c>
      <c r="J1729" s="4" t="s">
        <v>13</v>
      </c>
      <c r="K1729" s="4" t="s">
        <v>4</v>
      </c>
      <c r="L1729" s="4" t="s">
        <v>26</v>
      </c>
      <c r="M1729" s="8">
        <v>1</v>
      </c>
      <c r="N1729" s="5">
        <v>39.590000000000003</v>
      </c>
      <c r="O1729" s="6">
        <v>0</v>
      </c>
      <c r="P1729" s="5">
        <v>16.899999999999999</v>
      </c>
      <c r="Q1729" s="5">
        <f t="shared" si="104"/>
        <v>39.590000000000003</v>
      </c>
      <c r="R1729" s="5">
        <f t="shared" si="105"/>
        <v>16.899999999999999</v>
      </c>
      <c r="S1729" s="5">
        <f t="shared" si="106"/>
        <v>22.690000000000005</v>
      </c>
      <c r="T1729" s="7">
        <f t="shared" si="107"/>
        <v>0.57312452639555456</v>
      </c>
    </row>
    <row r="1730" spans="1:20" ht="15.6">
      <c r="A1730" s="2">
        <v>1553</v>
      </c>
      <c r="B1730" s="3">
        <v>46257</v>
      </c>
      <c r="C1730" s="4">
        <f>YEAR(SalesDataTable[[#This Row],[Order Date]])</f>
        <v>2026</v>
      </c>
      <c r="D1730" s="16" t="str">
        <f>"Q"&amp;ROUNDUP(MONTH(SalesDataTable[[#This Row],[Order Date]])/3,0)</f>
        <v>Q3</v>
      </c>
      <c r="E1730" s="4">
        <f>MONTH(SalesDataTable[[#This Row],[Order Date]])</f>
        <v>8</v>
      </c>
      <c r="F1730" s="16" t="str">
        <f>TEXT(SalesDataTable[[#This Row],[Order Date]],"MMM")</f>
        <v>Aug</v>
      </c>
      <c r="G1730" s="4" t="s">
        <v>11</v>
      </c>
      <c r="H1730" s="4" t="s">
        <v>12</v>
      </c>
      <c r="I1730" s="4" t="s">
        <v>8</v>
      </c>
      <c r="J1730" s="4" t="s">
        <v>16</v>
      </c>
      <c r="K1730" s="4" t="s">
        <v>34</v>
      </c>
      <c r="L1730" s="4" t="s">
        <v>45</v>
      </c>
      <c r="M1730" s="8">
        <v>5</v>
      </c>
      <c r="N1730" s="5">
        <v>51.62</v>
      </c>
      <c r="O1730" s="6">
        <v>0.15</v>
      </c>
      <c r="P1730" s="5">
        <v>22.6</v>
      </c>
      <c r="Q1730" s="5">
        <f t="shared" ref="Q1730:Q1793" si="108">M1730*N1730*(1-O1730)</f>
        <v>219.38499999999996</v>
      </c>
      <c r="R1730" s="5">
        <f t="shared" ref="R1730:R1793" si="109">M1730*P1730</f>
        <v>113</v>
      </c>
      <c r="S1730" s="5">
        <f t="shared" ref="S1730:S1793" si="110">Q1730-R1730</f>
        <v>106.38499999999996</v>
      </c>
      <c r="T1730" s="7">
        <f t="shared" ref="T1730:T1793" si="111">IFERROR(S1730/Q1730,0)</f>
        <v>0.48492376415889865</v>
      </c>
    </row>
    <row r="1731" spans="1:20" ht="15.6">
      <c r="A1731" s="2">
        <v>1579</v>
      </c>
      <c r="B1731" s="3">
        <v>46257</v>
      </c>
      <c r="C1731" s="4">
        <f>YEAR(SalesDataTable[[#This Row],[Order Date]])</f>
        <v>2026</v>
      </c>
      <c r="D1731" s="16" t="str">
        <f>"Q"&amp;ROUNDUP(MONTH(SalesDataTable[[#This Row],[Order Date]])/3,0)</f>
        <v>Q3</v>
      </c>
      <c r="E1731" s="4">
        <f>MONTH(SalesDataTable[[#This Row],[Order Date]])</f>
        <v>8</v>
      </c>
      <c r="F1731" s="16" t="str">
        <f>TEXT(SalesDataTable[[#This Row],[Order Date]],"MMM")</f>
        <v>Aug</v>
      </c>
      <c r="G1731" s="4" t="s">
        <v>20</v>
      </c>
      <c r="H1731" s="4" t="s">
        <v>31</v>
      </c>
      <c r="I1731" s="4" t="s">
        <v>19</v>
      </c>
      <c r="J1731" s="4" t="s">
        <v>3</v>
      </c>
      <c r="K1731" s="4" t="s">
        <v>9</v>
      </c>
      <c r="L1731" s="4" t="s">
        <v>10</v>
      </c>
      <c r="M1731" s="8">
        <v>3</v>
      </c>
      <c r="N1731" s="5">
        <v>90.71</v>
      </c>
      <c r="O1731" s="6">
        <v>0</v>
      </c>
      <c r="P1731" s="5">
        <v>45.57</v>
      </c>
      <c r="Q1731" s="5">
        <f t="shared" si="108"/>
        <v>272.13</v>
      </c>
      <c r="R1731" s="5">
        <f t="shared" si="109"/>
        <v>136.71</v>
      </c>
      <c r="S1731" s="5">
        <f t="shared" si="110"/>
        <v>135.41999999999999</v>
      </c>
      <c r="T1731" s="7">
        <f t="shared" si="111"/>
        <v>0.49762980928232825</v>
      </c>
    </row>
    <row r="1732" spans="1:20" ht="15.6">
      <c r="A1732" s="2">
        <v>1732</v>
      </c>
      <c r="B1732" s="3">
        <v>46257</v>
      </c>
      <c r="C1732" s="4">
        <f>YEAR(SalesDataTable[[#This Row],[Order Date]])</f>
        <v>2026</v>
      </c>
      <c r="D1732" s="16" t="str">
        <f>"Q"&amp;ROUNDUP(MONTH(SalesDataTable[[#This Row],[Order Date]])/3,0)</f>
        <v>Q3</v>
      </c>
      <c r="E1732" s="4">
        <f>MONTH(SalesDataTable[[#This Row],[Order Date]])</f>
        <v>8</v>
      </c>
      <c r="F1732" s="16" t="str">
        <f>TEXT(SalesDataTable[[#This Row],[Order Date]],"MMM")</f>
        <v>Aug</v>
      </c>
      <c r="G1732" s="4" t="s">
        <v>6</v>
      </c>
      <c r="H1732" s="4" t="s">
        <v>7</v>
      </c>
      <c r="I1732" s="4" t="s">
        <v>19</v>
      </c>
      <c r="J1732" s="4" t="s">
        <v>13</v>
      </c>
      <c r="K1732" s="4" t="s">
        <v>4</v>
      </c>
      <c r="L1732" s="4" t="s">
        <v>26</v>
      </c>
      <c r="M1732" s="8">
        <v>4</v>
      </c>
      <c r="N1732" s="5">
        <v>41.09</v>
      </c>
      <c r="O1732" s="6">
        <v>0</v>
      </c>
      <c r="P1732" s="5">
        <v>17</v>
      </c>
      <c r="Q1732" s="5">
        <f t="shared" si="108"/>
        <v>164.36</v>
      </c>
      <c r="R1732" s="5">
        <f t="shared" si="109"/>
        <v>68</v>
      </c>
      <c r="S1732" s="5">
        <f t="shared" si="110"/>
        <v>96.360000000000014</v>
      </c>
      <c r="T1732" s="7">
        <f t="shared" si="111"/>
        <v>0.58627403261134103</v>
      </c>
    </row>
    <row r="1733" spans="1:20" ht="15.6">
      <c r="A1733" s="2">
        <v>2083</v>
      </c>
      <c r="B1733" s="3">
        <v>46257</v>
      </c>
      <c r="C1733" s="4">
        <f>YEAR(SalesDataTable[[#This Row],[Order Date]])</f>
        <v>2026</v>
      </c>
      <c r="D1733" s="16" t="str">
        <f>"Q"&amp;ROUNDUP(MONTH(SalesDataTable[[#This Row],[Order Date]])/3,0)</f>
        <v>Q3</v>
      </c>
      <c r="E1733" s="4">
        <f>MONTH(SalesDataTable[[#This Row],[Order Date]])</f>
        <v>8</v>
      </c>
      <c r="F1733" s="16" t="str">
        <f>TEXT(SalesDataTable[[#This Row],[Order Date]],"MMM")</f>
        <v>Aug</v>
      </c>
      <c r="G1733" s="4" t="s">
        <v>6</v>
      </c>
      <c r="H1733" s="4" t="s">
        <v>49</v>
      </c>
      <c r="I1733" s="4" t="s">
        <v>2</v>
      </c>
      <c r="J1733" s="4" t="s">
        <v>13</v>
      </c>
      <c r="K1733" s="4" t="s">
        <v>9</v>
      </c>
      <c r="L1733" s="4" t="s">
        <v>10</v>
      </c>
      <c r="M1733" s="8">
        <v>1</v>
      </c>
      <c r="N1733" s="5">
        <v>91.37</v>
      </c>
      <c r="O1733" s="6">
        <v>0</v>
      </c>
      <c r="P1733" s="5">
        <v>46.73</v>
      </c>
      <c r="Q1733" s="5">
        <f t="shared" si="108"/>
        <v>91.37</v>
      </c>
      <c r="R1733" s="5">
        <f t="shared" si="109"/>
        <v>46.73</v>
      </c>
      <c r="S1733" s="5">
        <f t="shared" si="110"/>
        <v>44.640000000000008</v>
      </c>
      <c r="T1733" s="7">
        <f t="shared" si="111"/>
        <v>0.48856298566269024</v>
      </c>
    </row>
    <row r="1734" spans="1:20" ht="15.6">
      <c r="A1734" s="2">
        <v>2176</v>
      </c>
      <c r="B1734" s="3">
        <v>46257</v>
      </c>
      <c r="C1734" s="4">
        <f>YEAR(SalesDataTable[[#This Row],[Order Date]])</f>
        <v>2026</v>
      </c>
      <c r="D1734" s="16" t="str">
        <f>"Q"&amp;ROUNDUP(MONTH(SalesDataTable[[#This Row],[Order Date]])/3,0)</f>
        <v>Q3</v>
      </c>
      <c r="E1734" s="4">
        <f>MONTH(SalesDataTable[[#This Row],[Order Date]])</f>
        <v>8</v>
      </c>
      <c r="F1734" s="16" t="str">
        <f>TEXT(SalesDataTable[[#This Row],[Order Date]],"MMM")</f>
        <v>Aug</v>
      </c>
      <c r="G1734" s="4" t="s">
        <v>6</v>
      </c>
      <c r="H1734" s="4" t="s">
        <v>41</v>
      </c>
      <c r="I1734" s="4" t="s">
        <v>2</v>
      </c>
      <c r="J1734" s="4" t="s">
        <v>13</v>
      </c>
      <c r="K1734" s="4" t="s">
        <v>14</v>
      </c>
      <c r="L1734" s="4" t="s">
        <v>32</v>
      </c>
      <c r="M1734" s="8">
        <v>1</v>
      </c>
      <c r="N1734" s="5">
        <v>46.92</v>
      </c>
      <c r="O1734" s="6">
        <v>0</v>
      </c>
      <c r="P1734" s="5">
        <v>18.3</v>
      </c>
      <c r="Q1734" s="5">
        <f t="shared" si="108"/>
        <v>46.92</v>
      </c>
      <c r="R1734" s="5">
        <f t="shared" si="109"/>
        <v>18.3</v>
      </c>
      <c r="S1734" s="5">
        <f t="shared" si="110"/>
        <v>28.62</v>
      </c>
      <c r="T1734" s="7">
        <f t="shared" si="111"/>
        <v>0.60997442455242967</v>
      </c>
    </row>
    <row r="1735" spans="1:20" ht="15.6">
      <c r="A1735" s="2">
        <v>2723</v>
      </c>
      <c r="B1735" s="3">
        <v>46257</v>
      </c>
      <c r="C1735" s="4">
        <f>YEAR(SalesDataTable[[#This Row],[Order Date]])</f>
        <v>2026</v>
      </c>
      <c r="D1735" s="16" t="str">
        <f>"Q"&amp;ROUNDUP(MONTH(SalesDataTable[[#This Row],[Order Date]])/3,0)</f>
        <v>Q3</v>
      </c>
      <c r="E1735" s="4">
        <f>MONTH(SalesDataTable[[#This Row],[Order Date]])</f>
        <v>8</v>
      </c>
      <c r="F1735" s="16" t="str">
        <f>TEXT(SalesDataTable[[#This Row],[Order Date]],"MMM")</f>
        <v>Aug</v>
      </c>
      <c r="G1735" s="4" t="s">
        <v>0</v>
      </c>
      <c r="H1735" s="4" t="s">
        <v>1</v>
      </c>
      <c r="I1735" s="4" t="s">
        <v>2</v>
      </c>
      <c r="J1735" s="4" t="s">
        <v>13</v>
      </c>
      <c r="K1735" s="4" t="s">
        <v>4</v>
      </c>
      <c r="L1735" s="4" t="s">
        <v>30</v>
      </c>
      <c r="M1735" s="8">
        <v>1</v>
      </c>
      <c r="N1735" s="5">
        <v>100.29</v>
      </c>
      <c r="O1735" s="6">
        <v>0.05</v>
      </c>
      <c r="P1735" s="5">
        <v>49.82</v>
      </c>
      <c r="Q1735" s="5">
        <f t="shared" si="108"/>
        <v>95.275500000000008</v>
      </c>
      <c r="R1735" s="5">
        <f t="shared" si="109"/>
        <v>49.82</v>
      </c>
      <c r="S1735" s="5">
        <f t="shared" si="110"/>
        <v>45.455500000000008</v>
      </c>
      <c r="T1735" s="7">
        <f t="shared" si="111"/>
        <v>0.47709537079312103</v>
      </c>
    </row>
    <row r="1736" spans="1:20" ht="15.6">
      <c r="A1736" s="2">
        <v>3299</v>
      </c>
      <c r="B1736" s="3">
        <v>46257</v>
      </c>
      <c r="C1736" s="4">
        <f>YEAR(SalesDataTable[[#This Row],[Order Date]])</f>
        <v>2026</v>
      </c>
      <c r="D1736" s="16" t="str">
        <f>"Q"&amp;ROUNDUP(MONTH(SalesDataTable[[#This Row],[Order Date]])/3,0)</f>
        <v>Q3</v>
      </c>
      <c r="E1736" s="4">
        <f>MONTH(SalesDataTable[[#This Row],[Order Date]])</f>
        <v>8</v>
      </c>
      <c r="F1736" s="16" t="str">
        <f>TEXT(SalesDataTable[[#This Row],[Order Date]],"MMM")</f>
        <v>Aug</v>
      </c>
      <c r="G1736" s="4" t="s">
        <v>0</v>
      </c>
      <c r="H1736" s="4" t="s">
        <v>36</v>
      </c>
      <c r="I1736" s="4" t="s">
        <v>2</v>
      </c>
      <c r="J1736" s="4" t="s">
        <v>13</v>
      </c>
      <c r="K1736" s="4" t="s">
        <v>9</v>
      </c>
      <c r="L1736" s="4" t="s">
        <v>17</v>
      </c>
      <c r="M1736" s="8">
        <v>1</v>
      </c>
      <c r="N1736" s="5">
        <v>147.11000000000001</v>
      </c>
      <c r="O1736" s="6">
        <v>0.15</v>
      </c>
      <c r="P1736" s="5">
        <v>79.599999999999994</v>
      </c>
      <c r="Q1736" s="5">
        <f t="shared" si="108"/>
        <v>125.04350000000001</v>
      </c>
      <c r="R1736" s="5">
        <f t="shared" si="109"/>
        <v>79.599999999999994</v>
      </c>
      <c r="S1736" s="5">
        <f t="shared" si="110"/>
        <v>45.443500000000014</v>
      </c>
      <c r="T1736" s="7">
        <f t="shared" si="111"/>
        <v>0.36342152930780097</v>
      </c>
    </row>
    <row r="1737" spans="1:20" ht="15.6">
      <c r="A1737" s="2">
        <v>3398</v>
      </c>
      <c r="B1737" s="3">
        <v>46257</v>
      </c>
      <c r="C1737" s="4">
        <f>YEAR(SalesDataTable[[#This Row],[Order Date]])</f>
        <v>2026</v>
      </c>
      <c r="D1737" s="16" t="str">
        <f>"Q"&amp;ROUNDUP(MONTH(SalesDataTable[[#This Row],[Order Date]])/3,0)</f>
        <v>Q3</v>
      </c>
      <c r="E1737" s="4">
        <f>MONTH(SalesDataTable[[#This Row],[Order Date]])</f>
        <v>8</v>
      </c>
      <c r="F1737" s="16" t="str">
        <f>TEXT(SalesDataTable[[#This Row],[Order Date]],"MMM")</f>
        <v>Aug</v>
      </c>
      <c r="G1737" s="4" t="s">
        <v>6</v>
      </c>
      <c r="H1737" s="4" t="s">
        <v>43</v>
      </c>
      <c r="I1737" s="4" t="s">
        <v>2</v>
      </c>
      <c r="J1737" s="4" t="s">
        <v>13</v>
      </c>
      <c r="K1737" s="4" t="s">
        <v>9</v>
      </c>
      <c r="L1737" s="4" t="s">
        <v>37</v>
      </c>
      <c r="M1737" s="8">
        <v>2</v>
      </c>
      <c r="N1737" s="5">
        <v>156.44999999999999</v>
      </c>
      <c r="O1737" s="6">
        <v>0</v>
      </c>
      <c r="P1737" s="5">
        <v>80.13</v>
      </c>
      <c r="Q1737" s="5">
        <f t="shared" si="108"/>
        <v>312.89999999999998</v>
      </c>
      <c r="R1737" s="5">
        <f t="shared" si="109"/>
        <v>160.26</v>
      </c>
      <c r="S1737" s="5">
        <f t="shared" si="110"/>
        <v>152.63999999999999</v>
      </c>
      <c r="T1737" s="7">
        <f t="shared" si="111"/>
        <v>0.487823585810163</v>
      </c>
    </row>
    <row r="1738" spans="1:20" ht="15.6">
      <c r="A1738" s="2">
        <v>4012</v>
      </c>
      <c r="B1738" s="3">
        <v>46257</v>
      </c>
      <c r="C1738" s="4">
        <f>YEAR(SalesDataTable[[#This Row],[Order Date]])</f>
        <v>2026</v>
      </c>
      <c r="D1738" s="16" t="str">
        <f>"Q"&amp;ROUNDUP(MONTH(SalesDataTable[[#This Row],[Order Date]])/3,0)</f>
        <v>Q3</v>
      </c>
      <c r="E1738" s="4">
        <f>MONTH(SalesDataTable[[#This Row],[Order Date]])</f>
        <v>8</v>
      </c>
      <c r="F1738" s="16" t="str">
        <f>TEXT(SalesDataTable[[#This Row],[Order Date]],"MMM")</f>
        <v>Aug</v>
      </c>
      <c r="G1738" s="4" t="s">
        <v>6</v>
      </c>
      <c r="H1738" s="4" t="s">
        <v>49</v>
      </c>
      <c r="I1738" s="4" t="s">
        <v>2</v>
      </c>
      <c r="J1738" s="4" t="s">
        <v>13</v>
      </c>
      <c r="K1738" s="4" t="s">
        <v>9</v>
      </c>
      <c r="L1738" s="4" t="s">
        <v>46</v>
      </c>
      <c r="M1738" s="8">
        <v>2</v>
      </c>
      <c r="N1738" s="5">
        <v>72.97</v>
      </c>
      <c r="O1738" s="6">
        <v>0</v>
      </c>
      <c r="P1738" s="5">
        <v>33.25</v>
      </c>
      <c r="Q1738" s="5">
        <f t="shared" si="108"/>
        <v>145.94</v>
      </c>
      <c r="R1738" s="5">
        <f t="shared" si="109"/>
        <v>66.5</v>
      </c>
      <c r="S1738" s="5">
        <f t="shared" si="110"/>
        <v>79.44</v>
      </c>
      <c r="T1738" s="7">
        <f t="shared" si="111"/>
        <v>0.54433328765245992</v>
      </c>
    </row>
    <row r="1739" spans="1:20" ht="15.6">
      <c r="A1739" s="2">
        <v>4064</v>
      </c>
      <c r="B1739" s="3">
        <v>46257</v>
      </c>
      <c r="C1739" s="4">
        <f>YEAR(SalesDataTable[[#This Row],[Order Date]])</f>
        <v>2026</v>
      </c>
      <c r="D1739" s="16" t="str">
        <f>"Q"&amp;ROUNDUP(MONTH(SalesDataTable[[#This Row],[Order Date]])/3,0)</f>
        <v>Q3</v>
      </c>
      <c r="E1739" s="4">
        <f>MONTH(SalesDataTable[[#This Row],[Order Date]])</f>
        <v>8</v>
      </c>
      <c r="F1739" s="16" t="str">
        <f>TEXT(SalesDataTable[[#This Row],[Order Date]],"MMM")</f>
        <v>Aug</v>
      </c>
      <c r="G1739" s="4" t="s">
        <v>20</v>
      </c>
      <c r="H1739" s="4" t="s">
        <v>31</v>
      </c>
      <c r="I1739" s="4" t="s">
        <v>28</v>
      </c>
      <c r="J1739" s="4" t="s">
        <v>3</v>
      </c>
      <c r="K1739" s="4" t="s">
        <v>34</v>
      </c>
      <c r="L1739" s="4" t="s">
        <v>45</v>
      </c>
      <c r="M1739" s="8">
        <v>2</v>
      </c>
      <c r="N1739" s="5">
        <v>51.63</v>
      </c>
      <c r="O1739" s="6">
        <v>0</v>
      </c>
      <c r="P1739" s="5">
        <v>21.39</v>
      </c>
      <c r="Q1739" s="5">
        <f t="shared" si="108"/>
        <v>103.26</v>
      </c>
      <c r="R1739" s="5">
        <f t="shared" si="109"/>
        <v>42.78</v>
      </c>
      <c r="S1739" s="5">
        <f t="shared" si="110"/>
        <v>60.480000000000004</v>
      </c>
      <c r="T1739" s="7">
        <f t="shared" si="111"/>
        <v>0.58570598489250436</v>
      </c>
    </row>
    <row r="1740" spans="1:20" ht="15.6">
      <c r="A1740" s="2">
        <v>4671</v>
      </c>
      <c r="B1740" s="3">
        <v>46257</v>
      </c>
      <c r="C1740" s="4">
        <f>YEAR(SalesDataTable[[#This Row],[Order Date]])</f>
        <v>2026</v>
      </c>
      <c r="D1740" s="16" t="str">
        <f>"Q"&amp;ROUNDUP(MONTH(SalesDataTable[[#This Row],[Order Date]])/3,0)</f>
        <v>Q3</v>
      </c>
      <c r="E1740" s="4">
        <f>MONTH(SalesDataTable[[#This Row],[Order Date]])</f>
        <v>8</v>
      </c>
      <c r="F1740" s="16" t="str">
        <f>TEXT(SalesDataTable[[#This Row],[Order Date]],"MMM")</f>
        <v>Aug</v>
      </c>
      <c r="G1740" s="4" t="s">
        <v>6</v>
      </c>
      <c r="H1740" s="4" t="s">
        <v>43</v>
      </c>
      <c r="I1740" s="4" t="s">
        <v>8</v>
      </c>
      <c r="J1740" s="4" t="s">
        <v>3</v>
      </c>
      <c r="K1740" s="4" t="s">
        <v>4</v>
      </c>
      <c r="L1740" s="4" t="s">
        <v>30</v>
      </c>
      <c r="M1740" s="8">
        <v>8</v>
      </c>
      <c r="N1740" s="5">
        <v>100.06</v>
      </c>
      <c r="O1740" s="6">
        <v>0.05</v>
      </c>
      <c r="P1740" s="5">
        <v>49.39</v>
      </c>
      <c r="Q1740" s="5">
        <f t="shared" si="108"/>
        <v>760.45600000000002</v>
      </c>
      <c r="R1740" s="5">
        <f t="shared" si="109"/>
        <v>395.12</v>
      </c>
      <c r="S1740" s="5">
        <f t="shared" si="110"/>
        <v>365.33600000000001</v>
      </c>
      <c r="T1740" s="7">
        <f t="shared" si="111"/>
        <v>0.48041701295012468</v>
      </c>
    </row>
    <row r="1741" spans="1:20" ht="15.6">
      <c r="A1741" s="2">
        <v>1914</v>
      </c>
      <c r="B1741" s="3">
        <v>46258</v>
      </c>
      <c r="C1741" s="4">
        <f>YEAR(SalesDataTable[[#This Row],[Order Date]])</f>
        <v>2026</v>
      </c>
      <c r="D1741" s="16" t="str">
        <f>"Q"&amp;ROUNDUP(MONTH(SalesDataTable[[#This Row],[Order Date]])/3,0)</f>
        <v>Q3</v>
      </c>
      <c r="E1741" s="4">
        <f>MONTH(SalesDataTable[[#This Row],[Order Date]])</f>
        <v>8</v>
      </c>
      <c r="F1741" s="16" t="str">
        <f>TEXT(SalesDataTable[[#This Row],[Order Date]],"MMM")</f>
        <v>Aug</v>
      </c>
      <c r="G1741" s="4" t="s">
        <v>20</v>
      </c>
      <c r="H1741" s="4" t="s">
        <v>33</v>
      </c>
      <c r="I1741" s="4" t="s">
        <v>19</v>
      </c>
      <c r="J1741" s="4" t="s">
        <v>3</v>
      </c>
      <c r="K1741" s="4" t="s">
        <v>23</v>
      </c>
      <c r="L1741" s="4" t="s">
        <v>40</v>
      </c>
      <c r="M1741" s="8">
        <v>4</v>
      </c>
      <c r="N1741" s="5">
        <v>83.2</v>
      </c>
      <c r="O1741" s="6">
        <v>0</v>
      </c>
      <c r="P1741" s="5">
        <v>39.99</v>
      </c>
      <c r="Q1741" s="5">
        <f t="shared" si="108"/>
        <v>332.8</v>
      </c>
      <c r="R1741" s="5">
        <f t="shared" si="109"/>
        <v>159.96</v>
      </c>
      <c r="S1741" s="5">
        <f t="shared" si="110"/>
        <v>172.84</v>
      </c>
      <c r="T1741" s="7">
        <f t="shared" si="111"/>
        <v>0.5193509615384615</v>
      </c>
    </row>
    <row r="1742" spans="1:20" ht="15.6">
      <c r="A1742" s="2">
        <v>1973</v>
      </c>
      <c r="B1742" s="3">
        <v>46258</v>
      </c>
      <c r="C1742" s="4">
        <f>YEAR(SalesDataTable[[#This Row],[Order Date]])</f>
        <v>2026</v>
      </c>
      <c r="D1742" s="16" t="str">
        <f>"Q"&amp;ROUNDUP(MONTH(SalesDataTable[[#This Row],[Order Date]])/3,0)</f>
        <v>Q3</v>
      </c>
      <c r="E1742" s="4">
        <f>MONTH(SalesDataTable[[#This Row],[Order Date]])</f>
        <v>8</v>
      </c>
      <c r="F1742" s="16" t="str">
        <f>TEXT(SalesDataTable[[#This Row],[Order Date]],"MMM")</f>
        <v>Aug</v>
      </c>
      <c r="G1742" s="4" t="s">
        <v>0</v>
      </c>
      <c r="H1742" s="4" t="s">
        <v>1</v>
      </c>
      <c r="I1742" s="4" t="s">
        <v>2</v>
      </c>
      <c r="J1742" s="4" t="s">
        <v>13</v>
      </c>
      <c r="K1742" s="4" t="s">
        <v>34</v>
      </c>
      <c r="L1742" s="4" t="s">
        <v>45</v>
      </c>
      <c r="M1742" s="8">
        <v>3</v>
      </c>
      <c r="N1742" s="5">
        <v>51.29</v>
      </c>
      <c r="O1742" s="6">
        <v>0</v>
      </c>
      <c r="P1742" s="5">
        <v>22.08</v>
      </c>
      <c r="Q1742" s="5">
        <f t="shared" si="108"/>
        <v>153.87</v>
      </c>
      <c r="R1742" s="5">
        <f t="shared" si="109"/>
        <v>66.239999999999995</v>
      </c>
      <c r="S1742" s="5">
        <f t="shared" si="110"/>
        <v>87.63000000000001</v>
      </c>
      <c r="T1742" s="7">
        <f t="shared" si="111"/>
        <v>0.56950672645739919</v>
      </c>
    </row>
    <row r="1743" spans="1:20" ht="15.6">
      <c r="A1743" s="2">
        <v>2564</v>
      </c>
      <c r="B1743" s="3">
        <v>46258</v>
      </c>
      <c r="C1743" s="4">
        <f>YEAR(SalesDataTable[[#This Row],[Order Date]])</f>
        <v>2026</v>
      </c>
      <c r="D1743" s="16" t="str">
        <f>"Q"&amp;ROUNDUP(MONTH(SalesDataTable[[#This Row],[Order Date]])/3,0)</f>
        <v>Q3</v>
      </c>
      <c r="E1743" s="4">
        <f>MONTH(SalesDataTable[[#This Row],[Order Date]])</f>
        <v>8</v>
      </c>
      <c r="F1743" s="16" t="str">
        <f>TEXT(SalesDataTable[[#This Row],[Order Date]],"MMM")</f>
        <v>Aug</v>
      </c>
      <c r="G1743" s="4" t="s">
        <v>11</v>
      </c>
      <c r="H1743" s="4" t="s">
        <v>18</v>
      </c>
      <c r="I1743" s="4" t="s">
        <v>2</v>
      </c>
      <c r="J1743" s="4" t="s">
        <v>3</v>
      </c>
      <c r="K1743" s="4" t="s">
        <v>23</v>
      </c>
      <c r="L1743" s="4" t="s">
        <v>29</v>
      </c>
      <c r="M1743" s="8">
        <v>1</v>
      </c>
      <c r="N1743" s="5">
        <v>200.2</v>
      </c>
      <c r="O1743" s="6">
        <v>0</v>
      </c>
      <c r="P1743" s="5">
        <v>103.38</v>
      </c>
      <c r="Q1743" s="5">
        <f t="shared" si="108"/>
        <v>200.2</v>
      </c>
      <c r="R1743" s="5">
        <f t="shared" si="109"/>
        <v>103.38</v>
      </c>
      <c r="S1743" s="5">
        <f t="shared" si="110"/>
        <v>96.82</v>
      </c>
      <c r="T1743" s="7">
        <f t="shared" si="111"/>
        <v>0.48361638361638359</v>
      </c>
    </row>
    <row r="1744" spans="1:20" ht="15.6">
      <c r="A1744" s="2">
        <v>2791</v>
      </c>
      <c r="B1744" s="3">
        <v>46258</v>
      </c>
      <c r="C1744" s="4">
        <f>YEAR(SalesDataTable[[#This Row],[Order Date]])</f>
        <v>2026</v>
      </c>
      <c r="D1744" s="16" t="str">
        <f>"Q"&amp;ROUNDUP(MONTH(SalesDataTable[[#This Row],[Order Date]])/3,0)</f>
        <v>Q3</v>
      </c>
      <c r="E1744" s="4">
        <f>MONTH(SalesDataTable[[#This Row],[Order Date]])</f>
        <v>8</v>
      </c>
      <c r="F1744" s="16" t="str">
        <f>TEXT(SalesDataTable[[#This Row],[Order Date]],"MMM")</f>
        <v>Aug</v>
      </c>
      <c r="G1744" s="4" t="s">
        <v>0</v>
      </c>
      <c r="H1744" s="4" t="s">
        <v>50</v>
      </c>
      <c r="I1744" s="4" t="s">
        <v>19</v>
      </c>
      <c r="J1744" s="4" t="s">
        <v>16</v>
      </c>
      <c r="K1744" s="4" t="s">
        <v>34</v>
      </c>
      <c r="L1744" s="4" t="s">
        <v>42</v>
      </c>
      <c r="M1744" s="8">
        <v>2</v>
      </c>
      <c r="N1744" s="5">
        <v>36.869999999999997</v>
      </c>
      <c r="O1744" s="6">
        <v>0</v>
      </c>
      <c r="P1744" s="5">
        <v>13.71</v>
      </c>
      <c r="Q1744" s="5">
        <f t="shared" si="108"/>
        <v>73.739999999999995</v>
      </c>
      <c r="R1744" s="5">
        <f t="shared" si="109"/>
        <v>27.42</v>
      </c>
      <c r="S1744" s="5">
        <f t="shared" si="110"/>
        <v>46.319999999999993</v>
      </c>
      <c r="T1744" s="7">
        <f t="shared" si="111"/>
        <v>0.62815296989422287</v>
      </c>
    </row>
    <row r="1745" spans="1:20" ht="15.6">
      <c r="A1745" s="2">
        <v>3559</v>
      </c>
      <c r="B1745" s="3">
        <v>46258</v>
      </c>
      <c r="C1745" s="4">
        <f>YEAR(SalesDataTable[[#This Row],[Order Date]])</f>
        <v>2026</v>
      </c>
      <c r="D1745" s="16" t="str">
        <f>"Q"&amp;ROUNDUP(MONTH(SalesDataTable[[#This Row],[Order Date]])/3,0)</f>
        <v>Q3</v>
      </c>
      <c r="E1745" s="4">
        <f>MONTH(SalesDataTable[[#This Row],[Order Date]])</f>
        <v>8</v>
      </c>
      <c r="F1745" s="16" t="str">
        <f>TEXT(SalesDataTable[[#This Row],[Order Date]],"MMM")</f>
        <v>Aug</v>
      </c>
      <c r="G1745" s="4" t="s">
        <v>20</v>
      </c>
      <c r="H1745" s="4" t="s">
        <v>33</v>
      </c>
      <c r="I1745" s="4" t="s">
        <v>2</v>
      </c>
      <c r="J1745" s="4" t="s">
        <v>3</v>
      </c>
      <c r="K1745" s="4" t="s">
        <v>34</v>
      </c>
      <c r="L1745" s="4" t="s">
        <v>42</v>
      </c>
      <c r="M1745" s="8">
        <v>1</v>
      </c>
      <c r="N1745" s="5">
        <v>36.28</v>
      </c>
      <c r="O1745" s="6">
        <v>0.1</v>
      </c>
      <c r="P1745" s="5">
        <v>14.16</v>
      </c>
      <c r="Q1745" s="5">
        <f t="shared" si="108"/>
        <v>32.652000000000001</v>
      </c>
      <c r="R1745" s="5">
        <f t="shared" si="109"/>
        <v>14.16</v>
      </c>
      <c r="S1745" s="5">
        <f t="shared" si="110"/>
        <v>18.492000000000001</v>
      </c>
      <c r="T1745" s="7">
        <f t="shared" si="111"/>
        <v>0.56633590591694227</v>
      </c>
    </row>
    <row r="1746" spans="1:20" ht="15.6">
      <c r="A1746" s="2">
        <v>3839</v>
      </c>
      <c r="B1746" s="3">
        <v>46258</v>
      </c>
      <c r="C1746" s="4">
        <f>YEAR(SalesDataTable[[#This Row],[Order Date]])</f>
        <v>2026</v>
      </c>
      <c r="D1746" s="16" t="str">
        <f>"Q"&amp;ROUNDUP(MONTH(SalesDataTable[[#This Row],[Order Date]])/3,0)</f>
        <v>Q3</v>
      </c>
      <c r="E1746" s="4">
        <f>MONTH(SalesDataTable[[#This Row],[Order Date]])</f>
        <v>8</v>
      </c>
      <c r="F1746" s="16" t="str">
        <f>TEXT(SalesDataTable[[#This Row],[Order Date]],"MMM")</f>
        <v>Aug</v>
      </c>
      <c r="G1746" s="4" t="s">
        <v>0</v>
      </c>
      <c r="H1746" s="4" t="s">
        <v>50</v>
      </c>
      <c r="I1746" s="4" t="s">
        <v>28</v>
      </c>
      <c r="J1746" s="4" t="s">
        <v>3</v>
      </c>
      <c r="K1746" s="4" t="s">
        <v>9</v>
      </c>
      <c r="L1746" s="4" t="s">
        <v>10</v>
      </c>
      <c r="M1746" s="8">
        <v>2</v>
      </c>
      <c r="N1746" s="5">
        <v>93.88</v>
      </c>
      <c r="O1746" s="6">
        <v>0.05</v>
      </c>
      <c r="P1746" s="5">
        <v>46.57</v>
      </c>
      <c r="Q1746" s="5">
        <f t="shared" si="108"/>
        <v>178.37199999999999</v>
      </c>
      <c r="R1746" s="5">
        <f t="shared" si="109"/>
        <v>93.14</v>
      </c>
      <c r="S1746" s="5">
        <f t="shared" si="110"/>
        <v>85.231999999999985</v>
      </c>
      <c r="T1746" s="7">
        <f t="shared" si="111"/>
        <v>0.47783284371986628</v>
      </c>
    </row>
    <row r="1747" spans="1:20" ht="15.6">
      <c r="A1747" s="2">
        <v>4133</v>
      </c>
      <c r="B1747" s="3">
        <v>46258</v>
      </c>
      <c r="C1747" s="4">
        <f>YEAR(SalesDataTable[[#This Row],[Order Date]])</f>
        <v>2026</v>
      </c>
      <c r="D1747" s="16" t="str">
        <f>"Q"&amp;ROUNDUP(MONTH(SalesDataTable[[#This Row],[Order Date]])/3,0)</f>
        <v>Q3</v>
      </c>
      <c r="E1747" s="4">
        <f>MONTH(SalesDataTable[[#This Row],[Order Date]])</f>
        <v>8</v>
      </c>
      <c r="F1747" s="16" t="str">
        <f>TEXT(SalesDataTable[[#This Row],[Order Date]],"MMM")</f>
        <v>Aug</v>
      </c>
      <c r="G1747" s="4" t="s">
        <v>20</v>
      </c>
      <c r="H1747" s="4" t="s">
        <v>21</v>
      </c>
      <c r="I1747" s="4" t="s">
        <v>2</v>
      </c>
      <c r="J1747" s="4" t="s">
        <v>13</v>
      </c>
      <c r="K1747" s="4" t="s">
        <v>23</v>
      </c>
      <c r="L1747" s="4" t="s">
        <v>29</v>
      </c>
      <c r="M1747" s="8">
        <v>1</v>
      </c>
      <c r="N1747" s="5">
        <v>192.67</v>
      </c>
      <c r="O1747" s="6">
        <v>0.05</v>
      </c>
      <c r="P1747" s="5">
        <v>101.04</v>
      </c>
      <c r="Q1747" s="5">
        <f t="shared" si="108"/>
        <v>183.03649999999999</v>
      </c>
      <c r="R1747" s="5">
        <f t="shared" si="109"/>
        <v>101.04</v>
      </c>
      <c r="S1747" s="5">
        <f t="shared" si="110"/>
        <v>81.996499999999983</v>
      </c>
      <c r="T1747" s="7">
        <f t="shared" si="111"/>
        <v>0.44797895501716867</v>
      </c>
    </row>
    <row r="1748" spans="1:20" ht="15.6">
      <c r="A1748" s="2">
        <v>4765</v>
      </c>
      <c r="B1748" s="3">
        <v>46258</v>
      </c>
      <c r="C1748" s="4">
        <f>YEAR(SalesDataTable[[#This Row],[Order Date]])</f>
        <v>2026</v>
      </c>
      <c r="D1748" s="16" t="str">
        <f>"Q"&amp;ROUNDUP(MONTH(SalesDataTable[[#This Row],[Order Date]])/3,0)</f>
        <v>Q3</v>
      </c>
      <c r="E1748" s="4">
        <f>MONTH(SalesDataTable[[#This Row],[Order Date]])</f>
        <v>8</v>
      </c>
      <c r="F1748" s="16" t="str">
        <f>TEXT(SalesDataTable[[#This Row],[Order Date]],"MMM")</f>
        <v>Aug</v>
      </c>
      <c r="G1748" s="4" t="s">
        <v>0</v>
      </c>
      <c r="H1748" s="4" t="s">
        <v>50</v>
      </c>
      <c r="I1748" s="4" t="s">
        <v>2</v>
      </c>
      <c r="J1748" s="4" t="s">
        <v>13</v>
      </c>
      <c r="K1748" s="4" t="s">
        <v>4</v>
      </c>
      <c r="L1748" s="4" t="s">
        <v>5</v>
      </c>
      <c r="M1748" s="8">
        <v>1</v>
      </c>
      <c r="N1748" s="5">
        <v>80.099999999999994</v>
      </c>
      <c r="O1748" s="6">
        <v>0.05</v>
      </c>
      <c r="P1748" s="5">
        <v>43.49</v>
      </c>
      <c r="Q1748" s="5">
        <f t="shared" si="108"/>
        <v>76.094999999999985</v>
      </c>
      <c r="R1748" s="5">
        <f t="shared" si="109"/>
        <v>43.49</v>
      </c>
      <c r="S1748" s="5">
        <f t="shared" si="110"/>
        <v>32.604999999999983</v>
      </c>
      <c r="T1748" s="7">
        <f t="shared" si="111"/>
        <v>0.42847756094355727</v>
      </c>
    </row>
    <row r="1749" spans="1:20" ht="15.6">
      <c r="A1749" s="2">
        <v>1868</v>
      </c>
      <c r="B1749" s="3">
        <v>46259</v>
      </c>
      <c r="C1749" s="4">
        <f>YEAR(SalesDataTable[[#This Row],[Order Date]])</f>
        <v>2026</v>
      </c>
      <c r="D1749" s="16" t="str">
        <f>"Q"&amp;ROUNDUP(MONTH(SalesDataTable[[#This Row],[Order Date]])/3,0)</f>
        <v>Q3</v>
      </c>
      <c r="E1749" s="4">
        <f>MONTH(SalesDataTable[[#This Row],[Order Date]])</f>
        <v>8</v>
      </c>
      <c r="F1749" s="16" t="str">
        <f>TEXT(SalesDataTable[[#This Row],[Order Date]],"MMM")</f>
        <v>Aug</v>
      </c>
      <c r="G1749" s="4" t="s">
        <v>20</v>
      </c>
      <c r="H1749" s="4" t="s">
        <v>33</v>
      </c>
      <c r="I1749" s="4" t="s">
        <v>28</v>
      </c>
      <c r="J1749" s="4" t="s">
        <v>3</v>
      </c>
      <c r="K1749" s="4" t="s">
        <v>9</v>
      </c>
      <c r="L1749" s="4" t="s">
        <v>17</v>
      </c>
      <c r="M1749" s="8">
        <v>1</v>
      </c>
      <c r="N1749" s="5">
        <v>145.02000000000001</v>
      </c>
      <c r="O1749" s="6">
        <v>0</v>
      </c>
      <c r="P1749" s="5">
        <v>78.959999999999994</v>
      </c>
      <c r="Q1749" s="5">
        <f t="shared" si="108"/>
        <v>145.02000000000001</v>
      </c>
      <c r="R1749" s="5">
        <f t="shared" si="109"/>
        <v>78.959999999999994</v>
      </c>
      <c r="S1749" s="5">
        <f t="shared" si="110"/>
        <v>66.060000000000016</v>
      </c>
      <c r="T1749" s="7">
        <f t="shared" si="111"/>
        <v>0.4555233760860572</v>
      </c>
    </row>
    <row r="1750" spans="1:20" ht="15.6">
      <c r="A1750" s="2">
        <v>987</v>
      </c>
      <c r="B1750" s="3">
        <v>46260</v>
      </c>
      <c r="C1750" s="4">
        <f>YEAR(SalesDataTable[[#This Row],[Order Date]])</f>
        <v>2026</v>
      </c>
      <c r="D1750" s="16" t="str">
        <f>"Q"&amp;ROUNDUP(MONTH(SalesDataTable[[#This Row],[Order Date]])/3,0)</f>
        <v>Q3</v>
      </c>
      <c r="E1750" s="4">
        <f>MONTH(SalesDataTable[[#This Row],[Order Date]])</f>
        <v>8</v>
      </c>
      <c r="F1750" s="16" t="str">
        <f>TEXT(SalesDataTable[[#This Row],[Order Date]],"MMM")</f>
        <v>Aug</v>
      </c>
      <c r="G1750" s="4" t="s">
        <v>6</v>
      </c>
      <c r="H1750" s="4" t="s">
        <v>41</v>
      </c>
      <c r="I1750" s="4" t="s">
        <v>28</v>
      </c>
      <c r="J1750" s="4" t="s">
        <v>3</v>
      </c>
      <c r="K1750" s="4" t="s">
        <v>14</v>
      </c>
      <c r="L1750" s="4" t="s">
        <v>15</v>
      </c>
      <c r="M1750" s="8">
        <v>1</v>
      </c>
      <c r="N1750" s="5">
        <v>37</v>
      </c>
      <c r="O1750" s="6">
        <v>0.15</v>
      </c>
      <c r="P1750" s="5">
        <v>13.68</v>
      </c>
      <c r="Q1750" s="5">
        <f t="shared" si="108"/>
        <v>31.45</v>
      </c>
      <c r="R1750" s="5">
        <f t="shared" si="109"/>
        <v>13.68</v>
      </c>
      <c r="S1750" s="5">
        <f t="shared" si="110"/>
        <v>17.77</v>
      </c>
      <c r="T1750" s="7">
        <f t="shared" si="111"/>
        <v>0.56502384737678857</v>
      </c>
    </row>
    <row r="1751" spans="1:20" ht="15.6">
      <c r="A1751" s="2">
        <v>2503</v>
      </c>
      <c r="B1751" s="3">
        <v>46260</v>
      </c>
      <c r="C1751" s="4">
        <f>YEAR(SalesDataTable[[#This Row],[Order Date]])</f>
        <v>2026</v>
      </c>
      <c r="D1751" s="16" t="str">
        <f>"Q"&amp;ROUNDUP(MONTH(SalesDataTable[[#This Row],[Order Date]])/3,0)</f>
        <v>Q3</v>
      </c>
      <c r="E1751" s="4">
        <f>MONTH(SalesDataTable[[#This Row],[Order Date]])</f>
        <v>8</v>
      </c>
      <c r="F1751" s="16" t="str">
        <f>TEXT(SalesDataTable[[#This Row],[Order Date]],"MMM")</f>
        <v>Aug</v>
      </c>
      <c r="G1751" s="4" t="s">
        <v>6</v>
      </c>
      <c r="H1751" s="4" t="s">
        <v>27</v>
      </c>
      <c r="I1751" s="4" t="s">
        <v>2</v>
      </c>
      <c r="J1751" s="4" t="s">
        <v>3</v>
      </c>
      <c r="K1751" s="4" t="s">
        <v>4</v>
      </c>
      <c r="L1751" s="4" t="s">
        <v>22</v>
      </c>
      <c r="M1751" s="8">
        <v>2</v>
      </c>
      <c r="N1751" s="5">
        <v>50.02</v>
      </c>
      <c r="O1751" s="6">
        <v>0</v>
      </c>
      <c r="P1751" s="5">
        <v>21.99</v>
      </c>
      <c r="Q1751" s="5">
        <f t="shared" si="108"/>
        <v>100.04</v>
      </c>
      <c r="R1751" s="5">
        <f t="shared" si="109"/>
        <v>43.98</v>
      </c>
      <c r="S1751" s="5">
        <f t="shared" si="110"/>
        <v>56.060000000000009</v>
      </c>
      <c r="T1751" s="7">
        <f t="shared" si="111"/>
        <v>0.56037584966013598</v>
      </c>
    </row>
    <row r="1752" spans="1:20" ht="15.6">
      <c r="A1752" s="2">
        <v>4928</v>
      </c>
      <c r="B1752" s="3">
        <v>46260</v>
      </c>
      <c r="C1752" s="4">
        <f>YEAR(SalesDataTable[[#This Row],[Order Date]])</f>
        <v>2026</v>
      </c>
      <c r="D1752" s="16" t="str">
        <f>"Q"&amp;ROUNDUP(MONTH(SalesDataTable[[#This Row],[Order Date]])/3,0)</f>
        <v>Q3</v>
      </c>
      <c r="E1752" s="4">
        <f>MONTH(SalesDataTable[[#This Row],[Order Date]])</f>
        <v>8</v>
      </c>
      <c r="F1752" s="16" t="str">
        <f>TEXT(SalesDataTable[[#This Row],[Order Date]],"MMM")</f>
        <v>Aug</v>
      </c>
      <c r="G1752" s="4" t="s">
        <v>6</v>
      </c>
      <c r="H1752" s="4" t="s">
        <v>41</v>
      </c>
      <c r="I1752" s="4" t="s">
        <v>19</v>
      </c>
      <c r="J1752" s="4" t="s">
        <v>3</v>
      </c>
      <c r="K1752" s="4" t="s">
        <v>34</v>
      </c>
      <c r="L1752" s="4" t="s">
        <v>42</v>
      </c>
      <c r="M1752" s="8">
        <v>2</v>
      </c>
      <c r="N1752" s="5">
        <v>35.950000000000003</v>
      </c>
      <c r="O1752" s="6">
        <v>0.05</v>
      </c>
      <c r="P1752" s="5">
        <v>13.93</v>
      </c>
      <c r="Q1752" s="5">
        <f t="shared" si="108"/>
        <v>68.305000000000007</v>
      </c>
      <c r="R1752" s="5">
        <f t="shared" si="109"/>
        <v>27.86</v>
      </c>
      <c r="S1752" s="5">
        <f t="shared" si="110"/>
        <v>40.445000000000007</v>
      </c>
      <c r="T1752" s="7">
        <f t="shared" si="111"/>
        <v>0.59212356342873884</v>
      </c>
    </row>
    <row r="1753" spans="1:20" ht="15.6">
      <c r="A1753" s="2">
        <v>852</v>
      </c>
      <c r="B1753" s="3">
        <v>46261</v>
      </c>
      <c r="C1753" s="4">
        <f>YEAR(SalesDataTable[[#This Row],[Order Date]])</f>
        <v>2026</v>
      </c>
      <c r="D1753" s="16" t="str">
        <f>"Q"&amp;ROUNDUP(MONTH(SalesDataTable[[#This Row],[Order Date]])/3,0)</f>
        <v>Q3</v>
      </c>
      <c r="E1753" s="4">
        <f>MONTH(SalesDataTable[[#This Row],[Order Date]])</f>
        <v>8</v>
      </c>
      <c r="F1753" s="16" t="str">
        <f>TEXT(SalesDataTable[[#This Row],[Order Date]],"MMM")</f>
        <v>Aug</v>
      </c>
      <c r="G1753" s="4" t="s">
        <v>0</v>
      </c>
      <c r="H1753" s="4" t="s">
        <v>36</v>
      </c>
      <c r="I1753" s="4" t="s">
        <v>2</v>
      </c>
      <c r="J1753" s="4" t="s">
        <v>13</v>
      </c>
      <c r="K1753" s="4" t="s">
        <v>14</v>
      </c>
      <c r="L1753" s="4" t="s">
        <v>32</v>
      </c>
      <c r="M1753" s="8">
        <v>3</v>
      </c>
      <c r="N1753" s="5">
        <v>45.84</v>
      </c>
      <c r="O1753" s="6">
        <v>0.15</v>
      </c>
      <c r="P1753" s="5">
        <v>17.899999999999999</v>
      </c>
      <c r="Q1753" s="5">
        <f t="shared" si="108"/>
        <v>116.89200000000001</v>
      </c>
      <c r="R1753" s="5">
        <f t="shared" si="109"/>
        <v>53.699999999999996</v>
      </c>
      <c r="S1753" s="5">
        <f t="shared" si="110"/>
        <v>63.192000000000014</v>
      </c>
      <c r="T1753" s="7">
        <f t="shared" si="111"/>
        <v>0.54060158094651478</v>
      </c>
    </row>
    <row r="1754" spans="1:20" ht="15.6">
      <c r="A1754" s="2">
        <v>2188</v>
      </c>
      <c r="B1754" s="3">
        <v>46261</v>
      </c>
      <c r="C1754" s="4">
        <f>YEAR(SalesDataTable[[#This Row],[Order Date]])</f>
        <v>2026</v>
      </c>
      <c r="D1754" s="16" t="str">
        <f>"Q"&amp;ROUNDUP(MONTH(SalesDataTable[[#This Row],[Order Date]])/3,0)</f>
        <v>Q3</v>
      </c>
      <c r="E1754" s="4">
        <f>MONTH(SalesDataTable[[#This Row],[Order Date]])</f>
        <v>8</v>
      </c>
      <c r="F1754" s="16" t="str">
        <f>TEXT(SalesDataTable[[#This Row],[Order Date]],"MMM")</f>
        <v>Aug</v>
      </c>
      <c r="G1754" s="4" t="s">
        <v>6</v>
      </c>
      <c r="H1754" s="4" t="s">
        <v>27</v>
      </c>
      <c r="I1754" s="4" t="s">
        <v>2</v>
      </c>
      <c r="J1754" s="4" t="s">
        <v>13</v>
      </c>
      <c r="K1754" s="4" t="s">
        <v>23</v>
      </c>
      <c r="L1754" s="4" t="s">
        <v>40</v>
      </c>
      <c r="M1754" s="8">
        <v>1</v>
      </c>
      <c r="N1754" s="5">
        <v>83.23</v>
      </c>
      <c r="O1754" s="6">
        <v>0.1</v>
      </c>
      <c r="P1754" s="5">
        <v>40.229999999999997</v>
      </c>
      <c r="Q1754" s="5">
        <f t="shared" si="108"/>
        <v>74.907000000000011</v>
      </c>
      <c r="R1754" s="5">
        <f t="shared" si="109"/>
        <v>40.229999999999997</v>
      </c>
      <c r="S1754" s="5">
        <f t="shared" si="110"/>
        <v>34.677000000000014</v>
      </c>
      <c r="T1754" s="7">
        <f t="shared" si="111"/>
        <v>0.46293403820737727</v>
      </c>
    </row>
    <row r="1755" spans="1:20" ht="15.6">
      <c r="A1755" s="2">
        <v>2574</v>
      </c>
      <c r="B1755" s="3">
        <v>46261</v>
      </c>
      <c r="C1755" s="4">
        <f>YEAR(SalesDataTable[[#This Row],[Order Date]])</f>
        <v>2026</v>
      </c>
      <c r="D1755" s="16" t="str">
        <f>"Q"&amp;ROUNDUP(MONTH(SalesDataTable[[#This Row],[Order Date]])/3,0)</f>
        <v>Q3</v>
      </c>
      <c r="E1755" s="4">
        <f>MONTH(SalesDataTable[[#This Row],[Order Date]])</f>
        <v>8</v>
      </c>
      <c r="F1755" s="16" t="str">
        <f>TEXT(SalesDataTable[[#This Row],[Order Date]],"MMM")</f>
        <v>Aug</v>
      </c>
      <c r="G1755" s="4" t="s">
        <v>0</v>
      </c>
      <c r="H1755" s="4" t="s">
        <v>36</v>
      </c>
      <c r="I1755" s="4" t="s">
        <v>19</v>
      </c>
      <c r="J1755" s="4" t="s">
        <v>13</v>
      </c>
      <c r="K1755" s="4" t="s">
        <v>4</v>
      </c>
      <c r="L1755" s="4" t="s">
        <v>30</v>
      </c>
      <c r="M1755" s="8">
        <v>1</v>
      </c>
      <c r="N1755" s="5">
        <v>104.33</v>
      </c>
      <c r="O1755" s="6">
        <v>0.1</v>
      </c>
      <c r="P1755" s="5">
        <v>49.86</v>
      </c>
      <c r="Q1755" s="5">
        <f t="shared" si="108"/>
        <v>93.897000000000006</v>
      </c>
      <c r="R1755" s="5">
        <f t="shared" si="109"/>
        <v>49.86</v>
      </c>
      <c r="S1755" s="5">
        <f t="shared" si="110"/>
        <v>44.037000000000006</v>
      </c>
      <c r="T1755" s="7">
        <f t="shared" si="111"/>
        <v>0.46899261957251032</v>
      </c>
    </row>
    <row r="1756" spans="1:20" ht="15.6">
      <c r="A1756" s="2">
        <v>2942</v>
      </c>
      <c r="B1756" s="3">
        <v>46261</v>
      </c>
      <c r="C1756" s="4">
        <f>YEAR(SalesDataTable[[#This Row],[Order Date]])</f>
        <v>2026</v>
      </c>
      <c r="D1756" s="16" t="str">
        <f>"Q"&amp;ROUNDUP(MONTH(SalesDataTable[[#This Row],[Order Date]])/3,0)</f>
        <v>Q3</v>
      </c>
      <c r="E1756" s="4">
        <f>MONTH(SalesDataTable[[#This Row],[Order Date]])</f>
        <v>8</v>
      </c>
      <c r="F1756" s="16" t="str">
        <f>TEXT(SalesDataTable[[#This Row],[Order Date]],"MMM")</f>
        <v>Aug</v>
      </c>
      <c r="G1756" s="4" t="s">
        <v>6</v>
      </c>
      <c r="H1756" s="4" t="s">
        <v>27</v>
      </c>
      <c r="I1756" s="4" t="s">
        <v>2</v>
      </c>
      <c r="J1756" s="4" t="s">
        <v>13</v>
      </c>
      <c r="K1756" s="4" t="s">
        <v>9</v>
      </c>
      <c r="L1756" s="4" t="s">
        <v>37</v>
      </c>
      <c r="M1756" s="8">
        <v>1</v>
      </c>
      <c r="N1756" s="5">
        <v>156.94999999999999</v>
      </c>
      <c r="O1756" s="6">
        <v>0</v>
      </c>
      <c r="P1756" s="5">
        <v>80.41</v>
      </c>
      <c r="Q1756" s="5">
        <f t="shared" si="108"/>
        <v>156.94999999999999</v>
      </c>
      <c r="R1756" s="5">
        <f t="shared" si="109"/>
        <v>80.41</v>
      </c>
      <c r="S1756" s="5">
        <f t="shared" si="110"/>
        <v>76.539999999999992</v>
      </c>
      <c r="T1756" s="7">
        <f t="shared" si="111"/>
        <v>0.48767123287671232</v>
      </c>
    </row>
    <row r="1757" spans="1:20" ht="15.6">
      <c r="A1757" s="2">
        <v>3211</v>
      </c>
      <c r="B1757" s="3">
        <v>46261</v>
      </c>
      <c r="C1757" s="4">
        <f>YEAR(SalesDataTable[[#This Row],[Order Date]])</f>
        <v>2026</v>
      </c>
      <c r="D1757" s="16" t="str">
        <f>"Q"&amp;ROUNDUP(MONTH(SalesDataTable[[#This Row],[Order Date]])/3,0)</f>
        <v>Q3</v>
      </c>
      <c r="E1757" s="4">
        <f>MONTH(SalesDataTable[[#This Row],[Order Date]])</f>
        <v>8</v>
      </c>
      <c r="F1757" s="16" t="str">
        <f>TEXT(SalesDataTable[[#This Row],[Order Date]],"MMM")</f>
        <v>Aug</v>
      </c>
      <c r="G1757" s="4" t="s">
        <v>6</v>
      </c>
      <c r="H1757" s="4" t="s">
        <v>49</v>
      </c>
      <c r="I1757" s="4" t="s">
        <v>19</v>
      </c>
      <c r="J1757" s="4" t="s">
        <v>16</v>
      </c>
      <c r="K1757" s="4" t="s">
        <v>4</v>
      </c>
      <c r="L1757" s="4" t="s">
        <v>26</v>
      </c>
      <c r="M1757" s="8">
        <v>3</v>
      </c>
      <c r="N1757" s="5">
        <v>41.33</v>
      </c>
      <c r="O1757" s="6">
        <v>0.05</v>
      </c>
      <c r="P1757" s="5">
        <v>17</v>
      </c>
      <c r="Q1757" s="5">
        <f t="shared" si="108"/>
        <v>117.79049999999999</v>
      </c>
      <c r="R1757" s="5">
        <f t="shared" si="109"/>
        <v>51</v>
      </c>
      <c r="S1757" s="5">
        <f t="shared" si="110"/>
        <v>66.790499999999994</v>
      </c>
      <c r="T1757" s="7">
        <f t="shared" si="111"/>
        <v>0.56702790123142355</v>
      </c>
    </row>
    <row r="1758" spans="1:20" ht="15.6">
      <c r="A1758" s="2">
        <v>3306</v>
      </c>
      <c r="B1758" s="3">
        <v>46261</v>
      </c>
      <c r="C1758" s="4">
        <f>YEAR(SalesDataTable[[#This Row],[Order Date]])</f>
        <v>2026</v>
      </c>
      <c r="D1758" s="16" t="str">
        <f>"Q"&amp;ROUNDUP(MONTH(SalesDataTable[[#This Row],[Order Date]])/3,0)</f>
        <v>Q3</v>
      </c>
      <c r="E1758" s="4">
        <f>MONTH(SalesDataTable[[#This Row],[Order Date]])</f>
        <v>8</v>
      </c>
      <c r="F1758" s="16" t="str">
        <f>TEXT(SalesDataTable[[#This Row],[Order Date]],"MMM")</f>
        <v>Aug</v>
      </c>
      <c r="G1758" s="4" t="s">
        <v>0</v>
      </c>
      <c r="H1758" s="4" t="s">
        <v>50</v>
      </c>
      <c r="I1758" s="4" t="s">
        <v>2</v>
      </c>
      <c r="J1758" s="4" t="s">
        <v>16</v>
      </c>
      <c r="K1758" s="4" t="s">
        <v>14</v>
      </c>
      <c r="L1758" s="4" t="s">
        <v>15</v>
      </c>
      <c r="M1758" s="8">
        <v>1</v>
      </c>
      <c r="N1758" s="5">
        <v>35.590000000000003</v>
      </c>
      <c r="O1758" s="6">
        <v>0</v>
      </c>
      <c r="P1758" s="5">
        <v>13.66</v>
      </c>
      <c r="Q1758" s="5">
        <f t="shared" si="108"/>
        <v>35.590000000000003</v>
      </c>
      <c r="R1758" s="5">
        <f t="shared" si="109"/>
        <v>13.66</v>
      </c>
      <c r="S1758" s="5">
        <f t="shared" si="110"/>
        <v>21.930000000000003</v>
      </c>
      <c r="T1758" s="7">
        <f t="shared" si="111"/>
        <v>0.61618432143860635</v>
      </c>
    </row>
    <row r="1759" spans="1:20" ht="15.6">
      <c r="A1759" s="2">
        <v>3837</v>
      </c>
      <c r="B1759" s="3">
        <v>46261</v>
      </c>
      <c r="C1759" s="4">
        <f>YEAR(SalesDataTable[[#This Row],[Order Date]])</f>
        <v>2026</v>
      </c>
      <c r="D1759" s="16" t="str">
        <f>"Q"&amp;ROUNDUP(MONTH(SalesDataTable[[#This Row],[Order Date]])/3,0)</f>
        <v>Q3</v>
      </c>
      <c r="E1759" s="4">
        <f>MONTH(SalesDataTable[[#This Row],[Order Date]])</f>
        <v>8</v>
      </c>
      <c r="F1759" s="16" t="str">
        <f>TEXT(SalesDataTable[[#This Row],[Order Date]],"MMM")</f>
        <v>Aug</v>
      </c>
      <c r="G1759" s="4" t="s">
        <v>20</v>
      </c>
      <c r="H1759" s="4" t="s">
        <v>33</v>
      </c>
      <c r="I1759" s="4" t="s">
        <v>2</v>
      </c>
      <c r="J1759" s="4" t="s">
        <v>3</v>
      </c>
      <c r="K1759" s="4" t="s">
        <v>23</v>
      </c>
      <c r="L1759" s="4" t="s">
        <v>24</v>
      </c>
      <c r="M1759" s="8">
        <v>2</v>
      </c>
      <c r="N1759" s="5">
        <v>335.87</v>
      </c>
      <c r="O1759" s="6">
        <v>0.1</v>
      </c>
      <c r="P1759" s="5">
        <v>196.54</v>
      </c>
      <c r="Q1759" s="5">
        <f t="shared" si="108"/>
        <v>604.56600000000003</v>
      </c>
      <c r="R1759" s="5">
        <f t="shared" si="109"/>
        <v>393.08</v>
      </c>
      <c r="S1759" s="5">
        <f t="shared" si="110"/>
        <v>211.48600000000005</v>
      </c>
      <c r="T1759" s="7">
        <f t="shared" si="111"/>
        <v>0.34981457773014035</v>
      </c>
    </row>
    <row r="1760" spans="1:20" ht="15.6">
      <c r="A1760" s="2">
        <v>4169</v>
      </c>
      <c r="B1760" s="3">
        <v>46261</v>
      </c>
      <c r="C1760" s="4">
        <f>YEAR(SalesDataTable[[#This Row],[Order Date]])</f>
        <v>2026</v>
      </c>
      <c r="D1760" s="16" t="str">
        <f>"Q"&amp;ROUNDUP(MONTH(SalesDataTable[[#This Row],[Order Date]])/3,0)</f>
        <v>Q3</v>
      </c>
      <c r="E1760" s="4">
        <f>MONTH(SalesDataTable[[#This Row],[Order Date]])</f>
        <v>8</v>
      </c>
      <c r="F1760" s="16" t="str">
        <f>TEXT(SalesDataTable[[#This Row],[Order Date]],"MMM")</f>
        <v>Aug</v>
      </c>
      <c r="G1760" s="4" t="s">
        <v>20</v>
      </c>
      <c r="H1760" s="4" t="s">
        <v>47</v>
      </c>
      <c r="I1760" s="4" t="s">
        <v>2</v>
      </c>
      <c r="J1760" s="4" t="s">
        <v>13</v>
      </c>
      <c r="K1760" s="4" t="s">
        <v>34</v>
      </c>
      <c r="L1760" s="4" t="s">
        <v>45</v>
      </c>
      <c r="M1760" s="8">
        <v>1</v>
      </c>
      <c r="N1760" s="5">
        <v>50.7</v>
      </c>
      <c r="O1760" s="6">
        <v>0.05</v>
      </c>
      <c r="P1760" s="5">
        <v>21.65</v>
      </c>
      <c r="Q1760" s="5">
        <f t="shared" si="108"/>
        <v>48.164999999999999</v>
      </c>
      <c r="R1760" s="5">
        <f t="shared" si="109"/>
        <v>21.65</v>
      </c>
      <c r="S1760" s="5">
        <f t="shared" si="110"/>
        <v>26.515000000000001</v>
      </c>
      <c r="T1760" s="7">
        <f t="shared" si="111"/>
        <v>0.55050347762898377</v>
      </c>
    </row>
    <row r="1761" spans="1:20" ht="15.6">
      <c r="A1761" s="2">
        <v>4452</v>
      </c>
      <c r="B1761" s="3">
        <v>46261</v>
      </c>
      <c r="C1761" s="4">
        <f>YEAR(SalesDataTable[[#This Row],[Order Date]])</f>
        <v>2026</v>
      </c>
      <c r="D1761" s="16" t="str">
        <f>"Q"&amp;ROUNDUP(MONTH(SalesDataTable[[#This Row],[Order Date]])/3,0)</f>
        <v>Q3</v>
      </c>
      <c r="E1761" s="4">
        <f>MONTH(SalesDataTable[[#This Row],[Order Date]])</f>
        <v>8</v>
      </c>
      <c r="F1761" s="16" t="str">
        <f>TEXT(SalesDataTable[[#This Row],[Order Date]],"MMM")</f>
        <v>Aug</v>
      </c>
      <c r="G1761" s="4" t="s">
        <v>11</v>
      </c>
      <c r="H1761" s="4" t="s">
        <v>12</v>
      </c>
      <c r="I1761" s="4" t="s">
        <v>28</v>
      </c>
      <c r="J1761" s="4" t="s">
        <v>13</v>
      </c>
      <c r="K1761" s="4" t="s">
        <v>9</v>
      </c>
      <c r="L1761" s="4" t="s">
        <v>37</v>
      </c>
      <c r="M1761" s="8">
        <v>3</v>
      </c>
      <c r="N1761" s="5">
        <v>152.76</v>
      </c>
      <c r="O1761" s="6">
        <v>0.1</v>
      </c>
      <c r="P1761" s="5">
        <v>77.36</v>
      </c>
      <c r="Q1761" s="5">
        <f t="shared" si="108"/>
        <v>412.452</v>
      </c>
      <c r="R1761" s="5">
        <f t="shared" si="109"/>
        <v>232.07999999999998</v>
      </c>
      <c r="S1761" s="5">
        <f t="shared" si="110"/>
        <v>180.37200000000001</v>
      </c>
      <c r="T1761" s="7">
        <f t="shared" si="111"/>
        <v>0.43731634226528182</v>
      </c>
    </row>
    <row r="1762" spans="1:20" ht="15.6">
      <c r="A1762" s="2">
        <v>4740</v>
      </c>
      <c r="B1762" s="3">
        <v>46261</v>
      </c>
      <c r="C1762" s="4">
        <f>YEAR(SalesDataTable[[#This Row],[Order Date]])</f>
        <v>2026</v>
      </c>
      <c r="D1762" s="16" t="str">
        <f>"Q"&amp;ROUNDUP(MONTH(SalesDataTable[[#This Row],[Order Date]])/3,0)</f>
        <v>Q3</v>
      </c>
      <c r="E1762" s="4">
        <f>MONTH(SalesDataTable[[#This Row],[Order Date]])</f>
        <v>8</v>
      </c>
      <c r="F1762" s="16" t="str">
        <f>TEXT(SalesDataTable[[#This Row],[Order Date]],"MMM")</f>
        <v>Aug</v>
      </c>
      <c r="G1762" s="4" t="s">
        <v>0</v>
      </c>
      <c r="H1762" s="4" t="s">
        <v>50</v>
      </c>
      <c r="I1762" s="4" t="s">
        <v>8</v>
      </c>
      <c r="J1762" s="4" t="s">
        <v>3</v>
      </c>
      <c r="K1762" s="4" t="s">
        <v>9</v>
      </c>
      <c r="L1762" s="4" t="s">
        <v>46</v>
      </c>
      <c r="M1762" s="8">
        <v>5</v>
      </c>
      <c r="N1762" s="5">
        <v>72.78</v>
      </c>
      <c r="O1762" s="6">
        <v>0.1</v>
      </c>
      <c r="P1762" s="5">
        <v>33.25</v>
      </c>
      <c r="Q1762" s="5">
        <f t="shared" si="108"/>
        <v>327.51</v>
      </c>
      <c r="R1762" s="5">
        <f t="shared" si="109"/>
        <v>166.25</v>
      </c>
      <c r="S1762" s="5">
        <f t="shared" si="110"/>
        <v>161.26</v>
      </c>
      <c r="T1762" s="7">
        <f t="shared" si="111"/>
        <v>0.49238191200268694</v>
      </c>
    </row>
    <row r="1763" spans="1:20" ht="15.6">
      <c r="A1763" s="2">
        <v>5000</v>
      </c>
      <c r="B1763" s="3">
        <v>46261</v>
      </c>
      <c r="C1763" s="4">
        <f>YEAR(SalesDataTable[[#This Row],[Order Date]])</f>
        <v>2026</v>
      </c>
      <c r="D1763" s="16" t="str">
        <f>"Q"&amp;ROUNDUP(MONTH(SalesDataTable[[#This Row],[Order Date]])/3,0)</f>
        <v>Q3</v>
      </c>
      <c r="E1763" s="4">
        <f>MONTH(SalesDataTable[[#This Row],[Order Date]])</f>
        <v>8</v>
      </c>
      <c r="F1763" s="16" t="str">
        <f>TEXT(SalesDataTable[[#This Row],[Order Date]],"MMM")</f>
        <v>Aug</v>
      </c>
      <c r="G1763" s="4" t="s">
        <v>6</v>
      </c>
      <c r="H1763" s="4" t="s">
        <v>43</v>
      </c>
      <c r="I1763" s="4" t="s">
        <v>28</v>
      </c>
      <c r="J1763" s="4" t="s">
        <v>13</v>
      </c>
      <c r="K1763" s="4" t="s">
        <v>14</v>
      </c>
      <c r="L1763" s="4" t="s">
        <v>15</v>
      </c>
      <c r="M1763" s="8">
        <v>2</v>
      </c>
      <c r="N1763" s="5">
        <v>37</v>
      </c>
      <c r="O1763" s="6">
        <v>0</v>
      </c>
      <c r="P1763" s="5">
        <v>13.83</v>
      </c>
      <c r="Q1763" s="5">
        <f t="shared" si="108"/>
        <v>74</v>
      </c>
      <c r="R1763" s="5">
        <f t="shared" si="109"/>
        <v>27.66</v>
      </c>
      <c r="S1763" s="5">
        <f t="shared" si="110"/>
        <v>46.34</v>
      </c>
      <c r="T1763" s="7">
        <f t="shared" si="111"/>
        <v>0.62621621621621626</v>
      </c>
    </row>
    <row r="1764" spans="1:20" ht="15.6">
      <c r="A1764" s="2">
        <v>5058</v>
      </c>
      <c r="B1764" s="3">
        <v>46261</v>
      </c>
      <c r="C1764" s="4">
        <f>YEAR(SalesDataTable[[#This Row],[Order Date]])</f>
        <v>2026</v>
      </c>
      <c r="D1764" s="16" t="str">
        <f>"Q"&amp;ROUNDUP(MONTH(SalesDataTable[[#This Row],[Order Date]])/3,0)</f>
        <v>Q3</v>
      </c>
      <c r="E1764" s="4">
        <f>MONTH(SalesDataTable[[#This Row],[Order Date]])</f>
        <v>8</v>
      </c>
      <c r="F1764" s="16" t="str">
        <f>TEXT(SalesDataTable[[#This Row],[Order Date]],"MMM")</f>
        <v>Aug</v>
      </c>
      <c r="G1764" s="4" t="s">
        <v>6</v>
      </c>
      <c r="H1764" s="4" t="s">
        <v>41</v>
      </c>
      <c r="I1764" s="4" t="s">
        <v>8</v>
      </c>
      <c r="J1764" s="4" t="s">
        <v>16</v>
      </c>
      <c r="K1764" s="4" t="s">
        <v>4</v>
      </c>
      <c r="L1764" s="4" t="s">
        <v>26</v>
      </c>
      <c r="M1764" s="8">
        <v>6</v>
      </c>
      <c r="N1764" s="5">
        <v>41.33</v>
      </c>
      <c r="O1764" s="6">
        <v>0.2</v>
      </c>
      <c r="P1764" s="5">
        <v>17.02</v>
      </c>
      <c r="Q1764" s="5">
        <f t="shared" si="108"/>
        <v>198.38400000000001</v>
      </c>
      <c r="R1764" s="5">
        <f t="shared" si="109"/>
        <v>102.12</v>
      </c>
      <c r="S1764" s="5">
        <f t="shared" si="110"/>
        <v>96.26400000000001</v>
      </c>
      <c r="T1764" s="7">
        <f t="shared" si="111"/>
        <v>0.48524074522138883</v>
      </c>
    </row>
    <row r="1765" spans="1:20" ht="15.6">
      <c r="A1765" s="2">
        <v>496</v>
      </c>
      <c r="B1765" s="3">
        <v>46262</v>
      </c>
      <c r="C1765" s="4">
        <f>YEAR(SalesDataTable[[#This Row],[Order Date]])</f>
        <v>2026</v>
      </c>
      <c r="D1765" s="16" t="str">
        <f>"Q"&amp;ROUNDUP(MONTH(SalesDataTable[[#This Row],[Order Date]])/3,0)</f>
        <v>Q3</v>
      </c>
      <c r="E1765" s="4">
        <f>MONTH(SalesDataTable[[#This Row],[Order Date]])</f>
        <v>8</v>
      </c>
      <c r="F1765" s="16" t="str">
        <f>TEXT(SalesDataTable[[#This Row],[Order Date]],"MMM")</f>
        <v>Aug</v>
      </c>
      <c r="G1765" s="4" t="s">
        <v>0</v>
      </c>
      <c r="H1765" s="4" t="s">
        <v>50</v>
      </c>
      <c r="I1765" s="4" t="s">
        <v>19</v>
      </c>
      <c r="J1765" s="4" t="s">
        <v>3</v>
      </c>
      <c r="K1765" s="4" t="s">
        <v>34</v>
      </c>
      <c r="L1765" s="4" t="s">
        <v>42</v>
      </c>
      <c r="M1765" s="8">
        <v>1</v>
      </c>
      <c r="N1765" s="5">
        <v>37.020000000000003</v>
      </c>
      <c r="O1765" s="6">
        <v>0</v>
      </c>
      <c r="P1765" s="5">
        <v>13.64</v>
      </c>
      <c r="Q1765" s="5">
        <f t="shared" si="108"/>
        <v>37.020000000000003</v>
      </c>
      <c r="R1765" s="5">
        <f t="shared" si="109"/>
        <v>13.64</v>
      </c>
      <c r="S1765" s="5">
        <f t="shared" si="110"/>
        <v>23.380000000000003</v>
      </c>
      <c r="T1765" s="7">
        <f t="shared" si="111"/>
        <v>0.63155051323608857</v>
      </c>
    </row>
    <row r="1766" spans="1:20" ht="15.6">
      <c r="A1766" s="2">
        <v>1343</v>
      </c>
      <c r="B1766" s="3">
        <v>46262</v>
      </c>
      <c r="C1766" s="4">
        <f>YEAR(SalesDataTable[[#This Row],[Order Date]])</f>
        <v>2026</v>
      </c>
      <c r="D1766" s="16" t="str">
        <f>"Q"&amp;ROUNDUP(MONTH(SalesDataTable[[#This Row],[Order Date]])/3,0)</f>
        <v>Q3</v>
      </c>
      <c r="E1766" s="4">
        <f>MONTH(SalesDataTable[[#This Row],[Order Date]])</f>
        <v>8</v>
      </c>
      <c r="F1766" s="16" t="str">
        <f>TEXT(SalesDataTable[[#This Row],[Order Date]],"MMM")</f>
        <v>Aug</v>
      </c>
      <c r="G1766" s="4" t="s">
        <v>20</v>
      </c>
      <c r="H1766" s="4" t="s">
        <v>33</v>
      </c>
      <c r="I1766" s="4" t="s">
        <v>2</v>
      </c>
      <c r="J1766" s="4" t="s">
        <v>13</v>
      </c>
      <c r="K1766" s="4" t="s">
        <v>23</v>
      </c>
      <c r="L1766" s="4" t="s">
        <v>40</v>
      </c>
      <c r="M1766" s="8">
        <v>1</v>
      </c>
      <c r="N1766" s="5">
        <v>81.06</v>
      </c>
      <c r="O1766" s="6">
        <v>0</v>
      </c>
      <c r="P1766" s="5">
        <v>38.43</v>
      </c>
      <c r="Q1766" s="5">
        <f t="shared" si="108"/>
        <v>81.06</v>
      </c>
      <c r="R1766" s="5">
        <f t="shared" si="109"/>
        <v>38.43</v>
      </c>
      <c r="S1766" s="5">
        <f t="shared" si="110"/>
        <v>42.63</v>
      </c>
      <c r="T1766" s="7">
        <f t="shared" si="111"/>
        <v>0.52590673575129532</v>
      </c>
    </row>
    <row r="1767" spans="1:20" ht="15.6">
      <c r="A1767" s="2">
        <v>1455</v>
      </c>
      <c r="B1767" s="3">
        <v>46262</v>
      </c>
      <c r="C1767" s="4">
        <f>YEAR(SalesDataTable[[#This Row],[Order Date]])</f>
        <v>2026</v>
      </c>
      <c r="D1767" s="16" t="str">
        <f>"Q"&amp;ROUNDUP(MONTH(SalesDataTable[[#This Row],[Order Date]])/3,0)</f>
        <v>Q3</v>
      </c>
      <c r="E1767" s="4">
        <f>MONTH(SalesDataTable[[#This Row],[Order Date]])</f>
        <v>8</v>
      </c>
      <c r="F1767" s="16" t="str">
        <f>TEXT(SalesDataTable[[#This Row],[Order Date]],"MMM")</f>
        <v>Aug</v>
      </c>
      <c r="G1767" s="4" t="s">
        <v>11</v>
      </c>
      <c r="H1767" s="4" t="s">
        <v>12</v>
      </c>
      <c r="I1767" s="4" t="s">
        <v>2</v>
      </c>
      <c r="J1767" s="4" t="s">
        <v>13</v>
      </c>
      <c r="K1767" s="4" t="s">
        <v>4</v>
      </c>
      <c r="L1767" s="4" t="s">
        <v>22</v>
      </c>
      <c r="M1767" s="8">
        <v>2</v>
      </c>
      <c r="N1767" s="5">
        <v>51.91</v>
      </c>
      <c r="O1767" s="6">
        <v>0</v>
      </c>
      <c r="P1767" s="5">
        <v>21.94</v>
      </c>
      <c r="Q1767" s="5">
        <f t="shared" si="108"/>
        <v>103.82</v>
      </c>
      <c r="R1767" s="5">
        <f t="shared" si="109"/>
        <v>43.88</v>
      </c>
      <c r="S1767" s="5">
        <f t="shared" si="110"/>
        <v>59.939999999999991</v>
      </c>
      <c r="T1767" s="7">
        <f t="shared" si="111"/>
        <v>0.57734540550953573</v>
      </c>
    </row>
    <row r="1768" spans="1:20" ht="15.6">
      <c r="A1768" s="2">
        <v>1632</v>
      </c>
      <c r="B1768" s="3">
        <v>46262</v>
      </c>
      <c r="C1768" s="4">
        <f>YEAR(SalesDataTable[[#This Row],[Order Date]])</f>
        <v>2026</v>
      </c>
      <c r="D1768" s="16" t="str">
        <f>"Q"&amp;ROUNDUP(MONTH(SalesDataTable[[#This Row],[Order Date]])/3,0)</f>
        <v>Q3</v>
      </c>
      <c r="E1768" s="4">
        <f>MONTH(SalesDataTable[[#This Row],[Order Date]])</f>
        <v>8</v>
      </c>
      <c r="F1768" s="16" t="str">
        <f>TEXT(SalesDataTable[[#This Row],[Order Date]],"MMM")</f>
        <v>Aug</v>
      </c>
      <c r="G1768" s="4" t="s">
        <v>20</v>
      </c>
      <c r="H1768" s="4" t="s">
        <v>31</v>
      </c>
      <c r="I1768" s="4" t="s">
        <v>28</v>
      </c>
      <c r="J1768" s="4" t="s">
        <v>13</v>
      </c>
      <c r="K1768" s="4" t="s">
        <v>14</v>
      </c>
      <c r="L1768" s="4" t="s">
        <v>15</v>
      </c>
      <c r="M1768" s="8">
        <v>1</v>
      </c>
      <c r="N1768" s="5">
        <v>35.700000000000003</v>
      </c>
      <c r="O1768" s="6">
        <v>0.05</v>
      </c>
      <c r="P1768" s="5">
        <v>13.45</v>
      </c>
      <c r="Q1768" s="5">
        <f t="shared" si="108"/>
        <v>33.914999999999999</v>
      </c>
      <c r="R1768" s="5">
        <f t="shared" si="109"/>
        <v>13.45</v>
      </c>
      <c r="S1768" s="5">
        <f t="shared" si="110"/>
        <v>20.465</v>
      </c>
      <c r="T1768" s="7">
        <f t="shared" si="111"/>
        <v>0.60342031549461894</v>
      </c>
    </row>
    <row r="1769" spans="1:20" ht="15.6">
      <c r="A1769" s="2">
        <v>1817</v>
      </c>
      <c r="B1769" s="3">
        <v>46262</v>
      </c>
      <c r="C1769" s="4">
        <f>YEAR(SalesDataTable[[#This Row],[Order Date]])</f>
        <v>2026</v>
      </c>
      <c r="D1769" s="16" t="str">
        <f>"Q"&amp;ROUNDUP(MONTH(SalesDataTable[[#This Row],[Order Date]])/3,0)</f>
        <v>Q3</v>
      </c>
      <c r="E1769" s="4">
        <f>MONTH(SalesDataTable[[#This Row],[Order Date]])</f>
        <v>8</v>
      </c>
      <c r="F1769" s="16" t="str">
        <f>TEXT(SalesDataTable[[#This Row],[Order Date]],"MMM")</f>
        <v>Aug</v>
      </c>
      <c r="G1769" s="4" t="s">
        <v>0</v>
      </c>
      <c r="H1769" s="4" t="s">
        <v>36</v>
      </c>
      <c r="I1769" s="4" t="s">
        <v>19</v>
      </c>
      <c r="J1769" s="4" t="s">
        <v>13</v>
      </c>
      <c r="K1769" s="4" t="s">
        <v>34</v>
      </c>
      <c r="L1769" s="4" t="s">
        <v>42</v>
      </c>
      <c r="M1769" s="8">
        <v>1</v>
      </c>
      <c r="N1769" s="5">
        <v>36.590000000000003</v>
      </c>
      <c r="O1769" s="6">
        <v>0.05</v>
      </c>
      <c r="P1769" s="5">
        <v>14.15</v>
      </c>
      <c r="Q1769" s="5">
        <f t="shared" si="108"/>
        <v>34.7605</v>
      </c>
      <c r="R1769" s="5">
        <f t="shared" si="109"/>
        <v>14.15</v>
      </c>
      <c r="S1769" s="5">
        <f t="shared" si="110"/>
        <v>20.610500000000002</v>
      </c>
      <c r="T1769" s="7">
        <f t="shared" si="111"/>
        <v>0.59292875534011313</v>
      </c>
    </row>
    <row r="1770" spans="1:20" ht="15.6">
      <c r="A1770" s="2">
        <v>2993</v>
      </c>
      <c r="B1770" s="3">
        <v>46262</v>
      </c>
      <c r="C1770" s="4">
        <f>YEAR(SalesDataTable[[#This Row],[Order Date]])</f>
        <v>2026</v>
      </c>
      <c r="D1770" s="16" t="str">
        <f>"Q"&amp;ROUNDUP(MONTH(SalesDataTable[[#This Row],[Order Date]])/3,0)</f>
        <v>Q3</v>
      </c>
      <c r="E1770" s="4">
        <f>MONTH(SalesDataTable[[#This Row],[Order Date]])</f>
        <v>8</v>
      </c>
      <c r="F1770" s="16" t="str">
        <f>TEXT(SalesDataTable[[#This Row],[Order Date]],"MMM")</f>
        <v>Aug</v>
      </c>
      <c r="G1770" s="4" t="s">
        <v>6</v>
      </c>
      <c r="H1770" s="4" t="s">
        <v>43</v>
      </c>
      <c r="I1770" s="4" t="s">
        <v>8</v>
      </c>
      <c r="J1770" s="4" t="s">
        <v>16</v>
      </c>
      <c r="K1770" s="4" t="s">
        <v>14</v>
      </c>
      <c r="L1770" s="4" t="s">
        <v>15</v>
      </c>
      <c r="M1770" s="8">
        <v>3</v>
      </c>
      <c r="N1770" s="5">
        <v>35.520000000000003</v>
      </c>
      <c r="O1770" s="6">
        <v>0.1</v>
      </c>
      <c r="P1770" s="5">
        <v>13.78</v>
      </c>
      <c r="Q1770" s="5">
        <f t="shared" si="108"/>
        <v>95.904000000000011</v>
      </c>
      <c r="R1770" s="5">
        <f t="shared" si="109"/>
        <v>41.339999999999996</v>
      </c>
      <c r="S1770" s="5">
        <f t="shared" si="110"/>
        <v>54.564000000000014</v>
      </c>
      <c r="T1770" s="7">
        <f t="shared" si="111"/>
        <v>0.56894394394394399</v>
      </c>
    </row>
    <row r="1771" spans="1:20" ht="15.6">
      <c r="A1771" s="2">
        <v>4676</v>
      </c>
      <c r="B1771" s="3">
        <v>46262</v>
      </c>
      <c r="C1771" s="4">
        <f>YEAR(SalesDataTable[[#This Row],[Order Date]])</f>
        <v>2026</v>
      </c>
      <c r="D1771" s="16" t="str">
        <f>"Q"&amp;ROUNDUP(MONTH(SalesDataTable[[#This Row],[Order Date]])/3,0)</f>
        <v>Q3</v>
      </c>
      <c r="E1771" s="4">
        <f>MONTH(SalesDataTable[[#This Row],[Order Date]])</f>
        <v>8</v>
      </c>
      <c r="F1771" s="16" t="str">
        <f>TEXT(SalesDataTable[[#This Row],[Order Date]],"MMM")</f>
        <v>Aug</v>
      </c>
      <c r="G1771" s="4" t="s">
        <v>20</v>
      </c>
      <c r="H1771" s="4" t="s">
        <v>47</v>
      </c>
      <c r="I1771" s="4" t="s">
        <v>19</v>
      </c>
      <c r="J1771" s="4" t="s">
        <v>13</v>
      </c>
      <c r="K1771" s="4" t="s">
        <v>4</v>
      </c>
      <c r="L1771" s="4" t="s">
        <v>5</v>
      </c>
      <c r="M1771" s="8">
        <v>2</v>
      </c>
      <c r="N1771" s="5">
        <v>81.88</v>
      </c>
      <c r="O1771" s="6">
        <v>0.1</v>
      </c>
      <c r="P1771" s="5">
        <v>42.87</v>
      </c>
      <c r="Q1771" s="5">
        <f t="shared" si="108"/>
        <v>147.38399999999999</v>
      </c>
      <c r="R1771" s="5">
        <f t="shared" si="109"/>
        <v>85.74</v>
      </c>
      <c r="S1771" s="5">
        <f t="shared" si="110"/>
        <v>61.643999999999991</v>
      </c>
      <c r="T1771" s="7">
        <f t="shared" si="111"/>
        <v>0.41825435596808336</v>
      </c>
    </row>
    <row r="1772" spans="1:20" ht="15.6">
      <c r="A1772" s="2">
        <v>5105</v>
      </c>
      <c r="B1772" s="3">
        <v>46262</v>
      </c>
      <c r="C1772" s="4">
        <f>YEAR(SalesDataTable[[#This Row],[Order Date]])</f>
        <v>2026</v>
      </c>
      <c r="D1772" s="16" t="str">
        <f>"Q"&amp;ROUNDUP(MONTH(SalesDataTable[[#This Row],[Order Date]])/3,0)</f>
        <v>Q3</v>
      </c>
      <c r="E1772" s="4">
        <f>MONTH(SalesDataTable[[#This Row],[Order Date]])</f>
        <v>8</v>
      </c>
      <c r="F1772" s="16" t="str">
        <f>TEXT(SalesDataTable[[#This Row],[Order Date]],"MMM")</f>
        <v>Aug</v>
      </c>
      <c r="G1772" s="4" t="s">
        <v>20</v>
      </c>
      <c r="H1772" s="4" t="s">
        <v>31</v>
      </c>
      <c r="I1772" s="4" t="s">
        <v>2</v>
      </c>
      <c r="J1772" s="4" t="s">
        <v>16</v>
      </c>
      <c r="K1772" s="4" t="s">
        <v>14</v>
      </c>
      <c r="L1772" s="4" t="s">
        <v>32</v>
      </c>
      <c r="M1772" s="8">
        <v>4</v>
      </c>
      <c r="N1772" s="5">
        <v>46.54</v>
      </c>
      <c r="O1772" s="6">
        <v>0</v>
      </c>
      <c r="P1772" s="5">
        <v>18.86</v>
      </c>
      <c r="Q1772" s="5">
        <f t="shared" si="108"/>
        <v>186.16</v>
      </c>
      <c r="R1772" s="5">
        <f t="shared" si="109"/>
        <v>75.44</v>
      </c>
      <c r="S1772" s="5">
        <f t="shared" si="110"/>
        <v>110.72</v>
      </c>
      <c r="T1772" s="7">
        <f t="shared" si="111"/>
        <v>0.5947571981091534</v>
      </c>
    </row>
    <row r="1773" spans="1:20" ht="15.6">
      <c r="A1773" s="2">
        <v>223</v>
      </c>
      <c r="B1773" s="3">
        <v>46263</v>
      </c>
      <c r="C1773" s="4">
        <f>YEAR(SalesDataTable[[#This Row],[Order Date]])</f>
        <v>2026</v>
      </c>
      <c r="D1773" s="16" t="str">
        <f>"Q"&amp;ROUNDUP(MONTH(SalesDataTable[[#This Row],[Order Date]])/3,0)</f>
        <v>Q3</v>
      </c>
      <c r="E1773" s="4">
        <f>MONTH(SalesDataTable[[#This Row],[Order Date]])</f>
        <v>8</v>
      </c>
      <c r="F1773" s="16" t="str">
        <f>TEXT(SalesDataTable[[#This Row],[Order Date]],"MMM")</f>
        <v>Aug</v>
      </c>
      <c r="G1773" s="4" t="s">
        <v>11</v>
      </c>
      <c r="H1773" s="4" t="s">
        <v>12</v>
      </c>
      <c r="I1773" s="4" t="s">
        <v>19</v>
      </c>
      <c r="J1773" s="4" t="s">
        <v>3</v>
      </c>
      <c r="K1773" s="4" t="s">
        <v>34</v>
      </c>
      <c r="L1773" s="4" t="s">
        <v>45</v>
      </c>
      <c r="M1773" s="8">
        <v>1</v>
      </c>
      <c r="N1773" s="5">
        <v>49.79</v>
      </c>
      <c r="O1773" s="6">
        <v>0</v>
      </c>
      <c r="P1773" s="5">
        <v>21.43</v>
      </c>
      <c r="Q1773" s="5">
        <f t="shared" si="108"/>
        <v>49.79</v>
      </c>
      <c r="R1773" s="5">
        <f t="shared" si="109"/>
        <v>21.43</v>
      </c>
      <c r="S1773" s="5">
        <f t="shared" si="110"/>
        <v>28.36</v>
      </c>
      <c r="T1773" s="7">
        <f t="shared" si="111"/>
        <v>0.56959228760795344</v>
      </c>
    </row>
    <row r="1774" spans="1:20" ht="15.6">
      <c r="A1774" s="2">
        <v>1023</v>
      </c>
      <c r="B1774" s="3">
        <v>46263</v>
      </c>
      <c r="C1774" s="4">
        <f>YEAR(SalesDataTable[[#This Row],[Order Date]])</f>
        <v>2026</v>
      </c>
      <c r="D1774" s="16" t="str">
        <f>"Q"&amp;ROUNDUP(MONTH(SalesDataTable[[#This Row],[Order Date]])/3,0)</f>
        <v>Q3</v>
      </c>
      <c r="E1774" s="4">
        <f>MONTH(SalesDataTable[[#This Row],[Order Date]])</f>
        <v>8</v>
      </c>
      <c r="F1774" s="16" t="str">
        <f>TEXT(SalesDataTable[[#This Row],[Order Date]],"MMM")</f>
        <v>Aug</v>
      </c>
      <c r="G1774" s="4" t="s">
        <v>11</v>
      </c>
      <c r="H1774" s="4" t="s">
        <v>18</v>
      </c>
      <c r="I1774" s="4" t="s">
        <v>2</v>
      </c>
      <c r="J1774" s="4" t="s">
        <v>13</v>
      </c>
      <c r="K1774" s="4" t="s">
        <v>9</v>
      </c>
      <c r="L1774" s="4" t="s">
        <v>10</v>
      </c>
      <c r="M1774" s="8">
        <v>6</v>
      </c>
      <c r="N1774" s="5">
        <v>90.19</v>
      </c>
      <c r="O1774" s="6">
        <v>0</v>
      </c>
      <c r="P1774" s="5">
        <v>45.61</v>
      </c>
      <c r="Q1774" s="5">
        <f t="shared" si="108"/>
        <v>541.14</v>
      </c>
      <c r="R1774" s="5">
        <f t="shared" si="109"/>
        <v>273.65999999999997</v>
      </c>
      <c r="S1774" s="5">
        <f t="shared" si="110"/>
        <v>267.48</v>
      </c>
      <c r="T1774" s="7">
        <f t="shared" si="111"/>
        <v>0.4942898325756736</v>
      </c>
    </row>
    <row r="1775" spans="1:20" ht="15.6">
      <c r="A1775" s="2">
        <v>1694</v>
      </c>
      <c r="B1775" s="3">
        <v>46263</v>
      </c>
      <c r="C1775" s="4">
        <f>YEAR(SalesDataTable[[#This Row],[Order Date]])</f>
        <v>2026</v>
      </c>
      <c r="D1775" s="16" t="str">
        <f>"Q"&amp;ROUNDUP(MONTH(SalesDataTable[[#This Row],[Order Date]])/3,0)</f>
        <v>Q3</v>
      </c>
      <c r="E1775" s="4">
        <f>MONTH(SalesDataTable[[#This Row],[Order Date]])</f>
        <v>8</v>
      </c>
      <c r="F1775" s="16" t="str">
        <f>TEXT(SalesDataTable[[#This Row],[Order Date]],"MMM")</f>
        <v>Aug</v>
      </c>
      <c r="G1775" s="4" t="s">
        <v>6</v>
      </c>
      <c r="H1775" s="4" t="s">
        <v>43</v>
      </c>
      <c r="I1775" s="4" t="s">
        <v>2</v>
      </c>
      <c r="J1775" s="4" t="s">
        <v>13</v>
      </c>
      <c r="K1775" s="4" t="s">
        <v>9</v>
      </c>
      <c r="L1775" s="4" t="s">
        <v>46</v>
      </c>
      <c r="M1775" s="8">
        <v>1</v>
      </c>
      <c r="N1775" s="5">
        <v>70.38</v>
      </c>
      <c r="O1775" s="6">
        <v>0.15</v>
      </c>
      <c r="P1775" s="5">
        <v>32.64</v>
      </c>
      <c r="Q1775" s="5">
        <f t="shared" si="108"/>
        <v>59.822999999999993</v>
      </c>
      <c r="R1775" s="5">
        <f t="shared" si="109"/>
        <v>32.64</v>
      </c>
      <c r="S1775" s="5">
        <f t="shared" si="110"/>
        <v>27.182999999999993</v>
      </c>
      <c r="T1775" s="7">
        <f t="shared" si="111"/>
        <v>0.45439045183290699</v>
      </c>
    </row>
    <row r="1776" spans="1:20" ht="15.6">
      <c r="A1776" s="2">
        <v>2006</v>
      </c>
      <c r="B1776" s="3">
        <v>46263</v>
      </c>
      <c r="C1776" s="4">
        <f>YEAR(SalesDataTable[[#This Row],[Order Date]])</f>
        <v>2026</v>
      </c>
      <c r="D1776" s="16" t="str">
        <f>"Q"&amp;ROUNDUP(MONTH(SalesDataTable[[#This Row],[Order Date]])/3,0)</f>
        <v>Q3</v>
      </c>
      <c r="E1776" s="4">
        <f>MONTH(SalesDataTable[[#This Row],[Order Date]])</f>
        <v>8</v>
      </c>
      <c r="F1776" s="16" t="str">
        <f>TEXT(SalesDataTable[[#This Row],[Order Date]],"MMM")</f>
        <v>Aug</v>
      </c>
      <c r="G1776" s="4" t="s">
        <v>20</v>
      </c>
      <c r="H1776" s="4" t="s">
        <v>47</v>
      </c>
      <c r="I1776" s="4" t="s">
        <v>2</v>
      </c>
      <c r="J1776" s="4" t="s">
        <v>13</v>
      </c>
      <c r="K1776" s="4" t="s">
        <v>14</v>
      </c>
      <c r="L1776" s="4" t="s">
        <v>32</v>
      </c>
      <c r="M1776" s="8">
        <v>1</v>
      </c>
      <c r="N1776" s="5">
        <v>46.43</v>
      </c>
      <c r="O1776" s="6">
        <v>0</v>
      </c>
      <c r="P1776" s="5">
        <v>18.2</v>
      </c>
      <c r="Q1776" s="5">
        <f t="shared" si="108"/>
        <v>46.43</v>
      </c>
      <c r="R1776" s="5">
        <f t="shared" si="109"/>
        <v>18.2</v>
      </c>
      <c r="S1776" s="5">
        <f t="shared" si="110"/>
        <v>28.23</v>
      </c>
      <c r="T1776" s="7">
        <f t="shared" si="111"/>
        <v>0.60801206116734874</v>
      </c>
    </row>
    <row r="1777" spans="1:20" ht="15.6">
      <c r="A1777" s="2">
        <v>3026</v>
      </c>
      <c r="B1777" s="3">
        <v>46263</v>
      </c>
      <c r="C1777" s="4">
        <f>YEAR(SalesDataTable[[#This Row],[Order Date]])</f>
        <v>2026</v>
      </c>
      <c r="D1777" s="16" t="str">
        <f>"Q"&amp;ROUNDUP(MONTH(SalesDataTable[[#This Row],[Order Date]])/3,0)</f>
        <v>Q3</v>
      </c>
      <c r="E1777" s="4">
        <f>MONTH(SalesDataTable[[#This Row],[Order Date]])</f>
        <v>8</v>
      </c>
      <c r="F1777" s="16" t="str">
        <f>TEXT(SalesDataTable[[#This Row],[Order Date]],"MMM")</f>
        <v>Aug</v>
      </c>
      <c r="G1777" s="4" t="s">
        <v>0</v>
      </c>
      <c r="H1777" s="4" t="s">
        <v>1</v>
      </c>
      <c r="I1777" s="4" t="s">
        <v>2</v>
      </c>
      <c r="J1777" s="4" t="s">
        <v>13</v>
      </c>
      <c r="K1777" s="4" t="s">
        <v>23</v>
      </c>
      <c r="L1777" s="4" t="s">
        <v>29</v>
      </c>
      <c r="M1777" s="8">
        <v>1</v>
      </c>
      <c r="N1777" s="5">
        <v>194.75</v>
      </c>
      <c r="O1777" s="6">
        <v>0.05</v>
      </c>
      <c r="P1777" s="5">
        <v>105.94</v>
      </c>
      <c r="Q1777" s="5">
        <f t="shared" si="108"/>
        <v>185.01249999999999</v>
      </c>
      <c r="R1777" s="5">
        <f t="shared" si="109"/>
        <v>105.94</v>
      </c>
      <c r="S1777" s="5">
        <f t="shared" si="110"/>
        <v>79.072499999999991</v>
      </c>
      <c r="T1777" s="7">
        <f t="shared" si="111"/>
        <v>0.42739004121343149</v>
      </c>
    </row>
    <row r="1778" spans="1:20" ht="15.6">
      <c r="A1778" s="2">
        <v>3057</v>
      </c>
      <c r="B1778" s="3">
        <v>46263</v>
      </c>
      <c r="C1778" s="4">
        <f>YEAR(SalesDataTable[[#This Row],[Order Date]])</f>
        <v>2026</v>
      </c>
      <c r="D1778" s="16" t="str">
        <f>"Q"&amp;ROUNDUP(MONTH(SalesDataTable[[#This Row],[Order Date]])/3,0)</f>
        <v>Q3</v>
      </c>
      <c r="E1778" s="4">
        <f>MONTH(SalesDataTable[[#This Row],[Order Date]])</f>
        <v>8</v>
      </c>
      <c r="F1778" s="16" t="str">
        <f>TEXT(SalesDataTable[[#This Row],[Order Date]],"MMM")</f>
        <v>Aug</v>
      </c>
      <c r="G1778" s="4" t="s">
        <v>6</v>
      </c>
      <c r="H1778" s="4" t="s">
        <v>49</v>
      </c>
      <c r="I1778" s="4" t="s">
        <v>19</v>
      </c>
      <c r="J1778" s="4" t="s">
        <v>3</v>
      </c>
      <c r="K1778" s="4" t="s">
        <v>9</v>
      </c>
      <c r="L1778" s="4" t="s">
        <v>17</v>
      </c>
      <c r="M1778" s="8">
        <v>2</v>
      </c>
      <c r="N1778" s="5">
        <v>142.16</v>
      </c>
      <c r="O1778" s="6">
        <v>0</v>
      </c>
      <c r="P1778" s="5">
        <v>79.36</v>
      </c>
      <c r="Q1778" s="5">
        <f t="shared" si="108"/>
        <v>284.32</v>
      </c>
      <c r="R1778" s="5">
        <f t="shared" si="109"/>
        <v>158.72</v>
      </c>
      <c r="S1778" s="5">
        <f t="shared" si="110"/>
        <v>125.6</v>
      </c>
      <c r="T1778" s="7">
        <f t="shared" si="111"/>
        <v>0.44175576814856499</v>
      </c>
    </row>
    <row r="1779" spans="1:20" ht="15.6">
      <c r="A1779" s="2">
        <v>3112</v>
      </c>
      <c r="B1779" s="3">
        <v>46263</v>
      </c>
      <c r="C1779" s="4">
        <f>YEAR(SalesDataTable[[#This Row],[Order Date]])</f>
        <v>2026</v>
      </c>
      <c r="D1779" s="16" t="str">
        <f>"Q"&amp;ROUNDUP(MONTH(SalesDataTable[[#This Row],[Order Date]])/3,0)</f>
        <v>Q3</v>
      </c>
      <c r="E1779" s="4">
        <f>MONTH(SalesDataTable[[#This Row],[Order Date]])</f>
        <v>8</v>
      </c>
      <c r="F1779" s="16" t="str">
        <f>TEXT(SalesDataTable[[#This Row],[Order Date]],"MMM")</f>
        <v>Aug</v>
      </c>
      <c r="G1779" s="4" t="s">
        <v>20</v>
      </c>
      <c r="H1779" s="4" t="s">
        <v>33</v>
      </c>
      <c r="I1779" s="4" t="s">
        <v>2</v>
      </c>
      <c r="J1779" s="4" t="s">
        <v>16</v>
      </c>
      <c r="K1779" s="4" t="s">
        <v>14</v>
      </c>
      <c r="L1779" s="4" t="s">
        <v>32</v>
      </c>
      <c r="M1779" s="8">
        <v>2</v>
      </c>
      <c r="N1779" s="5">
        <v>47.69</v>
      </c>
      <c r="O1779" s="6">
        <v>0.05</v>
      </c>
      <c r="P1779" s="5">
        <v>18.8</v>
      </c>
      <c r="Q1779" s="5">
        <f t="shared" si="108"/>
        <v>90.61099999999999</v>
      </c>
      <c r="R1779" s="5">
        <f t="shared" si="109"/>
        <v>37.6</v>
      </c>
      <c r="S1779" s="5">
        <f t="shared" si="110"/>
        <v>53.010999999999989</v>
      </c>
      <c r="T1779" s="7">
        <f t="shared" si="111"/>
        <v>0.58503934400900548</v>
      </c>
    </row>
    <row r="1780" spans="1:20" ht="15.6">
      <c r="A1780" s="2">
        <v>3137</v>
      </c>
      <c r="B1780" s="3">
        <v>46263</v>
      </c>
      <c r="C1780" s="4">
        <f>YEAR(SalesDataTable[[#This Row],[Order Date]])</f>
        <v>2026</v>
      </c>
      <c r="D1780" s="16" t="str">
        <f>"Q"&amp;ROUNDUP(MONTH(SalesDataTable[[#This Row],[Order Date]])/3,0)</f>
        <v>Q3</v>
      </c>
      <c r="E1780" s="4">
        <f>MONTH(SalesDataTable[[#This Row],[Order Date]])</f>
        <v>8</v>
      </c>
      <c r="F1780" s="16" t="str">
        <f>TEXT(SalesDataTable[[#This Row],[Order Date]],"MMM")</f>
        <v>Aug</v>
      </c>
      <c r="G1780" s="4" t="s">
        <v>11</v>
      </c>
      <c r="H1780" s="4" t="s">
        <v>25</v>
      </c>
      <c r="I1780" s="4" t="s">
        <v>19</v>
      </c>
      <c r="J1780" s="4" t="s">
        <v>13</v>
      </c>
      <c r="K1780" s="4" t="s">
        <v>14</v>
      </c>
      <c r="L1780" s="4" t="s">
        <v>48</v>
      </c>
      <c r="M1780" s="8">
        <v>3</v>
      </c>
      <c r="N1780" s="5">
        <v>164.51</v>
      </c>
      <c r="O1780" s="6">
        <v>0</v>
      </c>
      <c r="P1780" s="5">
        <v>86.76</v>
      </c>
      <c r="Q1780" s="5">
        <f t="shared" si="108"/>
        <v>493.53</v>
      </c>
      <c r="R1780" s="5">
        <f t="shared" si="109"/>
        <v>260.28000000000003</v>
      </c>
      <c r="S1780" s="5">
        <f t="shared" si="110"/>
        <v>233.24999999999994</v>
      </c>
      <c r="T1780" s="7">
        <f t="shared" si="111"/>
        <v>0.47261564646526039</v>
      </c>
    </row>
    <row r="1781" spans="1:20" ht="15.6">
      <c r="A1781" s="2">
        <v>3983</v>
      </c>
      <c r="B1781" s="3">
        <v>46263</v>
      </c>
      <c r="C1781" s="4">
        <f>YEAR(SalesDataTable[[#This Row],[Order Date]])</f>
        <v>2026</v>
      </c>
      <c r="D1781" s="16" t="str">
        <f>"Q"&amp;ROUNDUP(MONTH(SalesDataTable[[#This Row],[Order Date]])/3,0)</f>
        <v>Q3</v>
      </c>
      <c r="E1781" s="4">
        <f>MONTH(SalesDataTable[[#This Row],[Order Date]])</f>
        <v>8</v>
      </c>
      <c r="F1781" s="16" t="str">
        <f>TEXT(SalesDataTable[[#This Row],[Order Date]],"MMM")</f>
        <v>Aug</v>
      </c>
      <c r="G1781" s="4" t="s">
        <v>11</v>
      </c>
      <c r="H1781" s="4" t="s">
        <v>12</v>
      </c>
      <c r="I1781" s="4" t="s">
        <v>28</v>
      </c>
      <c r="J1781" s="4" t="s">
        <v>16</v>
      </c>
      <c r="K1781" s="4" t="s">
        <v>23</v>
      </c>
      <c r="L1781" s="4" t="s">
        <v>29</v>
      </c>
      <c r="M1781" s="8">
        <v>2</v>
      </c>
      <c r="N1781" s="5">
        <v>194.71</v>
      </c>
      <c r="O1781" s="6">
        <v>0.1</v>
      </c>
      <c r="P1781" s="5">
        <v>105.57</v>
      </c>
      <c r="Q1781" s="5">
        <f t="shared" si="108"/>
        <v>350.47800000000001</v>
      </c>
      <c r="R1781" s="5">
        <f t="shared" si="109"/>
        <v>211.14</v>
      </c>
      <c r="S1781" s="5">
        <f t="shared" si="110"/>
        <v>139.33800000000002</v>
      </c>
      <c r="T1781" s="7">
        <f t="shared" si="111"/>
        <v>0.39756561039494637</v>
      </c>
    </row>
    <row r="1782" spans="1:20" ht="15.6">
      <c r="A1782" s="2">
        <v>4016</v>
      </c>
      <c r="B1782" s="3">
        <v>46263</v>
      </c>
      <c r="C1782" s="4">
        <f>YEAR(SalesDataTable[[#This Row],[Order Date]])</f>
        <v>2026</v>
      </c>
      <c r="D1782" s="16" t="str">
        <f>"Q"&amp;ROUNDUP(MONTH(SalesDataTable[[#This Row],[Order Date]])/3,0)</f>
        <v>Q3</v>
      </c>
      <c r="E1782" s="4">
        <f>MONTH(SalesDataTable[[#This Row],[Order Date]])</f>
        <v>8</v>
      </c>
      <c r="F1782" s="16" t="str">
        <f>TEXT(SalesDataTable[[#This Row],[Order Date]],"MMM")</f>
        <v>Aug</v>
      </c>
      <c r="G1782" s="4" t="s">
        <v>20</v>
      </c>
      <c r="H1782" s="4" t="s">
        <v>47</v>
      </c>
      <c r="I1782" s="4" t="s">
        <v>8</v>
      </c>
      <c r="J1782" s="4" t="s">
        <v>16</v>
      </c>
      <c r="K1782" s="4" t="s">
        <v>9</v>
      </c>
      <c r="L1782" s="4" t="s">
        <v>17</v>
      </c>
      <c r="M1782" s="8">
        <v>5</v>
      </c>
      <c r="N1782" s="5">
        <v>145.24</v>
      </c>
      <c r="O1782" s="6">
        <v>0.15</v>
      </c>
      <c r="P1782" s="5">
        <v>77.69</v>
      </c>
      <c r="Q1782" s="5">
        <f t="shared" si="108"/>
        <v>617.27</v>
      </c>
      <c r="R1782" s="5">
        <f t="shared" si="109"/>
        <v>388.45</v>
      </c>
      <c r="S1782" s="5">
        <f t="shared" si="110"/>
        <v>228.82</v>
      </c>
      <c r="T1782" s="7">
        <f t="shared" si="111"/>
        <v>0.37069677774717708</v>
      </c>
    </row>
    <row r="1783" spans="1:20" ht="15.6">
      <c r="A1783" s="2">
        <v>4340</v>
      </c>
      <c r="B1783" s="3">
        <v>46263</v>
      </c>
      <c r="C1783" s="4">
        <f>YEAR(SalesDataTable[[#This Row],[Order Date]])</f>
        <v>2026</v>
      </c>
      <c r="D1783" s="16" t="str">
        <f>"Q"&amp;ROUNDUP(MONTH(SalesDataTable[[#This Row],[Order Date]])/3,0)</f>
        <v>Q3</v>
      </c>
      <c r="E1783" s="4">
        <f>MONTH(SalesDataTable[[#This Row],[Order Date]])</f>
        <v>8</v>
      </c>
      <c r="F1783" s="16" t="str">
        <f>TEXT(SalesDataTable[[#This Row],[Order Date]],"MMM")</f>
        <v>Aug</v>
      </c>
      <c r="G1783" s="4" t="s">
        <v>20</v>
      </c>
      <c r="H1783" s="4" t="s">
        <v>33</v>
      </c>
      <c r="I1783" s="4" t="s">
        <v>2</v>
      </c>
      <c r="J1783" s="4" t="s">
        <v>13</v>
      </c>
      <c r="K1783" s="4" t="s">
        <v>14</v>
      </c>
      <c r="L1783" s="4" t="s">
        <v>15</v>
      </c>
      <c r="M1783" s="8">
        <v>2</v>
      </c>
      <c r="N1783" s="5">
        <v>35.6</v>
      </c>
      <c r="O1783" s="6">
        <v>0.15</v>
      </c>
      <c r="P1783" s="5">
        <v>13.67</v>
      </c>
      <c r="Q1783" s="5">
        <f t="shared" si="108"/>
        <v>60.52</v>
      </c>
      <c r="R1783" s="5">
        <f t="shared" si="109"/>
        <v>27.34</v>
      </c>
      <c r="S1783" s="5">
        <f t="shared" si="110"/>
        <v>33.180000000000007</v>
      </c>
      <c r="T1783" s="7">
        <f t="shared" si="111"/>
        <v>0.54824851288830145</v>
      </c>
    </row>
    <row r="1784" spans="1:20" ht="15.6">
      <c r="A1784" s="2">
        <v>4640</v>
      </c>
      <c r="B1784" s="3">
        <v>46263</v>
      </c>
      <c r="C1784" s="4">
        <f>YEAR(SalesDataTable[[#This Row],[Order Date]])</f>
        <v>2026</v>
      </c>
      <c r="D1784" s="16" t="str">
        <f>"Q"&amp;ROUNDUP(MONTH(SalesDataTable[[#This Row],[Order Date]])/3,0)</f>
        <v>Q3</v>
      </c>
      <c r="E1784" s="4">
        <f>MONTH(SalesDataTable[[#This Row],[Order Date]])</f>
        <v>8</v>
      </c>
      <c r="F1784" s="16" t="str">
        <f>TEXT(SalesDataTable[[#This Row],[Order Date]],"MMM")</f>
        <v>Aug</v>
      </c>
      <c r="G1784" s="4" t="s">
        <v>0</v>
      </c>
      <c r="H1784" s="4" t="s">
        <v>50</v>
      </c>
      <c r="I1784" s="4" t="s">
        <v>2</v>
      </c>
      <c r="J1784" s="4" t="s">
        <v>13</v>
      </c>
      <c r="K1784" s="4" t="s">
        <v>34</v>
      </c>
      <c r="L1784" s="4" t="s">
        <v>35</v>
      </c>
      <c r="M1784" s="8">
        <v>2</v>
      </c>
      <c r="N1784" s="5">
        <v>41.05</v>
      </c>
      <c r="O1784" s="6">
        <v>0.05</v>
      </c>
      <c r="P1784" s="5">
        <v>14.47</v>
      </c>
      <c r="Q1784" s="5">
        <f t="shared" si="108"/>
        <v>77.99499999999999</v>
      </c>
      <c r="R1784" s="5">
        <f t="shared" si="109"/>
        <v>28.94</v>
      </c>
      <c r="S1784" s="5">
        <f t="shared" si="110"/>
        <v>49.054999999999993</v>
      </c>
      <c r="T1784" s="7">
        <f t="shared" si="111"/>
        <v>0.62895057375472785</v>
      </c>
    </row>
    <row r="1785" spans="1:20" ht="15.6">
      <c r="A1785" s="2">
        <v>4733</v>
      </c>
      <c r="B1785" s="3">
        <v>46263</v>
      </c>
      <c r="C1785" s="4">
        <f>YEAR(SalesDataTable[[#This Row],[Order Date]])</f>
        <v>2026</v>
      </c>
      <c r="D1785" s="16" t="str">
        <f>"Q"&amp;ROUNDUP(MONTH(SalesDataTable[[#This Row],[Order Date]])/3,0)</f>
        <v>Q3</v>
      </c>
      <c r="E1785" s="4">
        <f>MONTH(SalesDataTable[[#This Row],[Order Date]])</f>
        <v>8</v>
      </c>
      <c r="F1785" s="16" t="str">
        <f>TEXT(SalesDataTable[[#This Row],[Order Date]],"MMM")</f>
        <v>Aug</v>
      </c>
      <c r="G1785" s="4" t="s">
        <v>11</v>
      </c>
      <c r="H1785" s="4" t="s">
        <v>12</v>
      </c>
      <c r="I1785" s="4" t="s">
        <v>2</v>
      </c>
      <c r="J1785" s="4" t="s">
        <v>13</v>
      </c>
      <c r="K1785" s="4" t="s">
        <v>9</v>
      </c>
      <c r="L1785" s="4" t="s">
        <v>37</v>
      </c>
      <c r="M1785" s="8">
        <v>2</v>
      </c>
      <c r="N1785" s="5">
        <v>153.63999999999999</v>
      </c>
      <c r="O1785" s="6">
        <v>0.05</v>
      </c>
      <c r="P1785" s="5">
        <v>77.709999999999994</v>
      </c>
      <c r="Q1785" s="5">
        <f t="shared" si="108"/>
        <v>291.91599999999994</v>
      </c>
      <c r="R1785" s="5">
        <f t="shared" si="109"/>
        <v>155.41999999999999</v>
      </c>
      <c r="S1785" s="5">
        <f t="shared" si="110"/>
        <v>136.49599999999995</v>
      </c>
      <c r="T1785" s="7">
        <f t="shared" si="111"/>
        <v>0.46758656599843784</v>
      </c>
    </row>
    <row r="1786" spans="1:20" ht="15.6">
      <c r="A1786" s="2">
        <v>4827</v>
      </c>
      <c r="B1786" s="3">
        <v>46263</v>
      </c>
      <c r="C1786" s="4">
        <f>YEAR(SalesDataTable[[#This Row],[Order Date]])</f>
        <v>2026</v>
      </c>
      <c r="D1786" s="16" t="str">
        <f>"Q"&amp;ROUNDUP(MONTH(SalesDataTable[[#This Row],[Order Date]])/3,0)</f>
        <v>Q3</v>
      </c>
      <c r="E1786" s="4">
        <f>MONTH(SalesDataTable[[#This Row],[Order Date]])</f>
        <v>8</v>
      </c>
      <c r="F1786" s="16" t="str">
        <f>TEXT(SalesDataTable[[#This Row],[Order Date]],"MMM")</f>
        <v>Aug</v>
      </c>
      <c r="G1786" s="4" t="s">
        <v>11</v>
      </c>
      <c r="H1786" s="4" t="s">
        <v>12</v>
      </c>
      <c r="I1786" s="4" t="s">
        <v>2</v>
      </c>
      <c r="J1786" s="4" t="s">
        <v>3</v>
      </c>
      <c r="K1786" s="4" t="s">
        <v>14</v>
      </c>
      <c r="L1786" s="4" t="s">
        <v>15</v>
      </c>
      <c r="M1786" s="8">
        <v>5</v>
      </c>
      <c r="N1786" s="5">
        <v>36.700000000000003</v>
      </c>
      <c r="O1786" s="6">
        <v>0</v>
      </c>
      <c r="P1786" s="5">
        <v>13.45</v>
      </c>
      <c r="Q1786" s="5">
        <f t="shared" si="108"/>
        <v>183.5</v>
      </c>
      <c r="R1786" s="5">
        <f t="shared" si="109"/>
        <v>67.25</v>
      </c>
      <c r="S1786" s="5">
        <f t="shared" si="110"/>
        <v>116.25</v>
      </c>
      <c r="T1786" s="7">
        <f t="shared" si="111"/>
        <v>0.63351498637602177</v>
      </c>
    </row>
    <row r="1787" spans="1:20" ht="15.6">
      <c r="A1787" s="2">
        <v>5180</v>
      </c>
      <c r="B1787" s="3">
        <v>46263</v>
      </c>
      <c r="C1787" s="4">
        <f>YEAR(SalesDataTable[[#This Row],[Order Date]])</f>
        <v>2026</v>
      </c>
      <c r="D1787" s="16" t="str">
        <f>"Q"&amp;ROUNDUP(MONTH(SalesDataTable[[#This Row],[Order Date]])/3,0)</f>
        <v>Q3</v>
      </c>
      <c r="E1787" s="4">
        <f>MONTH(SalesDataTable[[#This Row],[Order Date]])</f>
        <v>8</v>
      </c>
      <c r="F1787" s="16" t="str">
        <f>TEXT(SalesDataTable[[#This Row],[Order Date]],"MMM")</f>
        <v>Aug</v>
      </c>
      <c r="G1787" s="4" t="s">
        <v>0</v>
      </c>
      <c r="H1787" s="4" t="s">
        <v>50</v>
      </c>
      <c r="I1787" s="4" t="s">
        <v>8</v>
      </c>
      <c r="J1787" s="4" t="s">
        <v>16</v>
      </c>
      <c r="K1787" s="4" t="s">
        <v>23</v>
      </c>
      <c r="L1787" s="4" t="s">
        <v>51</v>
      </c>
      <c r="M1787" s="8">
        <v>8</v>
      </c>
      <c r="N1787" s="5">
        <v>124</v>
      </c>
      <c r="O1787" s="6">
        <v>0.1</v>
      </c>
      <c r="P1787" s="5">
        <v>61.85</v>
      </c>
      <c r="Q1787" s="5">
        <f t="shared" si="108"/>
        <v>892.80000000000007</v>
      </c>
      <c r="R1787" s="5">
        <f t="shared" si="109"/>
        <v>494.8</v>
      </c>
      <c r="S1787" s="5">
        <f t="shared" si="110"/>
        <v>398.00000000000006</v>
      </c>
      <c r="T1787" s="7">
        <f t="shared" si="111"/>
        <v>0.44578853046594985</v>
      </c>
    </row>
    <row r="1788" spans="1:20" ht="15.6">
      <c r="A1788" s="2">
        <v>121</v>
      </c>
      <c r="B1788" s="3">
        <v>46264</v>
      </c>
      <c r="C1788" s="4">
        <f>YEAR(SalesDataTable[[#This Row],[Order Date]])</f>
        <v>2026</v>
      </c>
      <c r="D1788" s="16" t="str">
        <f>"Q"&amp;ROUNDUP(MONTH(SalesDataTable[[#This Row],[Order Date]])/3,0)</f>
        <v>Q3</v>
      </c>
      <c r="E1788" s="4">
        <f>MONTH(SalesDataTable[[#This Row],[Order Date]])</f>
        <v>8</v>
      </c>
      <c r="F1788" s="16" t="str">
        <f>TEXT(SalesDataTable[[#This Row],[Order Date]],"MMM")</f>
        <v>Aug</v>
      </c>
      <c r="G1788" s="4" t="s">
        <v>6</v>
      </c>
      <c r="H1788" s="4" t="s">
        <v>7</v>
      </c>
      <c r="I1788" s="4" t="s">
        <v>28</v>
      </c>
      <c r="J1788" s="4" t="s">
        <v>13</v>
      </c>
      <c r="K1788" s="4" t="s">
        <v>4</v>
      </c>
      <c r="L1788" s="4" t="s">
        <v>5</v>
      </c>
      <c r="M1788" s="8">
        <v>1</v>
      </c>
      <c r="N1788" s="5">
        <v>81.23</v>
      </c>
      <c r="O1788" s="6">
        <v>0.1</v>
      </c>
      <c r="P1788" s="5">
        <v>42.65</v>
      </c>
      <c r="Q1788" s="5">
        <f t="shared" si="108"/>
        <v>73.106999999999999</v>
      </c>
      <c r="R1788" s="5">
        <f t="shared" si="109"/>
        <v>42.65</v>
      </c>
      <c r="S1788" s="5">
        <f t="shared" si="110"/>
        <v>30.457000000000001</v>
      </c>
      <c r="T1788" s="7">
        <f t="shared" si="111"/>
        <v>0.41660853269864723</v>
      </c>
    </row>
    <row r="1789" spans="1:20" ht="15.6">
      <c r="A1789" s="2">
        <v>618</v>
      </c>
      <c r="B1789" s="3">
        <v>46264</v>
      </c>
      <c r="C1789" s="4">
        <f>YEAR(SalesDataTable[[#This Row],[Order Date]])</f>
        <v>2026</v>
      </c>
      <c r="D1789" s="16" t="str">
        <f>"Q"&amp;ROUNDUP(MONTH(SalesDataTable[[#This Row],[Order Date]])/3,0)</f>
        <v>Q3</v>
      </c>
      <c r="E1789" s="4">
        <f>MONTH(SalesDataTable[[#This Row],[Order Date]])</f>
        <v>8</v>
      </c>
      <c r="F1789" s="16" t="str">
        <f>TEXT(SalesDataTable[[#This Row],[Order Date]],"MMM")</f>
        <v>Aug</v>
      </c>
      <c r="G1789" s="4" t="s">
        <v>6</v>
      </c>
      <c r="H1789" s="4" t="s">
        <v>43</v>
      </c>
      <c r="I1789" s="4" t="s">
        <v>2</v>
      </c>
      <c r="J1789" s="4" t="s">
        <v>16</v>
      </c>
      <c r="K1789" s="4" t="s">
        <v>4</v>
      </c>
      <c r="L1789" s="4" t="s">
        <v>26</v>
      </c>
      <c r="M1789" s="8">
        <v>2</v>
      </c>
      <c r="N1789" s="5">
        <v>41.06</v>
      </c>
      <c r="O1789" s="6">
        <v>0.05</v>
      </c>
      <c r="P1789" s="5">
        <v>16.559999999999999</v>
      </c>
      <c r="Q1789" s="5">
        <f t="shared" si="108"/>
        <v>78.013999999999996</v>
      </c>
      <c r="R1789" s="5">
        <f t="shared" si="109"/>
        <v>33.119999999999997</v>
      </c>
      <c r="S1789" s="5">
        <f t="shared" si="110"/>
        <v>44.893999999999998</v>
      </c>
      <c r="T1789" s="7">
        <f t="shared" si="111"/>
        <v>0.5754608147255621</v>
      </c>
    </row>
    <row r="1790" spans="1:20" ht="15.6">
      <c r="A1790" s="2">
        <v>2860</v>
      </c>
      <c r="B1790" s="3">
        <v>46264</v>
      </c>
      <c r="C1790" s="4">
        <f>YEAR(SalesDataTable[[#This Row],[Order Date]])</f>
        <v>2026</v>
      </c>
      <c r="D1790" s="16" t="str">
        <f>"Q"&amp;ROUNDUP(MONTH(SalesDataTable[[#This Row],[Order Date]])/3,0)</f>
        <v>Q3</v>
      </c>
      <c r="E1790" s="4">
        <f>MONTH(SalesDataTable[[#This Row],[Order Date]])</f>
        <v>8</v>
      </c>
      <c r="F1790" s="16" t="str">
        <f>TEXT(SalesDataTable[[#This Row],[Order Date]],"MMM")</f>
        <v>Aug</v>
      </c>
      <c r="G1790" s="4" t="s">
        <v>20</v>
      </c>
      <c r="H1790" s="4" t="s">
        <v>31</v>
      </c>
      <c r="I1790" s="4" t="s">
        <v>28</v>
      </c>
      <c r="J1790" s="4" t="s">
        <v>3</v>
      </c>
      <c r="K1790" s="4" t="s">
        <v>9</v>
      </c>
      <c r="L1790" s="4" t="s">
        <v>17</v>
      </c>
      <c r="M1790" s="8">
        <v>1</v>
      </c>
      <c r="N1790" s="5">
        <v>143.49</v>
      </c>
      <c r="O1790" s="6">
        <v>0.1</v>
      </c>
      <c r="P1790" s="5">
        <v>80.72</v>
      </c>
      <c r="Q1790" s="5">
        <f t="shared" si="108"/>
        <v>129.14100000000002</v>
      </c>
      <c r="R1790" s="5">
        <f t="shared" si="109"/>
        <v>80.72</v>
      </c>
      <c r="S1790" s="5">
        <f t="shared" si="110"/>
        <v>48.421000000000021</v>
      </c>
      <c r="T1790" s="7">
        <f t="shared" si="111"/>
        <v>0.3749467636149636</v>
      </c>
    </row>
    <row r="1791" spans="1:20" ht="15.6">
      <c r="A1791" s="2">
        <v>3768</v>
      </c>
      <c r="B1791" s="3">
        <v>46264</v>
      </c>
      <c r="C1791" s="4">
        <f>YEAR(SalesDataTable[[#This Row],[Order Date]])</f>
        <v>2026</v>
      </c>
      <c r="D1791" s="16" t="str">
        <f>"Q"&amp;ROUNDUP(MONTH(SalesDataTable[[#This Row],[Order Date]])/3,0)</f>
        <v>Q3</v>
      </c>
      <c r="E1791" s="4">
        <f>MONTH(SalesDataTable[[#This Row],[Order Date]])</f>
        <v>8</v>
      </c>
      <c r="F1791" s="16" t="str">
        <f>TEXT(SalesDataTable[[#This Row],[Order Date]],"MMM")</f>
        <v>Aug</v>
      </c>
      <c r="G1791" s="4" t="s">
        <v>11</v>
      </c>
      <c r="H1791" s="4" t="s">
        <v>18</v>
      </c>
      <c r="I1791" s="4" t="s">
        <v>19</v>
      </c>
      <c r="J1791" s="4" t="s">
        <v>13</v>
      </c>
      <c r="K1791" s="4" t="s">
        <v>9</v>
      </c>
      <c r="L1791" s="4" t="s">
        <v>17</v>
      </c>
      <c r="M1791" s="8">
        <v>1</v>
      </c>
      <c r="N1791" s="5">
        <v>143.38</v>
      </c>
      <c r="O1791" s="6">
        <v>0</v>
      </c>
      <c r="P1791" s="5">
        <v>78.37</v>
      </c>
      <c r="Q1791" s="5">
        <f t="shared" si="108"/>
        <v>143.38</v>
      </c>
      <c r="R1791" s="5">
        <f t="shared" si="109"/>
        <v>78.37</v>
      </c>
      <c r="S1791" s="5">
        <f t="shared" si="110"/>
        <v>65.009999999999991</v>
      </c>
      <c r="T1791" s="7">
        <f t="shared" si="111"/>
        <v>0.45341051750592826</v>
      </c>
    </row>
    <row r="1792" spans="1:20" ht="15.6">
      <c r="A1792" s="2">
        <v>3987</v>
      </c>
      <c r="B1792" s="3">
        <v>46264</v>
      </c>
      <c r="C1792" s="4">
        <f>YEAR(SalesDataTable[[#This Row],[Order Date]])</f>
        <v>2026</v>
      </c>
      <c r="D1792" s="16" t="str">
        <f>"Q"&amp;ROUNDUP(MONTH(SalesDataTable[[#This Row],[Order Date]])/3,0)</f>
        <v>Q3</v>
      </c>
      <c r="E1792" s="4">
        <f>MONTH(SalesDataTable[[#This Row],[Order Date]])</f>
        <v>8</v>
      </c>
      <c r="F1792" s="16" t="str">
        <f>TEXT(SalesDataTable[[#This Row],[Order Date]],"MMM")</f>
        <v>Aug</v>
      </c>
      <c r="G1792" s="4" t="s">
        <v>6</v>
      </c>
      <c r="H1792" s="4" t="s">
        <v>43</v>
      </c>
      <c r="I1792" s="4" t="s">
        <v>28</v>
      </c>
      <c r="J1792" s="4" t="s">
        <v>16</v>
      </c>
      <c r="K1792" s="4" t="s">
        <v>9</v>
      </c>
      <c r="L1792" s="4" t="s">
        <v>17</v>
      </c>
      <c r="M1792" s="8">
        <v>1</v>
      </c>
      <c r="N1792" s="5">
        <v>144.54</v>
      </c>
      <c r="O1792" s="6">
        <v>0</v>
      </c>
      <c r="P1792" s="5">
        <v>78.77</v>
      </c>
      <c r="Q1792" s="5">
        <f t="shared" si="108"/>
        <v>144.54</v>
      </c>
      <c r="R1792" s="5">
        <f t="shared" si="109"/>
        <v>78.77</v>
      </c>
      <c r="S1792" s="5">
        <f t="shared" si="110"/>
        <v>65.77</v>
      </c>
      <c r="T1792" s="7">
        <f t="shared" si="111"/>
        <v>0.45502974955029751</v>
      </c>
    </row>
    <row r="1793" spans="1:20" ht="15.6">
      <c r="A1793" s="2">
        <v>4990</v>
      </c>
      <c r="B1793" s="3">
        <v>46264</v>
      </c>
      <c r="C1793" s="4">
        <f>YEAR(SalesDataTable[[#This Row],[Order Date]])</f>
        <v>2026</v>
      </c>
      <c r="D1793" s="16" t="str">
        <f>"Q"&amp;ROUNDUP(MONTH(SalesDataTable[[#This Row],[Order Date]])/3,0)</f>
        <v>Q3</v>
      </c>
      <c r="E1793" s="4">
        <f>MONTH(SalesDataTable[[#This Row],[Order Date]])</f>
        <v>8</v>
      </c>
      <c r="F1793" s="16" t="str">
        <f>TEXT(SalesDataTable[[#This Row],[Order Date]],"MMM")</f>
        <v>Aug</v>
      </c>
      <c r="G1793" s="4" t="s">
        <v>20</v>
      </c>
      <c r="H1793" s="4" t="s">
        <v>33</v>
      </c>
      <c r="I1793" s="4" t="s">
        <v>28</v>
      </c>
      <c r="J1793" s="4" t="s">
        <v>3</v>
      </c>
      <c r="K1793" s="4" t="s">
        <v>34</v>
      </c>
      <c r="L1793" s="4" t="s">
        <v>35</v>
      </c>
      <c r="M1793" s="8">
        <v>1</v>
      </c>
      <c r="N1793" s="5">
        <v>40.92</v>
      </c>
      <c r="O1793" s="6">
        <v>0.1</v>
      </c>
      <c r="P1793" s="5">
        <v>14.94</v>
      </c>
      <c r="Q1793" s="5">
        <f t="shared" si="108"/>
        <v>36.828000000000003</v>
      </c>
      <c r="R1793" s="5">
        <f t="shared" si="109"/>
        <v>14.94</v>
      </c>
      <c r="S1793" s="5">
        <f t="shared" si="110"/>
        <v>21.888000000000005</v>
      </c>
      <c r="T1793" s="7">
        <f t="shared" si="111"/>
        <v>0.59433040078201382</v>
      </c>
    </row>
    <row r="1794" spans="1:20" ht="15.6">
      <c r="A1794" s="2">
        <v>348</v>
      </c>
      <c r="B1794" s="3">
        <v>46265</v>
      </c>
      <c r="C1794" s="4">
        <f>YEAR(SalesDataTable[[#This Row],[Order Date]])</f>
        <v>2026</v>
      </c>
      <c r="D1794" s="16" t="str">
        <f>"Q"&amp;ROUNDUP(MONTH(SalesDataTable[[#This Row],[Order Date]])/3,0)</f>
        <v>Q3</v>
      </c>
      <c r="E1794" s="4">
        <f>MONTH(SalesDataTable[[#This Row],[Order Date]])</f>
        <v>8</v>
      </c>
      <c r="F1794" s="16" t="str">
        <f>TEXT(SalesDataTable[[#This Row],[Order Date]],"MMM")</f>
        <v>Aug</v>
      </c>
      <c r="G1794" s="4" t="s">
        <v>6</v>
      </c>
      <c r="H1794" s="4" t="s">
        <v>43</v>
      </c>
      <c r="I1794" s="4" t="s">
        <v>8</v>
      </c>
      <c r="J1794" s="4" t="s">
        <v>16</v>
      </c>
      <c r="K1794" s="4" t="s">
        <v>9</v>
      </c>
      <c r="L1794" s="4" t="s">
        <v>37</v>
      </c>
      <c r="M1794" s="8">
        <v>5</v>
      </c>
      <c r="N1794" s="5">
        <v>151.21</v>
      </c>
      <c r="O1794" s="6">
        <v>0.15</v>
      </c>
      <c r="P1794" s="5">
        <v>77.12</v>
      </c>
      <c r="Q1794" s="5">
        <f t="shared" ref="Q1794:Q1857" si="112">M1794*N1794*(1-O1794)</f>
        <v>642.64250000000004</v>
      </c>
      <c r="R1794" s="5">
        <f t="shared" ref="R1794:R1857" si="113">M1794*P1794</f>
        <v>385.6</v>
      </c>
      <c r="S1794" s="5">
        <f t="shared" ref="S1794:S1857" si="114">Q1794-R1794</f>
        <v>257.04250000000002</v>
      </c>
      <c r="T1794" s="7">
        <f t="shared" ref="T1794:T1857" si="115">IFERROR(S1794/Q1794,0)</f>
        <v>0.39997743691087967</v>
      </c>
    </row>
    <row r="1795" spans="1:20" ht="15.6">
      <c r="A1795" s="2">
        <v>1642</v>
      </c>
      <c r="B1795" s="3">
        <v>46265</v>
      </c>
      <c r="C1795" s="4">
        <f>YEAR(SalesDataTable[[#This Row],[Order Date]])</f>
        <v>2026</v>
      </c>
      <c r="D1795" s="16" t="str">
        <f>"Q"&amp;ROUNDUP(MONTH(SalesDataTable[[#This Row],[Order Date]])/3,0)</f>
        <v>Q3</v>
      </c>
      <c r="E1795" s="4">
        <f>MONTH(SalesDataTable[[#This Row],[Order Date]])</f>
        <v>8</v>
      </c>
      <c r="F1795" s="16" t="str">
        <f>TEXT(SalesDataTable[[#This Row],[Order Date]],"MMM")</f>
        <v>Aug</v>
      </c>
      <c r="G1795" s="4" t="s">
        <v>20</v>
      </c>
      <c r="H1795" s="4" t="s">
        <v>33</v>
      </c>
      <c r="I1795" s="4" t="s">
        <v>28</v>
      </c>
      <c r="J1795" s="4" t="s">
        <v>13</v>
      </c>
      <c r="K1795" s="4" t="s">
        <v>34</v>
      </c>
      <c r="L1795" s="4" t="s">
        <v>35</v>
      </c>
      <c r="M1795" s="8">
        <v>1</v>
      </c>
      <c r="N1795" s="5">
        <v>40.770000000000003</v>
      </c>
      <c r="O1795" s="6">
        <v>0</v>
      </c>
      <c r="P1795" s="5">
        <v>15.13</v>
      </c>
      <c r="Q1795" s="5">
        <f t="shared" si="112"/>
        <v>40.770000000000003</v>
      </c>
      <c r="R1795" s="5">
        <f t="shared" si="113"/>
        <v>15.13</v>
      </c>
      <c r="S1795" s="5">
        <f t="shared" si="114"/>
        <v>25.64</v>
      </c>
      <c r="T1795" s="7">
        <f t="shared" si="115"/>
        <v>0.62889379445670834</v>
      </c>
    </row>
    <row r="1796" spans="1:20" ht="15.6">
      <c r="A1796" s="2">
        <v>2146</v>
      </c>
      <c r="B1796" s="3">
        <v>46265</v>
      </c>
      <c r="C1796" s="4">
        <f>YEAR(SalesDataTable[[#This Row],[Order Date]])</f>
        <v>2026</v>
      </c>
      <c r="D1796" s="16" t="str">
        <f>"Q"&amp;ROUNDUP(MONTH(SalesDataTable[[#This Row],[Order Date]])/3,0)</f>
        <v>Q3</v>
      </c>
      <c r="E1796" s="4">
        <f>MONTH(SalesDataTable[[#This Row],[Order Date]])</f>
        <v>8</v>
      </c>
      <c r="F1796" s="16" t="str">
        <f>TEXT(SalesDataTable[[#This Row],[Order Date]],"MMM")</f>
        <v>Aug</v>
      </c>
      <c r="G1796" s="4" t="s">
        <v>0</v>
      </c>
      <c r="H1796" s="4" t="s">
        <v>1</v>
      </c>
      <c r="I1796" s="4" t="s">
        <v>28</v>
      </c>
      <c r="J1796" s="4" t="s">
        <v>13</v>
      </c>
      <c r="K1796" s="4" t="s">
        <v>34</v>
      </c>
      <c r="L1796" s="4" t="s">
        <v>42</v>
      </c>
      <c r="M1796" s="8">
        <v>1</v>
      </c>
      <c r="N1796" s="5">
        <v>35.47</v>
      </c>
      <c r="O1796" s="6">
        <v>0.05</v>
      </c>
      <c r="P1796" s="5">
        <v>14.1</v>
      </c>
      <c r="Q1796" s="5">
        <f t="shared" si="112"/>
        <v>33.6965</v>
      </c>
      <c r="R1796" s="5">
        <f t="shared" si="113"/>
        <v>14.1</v>
      </c>
      <c r="S1796" s="5">
        <f t="shared" si="114"/>
        <v>19.596499999999999</v>
      </c>
      <c r="T1796" s="7">
        <f t="shared" si="115"/>
        <v>0.58155891561438122</v>
      </c>
    </row>
    <row r="1797" spans="1:20" ht="15.6">
      <c r="A1797" s="2">
        <v>2629</v>
      </c>
      <c r="B1797" s="3">
        <v>46265</v>
      </c>
      <c r="C1797" s="4">
        <f>YEAR(SalesDataTable[[#This Row],[Order Date]])</f>
        <v>2026</v>
      </c>
      <c r="D1797" s="16" t="str">
        <f>"Q"&amp;ROUNDUP(MONTH(SalesDataTable[[#This Row],[Order Date]])/3,0)</f>
        <v>Q3</v>
      </c>
      <c r="E1797" s="4">
        <f>MONTH(SalesDataTable[[#This Row],[Order Date]])</f>
        <v>8</v>
      </c>
      <c r="F1797" s="16" t="str">
        <f>TEXT(SalesDataTable[[#This Row],[Order Date]],"MMM")</f>
        <v>Aug</v>
      </c>
      <c r="G1797" s="4" t="s">
        <v>20</v>
      </c>
      <c r="H1797" s="4" t="s">
        <v>33</v>
      </c>
      <c r="I1797" s="4" t="s">
        <v>2</v>
      </c>
      <c r="J1797" s="4" t="s">
        <v>3</v>
      </c>
      <c r="K1797" s="4" t="s">
        <v>4</v>
      </c>
      <c r="L1797" s="4" t="s">
        <v>5</v>
      </c>
      <c r="M1797" s="8">
        <v>1</v>
      </c>
      <c r="N1797" s="5">
        <v>81.72</v>
      </c>
      <c r="O1797" s="6">
        <v>0</v>
      </c>
      <c r="P1797" s="5">
        <v>42.38</v>
      </c>
      <c r="Q1797" s="5">
        <f t="shared" si="112"/>
        <v>81.72</v>
      </c>
      <c r="R1797" s="5">
        <f t="shared" si="113"/>
        <v>42.38</v>
      </c>
      <c r="S1797" s="5">
        <f t="shared" si="114"/>
        <v>39.339999999999996</v>
      </c>
      <c r="T1797" s="7">
        <f t="shared" si="115"/>
        <v>0.48139990210474787</v>
      </c>
    </row>
    <row r="1798" spans="1:20" ht="15.6">
      <c r="A1798" s="2">
        <v>2870</v>
      </c>
      <c r="B1798" s="3">
        <v>46265</v>
      </c>
      <c r="C1798" s="4">
        <f>YEAR(SalesDataTable[[#This Row],[Order Date]])</f>
        <v>2026</v>
      </c>
      <c r="D1798" s="16" t="str">
        <f>"Q"&amp;ROUNDUP(MONTH(SalesDataTable[[#This Row],[Order Date]])/3,0)</f>
        <v>Q3</v>
      </c>
      <c r="E1798" s="4">
        <f>MONTH(SalesDataTable[[#This Row],[Order Date]])</f>
        <v>8</v>
      </c>
      <c r="F1798" s="16" t="str">
        <f>TEXT(SalesDataTable[[#This Row],[Order Date]],"MMM")</f>
        <v>Aug</v>
      </c>
      <c r="G1798" s="4" t="s">
        <v>20</v>
      </c>
      <c r="H1798" s="4" t="s">
        <v>31</v>
      </c>
      <c r="I1798" s="4" t="s">
        <v>2</v>
      </c>
      <c r="J1798" s="4" t="s">
        <v>13</v>
      </c>
      <c r="K1798" s="4" t="s">
        <v>14</v>
      </c>
      <c r="L1798" s="4" t="s">
        <v>32</v>
      </c>
      <c r="M1798" s="8">
        <v>1</v>
      </c>
      <c r="N1798" s="5">
        <v>45.84</v>
      </c>
      <c r="O1798" s="6">
        <v>0</v>
      </c>
      <c r="P1798" s="5">
        <v>17.84</v>
      </c>
      <c r="Q1798" s="5">
        <f t="shared" si="112"/>
        <v>45.84</v>
      </c>
      <c r="R1798" s="5">
        <f t="shared" si="113"/>
        <v>17.84</v>
      </c>
      <c r="S1798" s="5">
        <f t="shared" si="114"/>
        <v>28.000000000000004</v>
      </c>
      <c r="T1798" s="7">
        <f t="shared" si="115"/>
        <v>0.61082024432809778</v>
      </c>
    </row>
    <row r="1799" spans="1:20" ht="15.6">
      <c r="A1799" s="2">
        <v>2975</v>
      </c>
      <c r="B1799" s="3">
        <v>46265</v>
      </c>
      <c r="C1799" s="4">
        <f>YEAR(SalesDataTable[[#This Row],[Order Date]])</f>
        <v>2026</v>
      </c>
      <c r="D1799" s="16" t="str">
        <f>"Q"&amp;ROUNDUP(MONTH(SalesDataTable[[#This Row],[Order Date]])/3,0)</f>
        <v>Q3</v>
      </c>
      <c r="E1799" s="4">
        <f>MONTH(SalesDataTable[[#This Row],[Order Date]])</f>
        <v>8</v>
      </c>
      <c r="F1799" s="16" t="str">
        <f>TEXT(SalesDataTable[[#This Row],[Order Date]],"MMM")</f>
        <v>Aug</v>
      </c>
      <c r="G1799" s="4" t="s">
        <v>6</v>
      </c>
      <c r="H1799" s="4" t="s">
        <v>43</v>
      </c>
      <c r="I1799" s="4" t="s">
        <v>2</v>
      </c>
      <c r="J1799" s="4" t="s">
        <v>13</v>
      </c>
      <c r="K1799" s="4" t="s">
        <v>14</v>
      </c>
      <c r="L1799" s="4" t="s">
        <v>32</v>
      </c>
      <c r="M1799" s="8">
        <v>1</v>
      </c>
      <c r="N1799" s="5">
        <v>46.59</v>
      </c>
      <c r="O1799" s="6">
        <v>0</v>
      </c>
      <c r="P1799" s="5">
        <v>18.47</v>
      </c>
      <c r="Q1799" s="5">
        <f t="shared" si="112"/>
        <v>46.59</v>
      </c>
      <c r="R1799" s="5">
        <f t="shared" si="113"/>
        <v>18.47</v>
      </c>
      <c r="S1799" s="5">
        <f t="shared" si="114"/>
        <v>28.120000000000005</v>
      </c>
      <c r="T1799" s="7">
        <f t="shared" si="115"/>
        <v>0.60356299635114841</v>
      </c>
    </row>
    <row r="1800" spans="1:20" ht="15.6">
      <c r="A1800" s="2">
        <v>3163</v>
      </c>
      <c r="B1800" s="3">
        <v>46265</v>
      </c>
      <c r="C1800" s="4">
        <f>YEAR(SalesDataTable[[#This Row],[Order Date]])</f>
        <v>2026</v>
      </c>
      <c r="D1800" s="16" t="str">
        <f>"Q"&amp;ROUNDUP(MONTH(SalesDataTable[[#This Row],[Order Date]])/3,0)</f>
        <v>Q3</v>
      </c>
      <c r="E1800" s="4">
        <f>MONTH(SalesDataTable[[#This Row],[Order Date]])</f>
        <v>8</v>
      </c>
      <c r="F1800" s="16" t="str">
        <f>TEXT(SalesDataTable[[#This Row],[Order Date]],"MMM")</f>
        <v>Aug</v>
      </c>
      <c r="G1800" s="4" t="s">
        <v>0</v>
      </c>
      <c r="H1800" s="4" t="s">
        <v>50</v>
      </c>
      <c r="I1800" s="4" t="s">
        <v>19</v>
      </c>
      <c r="J1800" s="4" t="s">
        <v>16</v>
      </c>
      <c r="K1800" s="4" t="s">
        <v>9</v>
      </c>
      <c r="L1800" s="4" t="s">
        <v>46</v>
      </c>
      <c r="M1800" s="8">
        <v>1</v>
      </c>
      <c r="N1800" s="5">
        <v>69.959999999999994</v>
      </c>
      <c r="O1800" s="6">
        <v>0</v>
      </c>
      <c r="P1800" s="5">
        <v>32.340000000000003</v>
      </c>
      <c r="Q1800" s="5">
        <f t="shared" si="112"/>
        <v>69.959999999999994</v>
      </c>
      <c r="R1800" s="5">
        <f t="shared" si="113"/>
        <v>32.340000000000003</v>
      </c>
      <c r="S1800" s="5">
        <f t="shared" si="114"/>
        <v>37.61999999999999</v>
      </c>
      <c r="T1800" s="7">
        <f t="shared" si="115"/>
        <v>0.53773584905660365</v>
      </c>
    </row>
    <row r="1801" spans="1:20" ht="15.6">
      <c r="A1801" s="2">
        <v>94</v>
      </c>
      <c r="B1801" s="3">
        <v>46266</v>
      </c>
      <c r="C1801" s="4">
        <f>YEAR(SalesDataTable[[#This Row],[Order Date]])</f>
        <v>2026</v>
      </c>
      <c r="D1801" s="16" t="str">
        <f>"Q"&amp;ROUNDUP(MONTH(SalesDataTable[[#This Row],[Order Date]])/3,0)</f>
        <v>Q3</v>
      </c>
      <c r="E1801" s="4">
        <f>MONTH(SalesDataTable[[#This Row],[Order Date]])</f>
        <v>9</v>
      </c>
      <c r="F1801" s="16" t="str">
        <f>TEXT(SalesDataTable[[#This Row],[Order Date]],"MMM")</f>
        <v>Sep</v>
      </c>
      <c r="G1801" s="4" t="s">
        <v>6</v>
      </c>
      <c r="H1801" s="4" t="s">
        <v>27</v>
      </c>
      <c r="I1801" s="4" t="s">
        <v>19</v>
      </c>
      <c r="J1801" s="4" t="s">
        <v>3</v>
      </c>
      <c r="K1801" s="4" t="s">
        <v>4</v>
      </c>
      <c r="L1801" s="4" t="s">
        <v>22</v>
      </c>
      <c r="M1801" s="8">
        <v>5</v>
      </c>
      <c r="N1801" s="5">
        <v>50.76</v>
      </c>
      <c r="O1801" s="6">
        <v>0</v>
      </c>
      <c r="P1801" s="5">
        <v>22.89</v>
      </c>
      <c r="Q1801" s="5">
        <f t="shared" si="112"/>
        <v>253.79999999999998</v>
      </c>
      <c r="R1801" s="5">
        <f t="shared" si="113"/>
        <v>114.45</v>
      </c>
      <c r="S1801" s="5">
        <f t="shared" si="114"/>
        <v>139.34999999999997</v>
      </c>
      <c r="T1801" s="7">
        <f t="shared" si="115"/>
        <v>0.54905437352245856</v>
      </c>
    </row>
    <row r="1802" spans="1:20" ht="15.6">
      <c r="A1802" s="2">
        <v>271</v>
      </c>
      <c r="B1802" s="3">
        <v>46266</v>
      </c>
      <c r="C1802" s="4">
        <f>YEAR(SalesDataTable[[#This Row],[Order Date]])</f>
        <v>2026</v>
      </c>
      <c r="D1802" s="16" t="str">
        <f>"Q"&amp;ROUNDUP(MONTH(SalesDataTable[[#This Row],[Order Date]])/3,0)</f>
        <v>Q3</v>
      </c>
      <c r="E1802" s="4">
        <f>MONTH(SalesDataTable[[#This Row],[Order Date]])</f>
        <v>9</v>
      </c>
      <c r="F1802" s="16" t="str">
        <f>TEXT(SalesDataTable[[#This Row],[Order Date]],"MMM")</f>
        <v>Sep</v>
      </c>
      <c r="G1802" s="4" t="s">
        <v>6</v>
      </c>
      <c r="H1802" s="4" t="s">
        <v>43</v>
      </c>
      <c r="I1802" s="4" t="s">
        <v>28</v>
      </c>
      <c r="J1802" s="4" t="s">
        <v>3</v>
      </c>
      <c r="K1802" s="4" t="s">
        <v>9</v>
      </c>
      <c r="L1802" s="4" t="s">
        <v>10</v>
      </c>
      <c r="M1802" s="8">
        <v>1</v>
      </c>
      <c r="N1802" s="5">
        <v>94.29</v>
      </c>
      <c r="O1802" s="6">
        <v>0.1</v>
      </c>
      <c r="P1802" s="5">
        <v>45.12</v>
      </c>
      <c r="Q1802" s="5">
        <f t="shared" si="112"/>
        <v>84.861000000000004</v>
      </c>
      <c r="R1802" s="5">
        <f t="shared" si="113"/>
        <v>45.12</v>
      </c>
      <c r="S1802" s="5">
        <f t="shared" si="114"/>
        <v>39.741000000000007</v>
      </c>
      <c r="T1802" s="7">
        <f t="shared" si="115"/>
        <v>0.46830699614663984</v>
      </c>
    </row>
    <row r="1803" spans="1:20" ht="15.6">
      <c r="A1803" s="2">
        <v>1481</v>
      </c>
      <c r="B1803" s="3">
        <v>46266</v>
      </c>
      <c r="C1803" s="4">
        <f>YEAR(SalesDataTable[[#This Row],[Order Date]])</f>
        <v>2026</v>
      </c>
      <c r="D1803" s="16" t="str">
        <f>"Q"&amp;ROUNDUP(MONTH(SalesDataTable[[#This Row],[Order Date]])/3,0)</f>
        <v>Q3</v>
      </c>
      <c r="E1803" s="4">
        <f>MONTH(SalesDataTable[[#This Row],[Order Date]])</f>
        <v>9</v>
      </c>
      <c r="F1803" s="16" t="str">
        <f>TEXT(SalesDataTable[[#This Row],[Order Date]],"MMM")</f>
        <v>Sep</v>
      </c>
      <c r="G1803" s="4" t="s">
        <v>6</v>
      </c>
      <c r="H1803" s="4" t="s">
        <v>43</v>
      </c>
      <c r="I1803" s="4" t="s">
        <v>8</v>
      </c>
      <c r="J1803" s="4" t="s">
        <v>16</v>
      </c>
      <c r="K1803" s="4" t="s">
        <v>4</v>
      </c>
      <c r="L1803" s="4" t="s">
        <v>5</v>
      </c>
      <c r="M1803" s="8">
        <v>6</v>
      </c>
      <c r="N1803" s="5">
        <v>81.430000000000007</v>
      </c>
      <c r="O1803" s="6">
        <v>0.05</v>
      </c>
      <c r="P1803" s="5">
        <v>42.24</v>
      </c>
      <c r="Q1803" s="5">
        <f t="shared" si="112"/>
        <v>464.15100000000001</v>
      </c>
      <c r="R1803" s="5">
        <f t="shared" si="113"/>
        <v>253.44</v>
      </c>
      <c r="S1803" s="5">
        <f t="shared" si="114"/>
        <v>210.71100000000001</v>
      </c>
      <c r="T1803" s="7">
        <f t="shared" si="115"/>
        <v>0.45397079829624415</v>
      </c>
    </row>
    <row r="1804" spans="1:20" ht="15.6">
      <c r="A1804" s="2">
        <v>1663</v>
      </c>
      <c r="B1804" s="3">
        <v>46266</v>
      </c>
      <c r="C1804" s="4">
        <f>YEAR(SalesDataTable[[#This Row],[Order Date]])</f>
        <v>2026</v>
      </c>
      <c r="D1804" s="16" t="str">
        <f>"Q"&amp;ROUNDUP(MONTH(SalesDataTable[[#This Row],[Order Date]])/3,0)</f>
        <v>Q3</v>
      </c>
      <c r="E1804" s="4">
        <f>MONTH(SalesDataTable[[#This Row],[Order Date]])</f>
        <v>9</v>
      </c>
      <c r="F1804" s="16" t="str">
        <f>TEXT(SalesDataTable[[#This Row],[Order Date]],"MMM")</f>
        <v>Sep</v>
      </c>
      <c r="G1804" s="4" t="s">
        <v>11</v>
      </c>
      <c r="H1804" s="4" t="s">
        <v>25</v>
      </c>
      <c r="I1804" s="4" t="s">
        <v>2</v>
      </c>
      <c r="J1804" s="4" t="s">
        <v>3</v>
      </c>
      <c r="K1804" s="4" t="s">
        <v>14</v>
      </c>
      <c r="L1804" s="4" t="s">
        <v>32</v>
      </c>
      <c r="M1804" s="8">
        <v>1</v>
      </c>
      <c r="N1804" s="5">
        <v>45.54</v>
      </c>
      <c r="O1804" s="6">
        <v>0.1</v>
      </c>
      <c r="P1804" s="5">
        <v>18.440000000000001</v>
      </c>
      <c r="Q1804" s="5">
        <f t="shared" si="112"/>
        <v>40.985999999999997</v>
      </c>
      <c r="R1804" s="5">
        <f t="shared" si="113"/>
        <v>18.440000000000001</v>
      </c>
      <c r="S1804" s="5">
        <f t="shared" si="114"/>
        <v>22.545999999999996</v>
      </c>
      <c r="T1804" s="7">
        <f t="shared" si="115"/>
        <v>0.5500902747279558</v>
      </c>
    </row>
    <row r="1805" spans="1:20" ht="15.6">
      <c r="A1805" s="2">
        <v>2866</v>
      </c>
      <c r="B1805" s="3">
        <v>46266</v>
      </c>
      <c r="C1805" s="4">
        <f>YEAR(SalesDataTable[[#This Row],[Order Date]])</f>
        <v>2026</v>
      </c>
      <c r="D1805" s="16" t="str">
        <f>"Q"&amp;ROUNDUP(MONTH(SalesDataTable[[#This Row],[Order Date]])/3,0)</f>
        <v>Q3</v>
      </c>
      <c r="E1805" s="4">
        <f>MONTH(SalesDataTable[[#This Row],[Order Date]])</f>
        <v>9</v>
      </c>
      <c r="F1805" s="16" t="str">
        <f>TEXT(SalesDataTable[[#This Row],[Order Date]],"MMM")</f>
        <v>Sep</v>
      </c>
      <c r="G1805" s="4" t="s">
        <v>0</v>
      </c>
      <c r="H1805" s="4" t="s">
        <v>50</v>
      </c>
      <c r="I1805" s="4" t="s">
        <v>28</v>
      </c>
      <c r="J1805" s="4" t="s">
        <v>3</v>
      </c>
      <c r="K1805" s="4" t="s">
        <v>9</v>
      </c>
      <c r="L1805" s="4" t="s">
        <v>37</v>
      </c>
      <c r="M1805" s="8">
        <v>2</v>
      </c>
      <c r="N1805" s="5">
        <v>156.63999999999999</v>
      </c>
      <c r="O1805" s="6">
        <v>0.1</v>
      </c>
      <c r="P1805" s="5">
        <v>80.09</v>
      </c>
      <c r="Q1805" s="5">
        <f t="shared" si="112"/>
        <v>281.952</v>
      </c>
      <c r="R1805" s="5">
        <f t="shared" si="113"/>
        <v>160.18</v>
      </c>
      <c r="S1805" s="5">
        <f t="shared" si="114"/>
        <v>121.77199999999999</v>
      </c>
      <c r="T1805" s="7">
        <f t="shared" si="115"/>
        <v>0.43188911587787987</v>
      </c>
    </row>
    <row r="1806" spans="1:20" ht="15.6">
      <c r="A1806" s="2">
        <v>3288</v>
      </c>
      <c r="B1806" s="3">
        <v>46266</v>
      </c>
      <c r="C1806" s="4">
        <f>YEAR(SalesDataTable[[#This Row],[Order Date]])</f>
        <v>2026</v>
      </c>
      <c r="D1806" s="16" t="str">
        <f>"Q"&amp;ROUNDUP(MONTH(SalesDataTable[[#This Row],[Order Date]])/3,0)</f>
        <v>Q3</v>
      </c>
      <c r="E1806" s="4">
        <f>MONTH(SalesDataTable[[#This Row],[Order Date]])</f>
        <v>9</v>
      </c>
      <c r="F1806" s="16" t="str">
        <f>TEXT(SalesDataTable[[#This Row],[Order Date]],"MMM")</f>
        <v>Sep</v>
      </c>
      <c r="G1806" s="4" t="s">
        <v>20</v>
      </c>
      <c r="H1806" s="4" t="s">
        <v>31</v>
      </c>
      <c r="I1806" s="4" t="s">
        <v>28</v>
      </c>
      <c r="J1806" s="4" t="s">
        <v>16</v>
      </c>
      <c r="K1806" s="4" t="s">
        <v>9</v>
      </c>
      <c r="L1806" s="4" t="s">
        <v>46</v>
      </c>
      <c r="M1806" s="8">
        <v>1</v>
      </c>
      <c r="N1806" s="5">
        <v>72.81</v>
      </c>
      <c r="O1806" s="6">
        <v>0</v>
      </c>
      <c r="P1806" s="5">
        <v>32.299999999999997</v>
      </c>
      <c r="Q1806" s="5">
        <f t="shared" si="112"/>
        <v>72.81</v>
      </c>
      <c r="R1806" s="5">
        <f t="shared" si="113"/>
        <v>32.299999999999997</v>
      </c>
      <c r="S1806" s="5">
        <f t="shared" si="114"/>
        <v>40.510000000000005</v>
      </c>
      <c r="T1806" s="7">
        <f t="shared" si="115"/>
        <v>0.55637961818431536</v>
      </c>
    </row>
    <row r="1807" spans="1:20" ht="15.6">
      <c r="A1807" s="2">
        <v>3426</v>
      </c>
      <c r="B1807" s="3">
        <v>46266</v>
      </c>
      <c r="C1807" s="4">
        <f>YEAR(SalesDataTable[[#This Row],[Order Date]])</f>
        <v>2026</v>
      </c>
      <c r="D1807" s="16" t="str">
        <f>"Q"&amp;ROUNDUP(MONTH(SalesDataTable[[#This Row],[Order Date]])/3,0)</f>
        <v>Q3</v>
      </c>
      <c r="E1807" s="4">
        <f>MONTH(SalesDataTable[[#This Row],[Order Date]])</f>
        <v>9</v>
      </c>
      <c r="F1807" s="16" t="str">
        <f>TEXT(SalesDataTable[[#This Row],[Order Date]],"MMM")</f>
        <v>Sep</v>
      </c>
      <c r="G1807" s="4" t="s">
        <v>6</v>
      </c>
      <c r="H1807" s="4" t="s">
        <v>41</v>
      </c>
      <c r="I1807" s="4" t="s">
        <v>19</v>
      </c>
      <c r="J1807" s="4" t="s">
        <v>13</v>
      </c>
      <c r="K1807" s="4" t="s">
        <v>23</v>
      </c>
      <c r="L1807" s="4" t="s">
        <v>40</v>
      </c>
      <c r="M1807" s="8">
        <v>6</v>
      </c>
      <c r="N1807" s="5">
        <v>80.319999999999993</v>
      </c>
      <c r="O1807" s="6">
        <v>0</v>
      </c>
      <c r="P1807" s="5">
        <v>38.42</v>
      </c>
      <c r="Q1807" s="5">
        <f t="shared" si="112"/>
        <v>481.91999999999996</v>
      </c>
      <c r="R1807" s="5">
        <f t="shared" si="113"/>
        <v>230.52</v>
      </c>
      <c r="S1807" s="5">
        <f t="shared" si="114"/>
        <v>251.39999999999995</v>
      </c>
      <c r="T1807" s="7">
        <f t="shared" si="115"/>
        <v>0.52166334661354574</v>
      </c>
    </row>
    <row r="1808" spans="1:20" ht="15.6">
      <c r="A1808" s="2">
        <v>4826</v>
      </c>
      <c r="B1808" s="3">
        <v>46266</v>
      </c>
      <c r="C1808" s="4">
        <f>YEAR(SalesDataTable[[#This Row],[Order Date]])</f>
        <v>2026</v>
      </c>
      <c r="D1808" s="16" t="str">
        <f>"Q"&amp;ROUNDUP(MONTH(SalesDataTable[[#This Row],[Order Date]])/3,0)</f>
        <v>Q3</v>
      </c>
      <c r="E1808" s="4">
        <f>MONTH(SalesDataTable[[#This Row],[Order Date]])</f>
        <v>9</v>
      </c>
      <c r="F1808" s="16" t="str">
        <f>TEXT(SalesDataTable[[#This Row],[Order Date]],"MMM")</f>
        <v>Sep</v>
      </c>
      <c r="G1808" s="4" t="s">
        <v>20</v>
      </c>
      <c r="H1808" s="4" t="s">
        <v>47</v>
      </c>
      <c r="I1808" s="4" t="s">
        <v>19</v>
      </c>
      <c r="J1808" s="4" t="s">
        <v>3</v>
      </c>
      <c r="K1808" s="4" t="s">
        <v>14</v>
      </c>
      <c r="L1808" s="4" t="s">
        <v>48</v>
      </c>
      <c r="M1808" s="8">
        <v>5</v>
      </c>
      <c r="N1808" s="5">
        <v>166.81</v>
      </c>
      <c r="O1808" s="6">
        <v>0.05</v>
      </c>
      <c r="P1808" s="5">
        <v>89.24</v>
      </c>
      <c r="Q1808" s="5">
        <f t="shared" si="112"/>
        <v>792.34749999999997</v>
      </c>
      <c r="R1808" s="5">
        <f t="shared" si="113"/>
        <v>446.2</v>
      </c>
      <c r="S1808" s="5">
        <f t="shared" si="114"/>
        <v>346.14749999999998</v>
      </c>
      <c r="T1808" s="7">
        <f t="shared" si="115"/>
        <v>0.43686324497774021</v>
      </c>
    </row>
    <row r="1809" spans="1:20" ht="15.6">
      <c r="A1809" s="2">
        <v>662</v>
      </c>
      <c r="B1809" s="3">
        <v>46267</v>
      </c>
      <c r="C1809" s="4">
        <f>YEAR(SalesDataTable[[#This Row],[Order Date]])</f>
        <v>2026</v>
      </c>
      <c r="D1809" s="16" t="str">
        <f>"Q"&amp;ROUNDUP(MONTH(SalesDataTable[[#This Row],[Order Date]])/3,0)</f>
        <v>Q3</v>
      </c>
      <c r="E1809" s="4">
        <f>MONTH(SalesDataTable[[#This Row],[Order Date]])</f>
        <v>9</v>
      </c>
      <c r="F1809" s="16" t="str">
        <f>TEXT(SalesDataTable[[#This Row],[Order Date]],"MMM")</f>
        <v>Sep</v>
      </c>
      <c r="G1809" s="4" t="s">
        <v>20</v>
      </c>
      <c r="H1809" s="4" t="s">
        <v>47</v>
      </c>
      <c r="I1809" s="4" t="s">
        <v>2</v>
      </c>
      <c r="J1809" s="4" t="s">
        <v>13</v>
      </c>
      <c r="K1809" s="4" t="s">
        <v>34</v>
      </c>
      <c r="L1809" s="4" t="s">
        <v>35</v>
      </c>
      <c r="M1809" s="8">
        <v>1</v>
      </c>
      <c r="N1809" s="5">
        <v>40.56</v>
      </c>
      <c r="O1809" s="6">
        <v>0.15</v>
      </c>
      <c r="P1809" s="5">
        <v>14.28</v>
      </c>
      <c r="Q1809" s="5">
        <f t="shared" si="112"/>
        <v>34.475999999999999</v>
      </c>
      <c r="R1809" s="5">
        <f t="shared" si="113"/>
        <v>14.28</v>
      </c>
      <c r="S1809" s="5">
        <f t="shared" si="114"/>
        <v>20.195999999999998</v>
      </c>
      <c r="T1809" s="7">
        <f t="shared" si="115"/>
        <v>0.58579881656804733</v>
      </c>
    </row>
    <row r="1810" spans="1:20" ht="15.6">
      <c r="A1810" s="2">
        <v>1393</v>
      </c>
      <c r="B1810" s="3">
        <v>46267</v>
      </c>
      <c r="C1810" s="4">
        <f>YEAR(SalesDataTable[[#This Row],[Order Date]])</f>
        <v>2026</v>
      </c>
      <c r="D1810" s="16" t="str">
        <f>"Q"&amp;ROUNDUP(MONTH(SalesDataTable[[#This Row],[Order Date]])/3,0)</f>
        <v>Q3</v>
      </c>
      <c r="E1810" s="4">
        <f>MONTH(SalesDataTable[[#This Row],[Order Date]])</f>
        <v>9</v>
      </c>
      <c r="F1810" s="16" t="str">
        <f>TEXT(SalesDataTable[[#This Row],[Order Date]],"MMM")</f>
        <v>Sep</v>
      </c>
      <c r="G1810" s="4" t="s">
        <v>11</v>
      </c>
      <c r="H1810" s="4" t="s">
        <v>52</v>
      </c>
      <c r="I1810" s="4" t="s">
        <v>2</v>
      </c>
      <c r="J1810" s="4" t="s">
        <v>3</v>
      </c>
      <c r="K1810" s="4" t="s">
        <v>14</v>
      </c>
      <c r="L1810" s="4" t="s">
        <v>48</v>
      </c>
      <c r="M1810" s="8">
        <v>2</v>
      </c>
      <c r="N1810" s="5">
        <v>162.4</v>
      </c>
      <c r="O1810" s="6">
        <v>0.1</v>
      </c>
      <c r="P1810" s="5">
        <v>88.04</v>
      </c>
      <c r="Q1810" s="5">
        <f t="shared" si="112"/>
        <v>292.32</v>
      </c>
      <c r="R1810" s="5">
        <f t="shared" si="113"/>
        <v>176.08</v>
      </c>
      <c r="S1810" s="5">
        <f t="shared" si="114"/>
        <v>116.23999999999998</v>
      </c>
      <c r="T1810" s="7">
        <f t="shared" si="115"/>
        <v>0.39764641488779412</v>
      </c>
    </row>
    <row r="1811" spans="1:20" ht="15.6">
      <c r="A1811" s="2">
        <v>1568</v>
      </c>
      <c r="B1811" s="3">
        <v>46267</v>
      </c>
      <c r="C1811" s="4">
        <f>YEAR(SalesDataTable[[#This Row],[Order Date]])</f>
        <v>2026</v>
      </c>
      <c r="D1811" s="16" t="str">
        <f>"Q"&amp;ROUNDUP(MONTH(SalesDataTable[[#This Row],[Order Date]])/3,0)</f>
        <v>Q3</v>
      </c>
      <c r="E1811" s="4">
        <f>MONTH(SalesDataTable[[#This Row],[Order Date]])</f>
        <v>9</v>
      </c>
      <c r="F1811" s="16" t="str">
        <f>TEXT(SalesDataTable[[#This Row],[Order Date]],"MMM")</f>
        <v>Sep</v>
      </c>
      <c r="G1811" s="4" t="s">
        <v>0</v>
      </c>
      <c r="H1811" s="4" t="s">
        <v>50</v>
      </c>
      <c r="I1811" s="4" t="s">
        <v>19</v>
      </c>
      <c r="J1811" s="4" t="s">
        <v>3</v>
      </c>
      <c r="K1811" s="4" t="s">
        <v>34</v>
      </c>
      <c r="L1811" s="4" t="s">
        <v>38</v>
      </c>
      <c r="M1811" s="8">
        <v>5</v>
      </c>
      <c r="N1811" s="5">
        <v>123.09</v>
      </c>
      <c r="O1811" s="6">
        <v>0</v>
      </c>
      <c r="P1811" s="5">
        <v>70.3</v>
      </c>
      <c r="Q1811" s="5">
        <f t="shared" si="112"/>
        <v>615.45000000000005</v>
      </c>
      <c r="R1811" s="5">
        <f t="shared" si="113"/>
        <v>351.5</v>
      </c>
      <c r="S1811" s="5">
        <f t="shared" si="114"/>
        <v>263.95000000000005</v>
      </c>
      <c r="T1811" s="7">
        <f t="shared" si="115"/>
        <v>0.42887318222438869</v>
      </c>
    </row>
    <row r="1812" spans="1:20" ht="15.6">
      <c r="A1812" s="2">
        <v>2428</v>
      </c>
      <c r="B1812" s="3">
        <v>46267</v>
      </c>
      <c r="C1812" s="4">
        <f>YEAR(SalesDataTable[[#This Row],[Order Date]])</f>
        <v>2026</v>
      </c>
      <c r="D1812" s="16" t="str">
        <f>"Q"&amp;ROUNDUP(MONTH(SalesDataTable[[#This Row],[Order Date]])/3,0)</f>
        <v>Q3</v>
      </c>
      <c r="E1812" s="4">
        <f>MONTH(SalesDataTable[[#This Row],[Order Date]])</f>
        <v>9</v>
      </c>
      <c r="F1812" s="16" t="str">
        <f>TEXT(SalesDataTable[[#This Row],[Order Date]],"MMM")</f>
        <v>Sep</v>
      </c>
      <c r="G1812" s="4" t="s">
        <v>6</v>
      </c>
      <c r="H1812" s="4" t="s">
        <v>27</v>
      </c>
      <c r="I1812" s="4" t="s">
        <v>28</v>
      </c>
      <c r="J1812" s="4" t="s">
        <v>13</v>
      </c>
      <c r="K1812" s="4" t="s">
        <v>14</v>
      </c>
      <c r="L1812" s="4" t="s">
        <v>15</v>
      </c>
      <c r="M1812" s="8">
        <v>1</v>
      </c>
      <c r="N1812" s="5">
        <v>36.69</v>
      </c>
      <c r="O1812" s="6">
        <v>0</v>
      </c>
      <c r="P1812" s="5">
        <v>13.92</v>
      </c>
      <c r="Q1812" s="5">
        <f t="shared" si="112"/>
        <v>36.69</v>
      </c>
      <c r="R1812" s="5">
        <f t="shared" si="113"/>
        <v>13.92</v>
      </c>
      <c r="S1812" s="5">
        <f t="shared" si="114"/>
        <v>22.769999999999996</v>
      </c>
      <c r="T1812" s="7">
        <f t="shared" si="115"/>
        <v>0.6206050695012264</v>
      </c>
    </row>
    <row r="1813" spans="1:20" ht="15.6">
      <c r="A1813" s="2">
        <v>2890</v>
      </c>
      <c r="B1813" s="3">
        <v>46267</v>
      </c>
      <c r="C1813" s="4">
        <f>YEAR(SalesDataTable[[#This Row],[Order Date]])</f>
        <v>2026</v>
      </c>
      <c r="D1813" s="16" t="str">
        <f>"Q"&amp;ROUNDUP(MONTH(SalesDataTable[[#This Row],[Order Date]])/3,0)</f>
        <v>Q3</v>
      </c>
      <c r="E1813" s="4">
        <f>MONTH(SalesDataTable[[#This Row],[Order Date]])</f>
        <v>9</v>
      </c>
      <c r="F1813" s="16" t="str">
        <f>TEXT(SalesDataTable[[#This Row],[Order Date]],"MMM")</f>
        <v>Sep</v>
      </c>
      <c r="G1813" s="4" t="s">
        <v>11</v>
      </c>
      <c r="H1813" s="4" t="s">
        <v>18</v>
      </c>
      <c r="I1813" s="4" t="s">
        <v>2</v>
      </c>
      <c r="J1813" s="4" t="s">
        <v>16</v>
      </c>
      <c r="K1813" s="4" t="s">
        <v>14</v>
      </c>
      <c r="L1813" s="4" t="s">
        <v>44</v>
      </c>
      <c r="M1813" s="8">
        <v>4</v>
      </c>
      <c r="N1813" s="5">
        <v>130.43</v>
      </c>
      <c r="O1813" s="6">
        <v>0</v>
      </c>
      <c r="P1813" s="5">
        <v>66.849999999999994</v>
      </c>
      <c r="Q1813" s="5">
        <f t="shared" si="112"/>
        <v>521.72</v>
      </c>
      <c r="R1813" s="5">
        <f t="shared" si="113"/>
        <v>267.39999999999998</v>
      </c>
      <c r="S1813" s="5">
        <f t="shared" si="114"/>
        <v>254.32000000000005</v>
      </c>
      <c r="T1813" s="7">
        <f t="shared" si="115"/>
        <v>0.48746454036648018</v>
      </c>
    </row>
    <row r="1814" spans="1:20" ht="15.6">
      <c r="A1814" s="2">
        <v>2108</v>
      </c>
      <c r="B1814" s="3">
        <v>46268</v>
      </c>
      <c r="C1814" s="4">
        <f>YEAR(SalesDataTable[[#This Row],[Order Date]])</f>
        <v>2026</v>
      </c>
      <c r="D1814" s="16" t="str">
        <f>"Q"&amp;ROUNDUP(MONTH(SalesDataTable[[#This Row],[Order Date]])/3,0)</f>
        <v>Q3</v>
      </c>
      <c r="E1814" s="4">
        <f>MONTH(SalesDataTable[[#This Row],[Order Date]])</f>
        <v>9</v>
      </c>
      <c r="F1814" s="16" t="str">
        <f>TEXT(SalesDataTable[[#This Row],[Order Date]],"MMM")</f>
        <v>Sep</v>
      </c>
      <c r="G1814" s="4" t="s">
        <v>6</v>
      </c>
      <c r="H1814" s="4" t="s">
        <v>41</v>
      </c>
      <c r="I1814" s="4" t="s">
        <v>2</v>
      </c>
      <c r="J1814" s="4" t="s">
        <v>3</v>
      </c>
      <c r="K1814" s="4" t="s">
        <v>9</v>
      </c>
      <c r="L1814" s="4" t="s">
        <v>17</v>
      </c>
      <c r="M1814" s="8">
        <v>1</v>
      </c>
      <c r="N1814" s="5">
        <v>146.13999999999999</v>
      </c>
      <c r="O1814" s="6">
        <v>0</v>
      </c>
      <c r="P1814" s="5">
        <v>81.040000000000006</v>
      </c>
      <c r="Q1814" s="5">
        <f t="shared" si="112"/>
        <v>146.13999999999999</v>
      </c>
      <c r="R1814" s="5">
        <f t="shared" si="113"/>
        <v>81.040000000000006</v>
      </c>
      <c r="S1814" s="5">
        <f t="shared" si="114"/>
        <v>65.09999999999998</v>
      </c>
      <c r="T1814" s="7">
        <f t="shared" si="115"/>
        <v>0.44546325441357593</v>
      </c>
    </row>
    <row r="1815" spans="1:20" ht="15.6">
      <c r="A1815" s="2">
        <v>2340</v>
      </c>
      <c r="B1815" s="3">
        <v>46268</v>
      </c>
      <c r="C1815" s="4">
        <f>YEAR(SalesDataTable[[#This Row],[Order Date]])</f>
        <v>2026</v>
      </c>
      <c r="D1815" s="16" t="str">
        <f>"Q"&amp;ROUNDUP(MONTH(SalesDataTable[[#This Row],[Order Date]])/3,0)</f>
        <v>Q3</v>
      </c>
      <c r="E1815" s="4">
        <f>MONTH(SalesDataTable[[#This Row],[Order Date]])</f>
        <v>9</v>
      </c>
      <c r="F1815" s="16" t="str">
        <f>TEXT(SalesDataTable[[#This Row],[Order Date]],"MMM")</f>
        <v>Sep</v>
      </c>
      <c r="G1815" s="4" t="s">
        <v>6</v>
      </c>
      <c r="H1815" s="4" t="s">
        <v>49</v>
      </c>
      <c r="I1815" s="4" t="s">
        <v>19</v>
      </c>
      <c r="J1815" s="4" t="s">
        <v>13</v>
      </c>
      <c r="K1815" s="4" t="s">
        <v>23</v>
      </c>
      <c r="L1815" s="4" t="s">
        <v>24</v>
      </c>
      <c r="M1815" s="8">
        <v>4</v>
      </c>
      <c r="N1815" s="5">
        <v>332.93</v>
      </c>
      <c r="O1815" s="6">
        <v>0</v>
      </c>
      <c r="P1815" s="5">
        <v>193.56</v>
      </c>
      <c r="Q1815" s="5">
        <f t="shared" si="112"/>
        <v>1331.72</v>
      </c>
      <c r="R1815" s="5">
        <f t="shared" si="113"/>
        <v>774.24</v>
      </c>
      <c r="S1815" s="5">
        <f t="shared" si="114"/>
        <v>557.48</v>
      </c>
      <c r="T1815" s="7">
        <f t="shared" si="115"/>
        <v>0.41861652599645571</v>
      </c>
    </row>
    <row r="1816" spans="1:20" ht="15.6">
      <c r="A1816" s="2">
        <v>3078</v>
      </c>
      <c r="B1816" s="3">
        <v>46268</v>
      </c>
      <c r="C1816" s="4">
        <f>YEAR(SalesDataTable[[#This Row],[Order Date]])</f>
        <v>2026</v>
      </c>
      <c r="D1816" s="16" t="str">
        <f>"Q"&amp;ROUNDUP(MONTH(SalesDataTable[[#This Row],[Order Date]])/3,0)</f>
        <v>Q3</v>
      </c>
      <c r="E1816" s="4">
        <f>MONTH(SalesDataTable[[#This Row],[Order Date]])</f>
        <v>9</v>
      </c>
      <c r="F1816" s="16" t="str">
        <f>TEXT(SalesDataTable[[#This Row],[Order Date]],"MMM")</f>
        <v>Sep</v>
      </c>
      <c r="G1816" s="4" t="s">
        <v>6</v>
      </c>
      <c r="H1816" s="4" t="s">
        <v>49</v>
      </c>
      <c r="I1816" s="4" t="s">
        <v>19</v>
      </c>
      <c r="J1816" s="4" t="s">
        <v>16</v>
      </c>
      <c r="K1816" s="4" t="s">
        <v>23</v>
      </c>
      <c r="L1816" s="4" t="s">
        <v>51</v>
      </c>
      <c r="M1816" s="8">
        <v>4</v>
      </c>
      <c r="N1816" s="5">
        <v>122.43</v>
      </c>
      <c r="O1816" s="6">
        <v>0</v>
      </c>
      <c r="P1816" s="5">
        <v>61.5</v>
      </c>
      <c r="Q1816" s="5">
        <f t="shared" si="112"/>
        <v>489.72</v>
      </c>
      <c r="R1816" s="5">
        <f t="shared" si="113"/>
        <v>246</v>
      </c>
      <c r="S1816" s="5">
        <f t="shared" si="114"/>
        <v>243.72000000000003</v>
      </c>
      <c r="T1816" s="7">
        <f t="shared" si="115"/>
        <v>0.49767213918157316</v>
      </c>
    </row>
    <row r="1817" spans="1:20" ht="15.6">
      <c r="A1817" s="2">
        <v>3575</v>
      </c>
      <c r="B1817" s="3">
        <v>46268</v>
      </c>
      <c r="C1817" s="4">
        <f>YEAR(SalesDataTable[[#This Row],[Order Date]])</f>
        <v>2026</v>
      </c>
      <c r="D1817" s="16" t="str">
        <f>"Q"&amp;ROUNDUP(MONTH(SalesDataTable[[#This Row],[Order Date]])/3,0)</f>
        <v>Q3</v>
      </c>
      <c r="E1817" s="4">
        <f>MONTH(SalesDataTable[[#This Row],[Order Date]])</f>
        <v>9</v>
      </c>
      <c r="F1817" s="16" t="str">
        <f>TEXT(SalesDataTable[[#This Row],[Order Date]],"MMM")</f>
        <v>Sep</v>
      </c>
      <c r="G1817" s="4" t="s">
        <v>11</v>
      </c>
      <c r="H1817" s="4" t="s">
        <v>12</v>
      </c>
      <c r="I1817" s="4" t="s">
        <v>28</v>
      </c>
      <c r="J1817" s="4" t="s">
        <v>3</v>
      </c>
      <c r="K1817" s="4" t="s">
        <v>4</v>
      </c>
      <c r="L1817" s="4" t="s">
        <v>5</v>
      </c>
      <c r="M1817" s="8">
        <v>3</v>
      </c>
      <c r="N1817" s="5">
        <v>81.12</v>
      </c>
      <c r="O1817" s="6">
        <v>0.1</v>
      </c>
      <c r="P1817" s="5">
        <v>41.78</v>
      </c>
      <c r="Q1817" s="5">
        <f t="shared" si="112"/>
        <v>219.02400000000003</v>
      </c>
      <c r="R1817" s="5">
        <f t="shared" si="113"/>
        <v>125.34</v>
      </c>
      <c r="S1817" s="5">
        <f t="shared" si="114"/>
        <v>93.684000000000026</v>
      </c>
      <c r="T1817" s="7">
        <f t="shared" si="115"/>
        <v>0.42773394696471628</v>
      </c>
    </row>
    <row r="1818" spans="1:20" ht="15.6">
      <c r="A1818" s="2">
        <v>3700</v>
      </c>
      <c r="B1818" s="3">
        <v>46268</v>
      </c>
      <c r="C1818" s="4">
        <f>YEAR(SalesDataTable[[#This Row],[Order Date]])</f>
        <v>2026</v>
      </c>
      <c r="D1818" s="16" t="str">
        <f>"Q"&amp;ROUNDUP(MONTH(SalesDataTable[[#This Row],[Order Date]])/3,0)</f>
        <v>Q3</v>
      </c>
      <c r="E1818" s="4">
        <f>MONTH(SalesDataTable[[#This Row],[Order Date]])</f>
        <v>9</v>
      </c>
      <c r="F1818" s="16" t="str">
        <f>TEXT(SalesDataTable[[#This Row],[Order Date]],"MMM")</f>
        <v>Sep</v>
      </c>
      <c r="G1818" s="4" t="s">
        <v>6</v>
      </c>
      <c r="H1818" s="4" t="s">
        <v>49</v>
      </c>
      <c r="I1818" s="4" t="s">
        <v>2</v>
      </c>
      <c r="J1818" s="4" t="s">
        <v>3</v>
      </c>
      <c r="K1818" s="4" t="s">
        <v>14</v>
      </c>
      <c r="L1818" s="4" t="s">
        <v>48</v>
      </c>
      <c r="M1818" s="8">
        <v>1</v>
      </c>
      <c r="N1818" s="5">
        <v>168.54</v>
      </c>
      <c r="O1818" s="6">
        <v>0.05</v>
      </c>
      <c r="P1818" s="5">
        <v>87.82</v>
      </c>
      <c r="Q1818" s="5">
        <f t="shared" si="112"/>
        <v>160.11299999999997</v>
      </c>
      <c r="R1818" s="5">
        <f t="shared" si="113"/>
        <v>87.82</v>
      </c>
      <c r="S1818" s="5">
        <f t="shared" si="114"/>
        <v>72.292999999999978</v>
      </c>
      <c r="T1818" s="7">
        <f t="shared" si="115"/>
        <v>0.45151236938911887</v>
      </c>
    </row>
    <row r="1819" spans="1:20" ht="15.6">
      <c r="A1819" s="2">
        <v>3762</v>
      </c>
      <c r="B1819" s="3">
        <v>46268</v>
      </c>
      <c r="C1819" s="4">
        <f>YEAR(SalesDataTable[[#This Row],[Order Date]])</f>
        <v>2026</v>
      </c>
      <c r="D1819" s="16" t="str">
        <f>"Q"&amp;ROUNDUP(MONTH(SalesDataTable[[#This Row],[Order Date]])/3,0)</f>
        <v>Q3</v>
      </c>
      <c r="E1819" s="4">
        <f>MONTH(SalesDataTable[[#This Row],[Order Date]])</f>
        <v>9</v>
      </c>
      <c r="F1819" s="16" t="str">
        <f>TEXT(SalesDataTable[[#This Row],[Order Date]],"MMM")</f>
        <v>Sep</v>
      </c>
      <c r="G1819" s="4" t="s">
        <v>0</v>
      </c>
      <c r="H1819" s="4" t="s">
        <v>1</v>
      </c>
      <c r="I1819" s="4" t="s">
        <v>19</v>
      </c>
      <c r="J1819" s="4" t="s">
        <v>13</v>
      </c>
      <c r="K1819" s="4" t="s">
        <v>4</v>
      </c>
      <c r="L1819" s="4" t="s">
        <v>26</v>
      </c>
      <c r="M1819" s="8">
        <v>4</v>
      </c>
      <c r="N1819" s="5">
        <v>39.61</v>
      </c>
      <c r="O1819" s="6">
        <v>0.1</v>
      </c>
      <c r="P1819" s="5">
        <v>16.829999999999998</v>
      </c>
      <c r="Q1819" s="5">
        <f t="shared" si="112"/>
        <v>142.596</v>
      </c>
      <c r="R1819" s="5">
        <f t="shared" si="113"/>
        <v>67.319999999999993</v>
      </c>
      <c r="S1819" s="5">
        <f t="shared" si="114"/>
        <v>75.27600000000001</v>
      </c>
      <c r="T1819" s="7">
        <f t="shared" si="115"/>
        <v>0.52789699570815452</v>
      </c>
    </row>
    <row r="1820" spans="1:20" ht="15.6">
      <c r="A1820" s="2">
        <v>2790</v>
      </c>
      <c r="B1820" s="3">
        <v>46269</v>
      </c>
      <c r="C1820" s="4">
        <f>YEAR(SalesDataTable[[#This Row],[Order Date]])</f>
        <v>2026</v>
      </c>
      <c r="D1820" s="16" t="str">
        <f>"Q"&amp;ROUNDUP(MONTH(SalesDataTable[[#This Row],[Order Date]])/3,0)</f>
        <v>Q3</v>
      </c>
      <c r="E1820" s="4">
        <f>MONTH(SalesDataTable[[#This Row],[Order Date]])</f>
        <v>9</v>
      </c>
      <c r="F1820" s="16" t="str">
        <f>TEXT(SalesDataTable[[#This Row],[Order Date]],"MMM")</f>
        <v>Sep</v>
      </c>
      <c r="G1820" s="4" t="s">
        <v>20</v>
      </c>
      <c r="H1820" s="4" t="s">
        <v>33</v>
      </c>
      <c r="I1820" s="4" t="s">
        <v>2</v>
      </c>
      <c r="J1820" s="4" t="s">
        <v>3</v>
      </c>
      <c r="K1820" s="4" t="s">
        <v>34</v>
      </c>
      <c r="L1820" s="4" t="s">
        <v>35</v>
      </c>
      <c r="M1820" s="8">
        <v>1</v>
      </c>
      <c r="N1820" s="5">
        <v>39.85</v>
      </c>
      <c r="O1820" s="6">
        <v>0.1</v>
      </c>
      <c r="P1820" s="5">
        <v>14.96</v>
      </c>
      <c r="Q1820" s="5">
        <f t="shared" si="112"/>
        <v>35.865000000000002</v>
      </c>
      <c r="R1820" s="5">
        <f t="shared" si="113"/>
        <v>14.96</v>
      </c>
      <c r="S1820" s="5">
        <f t="shared" si="114"/>
        <v>20.905000000000001</v>
      </c>
      <c r="T1820" s="7">
        <f t="shared" si="115"/>
        <v>0.58288024536456151</v>
      </c>
    </row>
    <row r="1821" spans="1:20" ht="15.6">
      <c r="A1821" s="2">
        <v>4149</v>
      </c>
      <c r="B1821" s="3">
        <v>46269</v>
      </c>
      <c r="C1821" s="4">
        <f>YEAR(SalesDataTable[[#This Row],[Order Date]])</f>
        <v>2026</v>
      </c>
      <c r="D1821" s="16" t="str">
        <f>"Q"&amp;ROUNDUP(MONTH(SalesDataTable[[#This Row],[Order Date]])/3,0)</f>
        <v>Q3</v>
      </c>
      <c r="E1821" s="4">
        <f>MONTH(SalesDataTable[[#This Row],[Order Date]])</f>
        <v>9</v>
      </c>
      <c r="F1821" s="16" t="str">
        <f>TEXT(SalesDataTable[[#This Row],[Order Date]],"MMM")</f>
        <v>Sep</v>
      </c>
      <c r="G1821" s="4" t="s">
        <v>20</v>
      </c>
      <c r="H1821" s="4" t="s">
        <v>33</v>
      </c>
      <c r="I1821" s="4" t="s">
        <v>2</v>
      </c>
      <c r="J1821" s="4" t="s">
        <v>13</v>
      </c>
      <c r="K1821" s="4" t="s">
        <v>34</v>
      </c>
      <c r="L1821" s="4" t="s">
        <v>35</v>
      </c>
      <c r="M1821" s="8">
        <v>1</v>
      </c>
      <c r="N1821" s="5">
        <v>40.51</v>
      </c>
      <c r="O1821" s="6">
        <v>0.05</v>
      </c>
      <c r="P1821" s="5">
        <v>14.7</v>
      </c>
      <c r="Q1821" s="5">
        <f t="shared" si="112"/>
        <v>38.484499999999997</v>
      </c>
      <c r="R1821" s="5">
        <f t="shared" si="113"/>
        <v>14.7</v>
      </c>
      <c r="S1821" s="5">
        <f t="shared" si="114"/>
        <v>23.784499999999998</v>
      </c>
      <c r="T1821" s="7">
        <f t="shared" si="115"/>
        <v>0.6180280372617547</v>
      </c>
    </row>
    <row r="1822" spans="1:20" ht="15.6">
      <c r="A1822" s="2">
        <v>1955</v>
      </c>
      <c r="B1822" s="3">
        <v>46270</v>
      </c>
      <c r="C1822" s="4">
        <f>YEAR(SalesDataTable[[#This Row],[Order Date]])</f>
        <v>2026</v>
      </c>
      <c r="D1822" s="16" t="str">
        <f>"Q"&amp;ROUNDUP(MONTH(SalesDataTable[[#This Row],[Order Date]])/3,0)</f>
        <v>Q3</v>
      </c>
      <c r="E1822" s="4">
        <f>MONTH(SalesDataTable[[#This Row],[Order Date]])</f>
        <v>9</v>
      </c>
      <c r="F1822" s="16" t="str">
        <f>TEXT(SalesDataTable[[#This Row],[Order Date]],"MMM")</f>
        <v>Sep</v>
      </c>
      <c r="G1822" s="4" t="s">
        <v>6</v>
      </c>
      <c r="H1822" s="4" t="s">
        <v>43</v>
      </c>
      <c r="I1822" s="4" t="s">
        <v>2</v>
      </c>
      <c r="J1822" s="4" t="s">
        <v>3</v>
      </c>
      <c r="K1822" s="4" t="s">
        <v>23</v>
      </c>
      <c r="L1822" s="4" t="s">
        <v>51</v>
      </c>
      <c r="M1822" s="8">
        <v>1</v>
      </c>
      <c r="N1822" s="5">
        <v>121.59</v>
      </c>
      <c r="O1822" s="6">
        <v>0</v>
      </c>
      <c r="P1822" s="5">
        <v>62.44</v>
      </c>
      <c r="Q1822" s="5">
        <f t="shared" si="112"/>
        <v>121.59</v>
      </c>
      <c r="R1822" s="5">
        <f t="shared" si="113"/>
        <v>62.44</v>
      </c>
      <c r="S1822" s="5">
        <f t="shared" si="114"/>
        <v>59.150000000000006</v>
      </c>
      <c r="T1822" s="7">
        <f t="shared" si="115"/>
        <v>0.4864709268854347</v>
      </c>
    </row>
    <row r="1823" spans="1:20" ht="15.6">
      <c r="A1823" s="2">
        <v>2077</v>
      </c>
      <c r="B1823" s="3">
        <v>46270</v>
      </c>
      <c r="C1823" s="4">
        <f>YEAR(SalesDataTable[[#This Row],[Order Date]])</f>
        <v>2026</v>
      </c>
      <c r="D1823" s="16" t="str">
        <f>"Q"&amp;ROUNDUP(MONTH(SalesDataTable[[#This Row],[Order Date]])/3,0)</f>
        <v>Q3</v>
      </c>
      <c r="E1823" s="4">
        <f>MONTH(SalesDataTable[[#This Row],[Order Date]])</f>
        <v>9</v>
      </c>
      <c r="F1823" s="16" t="str">
        <f>TEXT(SalesDataTable[[#This Row],[Order Date]],"MMM")</f>
        <v>Sep</v>
      </c>
      <c r="G1823" s="4" t="s">
        <v>20</v>
      </c>
      <c r="H1823" s="4" t="s">
        <v>33</v>
      </c>
      <c r="I1823" s="4" t="s">
        <v>8</v>
      </c>
      <c r="J1823" s="4" t="s">
        <v>16</v>
      </c>
      <c r="K1823" s="4" t="s">
        <v>9</v>
      </c>
      <c r="L1823" s="4" t="s">
        <v>37</v>
      </c>
      <c r="M1823" s="8">
        <v>4</v>
      </c>
      <c r="N1823" s="5">
        <v>152.99</v>
      </c>
      <c r="O1823" s="6">
        <v>0.15</v>
      </c>
      <c r="P1823" s="5">
        <v>77.12</v>
      </c>
      <c r="Q1823" s="5">
        <f t="shared" si="112"/>
        <v>520.16600000000005</v>
      </c>
      <c r="R1823" s="5">
        <f t="shared" si="113"/>
        <v>308.48</v>
      </c>
      <c r="S1823" s="5">
        <f t="shared" si="114"/>
        <v>211.68600000000004</v>
      </c>
      <c r="T1823" s="7">
        <f t="shared" si="115"/>
        <v>0.40695854784818697</v>
      </c>
    </row>
    <row r="1824" spans="1:20" ht="15.6">
      <c r="A1824" s="2">
        <v>2879</v>
      </c>
      <c r="B1824" s="3">
        <v>46270</v>
      </c>
      <c r="C1824" s="4">
        <f>YEAR(SalesDataTable[[#This Row],[Order Date]])</f>
        <v>2026</v>
      </c>
      <c r="D1824" s="16" t="str">
        <f>"Q"&amp;ROUNDUP(MONTH(SalesDataTable[[#This Row],[Order Date]])/3,0)</f>
        <v>Q3</v>
      </c>
      <c r="E1824" s="4">
        <f>MONTH(SalesDataTable[[#This Row],[Order Date]])</f>
        <v>9</v>
      </c>
      <c r="F1824" s="16" t="str">
        <f>TEXT(SalesDataTable[[#This Row],[Order Date]],"MMM")</f>
        <v>Sep</v>
      </c>
      <c r="G1824" s="4" t="s">
        <v>11</v>
      </c>
      <c r="H1824" s="4" t="s">
        <v>39</v>
      </c>
      <c r="I1824" s="4" t="s">
        <v>2</v>
      </c>
      <c r="J1824" s="4" t="s">
        <v>16</v>
      </c>
      <c r="K1824" s="4" t="s">
        <v>14</v>
      </c>
      <c r="L1824" s="4" t="s">
        <v>15</v>
      </c>
      <c r="M1824" s="8">
        <v>3</v>
      </c>
      <c r="N1824" s="5">
        <v>36.19</v>
      </c>
      <c r="O1824" s="6">
        <v>0.1</v>
      </c>
      <c r="P1824" s="5">
        <v>13.97</v>
      </c>
      <c r="Q1824" s="5">
        <f t="shared" si="112"/>
        <v>97.712999999999994</v>
      </c>
      <c r="R1824" s="5">
        <f t="shared" si="113"/>
        <v>41.910000000000004</v>
      </c>
      <c r="S1824" s="5">
        <f t="shared" si="114"/>
        <v>55.80299999999999</v>
      </c>
      <c r="T1824" s="7">
        <f t="shared" si="115"/>
        <v>0.57109084768659235</v>
      </c>
    </row>
    <row r="1825" spans="1:20" ht="15.6">
      <c r="A1825" s="2">
        <v>3353</v>
      </c>
      <c r="B1825" s="3">
        <v>46270</v>
      </c>
      <c r="C1825" s="4">
        <f>YEAR(SalesDataTable[[#This Row],[Order Date]])</f>
        <v>2026</v>
      </c>
      <c r="D1825" s="16" t="str">
        <f>"Q"&amp;ROUNDUP(MONTH(SalesDataTable[[#This Row],[Order Date]])/3,0)</f>
        <v>Q3</v>
      </c>
      <c r="E1825" s="4">
        <f>MONTH(SalesDataTable[[#This Row],[Order Date]])</f>
        <v>9</v>
      </c>
      <c r="F1825" s="16" t="str">
        <f>TEXT(SalesDataTable[[#This Row],[Order Date]],"MMM")</f>
        <v>Sep</v>
      </c>
      <c r="G1825" s="4" t="s">
        <v>11</v>
      </c>
      <c r="H1825" s="4" t="s">
        <v>52</v>
      </c>
      <c r="I1825" s="4" t="s">
        <v>19</v>
      </c>
      <c r="J1825" s="4" t="s">
        <v>13</v>
      </c>
      <c r="K1825" s="4" t="s">
        <v>9</v>
      </c>
      <c r="L1825" s="4" t="s">
        <v>17</v>
      </c>
      <c r="M1825" s="8">
        <v>2</v>
      </c>
      <c r="N1825" s="5">
        <v>142.44</v>
      </c>
      <c r="O1825" s="6">
        <v>0</v>
      </c>
      <c r="P1825" s="5">
        <v>77.33</v>
      </c>
      <c r="Q1825" s="5">
        <f t="shared" si="112"/>
        <v>284.88</v>
      </c>
      <c r="R1825" s="5">
        <f t="shared" si="113"/>
        <v>154.66</v>
      </c>
      <c r="S1825" s="5">
        <f t="shared" si="114"/>
        <v>130.22</v>
      </c>
      <c r="T1825" s="7">
        <f t="shared" si="115"/>
        <v>0.45710474585790506</v>
      </c>
    </row>
    <row r="1826" spans="1:20" ht="15.6">
      <c r="A1826" s="2">
        <v>3514</v>
      </c>
      <c r="B1826" s="3">
        <v>46270</v>
      </c>
      <c r="C1826" s="4">
        <f>YEAR(SalesDataTable[[#This Row],[Order Date]])</f>
        <v>2026</v>
      </c>
      <c r="D1826" s="16" t="str">
        <f>"Q"&amp;ROUNDUP(MONTH(SalesDataTable[[#This Row],[Order Date]])/3,0)</f>
        <v>Q3</v>
      </c>
      <c r="E1826" s="4">
        <f>MONTH(SalesDataTable[[#This Row],[Order Date]])</f>
        <v>9</v>
      </c>
      <c r="F1826" s="16" t="str">
        <f>TEXT(SalesDataTable[[#This Row],[Order Date]],"MMM")</f>
        <v>Sep</v>
      </c>
      <c r="G1826" s="4" t="s">
        <v>6</v>
      </c>
      <c r="H1826" s="4" t="s">
        <v>27</v>
      </c>
      <c r="I1826" s="4" t="s">
        <v>2</v>
      </c>
      <c r="J1826" s="4" t="s">
        <v>13</v>
      </c>
      <c r="K1826" s="4" t="s">
        <v>14</v>
      </c>
      <c r="L1826" s="4" t="s">
        <v>44</v>
      </c>
      <c r="M1826" s="8">
        <v>2</v>
      </c>
      <c r="N1826" s="5">
        <v>133.81</v>
      </c>
      <c r="O1826" s="6">
        <v>0</v>
      </c>
      <c r="P1826" s="5">
        <v>66.78</v>
      </c>
      <c r="Q1826" s="5">
        <f t="shared" si="112"/>
        <v>267.62</v>
      </c>
      <c r="R1826" s="5">
        <f t="shared" si="113"/>
        <v>133.56</v>
      </c>
      <c r="S1826" s="5">
        <f t="shared" si="114"/>
        <v>134.06</v>
      </c>
      <c r="T1826" s="7">
        <f t="shared" si="115"/>
        <v>0.5009341603766535</v>
      </c>
    </row>
    <row r="1827" spans="1:20" ht="15.6">
      <c r="A1827" s="2">
        <v>3964</v>
      </c>
      <c r="B1827" s="3">
        <v>46270</v>
      </c>
      <c r="C1827" s="4">
        <f>YEAR(SalesDataTable[[#This Row],[Order Date]])</f>
        <v>2026</v>
      </c>
      <c r="D1827" s="16" t="str">
        <f>"Q"&amp;ROUNDUP(MONTH(SalesDataTable[[#This Row],[Order Date]])/3,0)</f>
        <v>Q3</v>
      </c>
      <c r="E1827" s="4">
        <f>MONTH(SalesDataTable[[#This Row],[Order Date]])</f>
        <v>9</v>
      </c>
      <c r="F1827" s="16" t="str">
        <f>TEXT(SalesDataTable[[#This Row],[Order Date]],"MMM")</f>
        <v>Sep</v>
      </c>
      <c r="G1827" s="4" t="s">
        <v>6</v>
      </c>
      <c r="H1827" s="4" t="s">
        <v>43</v>
      </c>
      <c r="I1827" s="4" t="s">
        <v>19</v>
      </c>
      <c r="J1827" s="4" t="s">
        <v>13</v>
      </c>
      <c r="K1827" s="4" t="s">
        <v>34</v>
      </c>
      <c r="L1827" s="4" t="s">
        <v>35</v>
      </c>
      <c r="M1827" s="8">
        <v>2</v>
      </c>
      <c r="N1827" s="5">
        <v>40.49</v>
      </c>
      <c r="O1827" s="6">
        <v>0.15</v>
      </c>
      <c r="P1827" s="5">
        <v>14.32</v>
      </c>
      <c r="Q1827" s="5">
        <f t="shared" si="112"/>
        <v>68.832999999999998</v>
      </c>
      <c r="R1827" s="5">
        <f t="shared" si="113"/>
        <v>28.64</v>
      </c>
      <c r="S1827" s="5">
        <f t="shared" si="114"/>
        <v>40.192999999999998</v>
      </c>
      <c r="T1827" s="7">
        <f t="shared" si="115"/>
        <v>0.58392050324698908</v>
      </c>
    </row>
    <row r="1828" spans="1:20" ht="15.6">
      <c r="A1828" s="2">
        <v>4599</v>
      </c>
      <c r="B1828" s="3">
        <v>46270</v>
      </c>
      <c r="C1828" s="4">
        <f>YEAR(SalesDataTable[[#This Row],[Order Date]])</f>
        <v>2026</v>
      </c>
      <c r="D1828" s="16" t="str">
        <f>"Q"&amp;ROUNDUP(MONTH(SalesDataTable[[#This Row],[Order Date]])/3,0)</f>
        <v>Q3</v>
      </c>
      <c r="E1828" s="4">
        <f>MONTH(SalesDataTable[[#This Row],[Order Date]])</f>
        <v>9</v>
      </c>
      <c r="F1828" s="16" t="str">
        <f>TEXT(SalesDataTable[[#This Row],[Order Date]],"MMM")</f>
        <v>Sep</v>
      </c>
      <c r="G1828" s="4" t="s">
        <v>11</v>
      </c>
      <c r="H1828" s="4" t="s">
        <v>12</v>
      </c>
      <c r="I1828" s="4" t="s">
        <v>2</v>
      </c>
      <c r="J1828" s="4" t="s">
        <v>16</v>
      </c>
      <c r="K1828" s="4" t="s">
        <v>23</v>
      </c>
      <c r="L1828" s="4" t="s">
        <v>29</v>
      </c>
      <c r="M1828" s="8">
        <v>4</v>
      </c>
      <c r="N1828" s="5">
        <v>198.1</v>
      </c>
      <c r="O1828" s="6">
        <v>0</v>
      </c>
      <c r="P1828" s="5">
        <v>101.61</v>
      </c>
      <c r="Q1828" s="5">
        <f t="shared" si="112"/>
        <v>792.4</v>
      </c>
      <c r="R1828" s="5">
        <f t="shared" si="113"/>
        <v>406.44</v>
      </c>
      <c r="S1828" s="5">
        <f t="shared" si="114"/>
        <v>385.96</v>
      </c>
      <c r="T1828" s="7">
        <f t="shared" si="115"/>
        <v>0.48707723372034323</v>
      </c>
    </row>
    <row r="1829" spans="1:20" ht="15.6">
      <c r="A1829" s="2">
        <v>5030</v>
      </c>
      <c r="B1829" s="3">
        <v>46270</v>
      </c>
      <c r="C1829" s="4">
        <f>YEAR(SalesDataTable[[#This Row],[Order Date]])</f>
        <v>2026</v>
      </c>
      <c r="D1829" s="16" t="str">
        <f>"Q"&amp;ROUNDUP(MONTH(SalesDataTable[[#This Row],[Order Date]])/3,0)</f>
        <v>Q3</v>
      </c>
      <c r="E1829" s="4">
        <f>MONTH(SalesDataTable[[#This Row],[Order Date]])</f>
        <v>9</v>
      </c>
      <c r="F1829" s="16" t="str">
        <f>TEXT(SalesDataTable[[#This Row],[Order Date]],"MMM")</f>
        <v>Sep</v>
      </c>
      <c r="G1829" s="4" t="s">
        <v>6</v>
      </c>
      <c r="H1829" s="4" t="s">
        <v>43</v>
      </c>
      <c r="I1829" s="4" t="s">
        <v>19</v>
      </c>
      <c r="J1829" s="4" t="s">
        <v>13</v>
      </c>
      <c r="K1829" s="4" t="s">
        <v>4</v>
      </c>
      <c r="L1829" s="4" t="s">
        <v>5</v>
      </c>
      <c r="M1829" s="8">
        <v>1</v>
      </c>
      <c r="N1829" s="5">
        <v>83.73</v>
      </c>
      <c r="O1829" s="6">
        <v>0.15</v>
      </c>
      <c r="P1829" s="5">
        <v>43.34</v>
      </c>
      <c r="Q1829" s="5">
        <f t="shared" si="112"/>
        <v>71.170500000000004</v>
      </c>
      <c r="R1829" s="5">
        <f t="shared" si="113"/>
        <v>43.34</v>
      </c>
      <c r="S1829" s="5">
        <f t="shared" si="114"/>
        <v>27.830500000000001</v>
      </c>
      <c r="T1829" s="7">
        <f t="shared" si="115"/>
        <v>0.39103982689457006</v>
      </c>
    </row>
    <row r="1830" spans="1:20" ht="15.6">
      <c r="A1830" s="2">
        <v>1593</v>
      </c>
      <c r="B1830" s="3">
        <v>46271</v>
      </c>
      <c r="C1830" s="4">
        <f>YEAR(SalesDataTable[[#This Row],[Order Date]])</f>
        <v>2026</v>
      </c>
      <c r="D1830" s="16" t="str">
        <f>"Q"&amp;ROUNDUP(MONTH(SalesDataTable[[#This Row],[Order Date]])/3,0)</f>
        <v>Q3</v>
      </c>
      <c r="E1830" s="4">
        <f>MONTH(SalesDataTable[[#This Row],[Order Date]])</f>
        <v>9</v>
      </c>
      <c r="F1830" s="16" t="str">
        <f>TEXT(SalesDataTable[[#This Row],[Order Date]],"MMM")</f>
        <v>Sep</v>
      </c>
      <c r="G1830" s="4" t="s">
        <v>6</v>
      </c>
      <c r="H1830" s="4" t="s">
        <v>49</v>
      </c>
      <c r="I1830" s="4" t="s">
        <v>19</v>
      </c>
      <c r="J1830" s="4" t="s">
        <v>13</v>
      </c>
      <c r="K1830" s="4" t="s">
        <v>23</v>
      </c>
      <c r="L1830" s="4" t="s">
        <v>29</v>
      </c>
      <c r="M1830" s="8">
        <v>2</v>
      </c>
      <c r="N1830" s="5">
        <v>194.92</v>
      </c>
      <c r="O1830" s="6">
        <v>0</v>
      </c>
      <c r="P1830" s="5">
        <v>102.66</v>
      </c>
      <c r="Q1830" s="5">
        <f t="shared" si="112"/>
        <v>389.84</v>
      </c>
      <c r="R1830" s="5">
        <f t="shared" si="113"/>
        <v>205.32</v>
      </c>
      <c r="S1830" s="5">
        <f t="shared" si="114"/>
        <v>184.51999999999998</v>
      </c>
      <c r="T1830" s="7">
        <f t="shared" si="115"/>
        <v>0.47332238867227577</v>
      </c>
    </row>
    <row r="1831" spans="1:20" ht="15.6">
      <c r="A1831" s="2">
        <v>1818</v>
      </c>
      <c r="B1831" s="3">
        <v>46271</v>
      </c>
      <c r="C1831" s="4">
        <f>YEAR(SalesDataTable[[#This Row],[Order Date]])</f>
        <v>2026</v>
      </c>
      <c r="D1831" s="16" t="str">
        <f>"Q"&amp;ROUNDUP(MONTH(SalesDataTable[[#This Row],[Order Date]])/3,0)</f>
        <v>Q3</v>
      </c>
      <c r="E1831" s="4">
        <f>MONTH(SalesDataTable[[#This Row],[Order Date]])</f>
        <v>9</v>
      </c>
      <c r="F1831" s="16" t="str">
        <f>TEXT(SalesDataTable[[#This Row],[Order Date]],"MMM")</f>
        <v>Sep</v>
      </c>
      <c r="G1831" s="4" t="s">
        <v>6</v>
      </c>
      <c r="H1831" s="4" t="s">
        <v>43</v>
      </c>
      <c r="I1831" s="4" t="s">
        <v>19</v>
      </c>
      <c r="J1831" s="4" t="s">
        <v>13</v>
      </c>
      <c r="K1831" s="4" t="s">
        <v>14</v>
      </c>
      <c r="L1831" s="4" t="s">
        <v>48</v>
      </c>
      <c r="M1831" s="8">
        <v>1</v>
      </c>
      <c r="N1831" s="5">
        <v>161.03</v>
      </c>
      <c r="O1831" s="6">
        <v>0</v>
      </c>
      <c r="P1831" s="5">
        <v>89.86</v>
      </c>
      <c r="Q1831" s="5">
        <f t="shared" si="112"/>
        <v>161.03</v>
      </c>
      <c r="R1831" s="5">
        <f t="shared" si="113"/>
        <v>89.86</v>
      </c>
      <c r="S1831" s="5">
        <f t="shared" si="114"/>
        <v>71.17</v>
      </c>
      <c r="T1831" s="7">
        <f t="shared" si="115"/>
        <v>0.44196733527914056</v>
      </c>
    </row>
    <row r="1832" spans="1:20" ht="15.6">
      <c r="A1832" s="2">
        <v>2370</v>
      </c>
      <c r="B1832" s="3">
        <v>46271</v>
      </c>
      <c r="C1832" s="4">
        <f>YEAR(SalesDataTable[[#This Row],[Order Date]])</f>
        <v>2026</v>
      </c>
      <c r="D1832" s="16" t="str">
        <f>"Q"&amp;ROUNDUP(MONTH(SalesDataTable[[#This Row],[Order Date]])/3,0)</f>
        <v>Q3</v>
      </c>
      <c r="E1832" s="4">
        <f>MONTH(SalesDataTable[[#This Row],[Order Date]])</f>
        <v>9</v>
      </c>
      <c r="F1832" s="16" t="str">
        <f>TEXT(SalesDataTable[[#This Row],[Order Date]],"MMM")</f>
        <v>Sep</v>
      </c>
      <c r="G1832" s="4" t="s">
        <v>20</v>
      </c>
      <c r="H1832" s="4" t="s">
        <v>21</v>
      </c>
      <c r="I1832" s="4" t="s">
        <v>28</v>
      </c>
      <c r="J1832" s="4" t="s">
        <v>13</v>
      </c>
      <c r="K1832" s="4" t="s">
        <v>34</v>
      </c>
      <c r="L1832" s="4" t="s">
        <v>42</v>
      </c>
      <c r="M1832" s="8">
        <v>1</v>
      </c>
      <c r="N1832" s="5">
        <v>35.68</v>
      </c>
      <c r="O1832" s="6">
        <v>0.05</v>
      </c>
      <c r="P1832" s="5">
        <v>13.76</v>
      </c>
      <c r="Q1832" s="5">
        <f t="shared" si="112"/>
        <v>33.896000000000001</v>
      </c>
      <c r="R1832" s="5">
        <f t="shared" si="113"/>
        <v>13.76</v>
      </c>
      <c r="S1832" s="5">
        <f t="shared" si="114"/>
        <v>20.136000000000003</v>
      </c>
      <c r="T1832" s="7">
        <f t="shared" si="115"/>
        <v>0.59405239556289835</v>
      </c>
    </row>
    <row r="1833" spans="1:20" ht="15.6">
      <c r="A1833" s="2">
        <v>2726</v>
      </c>
      <c r="B1833" s="3">
        <v>46271</v>
      </c>
      <c r="C1833" s="4">
        <f>YEAR(SalesDataTable[[#This Row],[Order Date]])</f>
        <v>2026</v>
      </c>
      <c r="D1833" s="16" t="str">
        <f>"Q"&amp;ROUNDUP(MONTH(SalesDataTable[[#This Row],[Order Date]])/3,0)</f>
        <v>Q3</v>
      </c>
      <c r="E1833" s="4">
        <f>MONTH(SalesDataTable[[#This Row],[Order Date]])</f>
        <v>9</v>
      </c>
      <c r="F1833" s="16" t="str">
        <f>TEXT(SalesDataTable[[#This Row],[Order Date]],"MMM")</f>
        <v>Sep</v>
      </c>
      <c r="G1833" s="4" t="s">
        <v>6</v>
      </c>
      <c r="H1833" s="4" t="s">
        <v>27</v>
      </c>
      <c r="I1833" s="4" t="s">
        <v>2</v>
      </c>
      <c r="J1833" s="4" t="s">
        <v>13</v>
      </c>
      <c r="K1833" s="4" t="s">
        <v>4</v>
      </c>
      <c r="L1833" s="4" t="s">
        <v>26</v>
      </c>
      <c r="M1833" s="8">
        <v>1</v>
      </c>
      <c r="N1833" s="5">
        <v>39.68</v>
      </c>
      <c r="O1833" s="6">
        <v>0.05</v>
      </c>
      <c r="P1833" s="5">
        <v>16.63</v>
      </c>
      <c r="Q1833" s="5">
        <f t="shared" si="112"/>
        <v>37.695999999999998</v>
      </c>
      <c r="R1833" s="5">
        <f t="shared" si="113"/>
        <v>16.63</v>
      </c>
      <c r="S1833" s="5">
        <f t="shared" si="114"/>
        <v>21.065999999999999</v>
      </c>
      <c r="T1833" s="7">
        <f t="shared" si="115"/>
        <v>0.55883913412563668</v>
      </c>
    </row>
    <row r="1834" spans="1:20" ht="15.6">
      <c r="A1834" s="2">
        <v>2755</v>
      </c>
      <c r="B1834" s="3">
        <v>46271</v>
      </c>
      <c r="C1834" s="4">
        <f>YEAR(SalesDataTable[[#This Row],[Order Date]])</f>
        <v>2026</v>
      </c>
      <c r="D1834" s="16" t="str">
        <f>"Q"&amp;ROUNDUP(MONTH(SalesDataTable[[#This Row],[Order Date]])/3,0)</f>
        <v>Q3</v>
      </c>
      <c r="E1834" s="4">
        <f>MONTH(SalesDataTable[[#This Row],[Order Date]])</f>
        <v>9</v>
      </c>
      <c r="F1834" s="16" t="str">
        <f>TEXT(SalesDataTable[[#This Row],[Order Date]],"MMM")</f>
        <v>Sep</v>
      </c>
      <c r="G1834" s="4" t="s">
        <v>11</v>
      </c>
      <c r="H1834" s="4" t="s">
        <v>39</v>
      </c>
      <c r="I1834" s="4" t="s">
        <v>2</v>
      </c>
      <c r="J1834" s="4" t="s">
        <v>13</v>
      </c>
      <c r="K1834" s="4" t="s">
        <v>9</v>
      </c>
      <c r="L1834" s="4" t="s">
        <v>17</v>
      </c>
      <c r="M1834" s="8">
        <v>3</v>
      </c>
      <c r="N1834" s="5">
        <v>146.22</v>
      </c>
      <c r="O1834" s="6">
        <v>0</v>
      </c>
      <c r="P1834" s="5">
        <v>80.13</v>
      </c>
      <c r="Q1834" s="5">
        <f t="shared" si="112"/>
        <v>438.65999999999997</v>
      </c>
      <c r="R1834" s="5">
        <f t="shared" si="113"/>
        <v>240.39</v>
      </c>
      <c r="S1834" s="5">
        <f t="shared" si="114"/>
        <v>198.26999999999998</v>
      </c>
      <c r="T1834" s="7">
        <f t="shared" si="115"/>
        <v>0.4519901518260156</v>
      </c>
    </row>
    <row r="1835" spans="1:20" ht="15.6">
      <c r="A1835" s="2">
        <v>3187</v>
      </c>
      <c r="B1835" s="3">
        <v>46271</v>
      </c>
      <c r="C1835" s="4">
        <f>YEAR(SalesDataTable[[#This Row],[Order Date]])</f>
        <v>2026</v>
      </c>
      <c r="D1835" s="16" t="str">
        <f>"Q"&amp;ROUNDUP(MONTH(SalesDataTable[[#This Row],[Order Date]])/3,0)</f>
        <v>Q3</v>
      </c>
      <c r="E1835" s="4">
        <f>MONTH(SalesDataTable[[#This Row],[Order Date]])</f>
        <v>9</v>
      </c>
      <c r="F1835" s="16" t="str">
        <f>TEXT(SalesDataTable[[#This Row],[Order Date]],"MMM")</f>
        <v>Sep</v>
      </c>
      <c r="G1835" s="4" t="s">
        <v>20</v>
      </c>
      <c r="H1835" s="4" t="s">
        <v>31</v>
      </c>
      <c r="I1835" s="4" t="s">
        <v>19</v>
      </c>
      <c r="J1835" s="4" t="s">
        <v>3</v>
      </c>
      <c r="K1835" s="4" t="s">
        <v>9</v>
      </c>
      <c r="L1835" s="4" t="s">
        <v>46</v>
      </c>
      <c r="M1835" s="8">
        <v>1</v>
      </c>
      <c r="N1835" s="5">
        <v>71.680000000000007</v>
      </c>
      <c r="O1835" s="6">
        <v>0</v>
      </c>
      <c r="P1835" s="5">
        <v>31.87</v>
      </c>
      <c r="Q1835" s="5">
        <f t="shared" si="112"/>
        <v>71.680000000000007</v>
      </c>
      <c r="R1835" s="5">
        <f t="shared" si="113"/>
        <v>31.87</v>
      </c>
      <c r="S1835" s="5">
        <f t="shared" si="114"/>
        <v>39.81</v>
      </c>
      <c r="T1835" s="7">
        <f t="shared" si="115"/>
        <v>0.5553850446428571</v>
      </c>
    </row>
    <row r="1836" spans="1:20" ht="15.6">
      <c r="A1836" s="2">
        <v>3471</v>
      </c>
      <c r="B1836" s="3">
        <v>46271</v>
      </c>
      <c r="C1836" s="4">
        <f>YEAR(SalesDataTable[[#This Row],[Order Date]])</f>
        <v>2026</v>
      </c>
      <c r="D1836" s="16" t="str">
        <f>"Q"&amp;ROUNDUP(MONTH(SalesDataTable[[#This Row],[Order Date]])/3,0)</f>
        <v>Q3</v>
      </c>
      <c r="E1836" s="4">
        <f>MONTH(SalesDataTable[[#This Row],[Order Date]])</f>
        <v>9</v>
      </c>
      <c r="F1836" s="16" t="str">
        <f>TEXT(SalesDataTable[[#This Row],[Order Date]],"MMM")</f>
        <v>Sep</v>
      </c>
      <c r="G1836" s="4" t="s">
        <v>11</v>
      </c>
      <c r="H1836" s="4" t="s">
        <v>39</v>
      </c>
      <c r="I1836" s="4" t="s">
        <v>28</v>
      </c>
      <c r="J1836" s="4" t="s">
        <v>13</v>
      </c>
      <c r="K1836" s="4" t="s">
        <v>34</v>
      </c>
      <c r="L1836" s="4" t="s">
        <v>45</v>
      </c>
      <c r="M1836" s="8">
        <v>2</v>
      </c>
      <c r="N1836" s="5">
        <v>51.77</v>
      </c>
      <c r="O1836" s="6">
        <v>0</v>
      </c>
      <c r="P1836" s="5">
        <v>21.46</v>
      </c>
      <c r="Q1836" s="5">
        <f t="shared" si="112"/>
        <v>103.54</v>
      </c>
      <c r="R1836" s="5">
        <f t="shared" si="113"/>
        <v>42.92</v>
      </c>
      <c r="S1836" s="5">
        <f t="shared" si="114"/>
        <v>60.620000000000005</v>
      </c>
      <c r="T1836" s="7">
        <f t="shared" si="115"/>
        <v>0.58547421286459345</v>
      </c>
    </row>
    <row r="1837" spans="1:20" ht="15.6">
      <c r="A1837" s="2">
        <v>3529</v>
      </c>
      <c r="B1837" s="3">
        <v>46271</v>
      </c>
      <c r="C1837" s="4">
        <f>YEAR(SalesDataTable[[#This Row],[Order Date]])</f>
        <v>2026</v>
      </c>
      <c r="D1837" s="16" t="str">
        <f>"Q"&amp;ROUNDUP(MONTH(SalesDataTable[[#This Row],[Order Date]])/3,0)</f>
        <v>Q3</v>
      </c>
      <c r="E1837" s="4">
        <f>MONTH(SalesDataTable[[#This Row],[Order Date]])</f>
        <v>9</v>
      </c>
      <c r="F1837" s="16" t="str">
        <f>TEXT(SalesDataTable[[#This Row],[Order Date]],"MMM")</f>
        <v>Sep</v>
      </c>
      <c r="G1837" s="4" t="s">
        <v>11</v>
      </c>
      <c r="H1837" s="4" t="s">
        <v>25</v>
      </c>
      <c r="I1837" s="4" t="s">
        <v>8</v>
      </c>
      <c r="J1837" s="4" t="s">
        <v>3</v>
      </c>
      <c r="K1837" s="4" t="s">
        <v>34</v>
      </c>
      <c r="L1837" s="4" t="s">
        <v>35</v>
      </c>
      <c r="M1837" s="8">
        <v>4</v>
      </c>
      <c r="N1837" s="5">
        <v>39.4</v>
      </c>
      <c r="O1837" s="6">
        <v>0.15</v>
      </c>
      <c r="P1837" s="5">
        <v>14.95</v>
      </c>
      <c r="Q1837" s="5">
        <f t="shared" si="112"/>
        <v>133.95999999999998</v>
      </c>
      <c r="R1837" s="5">
        <f t="shared" si="113"/>
        <v>59.8</v>
      </c>
      <c r="S1837" s="5">
        <f t="shared" si="114"/>
        <v>74.159999999999982</v>
      </c>
      <c r="T1837" s="7">
        <f t="shared" si="115"/>
        <v>0.55359808898178553</v>
      </c>
    </row>
    <row r="1838" spans="1:20" ht="15.6">
      <c r="A1838" s="2">
        <v>3549</v>
      </c>
      <c r="B1838" s="3">
        <v>46271</v>
      </c>
      <c r="C1838" s="4">
        <f>YEAR(SalesDataTable[[#This Row],[Order Date]])</f>
        <v>2026</v>
      </c>
      <c r="D1838" s="16" t="str">
        <f>"Q"&amp;ROUNDUP(MONTH(SalesDataTable[[#This Row],[Order Date]])/3,0)</f>
        <v>Q3</v>
      </c>
      <c r="E1838" s="4">
        <f>MONTH(SalesDataTable[[#This Row],[Order Date]])</f>
        <v>9</v>
      </c>
      <c r="F1838" s="16" t="str">
        <f>TEXT(SalesDataTable[[#This Row],[Order Date]],"MMM")</f>
        <v>Sep</v>
      </c>
      <c r="G1838" s="4" t="s">
        <v>20</v>
      </c>
      <c r="H1838" s="4" t="s">
        <v>33</v>
      </c>
      <c r="I1838" s="4" t="s">
        <v>2</v>
      </c>
      <c r="J1838" s="4" t="s">
        <v>13</v>
      </c>
      <c r="K1838" s="4" t="s">
        <v>14</v>
      </c>
      <c r="L1838" s="4" t="s">
        <v>32</v>
      </c>
      <c r="M1838" s="8">
        <v>1</v>
      </c>
      <c r="N1838" s="5">
        <v>47.17</v>
      </c>
      <c r="O1838" s="6">
        <v>0</v>
      </c>
      <c r="P1838" s="5">
        <v>18.64</v>
      </c>
      <c r="Q1838" s="5">
        <f t="shared" si="112"/>
        <v>47.17</v>
      </c>
      <c r="R1838" s="5">
        <f t="shared" si="113"/>
        <v>18.64</v>
      </c>
      <c r="S1838" s="5">
        <f t="shared" si="114"/>
        <v>28.53</v>
      </c>
      <c r="T1838" s="7">
        <f t="shared" si="115"/>
        <v>0.60483358066567738</v>
      </c>
    </row>
    <row r="1839" spans="1:20" ht="15.6">
      <c r="A1839" s="2">
        <v>4003</v>
      </c>
      <c r="B1839" s="3">
        <v>46271</v>
      </c>
      <c r="C1839" s="4">
        <f>YEAR(SalesDataTable[[#This Row],[Order Date]])</f>
        <v>2026</v>
      </c>
      <c r="D1839" s="16" t="str">
        <f>"Q"&amp;ROUNDUP(MONTH(SalesDataTable[[#This Row],[Order Date]])/3,0)</f>
        <v>Q3</v>
      </c>
      <c r="E1839" s="4">
        <f>MONTH(SalesDataTable[[#This Row],[Order Date]])</f>
        <v>9</v>
      </c>
      <c r="F1839" s="16" t="str">
        <f>TEXT(SalesDataTable[[#This Row],[Order Date]],"MMM")</f>
        <v>Sep</v>
      </c>
      <c r="G1839" s="4" t="s">
        <v>20</v>
      </c>
      <c r="H1839" s="4" t="s">
        <v>21</v>
      </c>
      <c r="I1839" s="4" t="s">
        <v>28</v>
      </c>
      <c r="J1839" s="4" t="s">
        <v>3</v>
      </c>
      <c r="K1839" s="4" t="s">
        <v>34</v>
      </c>
      <c r="L1839" s="4" t="s">
        <v>45</v>
      </c>
      <c r="M1839" s="8">
        <v>2</v>
      </c>
      <c r="N1839" s="5">
        <v>50.41</v>
      </c>
      <c r="O1839" s="6">
        <v>0.1</v>
      </c>
      <c r="P1839" s="5">
        <v>22.05</v>
      </c>
      <c r="Q1839" s="5">
        <f t="shared" si="112"/>
        <v>90.738</v>
      </c>
      <c r="R1839" s="5">
        <f t="shared" si="113"/>
        <v>44.1</v>
      </c>
      <c r="S1839" s="5">
        <f t="shared" si="114"/>
        <v>46.637999999999998</v>
      </c>
      <c r="T1839" s="7">
        <f t="shared" si="115"/>
        <v>0.51398532037294187</v>
      </c>
    </row>
    <row r="1840" spans="1:20" ht="15.6">
      <c r="A1840" s="2">
        <v>4613</v>
      </c>
      <c r="B1840" s="3">
        <v>46271</v>
      </c>
      <c r="C1840" s="4">
        <f>YEAR(SalesDataTable[[#This Row],[Order Date]])</f>
        <v>2026</v>
      </c>
      <c r="D1840" s="16" t="str">
        <f>"Q"&amp;ROUNDUP(MONTH(SalesDataTable[[#This Row],[Order Date]])/3,0)</f>
        <v>Q3</v>
      </c>
      <c r="E1840" s="4">
        <f>MONTH(SalesDataTable[[#This Row],[Order Date]])</f>
        <v>9</v>
      </c>
      <c r="F1840" s="16" t="str">
        <f>TEXT(SalesDataTable[[#This Row],[Order Date]],"MMM")</f>
        <v>Sep</v>
      </c>
      <c r="G1840" s="4" t="s">
        <v>20</v>
      </c>
      <c r="H1840" s="4" t="s">
        <v>47</v>
      </c>
      <c r="I1840" s="4" t="s">
        <v>2</v>
      </c>
      <c r="J1840" s="4" t="s">
        <v>16</v>
      </c>
      <c r="K1840" s="4" t="s">
        <v>4</v>
      </c>
      <c r="L1840" s="4" t="s">
        <v>5</v>
      </c>
      <c r="M1840" s="8">
        <v>4</v>
      </c>
      <c r="N1840" s="5">
        <v>80.38</v>
      </c>
      <c r="O1840" s="6">
        <v>0.1</v>
      </c>
      <c r="P1840" s="5">
        <v>42.55</v>
      </c>
      <c r="Q1840" s="5">
        <f t="shared" si="112"/>
        <v>289.36799999999999</v>
      </c>
      <c r="R1840" s="5">
        <f t="shared" si="113"/>
        <v>170.2</v>
      </c>
      <c r="S1840" s="5">
        <f t="shared" si="114"/>
        <v>119.16800000000001</v>
      </c>
      <c r="T1840" s="7">
        <f t="shared" si="115"/>
        <v>0.41182162505874875</v>
      </c>
    </row>
    <row r="1841" spans="1:20" ht="15.6">
      <c r="A1841" s="2">
        <v>75</v>
      </c>
      <c r="B1841" s="3">
        <v>46272</v>
      </c>
      <c r="C1841" s="4">
        <f>YEAR(SalesDataTable[[#This Row],[Order Date]])</f>
        <v>2026</v>
      </c>
      <c r="D1841" s="16" t="str">
        <f>"Q"&amp;ROUNDUP(MONTH(SalesDataTable[[#This Row],[Order Date]])/3,0)</f>
        <v>Q3</v>
      </c>
      <c r="E1841" s="4">
        <f>MONTH(SalesDataTable[[#This Row],[Order Date]])</f>
        <v>9</v>
      </c>
      <c r="F1841" s="16" t="str">
        <f>TEXT(SalesDataTable[[#This Row],[Order Date]],"MMM")</f>
        <v>Sep</v>
      </c>
      <c r="G1841" s="4" t="s">
        <v>0</v>
      </c>
      <c r="H1841" s="4" t="s">
        <v>1</v>
      </c>
      <c r="I1841" s="4" t="s">
        <v>2</v>
      </c>
      <c r="J1841" s="4" t="s">
        <v>16</v>
      </c>
      <c r="K1841" s="4" t="s">
        <v>34</v>
      </c>
      <c r="L1841" s="4" t="s">
        <v>35</v>
      </c>
      <c r="M1841" s="8">
        <v>2</v>
      </c>
      <c r="N1841" s="5">
        <v>40.78</v>
      </c>
      <c r="O1841" s="6">
        <v>0</v>
      </c>
      <c r="P1841" s="5">
        <v>15.04</v>
      </c>
      <c r="Q1841" s="5">
        <f t="shared" si="112"/>
        <v>81.56</v>
      </c>
      <c r="R1841" s="5">
        <f t="shared" si="113"/>
        <v>30.08</v>
      </c>
      <c r="S1841" s="5">
        <f t="shared" si="114"/>
        <v>51.480000000000004</v>
      </c>
      <c r="T1841" s="7">
        <f t="shared" si="115"/>
        <v>0.63119176066699367</v>
      </c>
    </row>
    <row r="1842" spans="1:20" ht="15.6">
      <c r="A1842" s="2">
        <v>601</v>
      </c>
      <c r="B1842" s="3">
        <v>46272</v>
      </c>
      <c r="C1842" s="4">
        <f>YEAR(SalesDataTable[[#This Row],[Order Date]])</f>
        <v>2026</v>
      </c>
      <c r="D1842" s="16" t="str">
        <f>"Q"&amp;ROUNDUP(MONTH(SalesDataTable[[#This Row],[Order Date]])/3,0)</f>
        <v>Q3</v>
      </c>
      <c r="E1842" s="4">
        <f>MONTH(SalesDataTable[[#This Row],[Order Date]])</f>
        <v>9</v>
      </c>
      <c r="F1842" s="16" t="str">
        <f>TEXT(SalesDataTable[[#This Row],[Order Date]],"MMM")</f>
        <v>Sep</v>
      </c>
      <c r="G1842" s="4" t="s">
        <v>6</v>
      </c>
      <c r="H1842" s="4" t="s">
        <v>43</v>
      </c>
      <c r="I1842" s="4" t="s">
        <v>2</v>
      </c>
      <c r="J1842" s="4" t="s">
        <v>3</v>
      </c>
      <c r="K1842" s="4" t="s">
        <v>9</v>
      </c>
      <c r="L1842" s="4" t="s">
        <v>17</v>
      </c>
      <c r="M1842" s="8">
        <v>1</v>
      </c>
      <c r="N1842" s="5">
        <v>141.69</v>
      </c>
      <c r="O1842" s="6">
        <v>0</v>
      </c>
      <c r="P1842" s="5">
        <v>80.34</v>
      </c>
      <c r="Q1842" s="5">
        <f t="shared" si="112"/>
        <v>141.69</v>
      </c>
      <c r="R1842" s="5">
        <f t="shared" si="113"/>
        <v>80.34</v>
      </c>
      <c r="S1842" s="5">
        <f t="shared" si="114"/>
        <v>61.349999999999994</v>
      </c>
      <c r="T1842" s="7">
        <f t="shared" si="115"/>
        <v>0.43298750793986868</v>
      </c>
    </row>
    <row r="1843" spans="1:20" ht="15.6">
      <c r="A1843" s="2">
        <v>1617</v>
      </c>
      <c r="B1843" s="3">
        <v>46272</v>
      </c>
      <c r="C1843" s="4">
        <f>YEAR(SalesDataTable[[#This Row],[Order Date]])</f>
        <v>2026</v>
      </c>
      <c r="D1843" s="16" t="str">
        <f>"Q"&amp;ROUNDUP(MONTH(SalesDataTable[[#This Row],[Order Date]])/3,0)</f>
        <v>Q3</v>
      </c>
      <c r="E1843" s="4">
        <f>MONTH(SalesDataTable[[#This Row],[Order Date]])</f>
        <v>9</v>
      </c>
      <c r="F1843" s="16" t="str">
        <f>TEXT(SalesDataTable[[#This Row],[Order Date]],"MMM")</f>
        <v>Sep</v>
      </c>
      <c r="G1843" s="4" t="s">
        <v>20</v>
      </c>
      <c r="H1843" s="4" t="s">
        <v>33</v>
      </c>
      <c r="I1843" s="4" t="s">
        <v>2</v>
      </c>
      <c r="J1843" s="4" t="s">
        <v>13</v>
      </c>
      <c r="K1843" s="4" t="s">
        <v>23</v>
      </c>
      <c r="L1843" s="4" t="s">
        <v>40</v>
      </c>
      <c r="M1843" s="8">
        <v>1</v>
      </c>
      <c r="N1843" s="5">
        <v>83.28</v>
      </c>
      <c r="O1843" s="6">
        <v>0.1</v>
      </c>
      <c r="P1843" s="5">
        <v>39.75</v>
      </c>
      <c r="Q1843" s="5">
        <f t="shared" si="112"/>
        <v>74.951999999999998</v>
      </c>
      <c r="R1843" s="5">
        <f t="shared" si="113"/>
        <v>39.75</v>
      </c>
      <c r="S1843" s="5">
        <f t="shared" si="114"/>
        <v>35.201999999999998</v>
      </c>
      <c r="T1843" s="7">
        <f t="shared" si="115"/>
        <v>0.46966058277297468</v>
      </c>
    </row>
    <row r="1844" spans="1:20" ht="15.6">
      <c r="A1844" s="2">
        <v>2305</v>
      </c>
      <c r="B1844" s="3">
        <v>46272</v>
      </c>
      <c r="C1844" s="4">
        <f>YEAR(SalesDataTable[[#This Row],[Order Date]])</f>
        <v>2026</v>
      </c>
      <c r="D1844" s="16" t="str">
        <f>"Q"&amp;ROUNDUP(MONTH(SalesDataTable[[#This Row],[Order Date]])/3,0)</f>
        <v>Q3</v>
      </c>
      <c r="E1844" s="4">
        <f>MONTH(SalesDataTable[[#This Row],[Order Date]])</f>
        <v>9</v>
      </c>
      <c r="F1844" s="16" t="str">
        <f>TEXT(SalesDataTable[[#This Row],[Order Date]],"MMM")</f>
        <v>Sep</v>
      </c>
      <c r="G1844" s="4" t="s">
        <v>20</v>
      </c>
      <c r="H1844" s="4" t="s">
        <v>31</v>
      </c>
      <c r="I1844" s="4" t="s">
        <v>28</v>
      </c>
      <c r="J1844" s="4" t="s">
        <v>3</v>
      </c>
      <c r="K1844" s="4" t="s">
        <v>23</v>
      </c>
      <c r="L1844" s="4" t="s">
        <v>40</v>
      </c>
      <c r="M1844" s="8">
        <v>2</v>
      </c>
      <c r="N1844" s="5">
        <v>82.43</v>
      </c>
      <c r="O1844" s="6">
        <v>0</v>
      </c>
      <c r="P1844" s="5">
        <v>40.51</v>
      </c>
      <c r="Q1844" s="5">
        <f t="shared" si="112"/>
        <v>164.86</v>
      </c>
      <c r="R1844" s="5">
        <f t="shared" si="113"/>
        <v>81.02</v>
      </c>
      <c r="S1844" s="5">
        <f t="shared" si="114"/>
        <v>83.840000000000018</v>
      </c>
      <c r="T1844" s="7">
        <f t="shared" si="115"/>
        <v>0.50855271139148372</v>
      </c>
    </row>
    <row r="1845" spans="1:20" ht="15.6">
      <c r="A1845" s="2">
        <v>2344</v>
      </c>
      <c r="B1845" s="3">
        <v>46272</v>
      </c>
      <c r="C1845" s="4">
        <f>YEAR(SalesDataTable[[#This Row],[Order Date]])</f>
        <v>2026</v>
      </c>
      <c r="D1845" s="16" t="str">
        <f>"Q"&amp;ROUNDUP(MONTH(SalesDataTable[[#This Row],[Order Date]])/3,0)</f>
        <v>Q3</v>
      </c>
      <c r="E1845" s="4">
        <f>MONTH(SalesDataTable[[#This Row],[Order Date]])</f>
        <v>9</v>
      </c>
      <c r="F1845" s="16" t="str">
        <f>TEXT(SalesDataTable[[#This Row],[Order Date]],"MMM")</f>
        <v>Sep</v>
      </c>
      <c r="G1845" s="4" t="s">
        <v>0</v>
      </c>
      <c r="H1845" s="4" t="s">
        <v>50</v>
      </c>
      <c r="I1845" s="4" t="s">
        <v>28</v>
      </c>
      <c r="J1845" s="4" t="s">
        <v>13</v>
      </c>
      <c r="K1845" s="4" t="s">
        <v>34</v>
      </c>
      <c r="L1845" s="4" t="s">
        <v>42</v>
      </c>
      <c r="M1845" s="8">
        <v>4</v>
      </c>
      <c r="N1845" s="5">
        <v>36.380000000000003</v>
      </c>
      <c r="O1845" s="6">
        <v>0</v>
      </c>
      <c r="P1845" s="5">
        <v>14.16</v>
      </c>
      <c r="Q1845" s="5">
        <f t="shared" si="112"/>
        <v>145.52000000000001</v>
      </c>
      <c r="R1845" s="5">
        <f t="shared" si="113"/>
        <v>56.64</v>
      </c>
      <c r="S1845" s="5">
        <f t="shared" si="114"/>
        <v>88.88000000000001</v>
      </c>
      <c r="T1845" s="7">
        <f t="shared" si="115"/>
        <v>0.61077515118196812</v>
      </c>
    </row>
    <row r="1846" spans="1:20" ht="15.6">
      <c r="A1846" s="2">
        <v>2601</v>
      </c>
      <c r="B1846" s="3">
        <v>46272</v>
      </c>
      <c r="C1846" s="4">
        <f>YEAR(SalesDataTable[[#This Row],[Order Date]])</f>
        <v>2026</v>
      </c>
      <c r="D1846" s="16" t="str">
        <f>"Q"&amp;ROUNDUP(MONTH(SalesDataTable[[#This Row],[Order Date]])/3,0)</f>
        <v>Q3</v>
      </c>
      <c r="E1846" s="4">
        <f>MONTH(SalesDataTable[[#This Row],[Order Date]])</f>
        <v>9</v>
      </c>
      <c r="F1846" s="16" t="str">
        <f>TEXT(SalesDataTable[[#This Row],[Order Date]],"MMM")</f>
        <v>Sep</v>
      </c>
      <c r="G1846" s="4" t="s">
        <v>6</v>
      </c>
      <c r="H1846" s="4" t="s">
        <v>41</v>
      </c>
      <c r="I1846" s="4" t="s">
        <v>2</v>
      </c>
      <c r="J1846" s="4" t="s">
        <v>13</v>
      </c>
      <c r="K1846" s="4" t="s">
        <v>4</v>
      </c>
      <c r="L1846" s="4" t="s">
        <v>5</v>
      </c>
      <c r="M1846" s="8">
        <v>1</v>
      </c>
      <c r="N1846" s="5">
        <v>82.86</v>
      </c>
      <c r="O1846" s="6">
        <v>0</v>
      </c>
      <c r="P1846" s="5">
        <v>43.33</v>
      </c>
      <c r="Q1846" s="5">
        <f t="shared" si="112"/>
        <v>82.86</v>
      </c>
      <c r="R1846" s="5">
        <f t="shared" si="113"/>
        <v>43.33</v>
      </c>
      <c r="S1846" s="5">
        <f t="shared" si="114"/>
        <v>39.53</v>
      </c>
      <c r="T1846" s="7">
        <f t="shared" si="115"/>
        <v>0.47706975621530295</v>
      </c>
    </row>
    <row r="1847" spans="1:20" ht="15.6">
      <c r="A1847" s="2">
        <v>2831</v>
      </c>
      <c r="B1847" s="3">
        <v>46272</v>
      </c>
      <c r="C1847" s="4">
        <f>YEAR(SalesDataTable[[#This Row],[Order Date]])</f>
        <v>2026</v>
      </c>
      <c r="D1847" s="16" t="str">
        <f>"Q"&amp;ROUNDUP(MONTH(SalesDataTable[[#This Row],[Order Date]])/3,0)</f>
        <v>Q3</v>
      </c>
      <c r="E1847" s="4">
        <f>MONTH(SalesDataTable[[#This Row],[Order Date]])</f>
        <v>9</v>
      </c>
      <c r="F1847" s="16" t="str">
        <f>TEXT(SalesDataTable[[#This Row],[Order Date]],"MMM")</f>
        <v>Sep</v>
      </c>
      <c r="G1847" s="4" t="s">
        <v>0</v>
      </c>
      <c r="H1847" s="4" t="s">
        <v>36</v>
      </c>
      <c r="I1847" s="4" t="s">
        <v>2</v>
      </c>
      <c r="J1847" s="4" t="s">
        <v>13</v>
      </c>
      <c r="K1847" s="4" t="s">
        <v>14</v>
      </c>
      <c r="L1847" s="4" t="s">
        <v>32</v>
      </c>
      <c r="M1847" s="8">
        <v>1</v>
      </c>
      <c r="N1847" s="5">
        <v>46.44</v>
      </c>
      <c r="O1847" s="6">
        <v>0.05</v>
      </c>
      <c r="P1847" s="5">
        <v>17.88</v>
      </c>
      <c r="Q1847" s="5">
        <f t="shared" si="112"/>
        <v>44.117999999999995</v>
      </c>
      <c r="R1847" s="5">
        <f t="shared" si="113"/>
        <v>17.88</v>
      </c>
      <c r="S1847" s="5">
        <f t="shared" si="114"/>
        <v>26.237999999999996</v>
      </c>
      <c r="T1847" s="7">
        <f t="shared" si="115"/>
        <v>0.59472324221406225</v>
      </c>
    </row>
    <row r="1848" spans="1:20" ht="15.6">
      <c r="A1848" s="2">
        <v>2845</v>
      </c>
      <c r="B1848" s="3">
        <v>46272</v>
      </c>
      <c r="C1848" s="4">
        <f>YEAR(SalesDataTable[[#This Row],[Order Date]])</f>
        <v>2026</v>
      </c>
      <c r="D1848" s="16" t="str">
        <f>"Q"&amp;ROUNDUP(MONTH(SalesDataTable[[#This Row],[Order Date]])/3,0)</f>
        <v>Q3</v>
      </c>
      <c r="E1848" s="4">
        <f>MONTH(SalesDataTable[[#This Row],[Order Date]])</f>
        <v>9</v>
      </c>
      <c r="F1848" s="16" t="str">
        <f>TEXT(SalesDataTable[[#This Row],[Order Date]],"MMM")</f>
        <v>Sep</v>
      </c>
      <c r="G1848" s="4" t="s">
        <v>0</v>
      </c>
      <c r="H1848" s="4" t="s">
        <v>1</v>
      </c>
      <c r="I1848" s="4" t="s">
        <v>8</v>
      </c>
      <c r="J1848" s="4" t="s">
        <v>16</v>
      </c>
      <c r="K1848" s="4" t="s">
        <v>14</v>
      </c>
      <c r="L1848" s="4" t="s">
        <v>44</v>
      </c>
      <c r="M1848" s="8">
        <v>4</v>
      </c>
      <c r="N1848" s="5">
        <v>133.26</v>
      </c>
      <c r="O1848" s="6">
        <v>0.1</v>
      </c>
      <c r="P1848" s="5">
        <v>68.77</v>
      </c>
      <c r="Q1848" s="5">
        <f t="shared" si="112"/>
        <v>479.73599999999999</v>
      </c>
      <c r="R1848" s="5">
        <f t="shared" si="113"/>
        <v>275.08</v>
      </c>
      <c r="S1848" s="5">
        <f t="shared" si="114"/>
        <v>204.65600000000001</v>
      </c>
      <c r="T1848" s="7">
        <f t="shared" si="115"/>
        <v>0.42660129738022579</v>
      </c>
    </row>
    <row r="1849" spans="1:20" ht="15.6">
      <c r="A1849" s="2">
        <v>3679</v>
      </c>
      <c r="B1849" s="3">
        <v>46272</v>
      </c>
      <c r="C1849" s="4">
        <f>YEAR(SalesDataTable[[#This Row],[Order Date]])</f>
        <v>2026</v>
      </c>
      <c r="D1849" s="16" t="str">
        <f>"Q"&amp;ROUNDUP(MONTH(SalesDataTable[[#This Row],[Order Date]])/3,0)</f>
        <v>Q3</v>
      </c>
      <c r="E1849" s="4">
        <f>MONTH(SalesDataTable[[#This Row],[Order Date]])</f>
        <v>9</v>
      </c>
      <c r="F1849" s="16" t="str">
        <f>TEXT(SalesDataTable[[#This Row],[Order Date]],"MMM")</f>
        <v>Sep</v>
      </c>
      <c r="G1849" s="4" t="s">
        <v>6</v>
      </c>
      <c r="H1849" s="4" t="s">
        <v>43</v>
      </c>
      <c r="I1849" s="4" t="s">
        <v>28</v>
      </c>
      <c r="J1849" s="4" t="s">
        <v>13</v>
      </c>
      <c r="K1849" s="4" t="s">
        <v>9</v>
      </c>
      <c r="L1849" s="4" t="s">
        <v>17</v>
      </c>
      <c r="M1849" s="8">
        <v>1</v>
      </c>
      <c r="N1849" s="5">
        <v>147.36000000000001</v>
      </c>
      <c r="O1849" s="6">
        <v>0</v>
      </c>
      <c r="P1849" s="5">
        <v>81.599999999999994</v>
      </c>
      <c r="Q1849" s="5">
        <f t="shared" si="112"/>
        <v>147.36000000000001</v>
      </c>
      <c r="R1849" s="5">
        <f t="shared" si="113"/>
        <v>81.599999999999994</v>
      </c>
      <c r="S1849" s="5">
        <f t="shared" si="114"/>
        <v>65.760000000000019</v>
      </c>
      <c r="T1849" s="7">
        <f t="shared" si="115"/>
        <v>0.44625407166123787</v>
      </c>
    </row>
    <row r="1850" spans="1:20" ht="15.6">
      <c r="A1850" s="2">
        <v>3828</v>
      </c>
      <c r="B1850" s="3">
        <v>46272</v>
      </c>
      <c r="C1850" s="4">
        <f>YEAR(SalesDataTable[[#This Row],[Order Date]])</f>
        <v>2026</v>
      </c>
      <c r="D1850" s="16" t="str">
        <f>"Q"&amp;ROUNDUP(MONTH(SalesDataTable[[#This Row],[Order Date]])/3,0)</f>
        <v>Q3</v>
      </c>
      <c r="E1850" s="4">
        <f>MONTH(SalesDataTable[[#This Row],[Order Date]])</f>
        <v>9</v>
      </c>
      <c r="F1850" s="16" t="str">
        <f>TEXT(SalesDataTable[[#This Row],[Order Date]],"MMM")</f>
        <v>Sep</v>
      </c>
      <c r="G1850" s="4" t="s">
        <v>0</v>
      </c>
      <c r="H1850" s="4" t="s">
        <v>1</v>
      </c>
      <c r="I1850" s="4" t="s">
        <v>2</v>
      </c>
      <c r="J1850" s="4" t="s">
        <v>13</v>
      </c>
      <c r="K1850" s="4" t="s">
        <v>14</v>
      </c>
      <c r="L1850" s="4" t="s">
        <v>48</v>
      </c>
      <c r="M1850" s="8">
        <v>2</v>
      </c>
      <c r="N1850" s="5">
        <v>166.13</v>
      </c>
      <c r="O1850" s="6">
        <v>0.15</v>
      </c>
      <c r="P1850" s="5">
        <v>86.71</v>
      </c>
      <c r="Q1850" s="5">
        <f t="shared" si="112"/>
        <v>282.42099999999999</v>
      </c>
      <c r="R1850" s="5">
        <f t="shared" si="113"/>
        <v>173.42</v>
      </c>
      <c r="S1850" s="5">
        <f t="shared" si="114"/>
        <v>109.001</v>
      </c>
      <c r="T1850" s="7">
        <f t="shared" si="115"/>
        <v>0.38595217777714835</v>
      </c>
    </row>
    <row r="1851" spans="1:20" ht="15.6">
      <c r="A1851" s="2">
        <v>4226</v>
      </c>
      <c r="B1851" s="3">
        <v>46272</v>
      </c>
      <c r="C1851" s="4">
        <f>YEAR(SalesDataTable[[#This Row],[Order Date]])</f>
        <v>2026</v>
      </c>
      <c r="D1851" s="16" t="str">
        <f>"Q"&amp;ROUNDUP(MONTH(SalesDataTable[[#This Row],[Order Date]])/3,0)</f>
        <v>Q3</v>
      </c>
      <c r="E1851" s="4">
        <f>MONTH(SalesDataTable[[#This Row],[Order Date]])</f>
        <v>9</v>
      </c>
      <c r="F1851" s="16" t="str">
        <f>TEXT(SalesDataTable[[#This Row],[Order Date]],"MMM")</f>
        <v>Sep</v>
      </c>
      <c r="G1851" s="4" t="s">
        <v>11</v>
      </c>
      <c r="H1851" s="4" t="s">
        <v>18</v>
      </c>
      <c r="I1851" s="4" t="s">
        <v>2</v>
      </c>
      <c r="J1851" s="4" t="s">
        <v>13</v>
      </c>
      <c r="K1851" s="4" t="s">
        <v>34</v>
      </c>
      <c r="L1851" s="4" t="s">
        <v>45</v>
      </c>
      <c r="M1851" s="8">
        <v>1</v>
      </c>
      <c r="N1851" s="5">
        <v>51.74</v>
      </c>
      <c r="O1851" s="6">
        <v>0</v>
      </c>
      <c r="P1851" s="5">
        <v>22.45</v>
      </c>
      <c r="Q1851" s="5">
        <f t="shared" si="112"/>
        <v>51.74</v>
      </c>
      <c r="R1851" s="5">
        <f t="shared" si="113"/>
        <v>22.45</v>
      </c>
      <c r="S1851" s="5">
        <f t="shared" si="114"/>
        <v>29.290000000000003</v>
      </c>
      <c r="T1851" s="7">
        <f t="shared" si="115"/>
        <v>0.56609972941631237</v>
      </c>
    </row>
    <row r="1852" spans="1:20" ht="15.6">
      <c r="A1852" s="2">
        <v>58</v>
      </c>
      <c r="B1852" s="3">
        <v>46273</v>
      </c>
      <c r="C1852" s="4">
        <f>YEAR(SalesDataTable[[#This Row],[Order Date]])</f>
        <v>2026</v>
      </c>
      <c r="D1852" s="16" t="str">
        <f>"Q"&amp;ROUNDUP(MONTH(SalesDataTable[[#This Row],[Order Date]])/3,0)</f>
        <v>Q3</v>
      </c>
      <c r="E1852" s="4">
        <f>MONTH(SalesDataTable[[#This Row],[Order Date]])</f>
        <v>9</v>
      </c>
      <c r="F1852" s="16" t="str">
        <f>TEXT(SalesDataTable[[#This Row],[Order Date]],"MMM")</f>
        <v>Sep</v>
      </c>
      <c r="G1852" s="4" t="s">
        <v>0</v>
      </c>
      <c r="H1852" s="4" t="s">
        <v>1</v>
      </c>
      <c r="I1852" s="4" t="s">
        <v>19</v>
      </c>
      <c r="J1852" s="4" t="s">
        <v>3</v>
      </c>
      <c r="K1852" s="4" t="s">
        <v>9</v>
      </c>
      <c r="L1852" s="4" t="s">
        <v>46</v>
      </c>
      <c r="M1852" s="8">
        <v>1</v>
      </c>
      <c r="N1852" s="5">
        <v>71.7</v>
      </c>
      <c r="O1852" s="6">
        <v>0</v>
      </c>
      <c r="P1852" s="5">
        <v>32</v>
      </c>
      <c r="Q1852" s="5">
        <f t="shared" si="112"/>
        <v>71.7</v>
      </c>
      <c r="R1852" s="5">
        <f t="shared" si="113"/>
        <v>32</v>
      </c>
      <c r="S1852" s="5">
        <f t="shared" si="114"/>
        <v>39.700000000000003</v>
      </c>
      <c r="T1852" s="7">
        <f t="shared" si="115"/>
        <v>0.55369595536959559</v>
      </c>
    </row>
    <row r="1853" spans="1:20" ht="15.6">
      <c r="A1853" s="2">
        <v>1224</v>
      </c>
      <c r="B1853" s="3">
        <v>46273</v>
      </c>
      <c r="C1853" s="4">
        <f>YEAR(SalesDataTable[[#This Row],[Order Date]])</f>
        <v>2026</v>
      </c>
      <c r="D1853" s="16" t="str">
        <f>"Q"&amp;ROUNDUP(MONTH(SalesDataTable[[#This Row],[Order Date]])/3,0)</f>
        <v>Q3</v>
      </c>
      <c r="E1853" s="4">
        <f>MONTH(SalesDataTable[[#This Row],[Order Date]])</f>
        <v>9</v>
      </c>
      <c r="F1853" s="16" t="str">
        <f>TEXT(SalesDataTable[[#This Row],[Order Date]],"MMM")</f>
        <v>Sep</v>
      </c>
      <c r="G1853" s="4" t="s">
        <v>11</v>
      </c>
      <c r="H1853" s="4" t="s">
        <v>12</v>
      </c>
      <c r="I1853" s="4" t="s">
        <v>2</v>
      </c>
      <c r="J1853" s="4" t="s">
        <v>3</v>
      </c>
      <c r="K1853" s="4" t="s">
        <v>4</v>
      </c>
      <c r="L1853" s="4" t="s">
        <v>26</v>
      </c>
      <c r="M1853" s="8">
        <v>2</v>
      </c>
      <c r="N1853" s="5">
        <v>39.409999999999997</v>
      </c>
      <c r="O1853" s="6">
        <v>0.05</v>
      </c>
      <c r="P1853" s="5">
        <v>17.12</v>
      </c>
      <c r="Q1853" s="5">
        <f t="shared" si="112"/>
        <v>74.878999999999991</v>
      </c>
      <c r="R1853" s="5">
        <f t="shared" si="113"/>
        <v>34.24</v>
      </c>
      <c r="S1853" s="5">
        <f t="shared" si="114"/>
        <v>40.638999999999989</v>
      </c>
      <c r="T1853" s="7">
        <f t="shared" si="115"/>
        <v>0.54272893601677363</v>
      </c>
    </row>
    <row r="1854" spans="1:20" ht="15.6">
      <c r="A1854" s="2">
        <v>4345</v>
      </c>
      <c r="B1854" s="3">
        <v>46273</v>
      </c>
      <c r="C1854" s="4">
        <f>YEAR(SalesDataTable[[#This Row],[Order Date]])</f>
        <v>2026</v>
      </c>
      <c r="D1854" s="16" t="str">
        <f>"Q"&amp;ROUNDUP(MONTH(SalesDataTable[[#This Row],[Order Date]])/3,0)</f>
        <v>Q3</v>
      </c>
      <c r="E1854" s="4">
        <f>MONTH(SalesDataTable[[#This Row],[Order Date]])</f>
        <v>9</v>
      </c>
      <c r="F1854" s="16" t="str">
        <f>TEXT(SalesDataTable[[#This Row],[Order Date]],"MMM")</f>
        <v>Sep</v>
      </c>
      <c r="G1854" s="4" t="s">
        <v>0</v>
      </c>
      <c r="H1854" s="4" t="s">
        <v>36</v>
      </c>
      <c r="I1854" s="4" t="s">
        <v>2</v>
      </c>
      <c r="J1854" s="4" t="s">
        <v>13</v>
      </c>
      <c r="K1854" s="4" t="s">
        <v>23</v>
      </c>
      <c r="L1854" s="4" t="s">
        <v>24</v>
      </c>
      <c r="M1854" s="8">
        <v>2</v>
      </c>
      <c r="N1854" s="5">
        <v>345.33</v>
      </c>
      <c r="O1854" s="6">
        <v>0</v>
      </c>
      <c r="P1854" s="5">
        <v>198.22</v>
      </c>
      <c r="Q1854" s="5">
        <f t="shared" si="112"/>
        <v>690.66</v>
      </c>
      <c r="R1854" s="5">
        <f t="shared" si="113"/>
        <v>396.44</v>
      </c>
      <c r="S1854" s="5">
        <f t="shared" si="114"/>
        <v>294.21999999999997</v>
      </c>
      <c r="T1854" s="7">
        <f t="shared" si="115"/>
        <v>0.42599832044710856</v>
      </c>
    </row>
    <row r="1855" spans="1:20" ht="15.6">
      <c r="A1855" s="2">
        <v>1069</v>
      </c>
      <c r="B1855" s="3">
        <v>46274</v>
      </c>
      <c r="C1855" s="4">
        <f>YEAR(SalesDataTable[[#This Row],[Order Date]])</f>
        <v>2026</v>
      </c>
      <c r="D1855" s="16" t="str">
        <f>"Q"&amp;ROUNDUP(MONTH(SalesDataTable[[#This Row],[Order Date]])/3,0)</f>
        <v>Q3</v>
      </c>
      <c r="E1855" s="4">
        <f>MONTH(SalesDataTable[[#This Row],[Order Date]])</f>
        <v>9</v>
      </c>
      <c r="F1855" s="16" t="str">
        <f>TEXT(SalesDataTable[[#This Row],[Order Date]],"MMM")</f>
        <v>Sep</v>
      </c>
      <c r="G1855" s="4" t="s">
        <v>20</v>
      </c>
      <c r="H1855" s="4" t="s">
        <v>47</v>
      </c>
      <c r="I1855" s="4" t="s">
        <v>2</v>
      </c>
      <c r="J1855" s="4" t="s">
        <v>3</v>
      </c>
      <c r="K1855" s="4" t="s">
        <v>9</v>
      </c>
      <c r="L1855" s="4" t="s">
        <v>17</v>
      </c>
      <c r="M1855" s="8">
        <v>1</v>
      </c>
      <c r="N1855" s="5">
        <v>145.33000000000001</v>
      </c>
      <c r="O1855" s="6">
        <v>0.1</v>
      </c>
      <c r="P1855" s="5">
        <v>80.97</v>
      </c>
      <c r="Q1855" s="5">
        <f t="shared" si="112"/>
        <v>130.79700000000003</v>
      </c>
      <c r="R1855" s="5">
        <f t="shared" si="113"/>
        <v>80.97</v>
      </c>
      <c r="S1855" s="5">
        <f t="shared" si="114"/>
        <v>49.827000000000027</v>
      </c>
      <c r="T1855" s="7">
        <f t="shared" si="115"/>
        <v>0.3809491043372556</v>
      </c>
    </row>
    <row r="1856" spans="1:20" ht="15.6">
      <c r="A1856" s="2">
        <v>1489</v>
      </c>
      <c r="B1856" s="3">
        <v>46274</v>
      </c>
      <c r="C1856" s="4">
        <f>YEAR(SalesDataTable[[#This Row],[Order Date]])</f>
        <v>2026</v>
      </c>
      <c r="D1856" s="16" t="str">
        <f>"Q"&amp;ROUNDUP(MONTH(SalesDataTable[[#This Row],[Order Date]])/3,0)</f>
        <v>Q3</v>
      </c>
      <c r="E1856" s="4">
        <f>MONTH(SalesDataTable[[#This Row],[Order Date]])</f>
        <v>9</v>
      </c>
      <c r="F1856" s="16" t="str">
        <f>TEXT(SalesDataTable[[#This Row],[Order Date]],"MMM")</f>
        <v>Sep</v>
      </c>
      <c r="G1856" s="4" t="s">
        <v>0</v>
      </c>
      <c r="H1856" s="4" t="s">
        <v>1</v>
      </c>
      <c r="I1856" s="4" t="s">
        <v>2</v>
      </c>
      <c r="J1856" s="4" t="s">
        <v>3</v>
      </c>
      <c r="K1856" s="4" t="s">
        <v>4</v>
      </c>
      <c r="L1856" s="4" t="s">
        <v>22</v>
      </c>
      <c r="M1856" s="8">
        <v>3</v>
      </c>
      <c r="N1856" s="5">
        <v>50.03</v>
      </c>
      <c r="O1856" s="6">
        <v>0.1</v>
      </c>
      <c r="P1856" s="5">
        <v>22.89</v>
      </c>
      <c r="Q1856" s="5">
        <f t="shared" si="112"/>
        <v>135.08100000000002</v>
      </c>
      <c r="R1856" s="5">
        <f t="shared" si="113"/>
        <v>68.67</v>
      </c>
      <c r="S1856" s="5">
        <f t="shared" si="114"/>
        <v>66.411000000000016</v>
      </c>
      <c r="T1856" s="7">
        <f t="shared" si="115"/>
        <v>0.49163835032313952</v>
      </c>
    </row>
    <row r="1857" spans="1:20" ht="15.6">
      <c r="A1857" s="2">
        <v>2045</v>
      </c>
      <c r="B1857" s="3">
        <v>46274</v>
      </c>
      <c r="C1857" s="4">
        <f>YEAR(SalesDataTable[[#This Row],[Order Date]])</f>
        <v>2026</v>
      </c>
      <c r="D1857" s="16" t="str">
        <f>"Q"&amp;ROUNDUP(MONTH(SalesDataTable[[#This Row],[Order Date]])/3,0)</f>
        <v>Q3</v>
      </c>
      <c r="E1857" s="4">
        <f>MONTH(SalesDataTable[[#This Row],[Order Date]])</f>
        <v>9</v>
      </c>
      <c r="F1857" s="16" t="str">
        <f>TEXT(SalesDataTable[[#This Row],[Order Date]],"MMM")</f>
        <v>Sep</v>
      </c>
      <c r="G1857" s="4" t="s">
        <v>6</v>
      </c>
      <c r="H1857" s="4" t="s">
        <v>7</v>
      </c>
      <c r="I1857" s="4" t="s">
        <v>28</v>
      </c>
      <c r="J1857" s="4" t="s">
        <v>3</v>
      </c>
      <c r="K1857" s="4" t="s">
        <v>14</v>
      </c>
      <c r="L1857" s="4" t="s">
        <v>15</v>
      </c>
      <c r="M1857" s="8">
        <v>1</v>
      </c>
      <c r="N1857" s="5">
        <v>35.68</v>
      </c>
      <c r="O1857" s="6">
        <v>0.05</v>
      </c>
      <c r="P1857" s="5">
        <v>13.37</v>
      </c>
      <c r="Q1857" s="5">
        <f t="shared" si="112"/>
        <v>33.896000000000001</v>
      </c>
      <c r="R1857" s="5">
        <f t="shared" si="113"/>
        <v>13.37</v>
      </c>
      <c r="S1857" s="5">
        <f t="shared" si="114"/>
        <v>20.526000000000003</v>
      </c>
      <c r="T1857" s="7">
        <f t="shared" si="115"/>
        <v>0.60555817795610112</v>
      </c>
    </row>
    <row r="1858" spans="1:20" ht="15.6">
      <c r="A1858" s="2">
        <v>2610</v>
      </c>
      <c r="B1858" s="3">
        <v>46274</v>
      </c>
      <c r="C1858" s="4">
        <f>YEAR(SalesDataTable[[#This Row],[Order Date]])</f>
        <v>2026</v>
      </c>
      <c r="D1858" s="16" t="str">
        <f>"Q"&amp;ROUNDUP(MONTH(SalesDataTable[[#This Row],[Order Date]])/3,0)</f>
        <v>Q3</v>
      </c>
      <c r="E1858" s="4">
        <f>MONTH(SalesDataTable[[#This Row],[Order Date]])</f>
        <v>9</v>
      </c>
      <c r="F1858" s="16" t="str">
        <f>TEXT(SalesDataTable[[#This Row],[Order Date]],"MMM")</f>
        <v>Sep</v>
      </c>
      <c r="G1858" s="4" t="s">
        <v>20</v>
      </c>
      <c r="H1858" s="4" t="s">
        <v>33</v>
      </c>
      <c r="I1858" s="4" t="s">
        <v>2</v>
      </c>
      <c r="J1858" s="4" t="s">
        <v>3</v>
      </c>
      <c r="K1858" s="4" t="s">
        <v>23</v>
      </c>
      <c r="L1858" s="4" t="s">
        <v>24</v>
      </c>
      <c r="M1858" s="8">
        <v>1</v>
      </c>
      <c r="N1858" s="5">
        <v>341.87</v>
      </c>
      <c r="O1858" s="6">
        <v>0.1</v>
      </c>
      <c r="P1858" s="5">
        <v>190.66</v>
      </c>
      <c r="Q1858" s="5">
        <f t="shared" ref="Q1858:Q1921" si="116">M1858*N1858*(1-O1858)</f>
        <v>307.68299999999999</v>
      </c>
      <c r="R1858" s="5">
        <f t="shared" ref="R1858:R1921" si="117">M1858*P1858</f>
        <v>190.66</v>
      </c>
      <c r="S1858" s="5">
        <f t="shared" ref="S1858:S1921" si="118">Q1858-R1858</f>
        <v>117.023</v>
      </c>
      <c r="T1858" s="7">
        <f t="shared" ref="T1858:T1921" si="119">IFERROR(S1858/Q1858,0)</f>
        <v>0.38033625517171893</v>
      </c>
    </row>
    <row r="1859" spans="1:20" ht="15.6">
      <c r="A1859" s="2">
        <v>4210</v>
      </c>
      <c r="B1859" s="3">
        <v>46274</v>
      </c>
      <c r="C1859" s="4">
        <f>YEAR(SalesDataTable[[#This Row],[Order Date]])</f>
        <v>2026</v>
      </c>
      <c r="D1859" s="16" t="str">
        <f>"Q"&amp;ROUNDUP(MONTH(SalesDataTable[[#This Row],[Order Date]])/3,0)</f>
        <v>Q3</v>
      </c>
      <c r="E1859" s="4">
        <f>MONTH(SalesDataTable[[#This Row],[Order Date]])</f>
        <v>9</v>
      </c>
      <c r="F1859" s="16" t="str">
        <f>TEXT(SalesDataTable[[#This Row],[Order Date]],"MMM")</f>
        <v>Sep</v>
      </c>
      <c r="G1859" s="4" t="s">
        <v>6</v>
      </c>
      <c r="H1859" s="4" t="s">
        <v>27</v>
      </c>
      <c r="I1859" s="4" t="s">
        <v>2</v>
      </c>
      <c r="J1859" s="4" t="s">
        <v>3</v>
      </c>
      <c r="K1859" s="4" t="s">
        <v>14</v>
      </c>
      <c r="L1859" s="4" t="s">
        <v>48</v>
      </c>
      <c r="M1859" s="8">
        <v>1</v>
      </c>
      <c r="N1859" s="5">
        <v>164.6</v>
      </c>
      <c r="O1859" s="6">
        <v>0</v>
      </c>
      <c r="P1859" s="5">
        <v>87.21</v>
      </c>
      <c r="Q1859" s="5">
        <f t="shared" si="116"/>
        <v>164.6</v>
      </c>
      <c r="R1859" s="5">
        <f t="shared" si="117"/>
        <v>87.21</v>
      </c>
      <c r="S1859" s="5">
        <f t="shared" si="118"/>
        <v>77.39</v>
      </c>
      <c r="T1859" s="7">
        <f t="shared" si="119"/>
        <v>0.47017010935601461</v>
      </c>
    </row>
    <row r="1860" spans="1:20" ht="15.6">
      <c r="A1860" s="2">
        <v>4584</v>
      </c>
      <c r="B1860" s="3">
        <v>46274</v>
      </c>
      <c r="C1860" s="4">
        <f>YEAR(SalesDataTable[[#This Row],[Order Date]])</f>
        <v>2026</v>
      </c>
      <c r="D1860" s="16" t="str">
        <f>"Q"&amp;ROUNDUP(MONTH(SalesDataTable[[#This Row],[Order Date]])/3,0)</f>
        <v>Q3</v>
      </c>
      <c r="E1860" s="4">
        <f>MONTH(SalesDataTable[[#This Row],[Order Date]])</f>
        <v>9</v>
      </c>
      <c r="F1860" s="16" t="str">
        <f>TEXT(SalesDataTable[[#This Row],[Order Date]],"MMM")</f>
        <v>Sep</v>
      </c>
      <c r="G1860" s="4" t="s">
        <v>20</v>
      </c>
      <c r="H1860" s="4" t="s">
        <v>33</v>
      </c>
      <c r="I1860" s="4" t="s">
        <v>2</v>
      </c>
      <c r="J1860" s="4" t="s">
        <v>3</v>
      </c>
      <c r="K1860" s="4" t="s">
        <v>34</v>
      </c>
      <c r="L1860" s="4" t="s">
        <v>35</v>
      </c>
      <c r="M1860" s="8">
        <v>2</v>
      </c>
      <c r="N1860" s="5">
        <v>41.24</v>
      </c>
      <c r="O1860" s="6">
        <v>0</v>
      </c>
      <c r="P1860" s="5">
        <v>14.46</v>
      </c>
      <c r="Q1860" s="5">
        <f t="shared" si="116"/>
        <v>82.48</v>
      </c>
      <c r="R1860" s="5">
        <f t="shared" si="117"/>
        <v>28.92</v>
      </c>
      <c r="S1860" s="5">
        <f t="shared" si="118"/>
        <v>53.56</v>
      </c>
      <c r="T1860" s="7">
        <f t="shared" si="119"/>
        <v>0.64936954413191073</v>
      </c>
    </row>
    <row r="1861" spans="1:20" ht="15.6">
      <c r="A1861" s="2">
        <v>44</v>
      </c>
      <c r="B1861" s="3">
        <v>46275</v>
      </c>
      <c r="C1861" s="4">
        <f>YEAR(SalesDataTable[[#This Row],[Order Date]])</f>
        <v>2026</v>
      </c>
      <c r="D1861" s="16" t="str">
        <f>"Q"&amp;ROUNDUP(MONTH(SalesDataTable[[#This Row],[Order Date]])/3,0)</f>
        <v>Q3</v>
      </c>
      <c r="E1861" s="4">
        <f>MONTH(SalesDataTable[[#This Row],[Order Date]])</f>
        <v>9</v>
      </c>
      <c r="F1861" s="16" t="str">
        <f>TEXT(SalesDataTable[[#This Row],[Order Date]],"MMM")</f>
        <v>Sep</v>
      </c>
      <c r="G1861" s="4" t="s">
        <v>11</v>
      </c>
      <c r="H1861" s="4" t="s">
        <v>39</v>
      </c>
      <c r="I1861" s="4" t="s">
        <v>19</v>
      </c>
      <c r="J1861" s="4" t="s">
        <v>13</v>
      </c>
      <c r="K1861" s="4" t="s">
        <v>4</v>
      </c>
      <c r="L1861" s="4" t="s">
        <v>26</v>
      </c>
      <c r="M1861" s="8">
        <v>1</v>
      </c>
      <c r="N1861" s="5">
        <v>40.1</v>
      </c>
      <c r="O1861" s="6">
        <v>0</v>
      </c>
      <c r="P1861" s="5">
        <v>16.920000000000002</v>
      </c>
      <c r="Q1861" s="5">
        <f t="shared" si="116"/>
        <v>40.1</v>
      </c>
      <c r="R1861" s="5">
        <f t="shared" si="117"/>
        <v>16.920000000000002</v>
      </c>
      <c r="S1861" s="5">
        <f t="shared" si="118"/>
        <v>23.18</v>
      </c>
      <c r="T1861" s="7">
        <f t="shared" si="119"/>
        <v>0.57805486284289276</v>
      </c>
    </row>
    <row r="1862" spans="1:20" ht="15.6">
      <c r="A1862" s="2">
        <v>97</v>
      </c>
      <c r="B1862" s="3">
        <v>46275</v>
      </c>
      <c r="C1862" s="4">
        <f>YEAR(SalesDataTable[[#This Row],[Order Date]])</f>
        <v>2026</v>
      </c>
      <c r="D1862" s="16" t="str">
        <f>"Q"&amp;ROUNDUP(MONTH(SalesDataTable[[#This Row],[Order Date]])/3,0)</f>
        <v>Q3</v>
      </c>
      <c r="E1862" s="4">
        <f>MONTH(SalesDataTable[[#This Row],[Order Date]])</f>
        <v>9</v>
      </c>
      <c r="F1862" s="16" t="str">
        <f>TEXT(SalesDataTable[[#This Row],[Order Date]],"MMM")</f>
        <v>Sep</v>
      </c>
      <c r="G1862" s="4" t="s">
        <v>6</v>
      </c>
      <c r="H1862" s="4" t="s">
        <v>27</v>
      </c>
      <c r="I1862" s="4" t="s">
        <v>2</v>
      </c>
      <c r="J1862" s="4" t="s">
        <v>13</v>
      </c>
      <c r="K1862" s="4" t="s">
        <v>23</v>
      </c>
      <c r="L1862" s="4" t="s">
        <v>40</v>
      </c>
      <c r="M1862" s="8">
        <v>2</v>
      </c>
      <c r="N1862" s="5">
        <v>80.239999999999995</v>
      </c>
      <c r="O1862" s="6">
        <v>0</v>
      </c>
      <c r="P1862" s="5">
        <v>40.5</v>
      </c>
      <c r="Q1862" s="5">
        <f t="shared" si="116"/>
        <v>160.47999999999999</v>
      </c>
      <c r="R1862" s="5">
        <f t="shared" si="117"/>
        <v>81</v>
      </c>
      <c r="S1862" s="5">
        <f t="shared" si="118"/>
        <v>79.47999999999999</v>
      </c>
      <c r="T1862" s="7">
        <f t="shared" si="119"/>
        <v>0.49526420737786636</v>
      </c>
    </row>
    <row r="1863" spans="1:20" ht="15.6">
      <c r="A1863" s="2">
        <v>1015</v>
      </c>
      <c r="B1863" s="3">
        <v>46275</v>
      </c>
      <c r="C1863" s="4">
        <f>YEAR(SalesDataTable[[#This Row],[Order Date]])</f>
        <v>2026</v>
      </c>
      <c r="D1863" s="16" t="str">
        <f>"Q"&amp;ROUNDUP(MONTH(SalesDataTable[[#This Row],[Order Date]])/3,0)</f>
        <v>Q3</v>
      </c>
      <c r="E1863" s="4">
        <f>MONTH(SalesDataTable[[#This Row],[Order Date]])</f>
        <v>9</v>
      </c>
      <c r="F1863" s="16" t="str">
        <f>TEXT(SalesDataTable[[#This Row],[Order Date]],"MMM")</f>
        <v>Sep</v>
      </c>
      <c r="G1863" s="4" t="s">
        <v>11</v>
      </c>
      <c r="H1863" s="4" t="s">
        <v>18</v>
      </c>
      <c r="I1863" s="4" t="s">
        <v>2</v>
      </c>
      <c r="J1863" s="4" t="s">
        <v>13</v>
      </c>
      <c r="K1863" s="4" t="s">
        <v>9</v>
      </c>
      <c r="L1863" s="4" t="s">
        <v>37</v>
      </c>
      <c r="M1863" s="8">
        <v>4</v>
      </c>
      <c r="N1863" s="5">
        <v>151.01</v>
      </c>
      <c r="O1863" s="6">
        <v>0</v>
      </c>
      <c r="P1863" s="5">
        <v>80.569999999999993</v>
      </c>
      <c r="Q1863" s="5">
        <f t="shared" si="116"/>
        <v>604.04</v>
      </c>
      <c r="R1863" s="5">
        <f t="shared" si="117"/>
        <v>322.27999999999997</v>
      </c>
      <c r="S1863" s="5">
        <f t="shared" si="118"/>
        <v>281.76</v>
      </c>
      <c r="T1863" s="7">
        <f t="shared" si="119"/>
        <v>0.46645917488908023</v>
      </c>
    </row>
    <row r="1864" spans="1:20" ht="15.6">
      <c r="A1864" s="2">
        <v>1128</v>
      </c>
      <c r="B1864" s="3">
        <v>46275</v>
      </c>
      <c r="C1864" s="4">
        <f>YEAR(SalesDataTable[[#This Row],[Order Date]])</f>
        <v>2026</v>
      </c>
      <c r="D1864" s="16" t="str">
        <f>"Q"&amp;ROUNDUP(MONTH(SalesDataTable[[#This Row],[Order Date]])/3,0)</f>
        <v>Q3</v>
      </c>
      <c r="E1864" s="4">
        <f>MONTH(SalesDataTable[[#This Row],[Order Date]])</f>
        <v>9</v>
      </c>
      <c r="F1864" s="16" t="str">
        <f>TEXT(SalesDataTable[[#This Row],[Order Date]],"MMM")</f>
        <v>Sep</v>
      </c>
      <c r="G1864" s="4" t="s">
        <v>0</v>
      </c>
      <c r="H1864" s="4" t="s">
        <v>50</v>
      </c>
      <c r="I1864" s="4" t="s">
        <v>28</v>
      </c>
      <c r="J1864" s="4" t="s">
        <v>3</v>
      </c>
      <c r="K1864" s="4" t="s">
        <v>4</v>
      </c>
      <c r="L1864" s="4" t="s">
        <v>22</v>
      </c>
      <c r="M1864" s="8">
        <v>1</v>
      </c>
      <c r="N1864" s="5">
        <v>51.32</v>
      </c>
      <c r="O1864" s="6">
        <v>0.1</v>
      </c>
      <c r="P1864" s="5">
        <v>22.67</v>
      </c>
      <c r="Q1864" s="5">
        <f t="shared" si="116"/>
        <v>46.188000000000002</v>
      </c>
      <c r="R1864" s="5">
        <f t="shared" si="117"/>
        <v>22.67</v>
      </c>
      <c r="S1864" s="5">
        <f t="shared" si="118"/>
        <v>23.518000000000001</v>
      </c>
      <c r="T1864" s="7">
        <f t="shared" si="119"/>
        <v>0.50917987356023209</v>
      </c>
    </row>
    <row r="1865" spans="1:20" ht="15.6">
      <c r="A1865" s="2">
        <v>3548</v>
      </c>
      <c r="B1865" s="3">
        <v>46275</v>
      </c>
      <c r="C1865" s="4">
        <f>YEAR(SalesDataTable[[#This Row],[Order Date]])</f>
        <v>2026</v>
      </c>
      <c r="D1865" s="16" t="str">
        <f>"Q"&amp;ROUNDUP(MONTH(SalesDataTable[[#This Row],[Order Date]])/3,0)</f>
        <v>Q3</v>
      </c>
      <c r="E1865" s="4">
        <f>MONTH(SalesDataTable[[#This Row],[Order Date]])</f>
        <v>9</v>
      </c>
      <c r="F1865" s="16" t="str">
        <f>TEXT(SalesDataTable[[#This Row],[Order Date]],"MMM")</f>
        <v>Sep</v>
      </c>
      <c r="G1865" s="4" t="s">
        <v>20</v>
      </c>
      <c r="H1865" s="4" t="s">
        <v>31</v>
      </c>
      <c r="I1865" s="4" t="s">
        <v>19</v>
      </c>
      <c r="J1865" s="4" t="s">
        <v>3</v>
      </c>
      <c r="K1865" s="4" t="s">
        <v>9</v>
      </c>
      <c r="L1865" s="4" t="s">
        <v>46</v>
      </c>
      <c r="M1865" s="8">
        <v>2</v>
      </c>
      <c r="N1865" s="5">
        <v>72.61</v>
      </c>
      <c r="O1865" s="6">
        <v>0</v>
      </c>
      <c r="P1865" s="5">
        <v>32.68</v>
      </c>
      <c r="Q1865" s="5">
        <f t="shared" si="116"/>
        <v>145.22</v>
      </c>
      <c r="R1865" s="5">
        <f t="shared" si="117"/>
        <v>65.36</v>
      </c>
      <c r="S1865" s="5">
        <f t="shared" si="118"/>
        <v>79.86</v>
      </c>
      <c r="T1865" s="7">
        <f t="shared" si="119"/>
        <v>0.54992425285773305</v>
      </c>
    </row>
    <row r="1866" spans="1:20" ht="15.6">
      <c r="A1866" s="2">
        <v>242</v>
      </c>
      <c r="B1866" s="3">
        <v>46276</v>
      </c>
      <c r="C1866" s="4">
        <f>YEAR(SalesDataTable[[#This Row],[Order Date]])</f>
        <v>2026</v>
      </c>
      <c r="D1866" s="16" t="str">
        <f>"Q"&amp;ROUNDUP(MONTH(SalesDataTable[[#This Row],[Order Date]])/3,0)</f>
        <v>Q3</v>
      </c>
      <c r="E1866" s="4">
        <f>MONTH(SalesDataTable[[#This Row],[Order Date]])</f>
        <v>9</v>
      </c>
      <c r="F1866" s="16" t="str">
        <f>TEXT(SalesDataTable[[#This Row],[Order Date]],"MMM")</f>
        <v>Sep</v>
      </c>
      <c r="G1866" s="4" t="s">
        <v>20</v>
      </c>
      <c r="H1866" s="4" t="s">
        <v>47</v>
      </c>
      <c r="I1866" s="4" t="s">
        <v>28</v>
      </c>
      <c r="J1866" s="4" t="s">
        <v>16</v>
      </c>
      <c r="K1866" s="4" t="s">
        <v>34</v>
      </c>
      <c r="L1866" s="4" t="s">
        <v>35</v>
      </c>
      <c r="M1866" s="8">
        <v>5</v>
      </c>
      <c r="N1866" s="5">
        <v>40.94</v>
      </c>
      <c r="O1866" s="6">
        <v>0</v>
      </c>
      <c r="P1866" s="5">
        <v>14.78</v>
      </c>
      <c r="Q1866" s="5">
        <f t="shared" si="116"/>
        <v>204.7</v>
      </c>
      <c r="R1866" s="5">
        <f t="shared" si="117"/>
        <v>73.899999999999991</v>
      </c>
      <c r="S1866" s="5">
        <f t="shared" si="118"/>
        <v>130.80000000000001</v>
      </c>
      <c r="T1866" s="7">
        <f t="shared" si="119"/>
        <v>0.6389838788470934</v>
      </c>
    </row>
    <row r="1867" spans="1:20" ht="15.6">
      <c r="A1867" s="2">
        <v>784</v>
      </c>
      <c r="B1867" s="3">
        <v>46276</v>
      </c>
      <c r="C1867" s="4">
        <f>YEAR(SalesDataTable[[#This Row],[Order Date]])</f>
        <v>2026</v>
      </c>
      <c r="D1867" s="16" t="str">
        <f>"Q"&amp;ROUNDUP(MONTH(SalesDataTable[[#This Row],[Order Date]])/3,0)</f>
        <v>Q3</v>
      </c>
      <c r="E1867" s="4">
        <f>MONTH(SalesDataTable[[#This Row],[Order Date]])</f>
        <v>9</v>
      </c>
      <c r="F1867" s="16" t="str">
        <f>TEXT(SalesDataTable[[#This Row],[Order Date]],"MMM")</f>
        <v>Sep</v>
      </c>
      <c r="G1867" s="4" t="s">
        <v>11</v>
      </c>
      <c r="H1867" s="4" t="s">
        <v>52</v>
      </c>
      <c r="I1867" s="4" t="s">
        <v>28</v>
      </c>
      <c r="J1867" s="4" t="s">
        <v>13</v>
      </c>
      <c r="K1867" s="4" t="s">
        <v>4</v>
      </c>
      <c r="L1867" s="4" t="s">
        <v>5</v>
      </c>
      <c r="M1867" s="8">
        <v>4</v>
      </c>
      <c r="N1867" s="5">
        <v>81.69</v>
      </c>
      <c r="O1867" s="6">
        <v>0</v>
      </c>
      <c r="P1867" s="5">
        <v>42.23</v>
      </c>
      <c r="Q1867" s="5">
        <f t="shared" si="116"/>
        <v>326.76</v>
      </c>
      <c r="R1867" s="5">
        <f t="shared" si="117"/>
        <v>168.92</v>
      </c>
      <c r="S1867" s="5">
        <f t="shared" si="118"/>
        <v>157.84</v>
      </c>
      <c r="T1867" s="7">
        <f t="shared" si="119"/>
        <v>0.48304566042355246</v>
      </c>
    </row>
    <row r="1868" spans="1:20" ht="15.6">
      <c r="A1868" s="2">
        <v>1535</v>
      </c>
      <c r="B1868" s="3">
        <v>46276</v>
      </c>
      <c r="C1868" s="4">
        <f>YEAR(SalesDataTable[[#This Row],[Order Date]])</f>
        <v>2026</v>
      </c>
      <c r="D1868" s="16" t="str">
        <f>"Q"&amp;ROUNDUP(MONTH(SalesDataTable[[#This Row],[Order Date]])/3,0)</f>
        <v>Q3</v>
      </c>
      <c r="E1868" s="4">
        <f>MONTH(SalesDataTable[[#This Row],[Order Date]])</f>
        <v>9</v>
      </c>
      <c r="F1868" s="16" t="str">
        <f>TEXT(SalesDataTable[[#This Row],[Order Date]],"MMM")</f>
        <v>Sep</v>
      </c>
      <c r="G1868" s="4" t="s">
        <v>0</v>
      </c>
      <c r="H1868" s="4" t="s">
        <v>50</v>
      </c>
      <c r="I1868" s="4" t="s">
        <v>19</v>
      </c>
      <c r="J1868" s="4" t="s">
        <v>13</v>
      </c>
      <c r="K1868" s="4" t="s">
        <v>4</v>
      </c>
      <c r="L1868" s="4" t="s">
        <v>22</v>
      </c>
      <c r="M1868" s="8">
        <v>1</v>
      </c>
      <c r="N1868" s="5">
        <v>51.25</v>
      </c>
      <c r="O1868" s="6">
        <v>0.05</v>
      </c>
      <c r="P1868" s="5">
        <v>21.99</v>
      </c>
      <c r="Q1868" s="5">
        <f t="shared" si="116"/>
        <v>48.6875</v>
      </c>
      <c r="R1868" s="5">
        <f t="shared" si="117"/>
        <v>21.99</v>
      </c>
      <c r="S1868" s="5">
        <f t="shared" si="118"/>
        <v>26.697500000000002</v>
      </c>
      <c r="T1868" s="7">
        <f t="shared" si="119"/>
        <v>0.54834403080872918</v>
      </c>
    </row>
    <row r="1869" spans="1:20" ht="15.6">
      <c r="A1869" s="2">
        <v>1687</v>
      </c>
      <c r="B1869" s="3">
        <v>46276</v>
      </c>
      <c r="C1869" s="4">
        <f>YEAR(SalesDataTable[[#This Row],[Order Date]])</f>
        <v>2026</v>
      </c>
      <c r="D1869" s="16" t="str">
        <f>"Q"&amp;ROUNDUP(MONTH(SalesDataTable[[#This Row],[Order Date]])/3,0)</f>
        <v>Q3</v>
      </c>
      <c r="E1869" s="4">
        <f>MONTH(SalesDataTable[[#This Row],[Order Date]])</f>
        <v>9</v>
      </c>
      <c r="F1869" s="16" t="str">
        <f>TEXT(SalesDataTable[[#This Row],[Order Date]],"MMM")</f>
        <v>Sep</v>
      </c>
      <c r="G1869" s="4" t="s">
        <v>11</v>
      </c>
      <c r="H1869" s="4" t="s">
        <v>52</v>
      </c>
      <c r="I1869" s="4" t="s">
        <v>2</v>
      </c>
      <c r="J1869" s="4" t="s">
        <v>3</v>
      </c>
      <c r="K1869" s="4" t="s">
        <v>34</v>
      </c>
      <c r="L1869" s="4" t="s">
        <v>45</v>
      </c>
      <c r="M1869" s="8">
        <v>1</v>
      </c>
      <c r="N1869" s="5">
        <v>50.78</v>
      </c>
      <c r="O1869" s="6">
        <v>0.05</v>
      </c>
      <c r="P1869" s="5">
        <v>22.52</v>
      </c>
      <c r="Q1869" s="5">
        <f t="shared" si="116"/>
        <v>48.241</v>
      </c>
      <c r="R1869" s="5">
        <f t="shared" si="117"/>
        <v>22.52</v>
      </c>
      <c r="S1869" s="5">
        <f t="shared" si="118"/>
        <v>25.721</v>
      </c>
      <c r="T1869" s="7">
        <f t="shared" si="119"/>
        <v>0.5331771729441761</v>
      </c>
    </row>
    <row r="1870" spans="1:20" ht="15.6">
      <c r="A1870" s="2">
        <v>2162</v>
      </c>
      <c r="B1870" s="3">
        <v>46276</v>
      </c>
      <c r="C1870" s="4">
        <f>YEAR(SalesDataTable[[#This Row],[Order Date]])</f>
        <v>2026</v>
      </c>
      <c r="D1870" s="16" t="str">
        <f>"Q"&amp;ROUNDUP(MONTH(SalesDataTable[[#This Row],[Order Date]])/3,0)</f>
        <v>Q3</v>
      </c>
      <c r="E1870" s="4">
        <f>MONTH(SalesDataTable[[#This Row],[Order Date]])</f>
        <v>9</v>
      </c>
      <c r="F1870" s="16" t="str">
        <f>TEXT(SalesDataTable[[#This Row],[Order Date]],"MMM")</f>
        <v>Sep</v>
      </c>
      <c r="G1870" s="4" t="s">
        <v>6</v>
      </c>
      <c r="H1870" s="4" t="s">
        <v>7</v>
      </c>
      <c r="I1870" s="4" t="s">
        <v>2</v>
      </c>
      <c r="J1870" s="4" t="s">
        <v>13</v>
      </c>
      <c r="K1870" s="4" t="s">
        <v>14</v>
      </c>
      <c r="L1870" s="4" t="s">
        <v>44</v>
      </c>
      <c r="M1870" s="8">
        <v>1</v>
      </c>
      <c r="N1870" s="5">
        <v>133.31</v>
      </c>
      <c r="O1870" s="6">
        <v>0.05</v>
      </c>
      <c r="P1870" s="5">
        <v>67.790000000000006</v>
      </c>
      <c r="Q1870" s="5">
        <f t="shared" si="116"/>
        <v>126.64449999999999</v>
      </c>
      <c r="R1870" s="5">
        <f t="shared" si="117"/>
        <v>67.790000000000006</v>
      </c>
      <c r="S1870" s="5">
        <f t="shared" si="118"/>
        <v>58.854499999999987</v>
      </c>
      <c r="T1870" s="7">
        <f t="shared" si="119"/>
        <v>0.46472211584395684</v>
      </c>
    </row>
    <row r="1871" spans="1:20" ht="15.6">
      <c r="A1871" s="2">
        <v>2307</v>
      </c>
      <c r="B1871" s="3">
        <v>46276</v>
      </c>
      <c r="C1871" s="4">
        <f>YEAR(SalesDataTable[[#This Row],[Order Date]])</f>
        <v>2026</v>
      </c>
      <c r="D1871" s="16" t="str">
        <f>"Q"&amp;ROUNDUP(MONTH(SalesDataTable[[#This Row],[Order Date]])/3,0)</f>
        <v>Q3</v>
      </c>
      <c r="E1871" s="4">
        <f>MONTH(SalesDataTable[[#This Row],[Order Date]])</f>
        <v>9</v>
      </c>
      <c r="F1871" s="16" t="str">
        <f>TEXT(SalesDataTable[[#This Row],[Order Date]],"MMM")</f>
        <v>Sep</v>
      </c>
      <c r="G1871" s="4" t="s">
        <v>11</v>
      </c>
      <c r="H1871" s="4" t="s">
        <v>12</v>
      </c>
      <c r="I1871" s="4" t="s">
        <v>2</v>
      </c>
      <c r="J1871" s="4" t="s">
        <v>3</v>
      </c>
      <c r="K1871" s="4" t="s">
        <v>14</v>
      </c>
      <c r="L1871" s="4" t="s">
        <v>48</v>
      </c>
      <c r="M1871" s="8">
        <v>1</v>
      </c>
      <c r="N1871" s="5">
        <v>162.06</v>
      </c>
      <c r="O1871" s="6">
        <v>0</v>
      </c>
      <c r="P1871" s="5">
        <v>86.95</v>
      </c>
      <c r="Q1871" s="5">
        <f t="shared" si="116"/>
        <v>162.06</v>
      </c>
      <c r="R1871" s="5">
        <f t="shared" si="117"/>
        <v>86.95</v>
      </c>
      <c r="S1871" s="5">
        <f t="shared" si="118"/>
        <v>75.11</v>
      </c>
      <c r="T1871" s="7">
        <f t="shared" si="119"/>
        <v>0.4634703196347032</v>
      </c>
    </row>
    <row r="1872" spans="1:20" ht="15.6">
      <c r="A1872" s="2">
        <v>3976</v>
      </c>
      <c r="B1872" s="3">
        <v>46276</v>
      </c>
      <c r="C1872" s="4">
        <f>YEAR(SalesDataTable[[#This Row],[Order Date]])</f>
        <v>2026</v>
      </c>
      <c r="D1872" s="16" t="str">
        <f>"Q"&amp;ROUNDUP(MONTH(SalesDataTable[[#This Row],[Order Date]])/3,0)</f>
        <v>Q3</v>
      </c>
      <c r="E1872" s="4">
        <f>MONTH(SalesDataTable[[#This Row],[Order Date]])</f>
        <v>9</v>
      </c>
      <c r="F1872" s="16" t="str">
        <f>TEXT(SalesDataTable[[#This Row],[Order Date]],"MMM")</f>
        <v>Sep</v>
      </c>
      <c r="G1872" s="4" t="s">
        <v>11</v>
      </c>
      <c r="H1872" s="4" t="s">
        <v>25</v>
      </c>
      <c r="I1872" s="4" t="s">
        <v>19</v>
      </c>
      <c r="J1872" s="4" t="s">
        <v>3</v>
      </c>
      <c r="K1872" s="4" t="s">
        <v>14</v>
      </c>
      <c r="L1872" s="4" t="s">
        <v>15</v>
      </c>
      <c r="M1872" s="8">
        <v>2</v>
      </c>
      <c r="N1872" s="5">
        <v>37.03</v>
      </c>
      <c r="O1872" s="6">
        <v>0.1</v>
      </c>
      <c r="P1872" s="5">
        <v>13.46</v>
      </c>
      <c r="Q1872" s="5">
        <f t="shared" si="116"/>
        <v>66.654000000000011</v>
      </c>
      <c r="R1872" s="5">
        <f t="shared" si="117"/>
        <v>26.92</v>
      </c>
      <c r="S1872" s="5">
        <f t="shared" si="118"/>
        <v>39.734000000000009</v>
      </c>
      <c r="T1872" s="7">
        <f t="shared" si="119"/>
        <v>0.59612326342004984</v>
      </c>
    </row>
    <row r="1873" spans="1:20" ht="15.6">
      <c r="A1873" s="2">
        <v>5066</v>
      </c>
      <c r="B1873" s="3">
        <v>46276</v>
      </c>
      <c r="C1873" s="4">
        <f>YEAR(SalesDataTable[[#This Row],[Order Date]])</f>
        <v>2026</v>
      </c>
      <c r="D1873" s="16" t="str">
        <f>"Q"&amp;ROUNDUP(MONTH(SalesDataTable[[#This Row],[Order Date]])/3,0)</f>
        <v>Q3</v>
      </c>
      <c r="E1873" s="4">
        <f>MONTH(SalesDataTable[[#This Row],[Order Date]])</f>
        <v>9</v>
      </c>
      <c r="F1873" s="16" t="str">
        <f>TEXT(SalesDataTable[[#This Row],[Order Date]],"MMM")</f>
        <v>Sep</v>
      </c>
      <c r="G1873" s="4" t="s">
        <v>6</v>
      </c>
      <c r="H1873" s="4" t="s">
        <v>41</v>
      </c>
      <c r="I1873" s="4" t="s">
        <v>2</v>
      </c>
      <c r="J1873" s="4" t="s">
        <v>13</v>
      </c>
      <c r="K1873" s="4" t="s">
        <v>23</v>
      </c>
      <c r="L1873" s="4" t="s">
        <v>24</v>
      </c>
      <c r="M1873" s="8">
        <v>1</v>
      </c>
      <c r="N1873" s="5">
        <v>338.01</v>
      </c>
      <c r="O1873" s="6">
        <v>0</v>
      </c>
      <c r="P1873" s="5">
        <v>190.89</v>
      </c>
      <c r="Q1873" s="5">
        <f t="shared" si="116"/>
        <v>338.01</v>
      </c>
      <c r="R1873" s="5">
        <f t="shared" si="117"/>
        <v>190.89</v>
      </c>
      <c r="S1873" s="5">
        <f t="shared" si="118"/>
        <v>147.12</v>
      </c>
      <c r="T1873" s="7">
        <f t="shared" si="119"/>
        <v>0.43525339486997427</v>
      </c>
    </row>
    <row r="1874" spans="1:20" ht="15.6">
      <c r="A1874" s="2">
        <v>78</v>
      </c>
      <c r="B1874" s="3">
        <v>46277</v>
      </c>
      <c r="C1874" s="4">
        <f>YEAR(SalesDataTable[[#This Row],[Order Date]])</f>
        <v>2026</v>
      </c>
      <c r="D1874" s="16" t="str">
        <f>"Q"&amp;ROUNDUP(MONTH(SalesDataTable[[#This Row],[Order Date]])/3,0)</f>
        <v>Q3</v>
      </c>
      <c r="E1874" s="4">
        <f>MONTH(SalesDataTable[[#This Row],[Order Date]])</f>
        <v>9</v>
      </c>
      <c r="F1874" s="16" t="str">
        <f>TEXT(SalesDataTable[[#This Row],[Order Date]],"MMM")</f>
        <v>Sep</v>
      </c>
      <c r="G1874" s="4" t="s">
        <v>20</v>
      </c>
      <c r="H1874" s="4" t="s">
        <v>47</v>
      </c>
      <c r="I1874" s="4" t="s">
        <v>2</v>
      </c>
      <c r="J1874" s="4" t="s">
        <v>13</v>
      </c>
      <c r="K1874" s="4" t="s">
        <v>34</v>
      </c>
      <c r="L1874" s="4" t="s">
        <v>35</v>
      </c>
      <c r="M1874" s="8">
        <v>5</v>
      </c>
      <c r="N1874" s="5">
        <v>40.78</v>
      </c>
      <c r="O1874" s="6">
        <v>0.05</v>
      </c>
      <c r="P1874" s="5">
        <v>14.94</v>
      </c>
      <c r="Q1874" s="5">
        <f t="shared" si="116"/>
        <v>193.70499999999998</v>
      </c>
      <c r="R1874" s="5">
        <f t="shared" si="117"/>
        <v>74.7</v>
      </c>
      <c r="S1874" s="5">
        <f t="shared" si="118"/>
        <v>119.00499999999998</v>
      </c>
      <c r="T1874" s="7">
        <f t="shared" si="119"/>
        <v>0.61436204537828132</v>
      </c>
    </row>
    <row r="1875" spans="1:20" ht="15.6">
      <c r="A1875" s="2">
        <v>354</v>
      </c>
      <c r="B1875" s="3">
        <v>46277</v>
      </c>
      <c r="C1875" s="4">
        <f>YEAR(SalesDataTable[[#This Row],[Order Date]])</f>
        <v>2026</v>
      </c>
      <c r="D1875" s="16" t="str">
        <f>"Q"&amp;ROUNDUP(MONTH(SalesDataTable[[#This Row],[Order Date]])/3,0)</f>
        <v>Q3</v>
      </c>
      <c r="E1875" s="4">
        <f>MONTH(SalesDataTable[[#This Row],[Order Date]])</f>
        <v>9</v>
      </c>
      <c r="F1875" s="16" t="str">
        <f>TEXT(SalesDataTable[[#This Row],[Order Date]],"MMM")</f>
        <v>Sep</v>
      </c>
      <c r="G1875" s="4" t="s">
        <v>11</v>
      </c>
      <c r="H1875" s="4" t="s">
        <v>52</v>
      </c>
      <c r="I1875" s="4" t="s">
        <v>2</v>
      </c>
      <c r="J1875" s="4" t="s">
        <v>3</v>
      </c>
      <c r="K1875" s="4" t="s">
        <v>4</v>
      </c>
      <c r="L1875" s="4" t="s">
        <v>22</v>
      </c>
      <c r="M1875" s="8">
        <v>4</v>
      </c>
      <c r="N1875" s="5">
        <v>51.47</v>
      </c>
      <c r="O1875" s="6">
        <v>0</v>
      </c>
      <c r="P1875" s="5">
        <v>21.9</v>
      </c>
      <c r="Q1875" s="5">
        <f t="shared" si="116"/>
        <v>205.88</v>
      </c>
      <c r="R1875" s="5">
        <f t="shared" si="117"/>
        <v>87.6</v>
      </c>
      <c r="S1875" s="5">
        <f t="shared" si="118"/>
        <v>118.28</v>
      </c>
      <c r="T1875" s="7">
        <f t="shared" si="119"/>
        <v>0.57450942296483387</v>
      </c>
    </row>
    <row r="1876" spans="1:20" ht="15.6">
      <c r="A1876" s="2">
        <v>1738</v>
      </c>
      <c r="B1876" s="3">
        <v>46277</v>
      </c>
      <c r="C1876" s="4">
        <f>YEAR(SalesDataTable[[#This Row],[Order Date]])</f>
        <v>2026</v>
      </c>
      <c r="D1876" s="16" t="str">
        <f>"Q"&amp;ROUNDUP(MONTH(SalesDataTable[[#This Row],[Order Date]])/3,0)</f>
        <v>Q3</v>
      </c>
      <c r="E1876" s="4">
        <f>MONTH(SalesDataTable[[#This Row],[Order Date]])</f>
        <v>9</v>
      </c>
      <c r="F1876" s="16" t="str">
        <f>TEXT(SalesDataTable[[#This Row],[Order Date]],"MMM")</f>
        <v>Sep</v>
      </c>
      <c r="G1876" s="4" t="s">
        <v>0</v>
      </c>
      <c r="H1876" s="4" t="s">
        <v>50</v>
      </c>
      <c r="I1876" s="4" t="s">
        <v>8</v>
      </c>
      <c r="J1876" s="4" t="s">
        <v>16</v>
      </c>
      <c r="K1876" s="4" t="s">
        <v>9</v>
      </c>
      <c r="L1876" s="4" t="s">
        <v>17</v>
      </c>
      <c r="M1876" s="8">
        <v>10</v>
      </c>
      <c r="N1876" s="5">
        <v>144.4</v>
      </c>
      <c r="O1876" s="6">
        <v>0.1</v>
      </c>
      <c r="P1876" s="5">
        <v>81.069999999999993</v>
      </c>
      <c r="Q1876" s="5">
        <f t="shared" si="116"/>
        <v>1299.6000000000001</v>
      </c>
      <c r="R1876" s="5">
        <f t="shared" si="117"/>
        <v>810.69999999999993</v>
      </c>
      <c r="S1876" s="5">
        <f t="shared" si="118"/>
        <v>488.9000000000002</v>
      </c>
      <c r="T1876" s="7">
        <f t="shared" si="119"/>
        <v>0.37619267466912909</v>
      </c>
    </row>
    <row r="1877" spans="1:20" ht="15.6">
      <c r="A1877" s="2">
        <v>1900</v>
      </c>
      <c r="B1877" s="3">
        <v>46277</v>
      </c>
      <c r="C1877" s="4">
        <f>YEAR(SalesDataTable[[#This Row],[Order Date]])</f>
        <v>2026</v>
      </c>
      <c r="D1877" s="16" t="str">
        <f>"Q"&amp;ROUNDUP(MONTH(SalesDataTable[[#This Row],[Order Date]])/3,0)</f>
        <v>Q3</v>
      </c>
      <c r="E1877" s="4">
        <f>MONTH(SalesDataTable[[#This Row],[Order Date]])</f>
        <v>9</v>
      </c>
      <c r="F1877" s="16" t="str">
        <f>TEXT(SalesDataTable[[#This Row],[Order Date]],"MMM")</f>
        <v>Sep</v>
      </c>
      <c r="G1877" s="4" t="s">
        <v>6</v>
      </c>
      <c r="H1877" s="4" t="s">
        <v>27</v>
      </c>
      <c r="I1877" s="4" t="s">
        <v>19</v>
      </c>
      <c r="J1877" s="4" t="s">
        <v>13</v>
      </c>
      <c r="K1877" s="4" t="s">
        <v>34</v>
      </c>
      <c r="L1877" s="4" t="s">
        <v>45</v>
      </c>
      <c r="M1877" s="8">
        <v>1</v>
      </c>
      <c r="N1877" s="5">
        <v>51.34</v>
      </c>
      <c r="O1877" s="6">
        <v>0.1</v>
      </c>
      <c r="P1877" s="5">
        <v>22.63</v>
      </c>
      <c r="Q1877" s="5">
        <f t="shared" si="116"/>
        <v>46.206000000000003</v>
      </c>
      <c r="R1877" s="5">
        <f t="shared" si="117"/>
        <v>22.63</v>
      </c>
      <c r="S1877" s="5">
        <f t="shared" si="118"/>
        <v>23.576000000000004</v>
      </c>
      <c r="T1877" s="7">
        <f t="shared" si="119"/>
        <v>0.51023676578799293</v>
      </c>
    </row>
    <row r="1878" spans="1:20" ht="15.6">
      <c r="A1878" s="2">
        <v>3375</v>
      </c>
      <c r="B1878" s="3">
        <v>46277</v>
      </c>
      <c r="C1878" s="4">
        <f>YEAR(SalesDataTable[[#This Row],[Order Date]])</f>
        <v>2026</v>
      </c>
      <c r="D1878" s="16" t="str">
        <f>"Q"&amp;ROUNDUP(MONTH(SalesDataTable[[#This Row],[Order Date]])/3,0)</f>
        <v>Q3</v>
      </c>
      <c r="E1878" s="4">
        <f>MONTH(SalesDataTable[[#This Row],[Order Date]])</f>
        <v>9</v>
      </c>
      <c r="F1878" s="16" t="str">
        <f>TEXT(SalesDataTable[[#This Row],[Order Date]],"MMM")</f>
        <v>Sep</v>
      </c>
      <c r="G1878" s="4" t="s">
        <v>6</v>
      </c>
      <c r="H1878" s="4" t="s">
        <v>7</v>
      </c>
      <c r="I1878" s="4" t="s">
        <v>8</v>
      </c>
      <c r="J1878" s="4" t="s">
        <v>3</v>
      </c>
      <c r="K1878" s="4" t="s">
        <v>14</v>
      </c>
      <c r="L1878" s="4" t="s">
        <v>32</v>
      </c>
      <c r="M1878" s="8">
        <v>6</v>
      </c>
      <c r="N1878" s="5">
        <v>47.72</v>
      </c>
      <c r="O1878" s="6">
        <v>0.1</v>
      </c>
      <c r="P1878" s="5">
        <v>18.41</v>
      </c>
      <c r="Q1878" s="5">
        <f t="shared" si="116"/>
        <v>257.68799999999999</v>
      </c>
      <c r="R1878" s="5">
        <f t="shared" si="117"/>
        <v>110.46000000000001</v>
      </c>
      <c r="S1878" s="5">
        <f t="shared" si="118"/>
        <v>147.22799999999998</v>
      </c>
      <c r="T1878" s="7">
        <f t="shared" si="119"/>
        <v>0.57134208810654741</v>
      </c>
    </row>
    <row r="1879" spans="1:20" ht="15.6">
      <c r="A1879" s="2">
        <v>3567</v>
      </c>
      <c r="B1879" s="3">
        <v>46277</v>
      </c>
      <c r="C1879" s="4">
        <f>YEAR(SalesDataTable[[#This Row],[Order Date]])</f>
        <v>2026</v>
      </c>
      <c r="D1879" s="16" t="str">
        <f>"Q"&amp;ROUNDUP(MONTH(SalesDataTable[[#This Row],[Order Date]])/3,0)</f>
        <v>Q3</v>
      </c>
      <c r="E1879" s="4">
        <f>MONTH(SalesDataTable[[#This Row],[Order Date]])</f>
        <v>9</v>
      </c>
      <c r="F1879" s="16" t="str">
        <f>TEXT(SalesDataTable[[#This Row],[Order Date]],"MMM")</f>
        <v>Sep</v>
      </c>
      <c r="G1879" s="4" t="s">
        <v>6</v>
      </c>
      <c r="H1879" s="4" t="s">
        <v>41</v>
      </c>
      <c r="I1879" s="4" t="s">
        <v>2</v>
      </c>
      <c r="J1879" s="4" t="s">
        <v>16</v>
      </c>
      <c r="K1879" s="4" t="s">
        <v>23</v>
      </c>
      <c r="L1879" s="4" t="s">
        <v>40</v>
      </c>
      <c r="M1879" s="8">
        <v>1</v>
      </c>
      <c r="N1879" s="5">
        <v>81.489999999999995</v>
      </c>
      <c r="O1879" s="6">
        <v>0.1</v>
      </c>
      <c r="P1879" s="5">
        <v>38.83</v>
      </c>
      <c r="Q1879" s="5">
        <f t="shared" si="116"/>
        <v>73.340999999999994</v>
      </c>
      <c r="R1879" s="5">
        <f t="shared" si="117"/>
        <v>38.83</v>
      </c>
      <c r="S1879" s="5">
        <f t="shared" si="118"/>
        <v>34.510999999999996</v>
      </c>
      <c r="T1879" s="7">
        <f t="shared" si="119"/>
        <v>0.47055535103148305</v>
      </c>
    </row>
    <row r="1880" spans="1:20" ht="15.6">
      <c r="A1880" s="2">
        <v>4106</v>
      </c>
      <c r="B1880" s="3">
        <v>46277</v>
      </c>
      <c r="C1880" s="4">
        <f>YEAR(SalesDataTable[[#This Row],[Order Date]])</f>
        <v>2026</v>
      </c>
      <c r="D1880" s="16" t="str">
        <f>"Q"&amp;ROUNDUP(MONTH(SalesDataTable[[#This Row],[Order Date]])/3,0)</f>
        <v>Q3</v>
      </c>
      <c r="E1880" s="4">
        <f>MONTH(SalesDataTable[[#This Row],[Order Date]])</f>
        <v>9</v>
      </c>
      <c r="F1880" s="16" t="str">
        <f>TEXT(SalesDataTable[[#This Row],[Order Date]],"MMM")</f>
        <v>Sep</v>
      </c>
      <c r="G1880" s="4" t="s">
        <v>6</v>
      </c>
      <c r="H1880" s="4" t="s">
        <v>27</v>
      </c>
      <c r="I1880" s="4" t="s">
        <v>19</v>
      </c>
      <c r="J1880" s="4" t="s">
        <v>3</v>
      </c>
      <c r="K1880" s="4" t="s">
        <v>4</v>
      </c>
      <c r="L1880" s="4" t="s">
        <v>26</v>
      </c>
      <c r="M1880" s="8">
        <v>2</v>
      </c>
      <c r="N1880" s="5">
        <v>39.700000000000003</v>
      </c>
      <c r="O1880" s="6">
        <v>0</v>
      </c>
      <c r="P1880" s="5">
        <v>16.32</v>
      </c>
      <c r="Q1880" s="5">
        <f t="shared" si="116"/>
        <v>79.400000000000006</v>
      </c>
      <c r="R1880" s="5">
        <f t="shared" si="117"/>
        <v>32.64</v>
      </c>
      <c r="S1880" s="5">
        <f t="shared" si="118"/>
        <v>46.760000000000005</v>
      </c>
      <c r="T1880" s="7">
        <f t="shared" si="119"/>
        <v>0.58891687657430736</v>
      </c>
    </row>
    <row r="1881" spans="1:20" ht="15.6">
      <c r="A1881" s="2">
        <v>4293</v>
      </c>
      <c r="B1881" s="3">
        <v>46277</v>
      </c>
      <c r="C1881" s="4">
        <f>YEAR(SalesDataTable[[#This Row],[Order Date]])</f>
        <v>2026</v>
      </c>
      <c r="D1881" s="16" t="str">
        <f>"Q"&amp;ROUNDUP(MONTH(SalesDataTable[[#This Row],[Order Date]])/3,0)</f>
        <v>Q3</v>
      </c>
      <c r="E1881" s="4">
        <f>MONTH(SalesDataTable[[#This Row],[Order Date]])</f>
        <v>9</v>
      </c>
      <c r="F1881" s="16" t="str">
        <f>TEXT(SalesDataTable[[#This Row],[Order Date]],"MMM")</f>
        <v>Sep</v>
      </c>
      <c r="G1881" s="4" t="s">
        <v>6</v>
      </c>
      <c r="H1881" s="4" t="s">
        <v>43</v>
      </c>
      <c r="I1881" s="4" t="s">
        <v>8</v>
      </c>
      <c r="J1881" s="4" t="s">
        <v>13</v>
      </c>
      <c r="K1881" s="4" t="s">
        <v>23</v>
      </c>
      <c r="L1881" s="4" t="s">
        <v>24</v>
      </c>
      <c r="M1881" s="8">
        <v>4</v>
      </c>
      <c r="N1881" s="5">
        <v>344.67</v>
      </c>
      <c r="O1881" s="6">
        <v>0.1</v>
      </c>
      <c r="P1881" s="5">
        <v>195.35</v>
      </c>
      <c r="Q1881" s="5">
        <f t="shared" si="116"/>
        <v>1240.8120000000001</v>
      </c>
      <c r="R1881" s="5">
        <f t="shared" si="117"/>
        <v>781.4</v>
      </c>
      <c r="S1881" s="5">
        <f t="shared" si="118"/>
        <v>459.41200000000015</v>
      </c>
      <c r="T1881" s="7">
        <f t="shared" si="119"/>
        <v>0.37025109363868186</v>
      </c>
    </row>
    <row r="1882" spans="1:20" ht="15.6">
      <c r="A1882" s="2">
        <v>4859</v>
      </c>
      <c r="B1882" s="3">
        <v>46277</v>
      </c>
      <c r="C1882" s="4">
        <f>YEAR(SalesDataTable[[#This Row],[Order Date]])</f>
        <v>2026</v>
      </c>
      <c r="D1882" s="16" t="str">
        <f>"Q"&amp;ROUNDUP(MONTH(SalesDataTable[[#This Row],[Order Date]])/3,0)</f>
        <v>Q3</v>
      </c>
      <c r="E1882" s="4">
        <f>MONTH(SalesDataTable[[#This Row],[Order Date]])</f>
        <v>9</v>
      </c>
      <c r="F1882" s="16" t="str">
        <f>TEXT(SalesDataTable[[#This Row],[Order Date]],"MMM")</f>
        <v>Sep</v>
      </c>
      <c r="G1882" s="4" t="s">
        <v>0</v>
      </c>
      <c r="H1882" s="4" t="s">
        <v>1</v>
      </c>
      <c r="I1882" s="4" t="s">
        <v>2</v>
      </c>
      <c r="J1882" s="4" t="s">
        <v>3</v>
      </c>
      <c r="K1882" s="4" t="s">
        <v>4</v>
      </c>
      <c r="L1882" s="4" t="s">
        <v>5</v>
      </c>
      <c r="M1882" s="8">
        <v>1</v>
      </c>
      <c r="N1882" s="5">
        <v>80.39</v>
      </c>
      <c r="O1882" s="6">
        <v>0</v>
      </c>
      <c r="P1882" s="5">
        <v>42.85</v>
      </c>
      <c r="Q1882" s="5">
        <f t="shared" si="116"/>
        <v>80.39</v>
      </c>
      <c r="R1882" s="5">
        <f t="shared" si="117"/>
        <v>42.85</v>
      </c>
      <c r="S1882" s="5">
        <f t="shared" si="118"/>
        <v>37.54</v>
      </c>
      <c r="T1882" s="7">
        <f t="shared" si="119"/>
        <v>0.46697350416718497</v>
      </c>
    </row>
    <row r="1883" spans="1:20" ht="15.6">
      <c r="A1883" s="2">
        <v>770</v>
      </c>
      <c r="B1883" s="3">
        <v>46278</v>
      </c>
      <c r="C1883" s="4">
        <f>YEAR(SalesDataTable[[#This Row],[Order Date]])</f>
        <v>2026</v>
      </c>
      <c r="D1883" s="16" t="str">
        <f>"Q"&amp;ROUNDUP(MONTH(SalesDataTable[[#This Row],[Order Date]])/3,0)</f>
        <v>Q3</v>
      </c>
      <c r="E1883" s="4">
        <f>MONTH(SalesDataTable[[#This Row],[Order Date]])</f>
        <v>9</v>
      </c>
      <c r="F1883" s="16" t="str">
        <f>TEXT(SalesDataTable[[#This Row],[Order Date]],"MMM")</f>
        <v>Sep</v>
      </c>
      <c r="G1883" s="4" t="s">
        <v>11</v>
      </c>
      <c r="H1883" s="4" t="s">
        <v>18</v>
      </c>
      <c r="I1883" s="4" t="s">
        <v>19</v>
      </c>
      <c r="J1883" s="4" t="s">
        <v>3</v>
      </c>
      <c r="K1883" s="4" t="s">
        <v>9</v>
      </c>
      <c r="L1883" s="4" t="s">
        <v>17</v>
      </c>
      <c r="M1883" s="8">
        <v>1</v>
      </c>
      <c r="N1883" s="5">
        <v>143.66999999999999</v>
      </c>
      <c r="O1883" s="6">
        <v>0.1</v>
      </c>
      <c r="P1883" s="5">
        <v>79.89</v>
      </c>
      <c r="Q1883" s="5">
        <f t="shared" si="116"/>
        <v>129.303</v>
      </c>
      <c r="R1883" s="5">
        <f t="shared" si="117"/>
        <v>79.89</v>
      </c>
      <c r="S1883" s="5">
        <f t="shared" si="118"/>
        <v>49.412999999999997</v>
      </c>
      <c r="T1883" s="7">
        <f t="shared" si="119"/>
        <v>0.38214890605786406</v>
      </c>
    </row>
    <row r="1884" spans="1:20" ht="15.6">
      <c r="A1884" s="2">
        <v>1375</v>
      </c>
      <c r="B1884" s="3">
        <v>46278</v>
      </c>
      <c r="C1884" s="4">
        <f>YEAR(SalesDataTable[[#This Row],[Order Date]])</f>
        <v>2026</v>
      </c>
      <c r="D1884" s="16" t="str">
        <f>"Q"&amp;ROUNDUP(MONTH(SalesDataTable[[#This Row],[Order Date]])/3,0)</f>
        <v>Q3</v>
      </c>
      <c r="E1884" s="4">
        <f>MONTH(SalesDataTable[[#This Row],[Order Date]])</f>
        <v>9</v>
      </c>
      <c r="F1884" s="16" t="str">
        <f>TEXT(SalesDataTable[[#This Row],[Order Date]],"MMM")</f>
        <v>Sep</v>
      </c>
      <c r="G1884" s="4" t="s">
        <v>6</v>
      </c>
      <c r="H1884" s="4" t="s">
        <v>43</v>
      </c>
      <c r="I1884" s="4" t="s">
        <v>19</v>
      </c>
      <c r="J1884" s="4" t="s">
        <v>3</v>
      </c>
      <c r="K1884" s="4" t="s">
        <v>14</v>
      </c>
      <c r="L1884" s="4" t="s">
        <v>15</v>
      </c>
      <c r="M1884" s="8">
        <v>1</v>
      </c>
      <c r="N1884" s="5">
        <v>35.86</v>
      </c>
      <c r="O1884" s="6">
        <v>0</v>
      </c>
      <c r="P1884" s="5">
        <v>13.33</v>
      </c>
      <c r="Q1884" s="5">
        <f t="shared" si="116"/>
        <v>35.86</v>
      </c>
      <c r="R1884" s="5">
        <f t="shared" si="117"/>
        <v>13.33</v>
      </c>
      <c r="S1884" s="5">
        <f t="shared" si="118"/>
        <v>22.53</v>
      </c>
      <c r="T1884" s="7">
        <f t="shared" si="119"/>
        <v>0.62827663134411604</v>
      </c>
    </row>
    <row r="1885" spans="1:20" ht="15.6">
      <c r="A1885" s="2">
        <v>2063</v>
      </c>
      <c r="B1885" s="3">
        <v>46278</v>
      </c>
      <c r="C1885" s="4">
        <f>YEAR(SalesDataTable[[#This Row],[Order Date]])</f>
        <v>2026</v>
      </c>
      <c r="D1885" s="16" t="str">
        <f>"Q"&amp;ROUNDUP(MONTH(SalesDataTable[[#This Row],[Order Date]])/3,0)</f>
        <v>Q3</v>
      </c>
      <c r="E1885" s="4">
        <f>MONTH(SalesDataTable[[#This Row],[Order Date]])</f>
        <v>9</v>
      </c>
      <c r="F1885" s="16" t="str">
        <f>TEXT(SalesDataTable[[#This Row],[Order Date]],"MMM")</f>
        <v>Sep</v>
      </c>
      <c r="G1885" s="4" t="s">
        <v>6</v>
      </c>
      <c r="H1885" s="4" t="s">
        <v>49</v>
      </c>
      <c r="I1885" s="4" t="s">
        <v>19</v>
      </c>
      <c r="J1885" s="4" t="s">
        <v>3</v>
      </c>
      <c r="K1885" s="4" t="s">
        <v>14</v>
      </c>
      <c r="L1885" s="4" t="s">
        <v>44</v>
      </c>
      <c r="M1885" s="8">
        <v>3</v>
      </c>
      <c r="N1885" s="5">
        <v>130.28</v>
      </c>
      <c r="O1885" s="6">
        <v>0.1</v>
      </c>
      <c r="P1885" s="5">
        <v>65.33</v>
      </c>
      <c r="Q1885" s="5">
        <f t="shared" si="116"/>
        <v>351.75600000000003</v>
      </c>
      <c r="R1885" s="5">
        <f t="shared" si="117"/>
        <v>195.99</v>
      </c>
      <c r="S1885" s="5">
        <f t="shared" si="118"/>
        <v>155.76600000000002</v>
      </c>
      <c r="T1885" s="7">
        <f t="shared" si="119"/>
        <v>0.44282400300208102</v>
      </c>
    </row>
    <row r="1886" spans="1:20" ht="15.6">
      <c r="A1886" s="2">
        <v>2563</v>
      </c>
      <c r="B1886" s="3">
        <v>46278</v>
      </c>
      <c r="C1886" s="4">
        <f>YEAR(SalesDataTable[[#This Row],[Order Date]])</f>
        <v>2026</v>
      </c>
      <c r="D1886" s="16" t="str">
        <f>"Q"&amp;ROUNDUP(MONTH(SalesDataTable[[#This Row],[Order Date]])/3,0)</f>
        <v>Q3</v>
      </c>
      <c r="E1886" s="4">
        <f>MONTH(SalesDataTable[[#This Row],[Order Date]])</f>
        <v>9</v>
      </c>
      <c r="F1886" s="16" t="str">
        <f>TEXT(SalesDataTable[[#This Row],[Order Date]],"MMM")</f>
        <v>Sep</v>
      </c>
      <c r="G1886" s="4" t="s">
        <v>6</v>
      </c>
      <c r="H1886" s="4" t="s">
        <v>27</v>
      </c>
      <c r="I1886" s="4" t="s">
        <v>28</v>
      </c>
      <c r="J1886" s="4" t="s">
        <v>3</v>
      </c>
      <c r="K1886" s="4" t="s">
        <v>9</v>
      </c>
      <c r="L1886" s="4" t="s">
        <v>37</v>
      </c>
      <c r="M1886" s="8">
        <v>1</v>
      </c>
      <c r="N1886" s="5">
        <v>157.88999999999999</v>
      </c>
      <c r="O1886" s="6">
        <v>0.1</v>
      </c>
      <c r="P1886" s="5">
        <v>78.209999999999994</v>
      </c>
      <c r="Q1886" s="5">
        <f t="shared" si="116"/>
        <v>142.101</v>
      </c>
      <c r="R1886" s="5">
        <f t="shared" si="117"/>
        <v>78.209999999999994</v>
      </c>
      <c r="S1886" s="5">
        <f t="shared" si="118"/>
        <v>63.891000000000005</v>
      </c>
      <c r="T1886" s="7">
        <f t="shared" si="119"/>
        <v>0.44961682183798851</v>
      </c>
    </row>
    <row r="1887" spans="1:20" ht="15.6">
      <c r="A1887" s="2">
        <v>2786</v>
      </c>
      <c r="B1887" s="3">
        <v>46278</v>
      </c>
      <c r="C1887" s="4">
        <f>YEAR(SalesDataTable[[#This Row],[Order Date]])</f>
        <v>2026</v>
      </c>
      <c r="D1887" s="16" t="str">
        <f>"Q"&amp;ROUNDUP(MONTH(SalesDataTable[[#This Row],[Order Date]])/3,0)</f>
        <v>Q3</v>
      </c>
      <c r="E1887" s="4">
        <f>MONTH(SalesDataTable[[#This Row],[Order Date]])</f>
        <v>9</v>
      </c>
      <c r="F1887" s="16" t="str">
        <f>TEXT(SalesDataTable[[#This Row],[Order Date]],"MMM")</f>
        <v>Sep</v>
      </c>
      <c r="G1887" s="4" t="s">
        <v>20</v>
      </c>
      <c r="H1887" s="4" t="s">
        <v>33</v>
      </c>
      <c r="I1887" s="4" t="s">
        <v>2</v>
      </c>
      <c r="J1887" s="4" t="s">
        <v>13</v>
      </c>
      <c r="K1887" s="4" t="s">
        <v>34</v>
      </c>
      <c r="L1887" s="4" t="s">
        <v>35</v>
      </c>
      <c r="M1887" s="8">
        <v>2</v>
      </c>
      <c r="N1887" s="5">
        <v>40.83</v>
      </c>
      <c r="O1887" s="6">
        <v>0</v>
      </c>
      <c r="P1887" s="5">
        <v>14.56</v>
      </c>
      <c r="Q1887" s="5">
        <f t="shared" si="116"/>
        <v>81.66</v>
      </c>
      <c r="R1887" s="5">
        <f t="shared" si="117"/>
        <v>29.12</v>
      </c>
      <c r="S1887" s="5">
        <f t="shared" si="118"/>
        <v>52.539999999999992</v>
      </c>
      <c r="T1887" s="7">
        <f t="shared" si="119"/>
        <v>0.64339946118050451</v>
      </c>
    </row>
    <row r="1888" spans="1:20" ht="15.6">
      <c r="A1888" s="2">
        <v>3269</v>
      </c>
      <c r="B1888" s="3">
        <v>46278</v>
      </c>
      <c r="C1888" s="4">
        <f>YEAR(SalesDataTable[[#This Row],[Order Date]])</f>
        <v>2026</v>
      </c>
      <c r="D1888" s="16" t="str">
        <f>"Q"&amp;ROUNDUP(MONTH(SalesDataTable[[#This Row],[Order Date]])/3,0)</f>
        <v>Q3</v>
      </c>
      <c r="E1888" s="4">
        <f>MONTH(SalesDataTable[[#This Row],[Order Date]])</f>
        <v>9</v>
      </c>
      <c r="F1888" s="16" t="str">
        <f>TEXT(SalesDataTable[[#This Row],[Order Date]],"MMM")</f>
        <v>Sep</v>
      </c>
      <c r="G1888" s="4" t="s">
        <v>11</v>
      </c>
      <c r="H1888" s="4" t="s">
        <v>52</v>
      </c>
      <c r="I1888" s="4" t="s">
        <v>19</v>
      </c>
      <c r="J1888" s="4" t="s">
        <v>13</v>
      </c>
      <c r="K1888" s="4" t="s">
        <v>34</v>
      </c>
      <c r="L1888" s="4" t="s">
        <v>42</v>
      </c>
      <c r="M1888" s="8">
        <v>2</v>
      </c>
      <c r="N1888" s="5">
        <v>37.119999999999997</v>
      </c>
      <c r="O1888" s="6">
        <v>0</v>
      </c>
      <c r="P1888" s="5">
        <v>14.26</v>
      </c>
      <c r="Q1888" s="5">
        <f t="shared" si="116"/>
        <v>74.239999999999995</v>
      </c>
      <c r="R1888" s="5">
        <f t="shared" si="117"/>
        <v>28.52</v>
      </c>
      <c r="S1888" s="5">
        <f t="shared" si="118"/>
        <v>45.72</v>
      </c>
      <c r="T1888" s="7">
        <f t="shared" si="119"/>
        <v>0.61584051724137934</v>
      </c>
    </row>
    <row r="1889" spans="1:20" ht="15.6">
      <c r="A1889" s="2">
        <v>3346</v>
      </c>
      <c r="B1889" s="3">
        <v>46278</v>
      </c>
      <c r="C1889" s="4">
        <f>YEAR(SalesDataTable[[#This Row],[Order Date]])</f>
        <v>2026</v>
      </c>
      <c r="D1889" s="16" t="str">
        <f>"Q"&amp;ROUNDUP(MONTH(SalesDataTable[[#This Row],[Order Date]])/3,0)</f>
        <v>Q3</v>
      </c>
      <c r="E1889" s="4">
        <f>MONTH(SalesDataTable[[#This Row],[Order Date]])</f>
        <v>9</v>
      </c>
      <c r="F1889" s="16" t="str">
        <f>TEXT(SalesDataTable[[#This Row],[Order Date]],"MMM")</f>
        <v>Sep</v>
      </c>
      <c r="G1889" s="4" t="s">
        <v>20</v>
      </c>
      <c r="H1889" s="4" t="s">
        <v>33</v>
      </c>
      <c r="I1889" s="4" t="s">
        <v>2</v>
      </c>
      <c r="J1889" s="4" t="s">
        <v>3</v>
      </c>
      <c r="K1889" s="4" t="s">
        <v>23</v>
      </c>
      <c r="L1889" s="4" t="s">
        <v>51</v>
      </c>
      <c r="M1889" s="8">
        <v>2</v>
      </c>
      <c r="N1889" s="5">
        <v>124.04</v>
      </c>
      <c r="O1889" s="6">
        <v>0.05</v>
      </c>
      <c r="P1889" s="5">
        <v>59.29</v>
      </c>
      <c r="Q1889" s="5">
        <f t="shared" si="116"/>
        <v>235.67599999999999</v>
      </c>
      <c r="R1889" s="5">
        <f t="shared" si="117"/>
        <v>118.58</v>
      </c>
      <c r="S1889" s="5">
        <f t="shared" si="118"/>
        <v>117.09599999999999</v>
      </c>
      <c r="T1889" s="7">
        <f t="shared" si="119"/>
        <v>0.49685160983723414</v>
      </c>
    </row>
    <row r="1890" spans="1:20" ht="15.6">
      <c r="A1890" s="2">
        <v>4097</v>
      </c>
      <c r="B1890" s="3">
        <v>46278</v>
      </c>
      <c r="C1890" s="4">
        <f>YEAR(SalesDataTable[[#This Row],[Order Date]])</f>
        <v>2026</v>
      </c>
      <c r="D1890" s="16" t="str">
        <f>"Q"&amp;ROUNDUP(MONTH(SalesDataTable[[#This Row],[Order Date]])/3,0)</f>
        <v>Q3</v>
      </c>
      <c r="E1890" s="4">
        <f>MONTH(SalesDataTable[[#This Row],[Order Date]])</f>
        <v>9</v>
      </c>
      <c r="F1890" s="16" t="str">
        <f>TEXT(SalesDataTable[[#This Row],[Order Date]],"MMM")</f>
        <v>Sep</v>
      </c>
      <c r="G1890" s="4" t="s">
        <v>6</v>
      </c>
      <c r="H1890" s="4" t="s">
        <v>43</v>
      </c>
      <c r="I1890" s="4" t="s">
        <v>2</v>
      </c>
      <c r="J1890" s="4" t="s">
        <v>3</v>
      </c>
      <c r="K1890" s="4" t="s">
        <v>9</v>
      </c>
      <c r="L1890" s="4" t="s">
        <v>17</v>
      </c>
      <c r="M1890" s="8">
        <v>1</v>
      </c>
      <c r="N1890" s="5">
        <v>142.36000000000001</v>
      </c>
      <c r="O1890" s="6">
        <v>0</v>
      </c>
      <c r="P1890" s="5">
        <v>78.3</v>
      </c>
      <c r="Q1890" s="5">
        <f t="shared" si="116"/>
        <v>142.36000000000001</v>
      </c>
      <c r="R1890" s="5">
        <f t="shared" si="117"/>
        <v>78.3</v>
      </c>
      <c r="S1890" s="5">
        <f t="shared" si="118"/>
        <v>64.060000000000016</v>
      </c>
      <c r="T1890" s="7">
        <f t="shared" si="119"/>
        <v>0.44998595110986239</v>
      </c>
    </row>
    <row r="1891" spans="1:20" ht="15.6">
      <c r="A1891" s="2">
        <v>4208</v>
      </c>
      <c r="B1891" s="3">
        <v>46278</v>
      </c>
      <c r="C1891" s="4">
        <f>YEAR(SalesDataTable[[#This Row],[Order Date]])</f>
        <v>2026</v>
      </c>
      <c r="D1891" s="16" t="str">
        <f>"Q"&amp;ROUNDUP(MONTH(SalesDataTable[[#This Row],[Order Date]])/3,0)</f>
        <v>Q3</v>
      </c>
      <c r="E1891" s="4">
        <f>MONTH(SalesDataTable[[#This Row],[Order Date]])</f>
        <v>9</v>
      </c>
      <c r="F1891" s="16" t="str">
        <f>TEXT(SalesDataTable[[#This Row],[Order Date]],"MMM")</f>
        <v>Sep</v>
      </c>
      <c r="G1891" s="4" t="s">
        <v>6</v>
      </c>
      <c r="H1891" s="4" t="s">
        <v>43</v>
      </c>
      <c r="I1891" s="4" t="s">
        <v>8</v>
      </c>
      <c r="J1891" s="4" t="s">
        <v>16</v>
      </c>
      <c r="K1891" s="4" t="s">
        <v>4</v>
      </c>
      <c r="L1891" s="4" t="s">
        <v>30</v>
      </c>
      <c r="M1891" s="8">
        <v>6</v>
      </c>
      <c r="N1891" s="5">
        <v>104.11</v>
      </c>
      <c r="O1891" s="6">
        <v>0.1</v>
      </c>
      <c r="P1891" s="5">
        <v>49</v>
      </c>
      <c r="Q1891" s="5">
        <f t="shared" si="116"/>
        <v>562.19399999999996</v>
      </c>
      <c r="R1891" s="5">
        <f t="shared" si="117"/>
        <v>294</v>
      </c>
      <c r="S1891" s="5">
        <f t="shared" si="118"/>
        <v>268.19399999999996</v>
      </c>
      <c r="T1891" s="7">
        <f t="shared" si="119"/>
        <v>0.47704884790659446</v>
      </c>
    </row>
    <row r="1892" spans="1:20" ht="15.6">
      <c r="A1892" s="2">
        <v>4606</v>
      </c>
      <c r="B1892" s="3">
        <v>46278</v>
      </c>
      <c r="C1892" s="4">
        <f>YEAR(SalesDataTable[[#This Row],[Order Date]])</f>
        <v>2026</v>
      </c>
      <c r="D1892" s="16" t="str">
        <f>"Q"&amp;ROUNDUP(MONTH(SalesDataTable[[#This Row],[Order Date]])/3,0)</f>
        <v>Q3</v>
      </c>
      <c r="E1892" s="4">
        <f>MONTH(SalesDataTable[[#This Row],[Order Date]])</f>
        <v>9</v>
      </c>
      <c r="F1892" s="16" t="str">
        <f>TEXT(SalesDataTable[[#This Row],[Order Date]],"MMM")</f>
        <v>Sep</v>
      </c>
      <c r="G1892" s="4" t="s">
        <v>20</v>
      </c>
      <c r="H1892" s="4" t="s">
        <v>33</v>
      </c>
      <c r="I1892" s="4" t="s">
        <v>2</v>
      </c>
      <c r="J1892" s="4" t="s">
        <v>16</v>
      </c>
      <c r="K1892" s="4" t="s">
        <v>23</v>
      </c>
      <c r="L1892" s="4" t="s">
        <v>24</v>
      </c>
      <c r="M1892" s="8">
        <v>1</v>
      </c>
      <c r="N1892" s="5">
        <v>335.02</v>
      </c>
      <c r="O1892" s="6">
        <v>0.05</v>
      </c>
      <c r="P1892" s="5">
        <v>198.44</v>
      </c>
      <c r="Q1892" s="5">
        <f t="shared" si="116"/>
        <v>318.26899999999995</v>
      </c>
      <c r="R1892" s="5">
        <f t="shared" si="117"/>
        <v>198.44</v>
      </c>
      <c r="S1892" s="5">
        <f t="shared" si="118"/>
        <v>119.82899999999995</v>
      </c>
      <c r="T1892" s="7">
        <f t="shared" si="119"/>
        <v>0.3765022669502841</v>
      </c>
    </row>
    <row r="1893" spans="1:20" ht="15.6">
      <c r="A1893" s="2">
        <v>222</v>
      </c>
      <c r="B1893" s="3">
        <v>46279</v>
      </c>
      <c r="C1893" s="4">
        <f>YEAR(SalesDataTable[[#This Row],[Order Date]])</f>
        <v>2026</v>
      </c>
      <c r="D1893" s="16" t="str">
        <f>"Q"&amp;ROUNDUP(MONTH(SalesDataTable[[#This Row],[Order Date]])/3,0)</f>
        <v>Q3</v>
      </c>
      <c r="E1893" s="4">
        <f>MONTH(SalesDataTable[[#This Row],[Order Date]])</f>
        <v>9</v>
      </c>
      <c r="F1893" s="16" t="str">
        <f>TEXT(SalesDataTable[[#This Row],[Order Date]],"MMM")</f>
        <v>Sep</v>
      </c>
      <c r="G1893" s="4" t="s">
        <v>6</v>
      </c>
      <c r="H1893" s="4" t="s">
        <v>43</v>
      </c>
      <c r="I1893" s="4" t="s">
        <v>2</v>
      </c>
      <c r="J1893" s="4" t="s">
        <v>3</v>
      </c>
      <c r="K1893" s="4" t="s">
        <v>4</v>
      </c>
      <c r="L1893" s="4" t="s">
        <v>22</v>
      </c>
      <c r="M1893" s="8">
        <v>2</v>
      </c>
      <c r="N1893" s="5">
        <v>49.69</v>
      </c>
      <c r="O1893" s="6">
        <v>0.05</v>
      </c>
      <c r="P1893" s="5">
        <v>22.55</v>
      </c>
      <c r="Q1893" s="5">
        <f t="shared" si="116"/>
        <v>94.410999999999987</v>
      </c>
      <c r="R1893" s="5">
        <f t="shared" si="117"/>
        <v>45.1</v>
      </c>
      <c r="S1893" s="5">
        <f t="shared" si="118"/>
        <v>49.310999999999986</v>
      </c>
      <c r="T1893" s="7">
        <f t="shared" si="119"/>
        <v>0.52230142674052804</v>
      </c>
    </row>
    <row r="1894" spans="1:20" ht="15.6">
      <c r="A1894" s="2">
        <v>241</v>
      </c>
      <c r="B1894" s="3">
        <v>46279</v>
      </c>
      <c r="C1894" s="4">
        <f>YEAR(SalesDataTable[[#This Row],[Order Date]])</f>
        <v>2026</v>
      </c>
      <c r="D1894" s="16" t="str">
        <f>"Q"&amp;ROUNDUP(MONTH(SalesDataTable[[#This Row],[Order Date]])/3,0)</f>
        <v>Q3</v>
      </c>
      <c r="E1894" s="4">
        <f>MONTH(SalesDataTable[[#This Row],[Order Date]])</f>
        <v>9</v>
      </c>
      <c r="F1894" s="16" t="str">
        <f>TEXT(SalesDataTable[[#This Row],[Order Date]],"MMM")</f>
        <v>Sep</v>
      </c>
      <c r="G1894" s="4" t="s">
        <v>11</v>
      </c>
      <c r="H1894" s="4" t="s">
        <v>25</v>
      </c>
      <c r="I1894" s="4" t="s">
        <v>2</v>
      </c>
      <c r="J1894" s="4" t="s">
        <v>3</v>
      </c>
      <c r="K1894" s="4" t="s">
        <v>4</v>
      </c>
      <c r="L1894" s="4" t="s">
        <v>22</v>
      </c>
      <c r="M1894" s="8">
        <v>4</v>
      </c>
      <c r="N1894" s="5">
        <v>50.5</v>
      </c>
      <c r="O1894" s="6">
        <v>0</v>
      </c>
      <c r="P1894" s="5">
        <v>23.02</v>
      </c>
      <c r="Q1894" s="5">
        <f t="shared" si="116"/>
        <v>202</v>
      </c>
      <c r="R1894" s="5">
        <f t="shared" si="117"/>
        <v>92.08</v>
      </c>
      <c r="S1894" s="5">
        <f t="shared" si="118"/>
        <v>109.92</v>
      </c>
      <c r="T1894" s="7">
        <f t="shared" si="119"/>
        <v>0.5441584158415842</v>
      </c>
    </row>
    <row r="1895" spans="1:20" ht="15.6">
      <c r="A1895" s="2">
        <v>753</v>
      </c>
      <c r="B1895" s="3">
        <v>46279</v>
      </c>
      <c r="C1895" s="4">
        <f>YEAR(SalesDataTable[[#This Row],[Order Date]])</f>
        <v>2026</v>
      </c>
      <c r="D1895" s="16" t="str">
        <f>"Q"&amp;ROUNDUP(MONTH(SalesDataTable[[#This Row],[Order Date]])/3,0)</f>
        <v>Q3</v>
      </c>
      <c r="E1895" s="4">
        <f>MONTH(SalesDataTable[[#This Row],[Order Date]])</f>
        <v>9</v>
      </c>
      <c r="F1895" s="16" t="str">
        <f>TEXT(SalesDataTable[[#This Row],[Order Date]],"MMM")</f>
        <v>Sep</v>
      </c>
      <c r="G1895" s="4" t="s">
        <v>20</v>
      </c>
      <c r="H1895" s="4" t="s">
        <v>21</v>
      </c>
      <c r="I1895" s="4" t="s">
        <v>19</v>
      </c>
      <c r="J1895" s="4" t="s">
        <v>3</v>
      </c>
      <c r="K1895" s="4" t="s">
        <v>14</v>
      </c>
      <c r="L1895" s="4" t="s">
        <v>32</v>
      </c>
      <c r="M1895" s="8">
        <v>1</v>
      </c>
      <c r="N1895" s="5">
        <v>47.55</v>
      </c>
      <c r="O1895" s="6">
        <v>0.05</v>
      </c>
      <c r="P1895" s="5">
        <v>18.350000000000001</v>
      </c>
      <c r="Q1895" s="5">
        <f t="shared" si="116"/>
        <v>45.172499999999992</v>
      </c>
      <c r="R1895" s="5">
        <f t="shared" si="117"/>
        <v>18.350000000000001</v>
      </c>
      <c r="S1895" s="5">
        <f t="shared" si="118"/>
        <v>26.822499999999991</v>
      </c>
      <c r="T1895" s="7">
        <f t="shared" si="119"/>
        <v>0.5937794011843488</v>
      </c>
    </row>
    <row r="1896" spans="1:20" ht="15.6">
      <c r="A1896" s="2">
        <v>2530</v>
      </c>
      <c r="B1896" s="3">
        <v>46279</v>
      </c>
      <c r="C1896" s="4">
        <f>YEAR(SalesDataTable[[#This Row],[Order Date]])</f>
        <v>2026</v>
      </c>
      <c r="D1896" s="16" t="str">
        <f>"Q"&amp;ROUNDUP(MONTH(SalesDataTable[[#This Row],[Order Date]])/3,0)</f>
        <v>Q3</v>
      </c>
      <c r="E1896" s="4">
        <f>MONTH(SalesDataTable[[#This Row],[Order Date]])</f>
        <v>9</v>
      </c>
      <c r="F1896" s="16" t="str">
        <f>TEXT(SalesDataTable[[#This Row],[Order Date]],"MMM")</f>
        <v>Sep</v>
      </c>
      <c r="G1896" s="4" t="s">
        <v>20</v>
      </c>
      <c r="H1896" s="4" t="s">
        <v>31</v>
      </c>
      <c r="I1896" s="4" t="s">
        <v>2</v>
      </c>
      <c r="J1896" s="4" t="s">
        <v>13</v>
      </c>
      <c r="K1896" s="4" t="s">
        <v>14</v>
      </c>
      <c r="L1896" s="4" t="s">
        <v>32</v>
      </c>
      <c r="M1896" s="8">
        <v>6</v>
      </c>
      <c r="N1896" s="5">
        <v>46.16</v>
      </c>
      <c r="O1896" s="6">
        <v>0.1</v>
      </c>
      <c r="P1896" s="5">
        <v>18.39</v>
      </c>
      <c r="Q1896" s="5">
        <f t="shared" si="116"/>
        <v>249.26399999999998</v>
      </c>
      <c r="R1896" s="5">
        <f t="shared" si="117"/>
        <v>110.34</v>
      </c>
      <c r="S1896" s="5">
        <f t="shared" si="118"/>
        <v>138.92399999999998</v>
      </c>
      <c r="T1896" s="7">
        <f t="shared" si="119"/>
        <v>0.55733679953783932</v>
      </c>
    </row>
    <row r="1897" spans="1:20" ht="15.6">
      <c r="A1897" s="2">
        <v>572</v>
      </c>
      <c r="B1897" s="3">
        <v>46280</v>
      </c>
      <c r="C1897" s="4">
        <f>YEAR(SalesDataTable[[#This Row],[Order Date]])</f>
        <v>2026</v>
      </c>
      <c r="D1897" s="16" t="str">
        <f>"Q"&amp;ROUNDUP(MONTH(SalesDataTable[[#This Row],[Order Date]])/3,0)</f>
        <v>Q3</v>
      </c>
      <c r="E1897" s="4">
        <f>MONTH(SalesDataTable[[#This Row],[Order Date]])</f>
        <v>9</v>
      </c>
      <c r="F1897" s="16" t="str">
        <f>TEXT(SalesDataTable[[#This Row],[Order Date]],"MMM")</f>
        <v>Sep</v>
      </c>
      <c r="G1897" s="4" t="s">
        <v>0</v>
      </c>
      <c r="H1897" s="4" t="s">
        <v>50</v>
      </c>
      <c r="I1897" s="4" t="s">
        <v>19</v>
      </c>
      <c r="J1897" s="4" t="s">
        <v>3</v>
      </c>
      <c r="K1897" s="4" t="s">
        <v>14</v>
      </c>
      <c r="L1897" s="4" t="s">
        <v>44</v>
      </c>
      <c r="M1897" s="8">
        <v>2</v>
      </c>
      <c r="N1897" s="5">
        <v>135.79</v>
      </c>
      <c r="O1897" s="6">
        <v>0.05</v>
      </c>
      <c r="P1897" s="5">
        <v>66.53</v>
      </c>
      <c r="Q1897" s="5">
        <f t="shared" si="116"/>
        <v>258.00099999999998</v>
      </c>
      <c r="R1897" s="5">
        <f t="shared" si="117"/>
        <v>133.06</v>
      </c>
      <c r="S1897" s="5">
        <f t="shared" si="118"/>
        <v>124.94099999999997</v>
      </c>
      <c r="T1897" s="7">
        <f t="shared" si="119"/>
        <v>0.48426556486215167</v>
      </c>
    </row>
    <row r="1898" spans="1:20" ht="15.6">
      <c r="A1898" s="2">
        <v>874</v>
      </c>
      <c r="B1898" s="3">
        <v>46280</v>
      </c>
      <c r="C1898" s="4">
        <f>YEAR(SalesDataTable[[#This Row],[Order Date]])</f>
        <v>2026</v>
      </c>
      <c r="D1898" s="16" t="str">
        <f>"Q"&amp;ROUNDUP(MONTH(SalesDataTable[[#This Row],[Order Date]])/3,0)</f>
        <v>Q3</v>
      </c>
      <c r="E1898" s="4">
        <f>MONTH(SalesDataTable[[#This Row],[Order Date]])</f>
        <v>9</v>
      </c>
      <c r="F1898" s="16" t="str">
        <f>TEXT(SalesDataTable[[#This Row],[Order Date]],"MMM")</f>
        <v>Sep</v>
      </c>
      <c r="G1898" s="4" t="s">
        <v>0</v>
      </c>
      <c r="H1898" s="4" t="s">
        <v>50</v>
      </c>
      <c r="I1898" s="4" t="s">
        <v>2</v>
      </c>
      <c r="J1898" s="4" t="s">
        <v>3</v>
      </c>
      <c r="K1898" s="4" t="s">
        <v>9</v>
      </c>
      <c r="L1898" s="4" t="s">
        <v>17</v>
      </c>
      <c r="M1898" s="8">
        <v>2</v>
      </c>
      <c r="N1898" s="5">
        <v>141.91999999999999</v>
      </c>
      <c r="O1898" s="6">
        <v>0</v>
      </c>
      <c r="P1898" s="5">
        <v>79.900000000000006</v>
      </c>
      <c r="Q1898" s="5">
        <f t="shared" si="116"/>
        <v>283.83999999999997</v>
      </c>
      <c r="R1898" s="5">
        <f t="shared" si="117"/>
        <v>159.80000000000001</v>
      </c>
      <c r="S1898" s="5">
        <f t="shared" si="118"/>
        <v>124.03999999999996</v>
      </c>
      <c r="T1898" s="7">
        <f t="shared" si="119"/>
        <v>0.43700676437429531</v>
      </c>
    </row>
    <row r="1899" spans="1:20" ht="15.6">
      <c r="A1899" s="2">
        <v>937</v>
      </c>
      <c r="B1899" s="3">
        <v>46280</v>
      </c>
      <c r="C1899" s="4">
        <f>YEAR(SalesDataTable[[#This Row],[Order Date]])</f>
        <v>2026</v>
      </c>
      <c r="D1899" s="16" t="str">
        <f>"Q"&amp;ROUNDUP(MONTH(SalesDataTable[[#This Row],[Order Date]])/3,0)</f>
        <v>Q3</v>
      </c>
      <c r="E1899" s="4">
        <f>MONTH(SalesDataTable[[#This Row],[Order Date]])</f>
        <v>9</v>
      </c>
      <c r="F1899" s="16" t="str">
        <f>TEXT(SalesDataTable[[#This Row],[Order Date]],"MMM")</f>
        <v>Sep</v>
      </c>
      <c r="G1899" s="4" t="s">
        <v>20</v>
      </c>
      <c r="H1899" s="4" t="s">
        <v>21</v>
      </c>
      <c r="I1899" s="4" t="s">
        <v>28</v>
      </c>
      <c r="J1899" s="4" t="s">
        <v>16</v>
      </c>
      <c r="K1899" s="4" t="s">
        <v>9</v>
      </c>
      <c r="L1899" s="4" t="s">
        <v>17</v>
      </c>
      <c r="M1899" s="8">
        <v>1</v>
      </c>
      <c r="N1899" s="5">
        <v>146.41</v>
      </c>
      <c r="O1899" s="6">
        <v>0.15</v>
      </c>
      <c r="P1899" s="5">
        <v>80.87</v>
      </c>
      <c r="Q1899" s="5">
        <f t="shared" si="116"/>
        <v>124.4485</v>
      </c>
      <c r="R1899" s="5">
        <f t="shared" si="117"/>
        <v>80.87</v>
      </c>
      <c r="S1899" s="5">
        <f t="shared" si="118"/>
        <v>43.578499999999991</v>
      </c>
      <c r="T1899" s="7">
        <f t="shared" si="119"/>
        <v>0.35017296311325563</v>
      </c>
    </row>
    <row r="1900" spans="1:20" ht="15.6">
      <c r="A1900" s="2">
        <v>1229</v>
      </c>
      <c r="B1900" s="3">
        <v>46280</v>
      </c>
      <c r="C1900" s="4">
        <f>YEAR(SalesDataTable[[#This Row],[Order Date]])</f>
        <v>2026</v>
      </c>
      <c r="D1900" s="16" t="str">
        <f>"Q"&amp;ROUNDUP(MONTH(SalesDataTable[[#This Row],[Order Date]])/3,0)</f>
        <v>Q3</v>
      </c>
      <c r="E1900" s="4">
        <f>MONTH(SalesDataTable[[#This Row],[Order Date]])</f>
        <v>9</v>
      </c>
      <c r="F1900" s="16" t="str">
        <f>TEXT(SalesDataTable[[#This Row],[Order Date]],"MMM")</f>
        <v>Sep</v>
      </c>
      <c r="G1900" s="4" t="s">
        <v>6</v>
      </c>
      <c r="H1900" s="4" t="s">
        <v>7</v>
      </c>
      <c r="I1900" s="4" t="s">
        <v>28</v>
      </c>
      <c r="J1900" s="4" t="s">
        <v>13</v>
      </c>
      <c r="K1900" s="4" t="s">
        <v>4</v>
      </c>
      <c r="L1900" s="4" t="s">
        <v>26</v>
      </c>
      <c r="M1900" s="8">
        <v>5</v>
      </c>
      <c r="N1900" s="5">
        <v>40.17</v>
      </c>
      <c r="O1900" s="6">
        <v>0</v>
      </c>
      <c r="P1900" s="5">
        <v>16.27</v>
      </c>
      <c r="Q1900" s="5">
        <f t="shared" si="116"/>
        <v>200.85000000000002</v>
      </c>
      <c r="R1900" s="5">
        <f t="shared" si="117"/>
        <v>81.349999999999994</v>
      </c>
      <c r="S1900" s="5">
        <f t="shared" si="118"/>
        <v>119.50000000000003</v>
      </c>
      <c r="T1900" s="7">
        <f t="shared" si="119"/>
        <v>0.59497137167040082</v>
      </c>
    </row>
    <row r="1901" spans="1:20" ht="15.6">
      <c r="A1901" s="2">
        <v>2186</v>
      </c>
      <c r="B1901" s="3">
        <v>46280</v>
      </c>
      <c r="C1901" s="4">
        <f>YEAR(SalesDataTable[[#This Row],[Order Date]])</f>
        <v>2026</v>
      </c>
      <c r="D1901" s="16" t="str">
        <f>"Q"&amp;ROUNDUP(MONTH(SalesDataTable[[#This Row],[Order Date]])/3,0)</f>
        <v>Q3</v>
      </c>
      <c r="E1901" s="4">
        <f>MONTH(SalesDataTable[[#This Row],[Order Date]])</f>
        <v>9</v>
      </c>
      <c r="F1901" s="16" t="str">
        <f>TEXT(SalesDataTable[[#This Row],[Order Date]],"MMM")</f>
        <v>Sep</v>
      </c>
      <c r="G1901" s="4" t="s">
        <v>11</v>
      </c>
      <c r="H1901" s="4" t="s">
        <v>12</v>
      </c>
      <c r="I1901" s="4" t="s">
        <v>2</v>
      </c>
      <c r="J1901" s="4" t="s">
        <v>3</v>
      </c>
      <c r="K1901" s="4" t="s">
        <v>9</v>
      </c>
      <c r="L1901" s="4" t="s">
        <v>10</v>
      </c>
      <c r="M1901" s="8">
        <v>2</v>
      </c>
      <c r="N1901" s="5">
        <v>91.6</v>
      </c>
      <c r="O1901" s="6">
        <v>0</v>
      </c>
      <c r="P1901" s="5">
        <v>46.54</v>
      </c>
      <c r="Q1901" s="5">
        <f t="shared" si="116"/>
        <v>183.2</v>
      </c>
      <c r="R1901" s="5">
        <f t="shared" si="117"/>
        <v>93.08</v>
      </c>
      <c r="S1901" s="5">
        <f t="shared" si="118"/>
        <v>90.11999999999999</v>
      </c>
      <c r="T1901" s="7">
        <f t="shared" si="119"/>
        <v>0.49192139737991264</v>
      </c>
    </row>
    <row r="1902" spans="1:20" ht="15.6">
      <c r="A1902" s="2">
        <v>2922</v>
      </c>
      <c r="B1902" s="3">
        <v>46280</v>
      </c>
      <c r="C1902" s="4">
        <f>YEAR(SalesDataTable[[#This Row],[Order Date]])</f>
        <v>2026</v>
      </c>
      <c r="D1902" s="16" t="str">
        <f>"Q"&amp;ROUNDUP(MONTH(SalesDataTable[[#This Row],[Order Date]])/3,0)</f>
        <v>Q3</v>
      </c>
      <c r="E1902" s="4">
        <f>MONTH(SalesDataTable[[#This Row],[Order Date]])</f>
        <v>9</v>
      </c>
      <c r="F1902" s="16" t="str">
        <f>TEXT(SalesDataTable[[#This Row],[Order Date]],"MMM")</f>
        <v>Sep</v>
      </c>
      <c r="G1902" s="4" t="s">
        <v>11</v>
      </c>
      <c r="H1902" s="4" t="s">
        <v>12</v>
      </c>
      <c r="I1902" s="4" t="s">
        <v>2</v>
      </c>
      <c r="J1902" s="4" t="s">
        <v>13</v>
      </c>
      <c r="K1902" s="4" t="s">
        <v>34</v>
      </c>
      <c r="L1902" s="4" t="s">
        <v>38</v>
      </c>
      <c r="M1902" s="8">
        <v>4</v>
      </c>
      <c r="N1902" s="5">
        <v>121.47</v>
      </c>
      <c r="O1902" s="6">
        <v>0.05</v>
      </c>
      <c r="P1902" s="5">
        <v>67.650000000000006</v>
      </c>
      <c r="Q1902" s="5">
        <f t="shared" si="116"/>
        <v>461.58599999999996</v>
      </c>
      <c r="R1902" s="5">
        <f t="shared" si="117"/>
        <v>270.60000000000002</v>
      </c>
      <c r="S1902" s="5">
        <f t="shared" si="118"/>
        <v>190.98599999999993</v>
      </c>
      <c r="T1902" s="7">
        <f t="shared" si="119"/>
        <v>0.41376038268058379</v>
      </c>
    </row>
    <row r="1903" spans="1:20" ht="15.6">
      <c r="A1903" s="2">
        <v>3140</v>
      </c>
      <c r="B1903" s="3">
        <v>46280</v>
      </c>
      <c r="C1903" s="4">
        <f>YEAR(SalesDataTable[[#This Row],[Order Date]])</f>
        <v>2026</v>
      </c>
      <c r="D1903" s="16" t="str">
        <f>"Q"&amp;ROUNDUP(MONTH(SalesDataTable[[#This Row],[Order Date]])/3,0)</f>
        <v>Q3</v>
      </c>
      <c r="E1903" s="4">
        <f>MONTH(SalesDataTable[[#This Row],[Order Date]])</f>
        <v>9</v>
      </c>
      <c r="F1903" s="16" t="str">
        <f>TEXT(SalesDataTable[[#This Row],[Order Date]],"MMM")</f>
        <v>Sep</v>
      </c>
      <c r="G1903" s="4" t="s">
        <v>6</v>
      </c>
      <c r="H1903" s="4" t="s">
        <v>43</v>
      </c>
      <c r="I1903" s="4" t="s">
        <v>28</v>
      </c>
      <c r="J1903" s="4" t="s">
        <v>13</v>
      </c>
      <c r="K1903" s="4" t="s">
        <v>23</v>
      </c>
      <c r="L1903" s="4" t="s">
        <v>51</v>
      </c>
      <c r="M1903" s="8">
        <v>2</v>
      </c>
      <c r="N1903" s="5">
        <v>122.69</v>
      </c>
      <c r="O1903" s="6">
        <v>0</v>
      </c>
      <c r="P1903" s="5">
        <v>61.4</v>
      </c>
      <c r="Q1903" s="5">
        <f t="shared" si="116"/>
        <v>245.38</v>
      </c>
      <c r="R1903" s="5">
        <f t="shared" si="117"/>
        <v>122.8</v>
      </c>
      <c r="S1903" s="5">
        <f t="shared" si="118"/>
        <v>122.58</v>
      </c>
      <c r="T1903" s="7">
        <f t="shared" si="119"/>
        <v>0.49955171570625151</v>
      </c>
    </row>
    <row r="1904" spans="1:20" ht="15.6">
      <c r="A1904" s="2">
        <v>3369</v>
      </c>
      <c r="B1904" s="3">
        <v>46280</v>
      </c>
      <c r="C1904" s="4">
        <f>YEAR(SalesDataTable[[#This Row],[Order Date]])</f>
        <v>2026</v>
      </c>
      <c r="D1904" s="16" t="str">
        <f>"Q"&amp;ROUNDUP(MONTH(SalesDataTable[[#This Row],[Order Date]])/3,0)</f>
        <v>Q3</v>
      </c>
      <c r="E1904" s="4">
        <f>MONTH(SalesDataTable[[#This Row],[Order Date]])</f>
        <v>9</v>
      </c>
      <c r="F1904" s="16" t="str">
        <f>TEXT(SalesDataTable[[#This Row],[Order Date]],"MMM")</f>
        <v>Sep</v>
      </c>
      <c r="G1904" s="4" t="s">
        <v>6</v>
      </c>
      <c r="H1904" s="4" t="s">
        <v>43</v>
      </c>
      <c r="I1904" s="4" t="s">
        <v>28</v>
      </c>
      <c r="J1904" s="4" t="s">
        <v>13</v>
      </c>
      <c r="K1904" s="4" t="s">
        <v>14</v>
      </c>
      <c r="L1904" s="4" t="s">
        <v>32</v>
      </c>
      <c r="M1904" s="8">
        <v>1</v>
      </c>
      <c r="N1904" s="5">
        <v>45.59</v>
      </c>
      <c r="O1904" s="6">
        <v>0</v>
      </c>
      <c r="P1904" s="5">
        <v>18.28</v>
      </c>
      <c r="Q1904" s="5">
        <f t="shared" si="116"/>
        <v>45.59</v>
      </c>
      <c r="R1904" s="5">
        <f t="shared" si="117"/>
        <v>18.28</v>
      </c>
      <c r="S1904" s="5">
        <f t="shared" si="118"/>
        <v>27.310000000000002</v>
      </c>
      <c r="T1904" s="7">
        <f t="shared" si="119"/>
        <v>0.59903487606931349</v>
      </c>
    </row>
    <row r="1905" spans="1:20" ht="15.6">
      <c r="A1905" s="2">
        <v>4865</v>
      </c>
      <c r="B1905" s="3">
        <v>46280</v>
      </c>
      <c r="C1905" s="4">
        <f>YEAR(SalesDataTable[[#This Row],[Order Date]])</f>
        <v>2026</v>
      </c>
      <c r="D1905" s="16" t="str">
        <f>"Q"&amp;ROUNDUP(MONTH(SalesDataTable[[#This Row],[Order Date]])/3,0)</f>
        <v>Q3</v>
      </c>
      <c r="E1905" s="4">
        <f>MONTH(SalesDataTable[[#This Row],[Order Date]])</f>
        <v>9</v>
      </c>
      <c r="F1905" s="16" t="str">
        <f>TEXT(SalesDataTable[[#This Row],[Order Date]],"MMM")</f>
        <v>Sep</v>
      </c>
      <c r="G1905" s="4" t="s">
        <v>20</v>
      </c>
      <c r="H1905" s="4" t="s">
        <v>21</v>
      </c>
      <c r="I1905" s="4" t="s">
        <v>2</v>
      </c>
      <c r="J1905" s="4" t="s">
        <v>3</v>
      </c>
      <c r="K1905" s="4" t="s">
        <v>4</v>
      </c>
      <c r="L1905" s="4" t="s">
        <v>5</v>
      </c>
      <c r="M1905" s="8">
        <v>1</v>
      </c>
      <c r="N1905" s="5">
        <v>83.8</v>
      </c>
      <c r="O1905" s="6">
        <v>0</v>
      </c>
      <c r="P1905" s="5">
        <v>42.23</v>
      </c>
      <c r="Q1905" s="5">
        <f t="shared" si="116"/>
        <v>83.8</v>
      </c>
      <c r="R1905" s="5">
        <f t="shared" si="117"/>
        <v>42.23</v>
      </c>
      <c r="S1905" s="5">
        <f t="shared" si="118"/>
        <v>41.57</v>
      </c>
      <c r="T1905" s="7">
        <f t="shared" si="119"/>
        <v>0.49606205250596663</v>
      </c>
    </row>
    <row r="1906" spans="1:20" ht="15.6">
      <c r="A1906" s="2">
        <v>103</v>
      </c>
      <c r="B1906" s="3">
        <v>46281</v>
      </c>
      <c r="C1906" s="4">
        <f>YEAR(SalesDataTable[[#This Row],[Order Date]])</f>
        <v>2026</v>
      </c>
      <c r="D1906" s="16" t="str">
        <f>"Q"&amp;ROUNDUP(MONTH(SalesDataTable[[#This Row],[Order Date]])/3,0)</f>
        <v>Q3</v>
      </c>
      <c r="E1906" s="4">
        <f>MONTH(SalesDataTable[[#This Row],[Order Date]])</f>
        <v>9</v>
      </c>
      <c r="F1906" s="16" t="str">
        <f>TEXT(SalesDataTable[[#This Row],[Order Date]],"MMM")</f>
        <v>Sep</v>
      </c>
      <c r="G1906" s="4" t="s">
        <v>11</v>
      </c>
      <c r="H1906" s="4" t="s">
        <v>18</v>
      </c>
      <c r="I1906" s="4" t="s">
        <v>2</v>
      </c>
      <c r="J1906" s="4" t="s">
        <v>13</v>
      </c>
      <c r="K1906" s="4" t="s">
        <v>14</v>
      </c>
      <c r="L1906" s="4" t="s">
        <v>44</v>
      </c>
      <c r="M1906" s="8">
        <v>1</v>
      </c>
      <c r="N1906" s="5">
        <v>132.58000000000001</v>
      </c>
      <c r="O1906" s="6">
        <v>0.15</v>
      </c>
      <c r="P1906" s="5">
        <v>67.62</v>
      </c>
      <c r="Q1906" s="5">
        <f t="shared" si="116"/>
        <v>112.69300000000001</v>
      </c>
      <c r="R1906" s="5">
        <f t="shared" si="117"/>
        <v>67.62</v>
      </c>
      <c r="S1906" s="5">
        <f t="shared" si="118"/>
        <v>45.073000000000008</v>
      </c>
      <c r="T1906" s="7">
        <f t="shared" si="119"/>
        <v>0.39996273060438536</v>
      </c>
    </row>
    <row r="1907" spans="1:20" ht="15.6">
      <c r="A1907" s="2">
        <v>4500</v>
      </c>
      <c r="B1907" s="3">
        <v>46281</v>
      </c>
      <c r="C1907" s="4">
        <f>YEAR(SalesDataTable[[#This Row],[Order Date]])</f>
        <v>2026</v>
      </c>
      <c r="D1907" s="16" t="str">
        <f>"Q"&amp;ROUNDUP(MONTH(SalesDataTable[[#This Row],[Order Date]])/3,0)</f>
        <v>Q3</v>
      </c>
      <c r="E1907" s="4">
        <f>MONTH(SalesDataTable[[#This Row],[Order Date]])</f>
        <v>9</v>
      </c>
      <c r="F1907" s="16" t="str">
        <f>TEXT(SalesDataTable[[#This Row],[Order Date]],"MMM")</f>
        <v>Sep</v>
      </c>
      <c r="G1907" s="4" t="s">
        <v>20</v>
      </c>
      <c r="H1907" s="4" t="s">
        <v>33</v>
      </c>
      <c r="I1907" s="4" t="s">
        <v>2</v>
      </c>
      <c r="J1907" s="4" t="s">
        <v>13</v>
      </c>
      <c r="K1907" s="4" t="s">
        <v>23</v>
      </c>
      <c r="L1907" s="4" t="s">
        <v>51</v>
      </c>
      <c r="M1907" s="8">
        <v>2</v>
      </c>
      <c r="N1907" s="5">
        <v>122.12</v>
      </c>
      <c r="O1907" s="6">
        <v>0.05</v>
      </c>
      <c r="P1907" s="5">
        <v>61.76</v>
      </c>
      <c r="Q1907" s="5">
        <f t="shared" si="116"/>
        <v>232.02799999999999</v>
      </c>
      <c r="R1907" s="5">
        <f t="shared" si="117"/>
        <v>123.52</v>
      </c>
      <c r="S1907" s="5">
        <f t="shared" si="118"/>
        <v>108.508</v>
      </c>
      <c r="T1907" s="7">
        <f t="shared" si="119"/>
        <v>0.46765045597945076</v>
      </c>
    </row>
    <row r="1908" spans="1:20" ht="15.6">
      <c r="A1908" s="2">
        <v>5093</v>
      </c>
      <c r="B1908" s="3">
        <v>46281</v>
      </c>
      <c r="C1908" s="4">
        <f>YEAR(SalesDataTable[[#This Row],[Order Date]])</f>
        <v>2026</v>
      </c>
      <c r="D1908" s="16" t="str">
        <f>"Q"&amp;ROUNDUP(MONTH(SalesDataTable[[#This Row],[Order Date]])/3,0)</f>
        <v>Q3</v>
      </c>
      <c r="E1908" s="4">
        <f>MONTH(SalesDataTable[[#This Row],[Order Date]])</f>
        <v>9</v>
      </c>
      <c r="F1908" s="16" t="str">
        <f>TEXT(SalesDataTable[[#This Row],[Order Date]],"MMM")</f>
        <v>Sep</v>
      </c>
      <c r="G1908" s="4" t="s">
        <v>0</v>
      </c>
      <c r="H1908" s="4" t="s">
        <v>1</v>
      </c>
      <c r="I1908" s="4" t="s">
        <v>8</v>
      </c>
      <c r="J1908" s="4" t="s">
        <v>16</v>
      </c>
      <c r="K1908" s="4" t="s">
        <v>9</v>
      </c>
      <c r="L1908" s="4" t="s">
        <v>17</v>
      </c>
      <c r="M1908" s="8">
        <v>3</v>
      </c>
      <c r="N1908" s="5">
        <v>140.47</v>
      </c>
      <c r="O1908" s="6">
        <v>0.15</v>
      </c>
      <c r="P1908" s="5">
        <v>81.739999999999995</v>
      </c>
      <c r="Q1908" s="5">
        <f t="shared" si="116"/>
        <v>358.19849999999997</v>
      </c>
      <c r="R1908" s="5">
        <f t="shared" si="117"/>
        <v>245.21999999999997</v>
      </c>
      <c r="S1908" s="5">
        <f t="shared" si="118"/>
        <v>112.9785</v>
      </c>
      <c r="T1908" s="7">
        <f t="shared" si="119"/>
        <v>0.31540751845694498</v>
      </c>
    </row>
    <row r="1909" spans="1:20" ht="15.6">
      <c r="A1909" s="2">
        <v>5147</v>
      </c>
      <c r="B1909" s="3">
        <v>46281</v>
      </c>
      <c r="C1909" s="4">
        <f>YEAR(SalesDataTable[[#This Row],[Order Date]])</f>
        <v>2026</v>
      </c>
      <c r="D1909" s="16" t="str">
        <f>"Q"&amp;ROUNDUP(MONTH(SalesDataTable[[#This Row],[Order Date]])/3,0)</f>
        <v>Q3</v>
      </c>
      <c r="E1909" s="4">
        <f>MONTH(SalesDataTable[[#This Row],[Order Date]])</f>
        <v>9</v>
      </c>
      <c r="F1909" s="16" t="str">
        <f>TEXT(SalesDataTable[[#This Row],[Order Date]],"MMM")</f>
        <v>Sep</v>
      </c>
      <c r="G1909" s="4" t="s">
        <v>20</v>
      </c>
      <c r="H1909" s="4" t="s">
        <v>47</v>
      </c>
      <c r="I1909" s="4" t="s">
        <v>2</v>
      </c>
      <c r="J1909" s="4" t="s">
        <v>13</v>
      </c>
      <c r="K1909" s="4" t="s">
        <v>9</v>
      </c>
      <c r="L1909" s="4" t="s">
        <v>17</v>
      </c>
      <c r="M1909" s="8">
        <v>2</v>
      </c>
      <c r="N1909" s="5">
        <v>145.35</v>
      </c>
      <c r="O1909" s="6">
        <v>0.05</v>
      </c>
      <c r="P1909" s="5">
        <v>78.39</v>
      </c>
      <c r="Q1909" s="5">
        <f t="shared" si="116"/>
        <v>276.16499999999996</v>
      </c>
      <c r="R1909" s="5">
        <f t="shared" si="117"/>
        <v>156.78</v>
      </c>
      <c r="S1909" s="5">
        <f t="shared" si="118"/>
        <v>119.38499999999996</v>
      </c>
      <c r="T1909" s="7">
        <f t="shared" si="119"/>
        <v>0.4322959100537721</v>
      </c>
    </row>
    <row r="1910" spans="1:20" ht="15.6">
      <c r="A1910" s="2">
        <v>365</v>
      </c>
      <c r="B1910" s="3">
        <v>46282</v>
      </c>
      <c r="C1910" s="4">
        <f>YEAR(SalesDataTable[[#This Row],[Order Date]])</f>
        <v>2026</v>
      </c>
      <c r="D1910" s="16" t="str">
        <f>"Q"&amp;ROUNDUP(MONTH(SalesDataTable[[#This Row],[Order Date]])/3,0)</f>
        <v>Q3</v>
      </c>
      <c r="E1910" s="4">
        <f>MONTH(SalesDataTable[[#This Row],[Order Date]])</f>
        <v>9</v>
      </c>
      <c r="F1910" s="16" t="str">
        <f>TEXT(SalesDataTable[[#This Row],[Order Date]],"MMM")</f>
        <v>Sep</v>
      </c>
      <c r="G1910" s="4" t="s">
        <v>20</v>
      </c>
      <c r="H1910" s="4" t="s">
        <v>33</v>
      </c>
      <c r="I1910" s="4" t="s">
        <v>28</v>
      </c>
      <c r="J1910" s="4" t="s">
        <v>3</v>
      </c>
      <c r="K1910" s="4" t="s">
        <v>23</v>
      </c>
      <c r="L1910" s="4" t="s">
        <v>51</v>
      </c>
      <c r="M1910" s="8">
        <v>2</v>
      </c>
      <c r="N1910" s="5">
        <v>121.25</v>
      </c>
      <c r="O1910" s="6">
        <v>0</v>
      </c>
      <c r="P1910" s="5">
        <v>61.5</v>
      </c>
      <c r="Q1910" s="5">
        <f t="shared" si="116"/>
        <v>242.5</v>
      </c>
      <c r="R1910" s="5">
        <f t="shared" si="117"/>
        <v>123</v>
      </c>
      <c r="S1910" s="5">
        <f t="shared" si="118"/>
        <v>119.5</v>
      </c>
      <c r="T1910" s="7">
        <f t="shared" si="119"/>
        <v>0.4927835051546392</v>
      </c>
    </row>
    <row r="1911" spans="1:20" ht="15.6">
      <c r="A1911" s="2">
        <v>494</v>
      </c>
      <c r="B1911" s="3">
        <v>46282</v>
      </c>
      <c r="C1911" s="4">
        <f>YEAR(SalesDataTable[[#This Row],[Order Date]])</f>
        <v>2026</v>
      </c>
      <c r="D1911" s="16" t="str">
        <f>"Q"&amp;ROUNDUP(MONTH(SalesDataTable[[#This Row],[Order Date]])/3,0)</f>
        <v>Q3</v>
      </c>
      <c r="E1911" s="4">
        <f>MONTH(SalesDataTable[[#This Row],[Order Date]])</f>
        <v>9</v>
      </c>
      <c r="F1911" s="16" t="str">
        <f>TEXT(SalesDataTable[[#This Row],[Order Date]],"MMM")</f>
        <v>Sep</v>
      </c>
      <c r="G1911" s="4" t="s">
        <v>20</v>
      </c>
      <c r="H1911" s="4" t="s">
        <v>21</v>
      </c>
      <c r="I1911" s="4" t="s">
        <v>2</v>
      </c>
      <c r="J1911" s="4" t="s">
        <v>13</v>
      </c>
      <c r="K1911" s="4" t="s">
        <v>14</v>
      </c>
      <c r="L1911" s="4" t="s">
        <v>15</v>
      </c>
      <c r="M1911" s="8">
        <v>1</v>
      </c>
      <c r="N1911" s="5">
        <v>35.94</v>
      </c>
      <c r="O1911" s="6">
        <v>0.1</v>
      </c>
      <c r="P1911" s="5">
        <v>13.19</v>
      </c>
      <c r="Q1911" s="5">
        <f t="shared" si="116"/>
        <v>32.345999999999997</v>
      </c>
      <c r="R1911" s="5">
        <f t="shared" si="117"/>
        <v>13.19</v>
      </c>
      <c r="S1911" s="5">
        <f t="shared" si="118"/>
        <v>19.155999999999999</v>
      </c>
      <c r="T1911" s="7">
        <f t="shared" si="119"/>
        <v>0.59222160390774747</v>
      </c>
    </row>
    <row r="1912" spans="1:20" ht="15.6">
      <c r="A1912" s="2">
        <v>665</v>
      </c>
      <c r="B1912" s="3">
        <v>46282</v>
      </c>
      <c r="C1912" s="4">
        <f>YEAR(SalesDataTable[[#This Row],[Order Date]])</f>
        <v>2026</v>
      </c>
      <c r="D1912" s="16" t="str">
        <f>"Q"&amp;ROUNDUP(MONTH(SalesDataTable[[#This Row],[Order Date]])/3,0)</f>
        <v>Q3</v>
      </c>
      <c r="E1912" s="4">
        <f>MONTH(SalesDataTable[[#This Row],[Order Date]])</f>
        <v>9</v>
      </c>
      <c r="F1912" s="16" t="str">
        <f>TEXT(SalesDataTable[[#This Row],[Order Date]],"MMM")</f>
        <v>Sep</v>
      </c>
      <c r="G1912" s="4" t="s">
        <v>6</v>
      </c>
      <c r="H1912" s="4" t="s">
        <v>49</v>
      </c>
      <c r="I1912" s="4" t="s">
        <v>2</v>
      </c>
      <c r="J1912" s="4" t="s">
        <v>13</v>
      </c>
      <c r="K1912" s="4" t="s">
        <v>4</v>
      </c>
      <c r="L1912" s="4" t="s">
        <v>30</v>
      </c>
      <c r="M1912" s="8">
        <v>1</v>
      </c>
      <c r="N1912" s="5">
        <v>101.18</v>
      </c>
      <c r="O1912" s="6">
        <v>0.1</v>
      </c>
      <c r="P1912" s="5">
        <v>49.38</v>
      </c>
      <c r="Q1912" s="5">
        <f t="shared" si="116"/>
        <v>91.062000000000012</v>
      </c>
      <c r="R1912" s="5">
        <f t="shared" si="117"/>
        <v>49.38</v>
      </c>
      <c r="S1912" s="5">
        <f t="shared" si="118"/>
        <v>41.682000000000009</v>
      </c>
      <c r="T1912" s="7">
        <f t="shared" si="119"/>
        <v>0.45773209461685449</v>
      </c>
    </row>
    <row r="1913" spans="1:20" ht="15.6">
      <c r="A1913" s="2">
        <v>2067</v>
      </c>
      <c r="B1913" s="3">
        <v>46282</v>
      </c>
      <c r="C1913" s="4">
        <f>YEAR(SalesDataTable[[#This Row],[Order Date]])</f>
        <v>2026</v>
      </c>
      <c r="D1913" s="16" t="str">
        <f>"Q"&amp;ROUNDUP(MONTH(SalesDataTable[[#This Row],[Order Date]])/3,0)</f>
        <v>Q3</v>
      </c>
      <c r="E1913" s="4">
        <f>MONTH(SalesDataTable[[#This Row],[Order Date]])</f>
        <v>9</v>
      </c>
      <c r="F1913" s="16" t="str">
        <f>TEXT(SalesDataTable[[#This Row],[Order Date]],"MMM")</f>
        <v>Sep</v>
      </c>
      <c r="G1913" s="4" t="s">
        <v>20</v>
      </c>
      <c r="H1913" s="4" t="s">
        <v>31</v>
      </c>
      <c r="I1913" s="4" t="s">
        <v>19</v>
      </c>
      <c r="J1913" s="4" t="s">
        <v>13</v>
      </c>
      <c r="K1913" s="4" t="s">
        <v>4</v>
      </c>
      <c r="L1913" s="4" t="s">
        <v>5</v>
      </c>
      <c r="M1913" s="8">
        <v>2</v>
      </c>
      <c r="N1913" s="5">
        <v>82.47</v>
      </c>
      <c r="O1913" s="6">
        <v>0</v>
      </c>
      <c r="P1913" s="5">
        <v>42.49</v>
      </c>
      <c r="Q1913" s="5">
        <f t="shared" si="116"/>
        <v>164.94</v>
      </c>
      <c r="R1913" s="5">
        <f t="shared" si="117"/>
        <v>84.98</v>
      </c>
      <c r="S1913" s="5">
        <f t="shared" si="118"/>
        <v>79.959999999999994</v>
      </c>
      <c r="T1913" s="7">
        <f t="shared" si="119"/>
        <v>0.48478234509518608</v>
      </c>
    </row>
    <row r="1914" spans="1:20" ht="15.6">
      <c r="A1914" s="2">
        <v>2648</v>
      </c>
      <c r="B1914" s="3">
        <v>46282</v>
      </c>
      <c r="C1914" s="4">
        <f>YEAR(SalesDataTable[[#This Row],[Order Date]])</f>
        <v>2026</v>
      </c>
      <c r="D1914" s="16" t="str">
        <f>"Q"&amp;ROUNDUP(MONTH(SalesDataTable[[#This Row],[Order Date]])/3,0)</f>
        <v>Q3</v>
      </c>
      <c r="E1914" s="4">
        <f>MONTH(SalesDataTable[[#This Row],[Order Date]])</f>
        <v>9</v>
      </c>
      <c r="F1914" s="16" t="str">
        <f>TEXT(SalesDataTable[[#This Row],[Order Date]],"MMM")</f>
        <v>Sep</v>
      </c>
      <c r="G1914" s="4" t="s">
        <v>11</v>
      </c>
      <c r="H1914" s="4" t="s">
        <v>52</v>
      </c>
      <c r="I1914" s="4" t="s">
        <v>28</v>
      </c>
      <c r="J1914" s="4" t="s">
        <v>13</v>
      </c>
      <c r="K1914" s="4" t="s">
        <v>34</v>
      </c>
      <c r="L1914" s="4" t="s">
        <v>45</v>
      </c>
      <c r="M1914" s="8">
        <v>1</v>
      </c>
      <c r="N1914" s="5">
        <v>50.47</v>
      </c>
      <c r="O1914" s="6">
        <v>0.05</v>
      </c>
      <c r="P1914" s="5">
        <v>22.27</v>
      </c>
      <c r="Q1914" s="5">
        <f t="shared" si="116"/>
        <v>47.946499999999993</v>
      </c>
      <c r="R1914" s="5">
        <f t="shared" si="117"/>
        <v>22.27</v>
      </c>
      <c r="S1914" s="5">
        <f t="shared" si="118"/>
        <v>25.676499999999994</v>
      </c>
      <c r="T1914" s="7">
        <f t="shared" si="119"/>
        <v>0.53552396942425406</v>
      </c>
    </row>
    <row r="1915" spans="1:20" ht="15.6">
      <c r="A1915" s="2">
        <v>3074</v>
      </c>
      <c r="B1915" s="3">
        <v>46282</v>
      </c>
      <c r="C1915" s="4">
        <f>YEAR(SalesDataTable[[#This Row],[Order Date]])</f>
        <v>2026</v>
      </c>
      <c r="D1915" s="16" t="str">
        <f>"Q"&amp;ROUNDUP(MONTH(SalesDataTable[[#This Row],[Order Date]])/3,0)</f>
        <v>Q3</v>
      </c>
      <c r="E1915" s="4">
        <f>MONTH(SalesDataTable[[#This Row],[Order Date]])</f>
        <v>9</v>
      </c>
      <c r="F1915" s="16" t="str">
        <f>TEXT(SalesDataTable[[#This Row],[Order Date]],"MMM")</f>
        <v>Sep</v>
      </c>
      <c r="G1915" s="4" t="s">
        <v>20</v>
      </c>
      <c r="H1915" s="4" t="s">
        <v>33</v>
      </c>
      <c r="I1915" s="4" t="s">
        <v>8</v>
      </c>
      <c r="J1915" s="4" t="s">
        <v>16</v>
      </c>
      <c r="K1915" s="4" t="s">
        <v>23</v>
      </c>
      <c r="L1915" s="4" t="s">
        <v>40</v>
      </c>
      <c r="M1915" s="8">
        <v>5</v>
      </c>
      <c r="N1915" s="5">
        <v>82.63</v>
      </c>
      <c r="O1915" s="6">
        <v>0.15</v>
      </c>
      <c r="P1915" s="5">
        <v>38.630000000000003</v>
      </c>
      <c r="Q1915" s="5">
        <f t="shared" si="116"/>
        <v>351.17749999999995</v>
      </c>
      <c r="R1915" s="5">
        <f t="shared" si="117"/>
        <v>193.15</v>
      </c>
      <c r="S1915" s="5">
        <f t="shared" si="118"/>
        <v>158.02749999999995</v>
      </c>
      <c r="T1915" s="7">
        <f t="shared" si="119"/>
        <v>0.44999323703824978</v>
      </c>
    </row>
    <row r="1916" spans="1:20" ht="15.6">
      <c r="A1916" s="2">
        <v>259</v>
      </c>
      <c r="B1916" s="3">
        <v>46283</v>
      </c>
      <c r="C1916" s="4">
        <f>YEAR(SalesDataTable[[#This Row],[Order Date]])</f>
        <v>2026</v>
      </c>
      <c r="D1916" s="16" t="str">
        <f>"Q"&amp;ROUNDUP(MONTH(SalesDataTable[[#This Row],[Order Date]])/3,0)</f>
        <v>Q3</v>
      </c>
      <c r="E1916" s="4">
        <f>MONTH(SalesDataTable[[#This Row],[Order Date]])</f>
        <v>9</v>
      </c>
      <c r="F1916" s="16" t="str">
        <f>TEXT(SalesDataTable[[#This Row],[Order Date]],"MMM")</f>
        <v>Sep</v>
      </c>
      <c r="G1916" s="4" t="s">
        <v>20</v>
      </c>
      <c r="H1916" s="4" t="s">
        <v>33</v>
      </c>
      <c r="I1916" s="4" t="s">
        <v>19</v>
      </c>
      <c r="J1916" s="4" t="s">
        <v>16</v>
      </c>
      <c r="K1916" s="4" t="s">
        <v>14</v>
      </c>
      <c r="L1916" s="4" t="s">
        <v>48</v>
      </c>
      <c r="M1916" s="8">
        <v>4</v>
      </c>
      <c r="N1916" s="5">
        <v>168.48</v>
      </c>
      <c r="O1916" s="6">
        <v>0.1</v>
      </c>
      <c r="P1916" s="5">
        <v>89.85</v>
      </c>
      <c r="Q1916" s="5">
        <f t="shared" si="116"/>
        <v>606.52800000000002</v>
      </c>
      <c r="R1916" s="5">
        <f t="shared" si="117"/>
        <v>359.4</v>
      </c>
      <c r="S1916" s="5">
        <f t="shared" si="118"/>
        <v>247.12800000000004</v>
      </c>
      <c r="T1916" s="7">
        <f t="shared" si="119"/>
        <v>0.4074469768914214</v>
      </c>
    </row>
    <row r="1917" spans="1:20" ht="15.6">
      <c r="A1917" s="2">
        <v>997</v>
      </c>
      <c r="B1917" s="3">
        <v>46283</v>
      </c>
      <c r="C1917" s="4">
        <f>YEAR(SalesDataTable[[#This Row],[Order Date]])</f>
        <v>2026</v>
      </c>
      <c r="D1917" s="16" t="str">
        <f>"Q"&amp;ROUNDUP(MONTH(SalesDataTable[[#This Row],[Order Date]])/3,0)</f>
        <v>Q3</v>
      </c>
      <c r="E1917" s="4">
        <f>MONTH(SalesDataTable[[#This Row],[Order Date]])</f>
        <v>9</v>
      </c>
      <c r="F1917" s="16" t="str">
        <f>TEXT(SalesDataTable[[#This Row],[Order Date]],"MMM")</f>
        <v>Sep</v>
      </c>
      <c r="G1917" s="4" t="s">
        <v>6</v>
      </c>
      <c r="H1917" s="4" t="s">
        <v>41</v>
      </c>
      <c r="I1917" s="4" t="s">
        <v>28</v>
      </c>
      <c r="J1917" s="4" t="s">
        <v>3</v>
      </c>
      <c r="K1917" s="4" t="s">
        <v>23</v>
      </c>
      <c r="L1917" s="4" t="s">
        <v>51</v>
      </c>
      <c r="M1917" s="8">
        <v>2</v>
      </c>
      <c r="N1917" s="5">
        <v>121.82</v>
      </c>
      <c r="O1917" s="6">
        <v>0</v>
      </c>
      <c r="P1917" s="5">
        <v>61.92</v>
      </c>
      <c r="Q1917" s="5">
        <f t="shared" si="116"/>
        <v>243.64</v>
      </c>
      <c r="R1917" s="5">
        <f t="shared" si="117"/>
        <v>123.84</v>
      </c>
      <c r="S1917" s="5">
        <f t="shared" si="118"/>
        <v>119.79999999999998</v>
      </c>
      <c r="T1917" s="7">
        <f t="shared" si="119"/>
        <v>0.49170907896897059</v>
      </c>
    </row>
    <row r="1918" spans="1:20" ht="15.6">
      <c r="A1918" s="2">
        <v>2102</v>
      </c>
      <c r="B1918" s="3">
        <v>46283</v>
      </c>
      <c r="C1918" s="4">
        <f>YEAR(SalesDataTable[[#This Row],[Order Date]])</f>
        <v>2026</v>
      </c>
      <c r="D1918" s="16" t="str">
        <f>"Q"&amp;ROUNDUP(MONTH(SalesDataTable[[#This Row],[Order Date]])/3,0)</f>
        <v>Q3</v>
      </c>
      <c r="E1918" s="4">
        <f>MONTH(SalesDataTable[[#This Row],[Order Date]])</f>
        <v>9</v>
      </c>
      <c r="F1918" s="16" t="str">
        <f>TEXT(SalesDataTable[[#This Row],[Order Date]],"MMM")</f>
        <v>Sep</v>
      </c>
      <c r="G1918" s="4" t="s">
        <v>0</v>
      </c>
      <c r="H1918" s="4" t="s">
        <v>50</v>
      </c>
      <c r="I1918" s="4" t="s">
        <v>19</v>
      </c>
      <c r="J1918" s="4" t="s">
        <v>3</v>
      </c>
      <c r="K1918" s="4" t="s">
        <v>4</v>
      </c>
      <c r="L1918" s="4" t="s">
        <v>22</v>
      </c>
      <c r="M1918" s="8">
        <v>1</v>
      </c>
      <c r="N1918" s="5">
        <v>50.02</v>
      </c>
      <c r="O1918" s="6">
        <v>0.1</v>
      </c>
      <c r="P1918" s="5">
        <v>22.47</v>
      </c>
      <c r="Q1918" s="5">
        <f t="shared" si="116"/>
        <v>45.018000000000001</v>
      </c>
      <c r="R1918" s="5">
        <f t="shared" si="117"/>
        <v>22.47</v>
      </c>
      <c r="S1918" s="5">
        <f t="shared" si="118"/>
        <v>22.548000000000002</v>
      </c>
      <c r="T1918" s="7">
        <f t="shared" si="119"/>
        <v>0.50086632013861121</v>
      </c>
    </row>
    <row r="1919" spans="1:20" ht="15.6">
      <c r="A1919" s="2">
        <v>2452</v>
      </c>
      <c r="B1919" s="3">
        <v>46283</v>
      </c>
      <c r="C1919" s="4">
        <f>YEAR(SalesDataTable[[#This Row],[Order Date]])</f>
        <v>2026</v>
      </c>
      <c r="D1919" s="16" t="str">
        <f>"Q"&amp;ROUNDUP(MONTH(SalesDataTable[[#This Row],[Order Date]])/3,0)</f>
        <v>Q3</v>
      </c>
      <c r="E1919" s="4">
        <f>MONTH(SalesDataTable[[#This Row],[Order Date]])</f>
        <v>9</v>
      </c>
      <c r="F1919" s="16" t="str">
        <f>TEXT(SalesDataTable[[#This Row],[Order Date]],"MMM")</f>
        <v>Sep</v>
      </c>
      <c r="G1919" s="4" t="s">
        <v>11</v>
      </c>
      <c r="H1919" s="4" t="s">
        <v>25</v>
      </c>
      <c r="I1919" s="4" t="s">
        <v>2</v>
      </c>
      <c r="J1919" s="4" t="s">
        <v>13</v>
      </c>
      <c r="K1919" s="4" t="s">
        <v>34</v>
      </c>
      <c r="L1919" s="4" t="s">
        <v>45</v>
      </c>
      <c r="M1919" s="8">
        <v>1</v>
      </c>
      <c r="N1919" s="5">
        <v>50.17</v>
      </c>
      <c r="O1919" s="6">
        <v>0.1</v>
      </c>
      <c r="P1919" s="5">
        <v>21.99</v>
      </c>
      <c r="Q1919" s="5">
        <f t="shared" si="116"/>
        <v>45.153000000000006</v>
      </c>
      <c r="R1919" s="5">
        <f t="shared" si="117"/>
        <v>21.99</v>
      </c>
      <c r="S1919" s="5">
        <f t="shared" si="118"/>
        <v>23.163000000000007</v>
      </c>
      <c r="T1919" s="7">
        <f t="shared" si="119"/>
        <v>0.51298917015480705</v>
      </c>
    </row>
    <row r="1920" spans="1:20" ht="15.6">
      <c r="A1920" s="2">
        <v>2761</v>
      </c>
      <c r="B1920" s="3">
        <v>46283</v>
      </c>
      <c r="C1920" s="4">
        <f>YEAR(SalesDataTable[[#This Row],[Order Date]])</f>
        <v>2026</v>
      </c>
      <c r="D1920" s="16" t="str">
        <f>"Q"&amp;ROUNDUP(MONTH(SalesDataTable[[#This Row],[Order Date]])/3,0)</f>
        <v>Q3</v>
      </c>
      <c r="E1920" s="4">
        <f>MONTH(SalesDataTable[[#This Row],[Order Date]])</f>
        <v>9</v>
      </c>
      <c r="F1920" s="16" t="str">
        <f>TEXT(SalesDataTable[[#This Row],[Order Date]],"MMM")</f>
        <v>Sep</v>
      </c>
      <c r="G1920" s="4" t="s">
        <v>0</v>
      </c>
      <c r="H1920" s="4" t="s">
        <v>50</v>
      </c>
      <c r="I1920" s="4" t="s">
        <v>8</v>
      </c>
      <c r="J1920" s="4" t="s">
        <v>16</v>
      </c>
      <c r="K1920" s="4" t="s">
        <v>23</v>
      </c>
      <c r="L1920" s="4" t="s">
        <v>51</v>
      </c>
      <c r="M1920" s="8">
        <v>5</v>
      </c>
      <c r="N1920" s="5">
        <v>124.51</v>
      </c>
      <c r="O1920" s="6">
        <v>0.1</v>
      </c>
      <c r="P1920" s="5">
        <v>60.29</v>
      </c>
      <c r="Q1920" s="5">
        <f t="shared" si="116"/>
        <v>560.29500000000007</v>
      </c>
      <c r="R1920" s="5">
        <f t="shared" si="117"/>
        <v>301.45</v>
      </c>
      <c r="S1920" s="5">
        <f t="shared" si="118"/>
        <v>258.84500000000008</v>
      </c>
      <c r="T1920" s="7">
        <f t="shared" si="119"/>
        <v>0.46197984990049895</v>
      </c>
    </row>
    <row r="1921" spans="1:20" ht="15.6">
      <c r="A1921" s="2">
        <v>3993</v>
      </c>
      <c r="B1921" s="3">
        <v>46283</v>
      </c>
      <c r="C1921" s="4">
        <f>YEAR(SalesDataTable[[#This Row],[Order Date]])</f>
        <v>2026</v>
      </c>
      <c r="D1921" s="16" t="str">
        <f>"Q"&amp;ROUNDUP(MONTH(SalesDataTable[[#This Row],[Order Date]])/3,0)</f>
        <v>Q3</v>
      </c>
      <c r="E1921" s="4">
        <f>MONTH(SalesDataTable[[#This Row],[Order Date]])</f>
        <v>9</v>
      </c>
      <c r="F1921" s="16" t="str">
        <f>TEXT(SalesDataTable[[#This Row],[Order Date]],"MMM")</f>
        <v>Sep</v>
      </c>
      <c r="G1921" s="4" t="s">
        <v>6</v>
      </c>
      <c r="H1921" s="4" t="s">
        <v>43</v>
      </c>
      <c r="I1921" s="4" t="s">
        <v>28</v>
      </c>
      <c r="J1921" s="4" t="s">
        <v>3</v>
      </c>
      <c r="K1921" s="4" t="s">
        <v>9</v>
      </c>
      <c r="L1921" s="4" t="s">
        <v>37</v>
      </c>
      <c r="M1921" s="8">
        <v>1</v>
      </c>
      <c r="N1921" s="5">
        <v>153.68</v>
      </c>
      <c r="O1921" s="6">
        <v>0.05</v>
      </c>
      <c r="P1921" s="5">
        <v>77.42</v>
      </c>
      <c r="Q1921" s="5">
        <f t="shared" si="116"/>
        <v>145.99600000000001</v>
      </c>
      <c r="R1921" s="5">
        <f t="shared" si="117"/>
        <v>77.42</v>
      </c>
      <c r="S1921" s="5">
        <f t="shared" si="118"/>
        <v>68.576000000000008</v>
      </c>
      <c r="T1921" s="7">
        <f t="shared" si="119"/>
        <v>0.46971149894517661</v>
      </c>
    </row>
    <row r="1922" spans="1:20" ht="15.6">
      <c r="A1922" s="2">
        <v>4343</v>
      </c>
      <c r="B1922" s="3">
        <v>46283</v>
      </c>
      <c r="C1922" s="4">
        <f>YEAR(SalesDataTable[[#This Row],[Order Date]])</f>
        <v>2026</v>
      </c>
      <c r="D1922" s="16" t="str">
        <f>"Q"&amp;ROUNDUP(MONTH(SalesDataTable[[#This Row],[Order Date]])/3,0)</f>
        <v>Q3</v>
      </c>
      <c r="E1922" s="4">
        <f>MONTH(SalesDataTable[[#This Row],[Order Date]])</f>
        <v>9</v>
      </c>
      <c r="F1922" s="16" t="str">
        <f>TEXT(SalesDataTable[[#This Row],[Order Date]],"MMM")</f>
        <v>Sep</v>
      </c>
      <c r="G1922" s="4" t="s">
        <v>6</v>
      </c>
      <c r="H1922" s="4" t="s">
        <v>43</v>
      </c>
      <c r="I1922" s="4" t="s">
        <v>28</v>
      </c>
      <c r="J1922" s="4" t="s">
        <v>13</v>
      </c>
      <c r="K1922" s="4" t="s">
        <v>23</v>
      </c>
      <c r="L1922" s="4" t="s">
        <v>51</v>
      </c>
      <c r="M1922" s="8">
        <v>2</v>
      </c>
      <c r="N1922" s="5">
        <v>121.37</v>
      </c>
      <c r="O1922" s="6">
        <v>0.05</v>
      </c>
      <c r="P1922" s="5">
        <v>60.13</v>
      </c>
      <c r="Q1922" s="5">
        <f t="shared" ref="Q1922:Q1985" si="120">M1922*N1922*(1-O1922)</f>
        <v>230.60300000000001</v>
      </c>
      <c r="R1922" s="5">
        <f t="shared" ref="R1922:R1985" si="121">M1922*P1922</f>
        <v>120.26</v>
      </c>
      <c r="S1922" s="5">
        <f t="shared" ref="S1922:S1985" si="122">Q1922-R1922</f>
        <v>110.343</v>
      </c>
      <c r="T1922" s="7">
        <f t="shared" ref="T1922:T1985" si="123">IFERROR(S1922/Q1922,0)</f>
        <v>0.47849767782726155</v>
      </c>
    </row>
    <row r="1923" spans="1:20" ht="15.6">
      <c r="A1923" s="2">
        <v>4429</v>
      </c>
      <c r="B1923" s="3">
        <v>46283</v>
      </c>
      <c r="C1923" s="4">
        <f>YEAR(SalesDataTable[[#This Row],[Order Date]])</f>
        <v>2026</v>
      </c>
      <c r="D1923" s="16" t="str">
        <f>"Q"&amp;ROUNDUP(MONTH(SalesDataTable[[#This Row],[Order Date]])/3,0)</f>
        <v>Q3</v>
      </c>
      <c r="E1923" s="4">
        <f>MONTH(SalesDataTable[[#This Row],[Order Date]])</f>
        <v>9</v>
      </c>
      <c r="F1923" s="16" t="str">
        <f>TEXT(SalesDataTable[[#This Row],[Order Date]],"MMM")</f>
        <v>Sep</v>
      </c>
      <c r="G1923" s="4" t="s">
        <v>0</v>
      </c>
      <c r="H1923" s="4" t="s">
        <v>50</v>
      </c>
      <c r="I1923" s="4" t="s">
        <v>2</v>
      </c>
      <c r="J1923" s="4" t="s">
        <v>16</v>
      </c>
      <c r="K1923" s="4" t="s">
        <v>9</v>
      </c>
      <c r="L1923" s="4" t="s">
        <v>17</v>
      </c>
      <c r="M1923" s="8">
        <v>2</v>
      </c>
      <c r="N1923" s="5">
        <v>145.1</v>
      </c>
      <c r="O1923" s="6">
        <v>0.1</v>
      </c>
      <c r="P1923" s="5">
        <v>77.62</v>
      </c>
      <c r="Q1923" s="5">
        <f t="shared" si="120"/>
        <v>261.18</v>
      </c>
      <c r="R1923" s="5">
        <f t="shared" si="121"/>
        <v>155.24</v>
      </c>
      <c r="S1923" s="5">
        <f t="shared" si="122"/>
        <v>105.94</v>
      </c>
      <c r="T1923" s="7">
        <f t="shared" si="123"/>
        <v>0.40562064476606169</v>
      </c>
    </row>
    <row r="1924" spans="1:20" ht="15.6">
      <c r="A1924" s="2">
        <v>4824</v>
      </c>
      <c r="B1924" s="3">
        <v>46283</v>
      </c>
      <c r="C1924" s="4">
        <f>YEAR(SalesDataTable[[#This Row],[Order Date]])</f>
        <v>2026</v>
      </c>
      <c r="D1924" s="16" t="str">
        <f>"Q"&amp;ROUNDUP(MONTH(SalesDataTable[[#This Row],[Order Date]])/3,0)</f>
        <v>Q3</v>
      </c>
      <c r="E1924" s="4">
        <f>MONTH(SalesDataTable[[#This Row],[Order Date]])</f>
        <v>9</v>
      </c>
      <c r="F1924" s="16" t="str">
        <f>TEXT(SalesDataTable[[#This Row],[Order Date]],"MMM")</f>
        <v>Sep</v>
      </c>
      <c r="G1924" s="4" t="s">
        <v>20</v>
      </c>
      <c r="H1924" s="4" t="s">
        <v>33</v>
      </c>
      <c r="I1924" s="4" t="s">
        <v>2</v>
      </c>
      <c r="J1924" s="4" t="s">
        <v>3</v>
      </c>
      <c r="K1924" s="4" t="s">
        <v>34</v>
      </c>
      <c r="L1924" s="4" t="s">
        <v>42</v>
      </c>
      <c r="M1924" s="8">
        <v>1</v>
      </c>
      <c r="N1924" s="5">
        <v>36.729999999999997</v>
      </c>
      <c r="O1924" s="6">
        <v>0.05</v>
      </c>
      <c r="P1924" s="5">
        <v>14.11</v>
      </c>
      <c r="Q1924" s="5">
        <f t="shared" si="120"/>
        <v>34.893499999999996</v>
      </c>
      <c r="R1924" s="5">
        <f t="shared" si="121"/>
        <v>14.11</v>
      </c>
      <c r="S1924" s="5">
        <f t="shared" si="122"/>
        <v>20.783499999999997</v>
      </c>
      <c r="T1924" s="7">
        <f t="shared" si="123"/>
        <v>0.59562669265049362</v>
      </c>
    </row>
    <row r="1925" spans="1:20" ht="15.6">
      <c r="A1925" s="2">
        <v>4881</v>
      </c>
      <c r="B1925" s="3">
        <v>46283</v>
      </c>
      <c r="C1925" s="4">
        <f>YEAR(SalesDataTable[[#This Row],[Order Date]])</f>
        <v>2026</v>
      </c>
      <c r="D1925" s="16" t="str">
        <f>"Q"&amp;ROUNDUP(MONTH(SalesDataTable[[#This Row],[Order Date]])/3,0)</f>
        <v>Q3</v>
      </c>
      <c r="E1925" s="4">
        <f>MONTH(SalesDataTable[[#This Row],[Order Date]])</f>
        <v>9</v>
      </c>
      <c r="F1925" s="16" t="str">
        <f>TEXT(SalesDataTable[[#This Row],[Order Date]],"MMM")</f>
        <v>Sep</v>
      </c>
      <c r="G1925" s="4" t="s">
        <v>11</v>
      </c>
      <c r="H1925" s="4" t="s">
        <v>12</v>
      </c>
      <c r="I1925" s="4" t="s">
        <v>2</v>
      </c>
      <c r="J1925" s="4" t="s">
        <v>16</v>
      </c>
      <c r="K1925" s="4" t="s">
        <v>14</v>
      </c>
      <c r="L1925" s="4" t="s">
        <v>44</v>
      </c>
      <c r="M1925" s="8">
        <v>4</v>
      </c>
      <c r="N1925" s="5">
        <v>134.15</v>
      </c>
      <c r="O1925" s="6">
        <v>0.05</v>
      </c>
      <c r="P1925" s="5">
        <v>65.58</v>
      </c>
      <c r="Q1925" s="5">
        <f t="shared" si="120"/>
        <v>509.77</v>
      </c>
      <c r="R1925" s="5">
        <f t="shared" si="121"/>
        <v>262.32</v>
      </c>
      <c r="S1925" s="5">
        <f t="shared" si="122"/>
        <v>247.45</v>
      </c>
      <c r="T1925" s="7">
        <f t="shared" si="123"/>
        <v>0.48541499107440611</v>
      </c>
    </row>
    <row r="1926" spans="1:20" ht="15.6">
      <c r="A1926" s="2">
        <v>5138</v>
      </c>
      <c r="B1926" s="3">
        <v>46283</v>
      </c>
      <c r="C1926" s="4">
        <f>YEAR(SalesDataTable[[#This Row],[Order Date]])</f>
        <v>2026</v>
      </c>
      <c r="D1926" s="16" t="str">
        <f>"Q"&amp;ROUNDUP(MONTH(SalesDataTable[[#This Row],[Order Date]])/3,0)</f>
        <v>Q3</v>
      </c>
      <c r="E1926" s="4">
        <f>MONTH(SalesDataTable[[#This Row],[Order Date]])</f>
        <v>9</v>
      </c>
      <c r="F1926" s="16" t="str">
        <f>TEXT(SalesDataTable[[#This Row],[Order Date]],"MMM")</f>
        <v>Sep</v>
      </c>
      <c r="G1926" s="4" t="s">
        <v>0</v>
      </c>
      <c r="H1926" s="4" t="s">
        <v>1</v>
      </c>
      <c r="I1926" s="4" t="s">
        <v>8</v>
      </c>
      <c r="J1926" s="4" t="s">
        <v>16</v>
      </c>
      <c r="K1926" s="4" t="s">
        <v>9</v>
      </c>
      <c r="L1926" s="4" t="s">
        <v>10</v>
      </c>
      <c r="M1926" s="8">
        <v>8</v>
      </c>
      <c r="N1926" s="5">
        <v>94.21</v>
      </c>
      <c r="O1926" s="6">
        <v>0.1</v>
      </c>
      <c r="P1926" s="5">
        <v>45.05</v>
      </c>
      <c r="Q1926" s="5">
        <f t="shared" si="120"/>
        <v>678.31200000000001</v>
      </c>
      <c r="R1926" s="5">
        <f t="shared" si="121"/>
        <v>360.4</v>
      </c>
      <c r="S1926" s="5">
        <f t="shared" si="122"/>
        <v>317.91200000000003</v>
      </c>
      <c r="T1926" s="7">
        <f t="shared" si="123"/>
        <v>0.46868107891353833</v>
      </c>
    </row>
    <row r="1927" spans="1:20" ht="15.6">
      <c r="A1927" s="2">
        <v>1214</v>
      </c>
      <c r="B1927" s="3">
        <v>46284</v>
      </c>
      <c r="C1927" s="4">
        <f>YEAR(SalesDataTable[[#This Row],[Order Date]])</f>
        <v>2026</v>
      </c>
      <c r="D1927" s="16" t="str">
        <f>"Q"&amp;ROUNDUP(MONTH(SalesDataTable[[#This Row],[Order Date]])/3,0)</f>
        <v>Q3</v>
      </c>
      <c r="E1927" s="4">
        <f>MONTH(SalesDataTable[[#This Row],[Order Date]])</f>
        <v>9</v>
      </c>
      <c r="F1927" s="16" t="str">
        <f>TEXT(SalesDataTable[[#This Row],[Order Date]],"MMM")</f>
        <v>Sep</v>
      </c>
      <c r="G1927" s="4" t="s">
        <v>0</v>
      </c>
      <c r="H1927" s="4" t="s">
        <v>50</v>
      </c>
      <c r="I1927" s="4" t="s">
        <v>19</v>
      </c>
      <c r="J1927" s="4" t="s">
        <v>3</v>
      </c>
      <c r="K1927" s="4" t="s">
        <v>23</v>
      </c>
      <c r="L1927" s="4" t="s">
        <v>29</v>
      </c>
      <c r="M1927" s="8">
        <v>1</v>
      </c>
      <c r="N1927" s="5">
        <v>198.29</v>
      </c>
      <c r="O1927" s="6">
        <v>0.05</v>
      </c>
      <c r="P1927" s="5">
        <v>106.24</v>
      </c>
      <c r="Q1927" s="5">
        <f t="shared" si="120"/>
        <v>188.37549999999999</v>
      </c>
      <c r="R1927" s="5">
        <f t="shared" si="121"/>
        <v>106.24</v>
      </c>
      <c r="S1927" s="5">
        <f t="shared" si="122"/>
        <v>82.135499999999993</v>
      </c>
      <c r="T1927" s="7">
        <f t="shared" si="123"/>
        <v>0.436020076920831</v>
      </c>
    </row>
    <row r="1928" spans="1:20" ht="15.6">
      <c r="A1928" s="2">
        <v>1346</v>
      </c>
      <c r="B1928" s="3">
        <v>46284</v>
      </c>
      <c r="C1928" s="4">
        <f>YEAR(SalesDataTable[[#This Row],[Order Date]])</f>
        <v>2026</v>
      </c>
      <c r="D1928" s="16" t="str">
        <f>"Q"&amp;ROUNDUP(MONTH(SalesDataTable[[#This Row],[Order Date]])/3,0)</f>
        <v>Q3</v>
      </c>
      <c r="E1928" s="4">
        <f>MONTH(SalesDataTable[[#This Row],[Order Date]])</f>
        <v>9</v>
      </c>
      <c r="F1928" s="16" t="str">
        <f>TEXT(SalesDataTable[[#This Row],[Order Date]],"MMM")</f>
        <v>Sep</v>
      </c>
      <c r="G1928" s="4" t="s">
        <v>6</v>
      </c>
      <c r="H1928" s="4" t="s">
        <v>49</v>
      </c>
      <c r="I1928" s="4" t="s">
        <v>28</v>
      </c>
      <c r="J1928" s="4" t="s">
        <v>3</v>
      </c>
      <c r="K1928" s="4" t="s">
        <v>14</v>
      </c>
      <c r="L1928" s="4" t="s">
        <v>48</v>
      </c>
      <c r="M1928" s="8">
        <v>3</v>
      </c>
      <c r="N1928" s="5">
        <v>166.21</v>
      </c>
      <c r="O1928" s="6">
        <v>0.05</v>
      </c>
      <c r="P1928" s="5">
        <v>85.03</v>
      </c>
      <c r="Q1928" s="5">
        <f t="shared" si="120"/>
        <v>473.69849999999997</v>
      </c>
      <c r="R1928" s="5">
        <f t="shared" si="121"/>
        <v>255.09</v>
      </c>
      <c r="S1928" s="5">
        <f t="shared" si="122"/>
        <v>218.60849999999996</v>
      </c>
      <c r="T1928" s="7">
        <f t="shared" si="123"/>
        <v>0.4614929116304991</v>
      </c>
    </row>
    <row r="1929" spans="1:20" ht="15.6">
      <c r="A1929" s="2">
        <v>1361</v>
      </c>
      <c r="B1929" s="3">
        <v>46284</v>
      </c>
      <c r="C1929" s="4">
        <f>YEAR(SalesDataTable[[#This Row],[Order Date]])</f>
        <v>2026</v>
      </c>
      <c r="D1929" s="16" t="str">
        <f>"Q"&amp;ROUNDUP(MONTH(SalesDataTable[[#This Row],[Order Date]])/3,0)</f>
        <v>Q3</v>
      </c>
      <c r="E1929" s="4">
        <f>MONTH(SalesDataTable[[#This Row],[Order Date]])</f>
        <v>9</v>
      </c>
      <c r="F1929" s="16" t="str">
        <f>TEXT(SalesDataTable[[#This Row],[Order Date]],"MMM")</f>
        <v>Sep</v>
      </c>
      <c r="G1929" s="4" t="s">
        <v>6</v>
      </c>
      <c r="H1929" s="4" t="s">
        <v>27</v>
      </c>
      <c r="I1929" s="4" t="s">
        <v>28</v>
      </c>
      <c r="J1929" s="4" t="s">
        <v>13</v>
      </c>
      <c r="K1929" s="4" t="s">
        <v>4</v>
      </c>
      <c r="L1929" s="4" t="s">
        <v>26</v>
      </c>
      <c r="M1929" s="8">
        <v>1</v>
      </c>
      <c r="N1929" s="5">
        <v>40.700000000000003</v>
      </c>
      <c r="O1929" s="6">
        <v>0.05</v>
      </c>
      <c r="P1929" s="5">
        <v>16.43</v>
      </c>
      <c r="Q1929" s="5">
        <f t="shared" si="120"/>
        <v>38.664999999999999</v>
      </c>
      <c r="R1929" s="5">
        <f t="shared" si="121"/>
        <v>16.43</v>
      </c>
      <c r="S1929" s="5">
        <f t="shared" si="122"/>
        <v>22.234999999999999</v>
      </c>
      <c r="T1929" s="7">
        <f t="shared" si="123"/>
        <v>0.57506789085736454</v>
      </c>
    </row>
    <row r="1930" spans="1:20" ht="15.6">
      <c r="A1930" s="2">
        <v>2728</v>
      </c>
      <c r="B1930" s="3">
        <v>46284</v>
      </c>
      <c r="C1930" s="4">
        <f>YEAR(SalesDataTable[[#This Row],[Order Date]])</f>
        <v>2026</v>
      </c>
      <c r="D1930" s="16" t="str">
        <f>"Q"&amp;ROUNDUP(MONTH(SalesDataTable[[#This Row],[Order Date]])/3,0)</f>
        <v>Q3</v>
      </c>
      <c r="E1930" s="4">
        <f>MONTH(SalesDataTable[[#This Row],[Order Date]])</f>
        <v>9</v>
      </c>
      <c r="F1930" s="16" t="str">
        <f>TEXT(SalesDataTable[[#This Row],[Order Date]],"MMM")</f>
        <v>Sep</v>
      </c>
      <c r="G1930" s="4" t="s">
        <v>0</v>
      </c>
      <c r="H1930" s="4" t="s">
        <v>50</v>
      </c>
      <c r="I1930" s="4" t="s">
        <v>2</v>
      </c>
      <c r="J1930" s="4" t="s">
        <v>13</v>
      </c>
      <c r="K1930" s="4" t="s">
        <v>9</v>
      </c>
      <c r="L1930" s="4" t="s">
        <v>37</v>
      </c>
      <c r="M1930" s="8">
        <v>3</v>
      </c>
      <c r="N1930" s="5">
        <v>153.5</v>
      </c>
      <c r="O1930" s="6">
        <v>0</v>
      </c>
      <c r="P1930" s="5">
        <v>80.819999999999993</v>
      </c>
      <c r="Q1930" s="5">
        <f t="shared" si="120"/>
        <v>460.5</v>
      </c>
      <c r="R1930" s="5">
        <f t="shared" si="121"/>
        <v>242.45999999999998</v>
      </c>
      <c r="S1930" s="5">
        <f t="shared" si="122"/>
        <v>218.04000000000002</v>
      </c>
      <c r="T1930" s="7">
        <f t="shared" si="123"/>
        <v>0.47348534201954401</v>
      </c>
    </row>
    <row r="1931" spans="1:20" ht="15.6">
      <c r="A1931" s="2">
        <v>2788</v>
      </c>
      <c r="B1931" s="3">
        <v>46284</v>
      </c>
      <c r="C1931" s="4">
        <f>YEAR(SalesDataTable[[#This Row],[Order Date]])</f>
        <v>2026</v>
      </c>
      <c r="D1931" s="16" t="str">
        <f>"Q"&amp;ROUNDUP(MONTH(SalesDataTable[[#This Row],[Order Date]])/3,0)</f>
        <v>Q3</v>
      </c>
      <c r="E1931" s="4">
        <f>MONTH(SalesDataTable[[#This Row],[Order Date]])</f>
        <v>9</v>
      </c>
      <c r="F1931" s="16" t="str">
        <f>TEXT(SalesDataTable[[#This Row],[Order Date]],"MMM")</f>
        <v>Sep</v>
      </c>
      <c r="G1931" s="4" t="s">
        <v>6</v>
      </c>
      <c r="H1931" s="4" t="s">
        <v>43</v>
      </c>
      <c r="I1931" s="4" t="s">
        <v>28</v>
      </c>
      <c r="J1931" s="4" t="s">
        <v>13</v>
      </c>
      <c r="K1931" s="4" t="s">
        <v>9</v>
      </c>
      <c r="L1931" s="4" t="s">
        <v>46</v>
      </c>
      <c r="M1931" s="8">
        <v>1</v>
      </c>
      <c r="N1931" s="5">
        <v>70.430000000000007</v>
      </c>
      <c r="O1931" s="6">
        <v>0</v>
      </c>
      <c r="P1931" s="5">
        <v>31.51</v>
      </c>
      <c r="Q1931" s="5">
        <f t="shared" si="120"/>
        <v>70.430000000000007</v>
      </c>
      <c r="R1931" s="5">
        <f t="shared" si="121"/>
        <v>31.51</v>
      </c>
      <c r="S1931" s="5">
        <f t="shared" si="122"/>
        <v>38.92</v>
      </c>
      <c r="T1931" s="7">
        <f t="shared" si="123"/>
        <v>0.55260542382507449</v>
      </c>
    </row>
    <row r="1932" spans="1:20" ht="15.6">
      <c r="A1932" s="2">
        <v>2932</v>
      </c>
      <c r="B1932" s="3">
        <v>46284</v>
      </c>
      <c r="C1932" s="4">
        <f>YEAR(SalesDataTable[[#This Row],[Order Date]])</f>
        <v>2026</v>
      </c>
      <c r="D1932" s="16" t="str">
        <f>"Q"&amp;ROUNDUP(MONTH(SalesDataTable[[#This Row],[Order Date]])/3,0)</f>
        <v>Q3</v>
      </c>
      <c r="E1932" s="4">
        <f>MONTH(SalesDataTable[[#This Row],[Order Date]])</f>
        <v>9</v>
      </c>
      <c r="F1932" s="16" t="str">
        <f>TEXT(SalesDataTable[[#This Row],[Order Date]],"MMM")</f>
        <v>Sep</v>
      </c>
      <c r="G1932" s="4" t="s">
        <v>0</v>
      </c>
      <c r="H1932" s="4" t="s">
        <v>50</v>
      </c>
      <c r="I1932" s="4" t="s">
        <v>19</v>
      </c>
      <c r="J1932" s="4" t="s">
        <v>16</v>
      </c>
      <c r="K1932" s="4" t="s">
        <v>4</v>
      </c>
      <c r="L1932" s="4" t="s">
        <v>22</v>
      </c>
      <c r="M1932" s="8">
        <v>4</v>
      </c>
      <c r="N1932" s="5">
        <v>49.93</v>
      </c>
      <c r="O1932" s="6">
        <v>0</v>
      </c>
      <c r="P1932" s="5">
        <v>22.99</v>
      </c>
      <c r="Q1932" s="5">
        <f t="shared" si="120"/>
        <v>199.72</v>
      </c>
      <c r="R1932" s="5">
        <f t="shared" si="121"/>
        <v>91.96</v>
      </c>
      <c r="S1932" s="5">
        <f t="shared" si="122"/>
        <v>107.76</v>
      </c>
      <c r="T1932" s="7">
        <f t="shared" si="123"/>
        <v>0.53955537752853999</v>
      </c>
    </row>
    <row r="1933" spans="1:20" ht="15.6">
      <c r="A1933" s="2">
        <v>3399</v>
      </c>
      <c r="B1933" s="3">
        <v>46284</v>
      </c>
      <c r="C1933" s="4">
        <f>YEAR(SalesDataTable[[#This Row],[Order Date]])</f>
        <v>2026</v>
      </c>
      <c r="D1933" s="16" t="str">
        <f>"Q"&amp;ROUNDUP(MONTH(SalesDataTable[[#This Row],[Order Date]])/3,0)</f>
        <v>Q3</v>
      </c>
      <c r="E1933" s="4">
        <f>MONTH(SalesDataTable[[#This Row],[Order Date]])</f>
        <v>9</v>
      </c>
      <c r="F1933" s="16" t="str">
        <f>TEXT(SalesDataTable[[#This Row],[Order Date]],"MMM")</f>
        <v>Sep</v>
      </c>
      <c r="G1933" s="4" t="s">
        <v>6</v>
      </c>
      <c r="H1933" s="4" t="s">
        <v>43</v>
      </c>
      <c r="I1933" s="4" t="s">
        <v>19</v>
      </c>
      <c r="J1933" s="4" t="s">
        <v>3</v>
      </c>
      <c r="K1933" s="4" t="s">
        <v>4</v>
      </c>
      <c r="L1933" s="4" t="s">
        <v>22</v>
      </c>
      <c r="M1933" s="8">
        <v>1</v>
      </c>
      <c r="N1933" s="5">
        <v>50.18</v>
      </c>
      <c r="O1933" s="6">
        <v>0</v>
      </c>
      <c r="P1933" s="5">
        <v>22.92</v>
      </c>
      <c r="Q1933" s="5">
        <f t="shared" si="120"/>
        <v>50.18</v>
      </c>
      <c r="R1933" s="5">
        <f t="shared" si="121"/>
        <v>22.92</v>
      </c>
      <c r="S1933" s="5">
        <f t="shared" si="122"/>
        <v>27.259999999999998</v>
      </c>
      <c r="T1933" s="7">
        <f t="shared" si="123"/>
        <v>0.54324432044639293</v>
      </c>
    </row>
    <row r="1934" spans="1:20" ht="15.6">
      <c r="A1934" s="2">
        <v>3588</v>
      </c>
      <c r="B1934" s="3">
        <v>46284</v>
      </c>
      <c r="C1934" s="4">
        <f>YEAR(SalesDataTable[[#This Row],[Order Date]])</f>
        <v>2026</v>
      </c>
      <c r="D1934" s="16" t="str">
        <f>"Q"&amp;ROUNDUP(MONTH(SalesDataTable[[#This Row],[Order Date]])/3,0)</f>
        <v>Q3</v>
      </c>
      <c r="E1934" s="4">
        <f>MONTH(SalesDataTable[[#This Row],[Order Date]])</f>
        <v>9</v>
      </c>
      <c r="F1934" s="16" t="str">
        <f>TEXT(SalesDataTable[[#This Row],[Order Date]],"MMM")</f>
        <v>Sep</v>
      </c>
      <c r="G1934" s="4" t="s">
        <v>20</v>
      </c>
      <c r="H1934" s="4" t="s">
        <v>47</v>
      </c>
      <c r="I1934" s="4" t="s">
        <v>19</v>
      </c>
      <c r="J1934" s="4" t="s">
        <v>13</v>
      </c>
      <c r="K1934" s="4" t="s">
        <v>14</v>
      </c>
      <c r="L1934" s="4" t="s">
        <v>48</v>
      </c>
      <c r="M1934" s="8">
        <v>2</v>
      </c>
      <c r="N1934" s="5">
        <v>164.01</v>
      </c>
      <c r="O1934" s="6">
        <v>0.15</v>
      </c>
      <c r="P1934" s="5">
        <v>87.14</v>
      </c>
      <c r="Q1934" s="5">
        <f t="shared" si="120"/>
        <v>278.81699999999995</v>
      </c>
      <c r="R1934" s="5">
        <f t="shared" si="121"/>
        <v>174.28</v>
      </c>
      <c r="S1934" s="5">
        <f t="shared" si="122"/>
        <v>104.53699999999995</v>
      </c>
      <c r="T1934" s="7">
        <f t="shared" si="123"/>
        <v>0.37493050997607741</v>
      </c>
    </row>
    <row r="1935" spans="1:20" ht="15.6">
      <c r="A1935" s="2">
        <v>3603</v>
      </c>
      <c r="B1935" s="3">
        <v>46284</v>
      </c>
      <c r="C1935" s="4">
        <f>YEAR(SalesDataTable[[#This Row],[Order Date]])</f>
        <v>2026</v>
      </c>
      <c r="D1935" s="16" t="str">
        <f>"Q"&amp;ROUNDUP(MONTH(SalesDataTable[[#This Row],[Order Date]])/3,0)</f>
        <v>Q3</v>
      </c>
      <c r="E1935" s="4">
        <f>MONTH(SalesDataTable[[#This Row],[Order Date]])</f>
        <v>9</v>
      </c>
      <c r="F1935" s="16" t="str">
        <f>TEXT(SalesDataTable[[#This Row],[Order Date]],"MMM")</f>
        <v>Sep</v>
      </c>
      <c r="G1935" s="4" t="s">
        <v>6</v>
      </c>
      <c r="H1935" s="4" t="s">
        <v>49</v>
      </c>
      <c r="I1935" s="4" t="s">
        <v>28</v>
      </c>
      <c r="J1935" s="4" t="s">
        <v>3</v>
      </c>
      <c r="K1935" s="4" t="s">
        <v>4</v>
      </c>
      <c r="L1935" s="4" t="s">
        <v>5</v>
      </c>
      <c r="M1935" s="8">
        <v>2</v>
      </c>
      <c r="N1935" s="5">
        <v>83.77</v>
      </c>
      <c r="O1935" s="6">
        <v>0</v>
      </c>
      <c r="P1935" s="5">
        <v>43.32</v>
      </c>
      <c r="Q1935" s="5">
        <f t="shared" si="120"/>
        <v>167.54</v>
      </c>
      <c r="R1935" s="5">
        <f t="shared" si="121"/>
        <v>86.64</v>
      </c>
      <c r="S1935" s="5">
        <f t="shared" si="122"/>
        <v>80.899999999999991</v>
      </c>
      <c r="T1935" s="7">
        <f t="shared" si="123"/>
        <v>0.4828697624447893</v>
      </c>
    </row>
    <row r="1936" spans="1:20" ht="15.6">
      <c r="A1936" s="2">
        <v>3845</v>
      </c>
      <c r="B1936" s="3">
        <v>46284</v>
      </c>
      <c r="C1936" s="4">
        <f>YEAR(SalesDataTable[[#This Row],[Order Date]])</f>
        <v>2026</v>
      </c>
      <c r="D1936" s="16" t="str">
        <f>"Q"&amp;ROUNDUP(MONTH(SalesDataTable[[#This Row],[Order Date]])/3,0)</f>
        <v>Q3</v>
      </c>
      <c r="E1936" s="4">
        <f>MONTH(SalesDataTable[[#This Row],[Order Date]])</f>
        <v>9</v>
      </c>
      <c r="F1936" s="16" t="str">
        <f>TEXT(SalesDataTable[[#This Row],[Order Date]],"MMM")</f>
        <v>Sep</v>
      </c>
      <c r="G1936" s="4" t="s">
        <v>20</v>
      </c>
      <c r="H1936" s="4" t="s">
        <v>33</v>
      </c>
      <c r="I1936" s="4" t="s">
        <v>2</v>
      </c>
      <c r="J1936" s="4" t="s">
        <v>13</v>
      </c>
      <c r="K1936" s="4" t="s">
        <v>23</v>
      </c>
      <c r="L1936" s="4" t="s">
        <v>40</v>
      </c>
      <c r="M1936" s="8">
        <v>1</v>
      </c>
      <c r="N1936" s="5">
        <v>81.84</v>
      </c>
      <c r="O1936" s="6">
        <v>0</v>
      </c>
      <c r="P1936" s="5">
        <v>38.5</v>
      </c>
      <c r="Q1936" s="5">
        <f t="shared" si="120"/>
        <v>81.84</v>
      </c>
      <c r="R1936" s="5">
        <f t="shared" si="121"/>
        <v>38.5</v>
      </c>
      <c r="S1936" s="5">
        <f t="shared" si="122"/>
        <v>43.34</v>
      </c>
      <c r="T1936" s="7">
        <f t="shared" si="123"/>
        <v>0.52956989247311825</v>
      </c>
    </row>
    <row r="1937" spans="1:20" ht="15.6">
      <c r="A1937" s="2">
        <v>4191</v>
      </c>
      <c r="B1937" s="3">
        <v>46284</v>
      </c>
      <c r="C1937" s="4">
        <f>YEAR(SalesDataTable[[#This Row],[Order Date]])</f>
        <v>2026</v>
      </c>
      <c r="D1937" s="16" t="str">
        <f>"Q"&amp;ROUNDUP(MONTH(SalesDataTable[[#This Row],[Order Date]])/3,0)</f>
        <v>Q3</v>
      </c>
      <c r="E1937" s="4">
        <f>MONTH(SalesDataTable[[#This Row],[Order Date]])</f>
        <v>9</v>
      </c>
      <c r="F1937" s="16" t="str">
        <f>TEXT(SalesDataTable[[#This Row],[Order Date]],"MMM")</f>
        <v>Sep</v>
      </c>
      <c r="G1937" s="4" t="s">
        <v>11</v>
      </c>
      <c r="H1937" s="4" t="s">
        <v>25</v>
      </c>
      <c r="I1937" s="4" t="s">
        <v>28</v>
      </c>
      <c r="J1937" s="4" t="s">
        <v>3</v>
      </c>
      <c r="K1937" s="4" t="s">
        <v>34</v>
      </c>
      <c r="L1937" s="4" t="s">
        <v>35</v>
      </c>
      <c r="M1937" s="8">
        <v>1</v>
      </c>
      <c r="N1937" s="5">
        <v>40.32</v>
      </c>
      <c r="O1937" s="6">
        <v>0.15</v>
      </c>
      <c r="P1937" s="5">
        <v>14.39</v>
      </c>
      <c r="Q1937" s="5">
        <f t="shared" si="120"/>
        <v>34.271999999999998</v>
      </c>
      <c r="R1937" s="5">
        <f t="shared" si="121"/>
        <v>14.39</v>
      </c>
      <c r="S1937" s="5">
        <f t="shared" si="122"/>
        <v>19.881999999999998</v>
      </c>
      <c r="T1937" s="7">
        <f t="shared" si="123"/>
        <v>0.58012371615312786</v>
      </c>
    </row>
    <row r="1938" spans="1:20" ht="15.6">
      <c r="A1938" s="2">
        <v>4269</v>
      </c>
      <c r="B1938" s="3">
        <v>46284</v>
      </c>
      <c r="C1938" s="4">
        <f>YEAR(SalesDataTable[[#This Row],[Order Date]])</f>
        <v>2026</v>
      </c>
      <c r="D1938" s="16" t="str">
        <f>"Q"&amp;ROUNDUP(MONTH(SalesDataTable[[#This Row],[Order Date]])/3,0)</f>
        <v>Q3</v>
      </c>
      <c r="E1938" s="4">
        <f>MONTH(SalesDataTable[[#This Row],[Order Date]])</f>
        <v>9</v>
      </c>
      <c r="F1938" s="16" t="str">
        <f>TEXT(SalesDataTable[[#This Row],[Order Date]],"MMM")</f>
        <v>Sep</v>
      </c>
      <c r="G1938" s="4" t="s">
        <v>11</v>
      </c>
      <c r="H1938" s="4" t="s">
        <v>52</v>
      </c>
      <c r="I1938" s="4" t="s">
        <v>8</v>
      </c>
      <c r="J1938" s="4" t="s">
        <v>16</v>
      </c>
      <c r="K1938" s="4" t="s">
        <v>9</v>
      </c>
      <c r="L1938" s="4" t="s">
        <v>37</v>
      </c>
      <c r="M1938" s="8">
        <v>4</v>
      </c>
      <c r="N1938" s="5">
        <v>155.84</v>
      </c>
      <c r="O1938" s="6">
        <v>0.05</v>
      </c>
      <c r="P1938" s="5">
        <v>80.790000000000006</v>
      </c>
      <c r="Q1938" s="5">
        <f t="shared" si="120"/>
        <v>592.19200000000001</v>
      </c>
      <c r="R1938" s="5">
        <f t="shared" si="121"/>
        <v>323.16000000000003</v>
      </c>
      <c r="S1938" s="5">
        <f t="shared" si="122"/>
        <v>269.03199999999998</v>
      </c>
      <c r="T1938" s="7">
        <f t="shared" si="123"/>
        <v>0.45429860585755966</v>
      </c>
    </row>
    <row r="1939" spans="1:20" ht="15.6">
      <c r="A1939" s="2">
        <v>5</v>
      </c>
      <c r="B1939" s="3">
        <v>46285</v>
      </c>
      <c r="C1939" s="4">
        <f>YEAR(SalesDataTable[[#This Row],[Order Date]])</f>
        <v>2026</v>
      </c>
      <c r="D1939" s="16" t="str">
        <f>"Q"&amp;ROUNDUP(MONTH(SalesDataTable[[#This Row],[Order Date]])/3,0)</f>
        <v>Q3</v>
      </c>
      <c r="E1939" s="4">
        <f>MONTH(SalesDataTable[[#This Row],[Order Date]])</f>
        <v>9</v>
      </c>
      <c r="F1939" s="16" t="str">
        <f>TEXT(SalesDataTable[[#This Row],[Order Date]],"MMM")</f>
        <v>Sep</v>
      </c>
      <c r="G1939" s="4" t="s">
        <v>6</v>
      </c>
      <c r="H1939" s="4" t="s">
        <v>27</v>
      </c>
      <c r="I1939" s="4" t="s">
        <v>2</v>
      </c>
      <c r="J1939" s="4" t="s">
        <v>16</v>
      </c>
      <c r="K1939" s="4" t="s">
        <v>34</v>
      </c>
      <c r="L1939" s="4" t="s">
        <v>45</v>
      </c>
      <c r="M1939" s="8">
        <v>1</v>
      </c>
      <c r="N1939" s="5">
        <v>51.83</v>
      </c>
      <c r="O1939" s="6">
        <v>0</v>
      </c>
      <c r="P1939" s="5">
        <v>21.9</v>
      </c>
      <c r="Q1939" s="5">
        <f t="shared" si="120"/>
        <v>51.83</v>
      </c>
      <c r="R1939" s="5">
        <f t="shared" si="121"/>
        <v>21.9</v>
      </c>
      <c r="S1939" s="5">
        <f t="shared" si="122"/>
        <v>29.93</v>
      </c>
      <c r="T1939" s="7">
        <f t="shared" si="123"/>
        <v>0.57746478873239437</v>
      </c>
    </row>
    <row r="1940" spans="1:20" ht="15.6">
      <c r="A1940" s="2">
        <v>210</v>
      </c>
      <c r="B1940" s="3">
        <v>46285</v>
      </c>
      <c r="C1940" s="4">
        <f>YEAR(SalesDataTable[[#This Row],[Order Date]])</f>
        <v>2026</v>
      </c>
      <c r="D1940" s="16" t="str">
        <f>"Q"&amp;ROUNDUP(MONTH(SalesDataTable[[#This Row],[Order Date]])/3,0)</f>
        <v>Q3</v>
      </c>
      <c r="E1940" s="4">
        <f>MONTH(SalesDataTable[[#This Row],[Order Date]])</f>
        <v>9</v>
      </c>
      <c r="F1940" s="16" t="str">
        <f>TEXT(SalesDataTable[[#This Row],[Order Date]],"MMM")</f>
        <v>Sep</v>
      </c>
      <c r="G1940" s="4" t="s">
        <v>11</v>
      </c>
      <c r="H1940" s="4" t="s">
        <v>18</v>
      </c>
      <c r="I1940" s="4" t="s">
        <v>19</v>
      </c>
      <c r="J1940" s="4" t="s">
        <v>3</v>
      </c>
      <c r="K1940" s="4" t="s">
        <v>23</v>
      </c>
      <c r="L1940" s="4" t="s">
        <v>29</v>
      </c>
      <c r="M1940" s="8">
        <v>1</v>
      </c>
      <c r="N1940" s="5">
        <v>190.77</v>
      </c>
      <c r="O1940" s="6">
        <v>0.05</v>
      </c>
      <c r="P1940" s="5">
        <v>104.69</v>
      </c>
      <c r="Q1940" s="5">
        <f t="shared" si="120"/>
        <v>181.23150000000001</v>
      </c>
      <c r="R1940" s="5">
        <f t="shared" si="121"/>
        <v>104.69</v>
      </c>
      <c r="S1940" s="5">
        <f t="shared" si="122"/>
        <v>76.541500000000013</v>
      </c>
      <c r="T1940" s="7">
        <f t="shared" si="123"/>
        <v>0.42234103894742364</v>
      </c>
    </row>
    <row r="1941" spans="1:20" ht="15.6">
      <c r="A1941" s="2">
        <v>462</v>
      </c>
      <c r="B1941" s="3">
        <v>46285</v>
      </c>
      <c r="C1941" s="4">
        <f>YEAR(SalesDataTable[[#This Row],[Order Date]])</f>
        <v>2026</v>
      </c>
      <c r="D1941" s="16" t="str">
        <f>"Q"&amp;ROUNDUP(MONTH(SalesDataTable[[#This Row],[Order Date]])/3,0)</f>
        <v>Q3</v>
      </c>
      <c r="E1941" s="4">
        <f>MONTH(SalesDataTable[[#This Row],[Order Date]])</f>
        <v>9</v>
      </c>
      <c r="F1941" s="16" t="str">
        <f>TEXT(SalesDataTable[[#This Row],[Order Date]],"MMM")</f>
        <v>Sep</v>
      </c>
      <c r="G1941" s="4" t="s">
        <v>6</v>
      </c>
      <c r="H1941" s="4" t="s">
        <v>43</v>
      </c>
      <c r="I1941" s="4" t="s">
        <v>19</v>
      </c>
      <c r="J1941" s="4" t="s">
        <v>13</v>
      </c>
      <c r="K1941" s="4" t="s">
        <v>4</v>
      </c>
      <c r="L1941" s="4" t="s">
        <v>26</v>
      </c>
      <c r="M1941" s="8">
        <v>2</v>
      </c>
      <c r="N1941" s="5">
        <v>40.049999999999997</v>
      </c>
      <c r="O1941" s="6">
        <v>0.05</v>
      </c>
      <c r="P1941" s="5">
        <v>16.97</v>
      </c>
      <c r="Q1941" s="5">
        <f t="shared" si="120"/>
        <v>76.094999999999985</v>
      </c>
      <c r="R1941" s="5">
        <f t="shared" si="121"/>
        <v>33.94</v>
      </c>
      <c r="S1941" s="5">
        <f t="shared" si="122"/>
        <v>42.154999999999987</v>
      </c>
      <c r="T1941" s="7">
        <f t="shared" si="123"/>
        <v>0.55397857940731976</v>
      </c>
    </row>
    <row r="1942" spans="1:20" ht="15.6">
      <c r="A1942" s="2">
        <v>725</v>
      </c>
      <c r="B1942" s="3">
        <v>46285</v>
      </c>
      <c r="C1942" s="4">
        <f>YEAR(SalesDataTable[[#This Row],[Order Date]])</f>
        <v>2026</v>
      </c>
      <c r="D1942" s="16" t="str">
        <f>"Q"&amp;ROUNDUP(MONTH(SalesDataTable[[#This Row],[Order Date]])/3,0)</f>
        <v>Q3</v>
      </c>
      <c r="E1942" s="4">
        <f>MONTH(SalesDataTable[[#This Row],[Order Date]])</f>
        <v>9</v>
      </c>
      <c r="F1942" s="16" t="str">
        <f>TEXT(SalesDataTable[[#This Row],[Order Date]],"MMM")</f>
        <v>Sep</v>
      </c>
      <c r="G1942" s="4" t="s">
        <v>6</v>
      </c>
      <c r="H1942" s="4" t="s">
        <v>43</v>
      </c>
      <c r="I1942" s="4" t="s">
        <v>2</v>
      </c>
      <c r="J1942" s="4" t="s">
        <v>13</v>
      </c>
      <c r="K1942" s="4" t="s">
        <v>4</v>
      </c>
      <c r="L1942" s="4" t="s">
        <v>5</v>
      </c>
      <c r="M1942" s="8">
        <v>1</v>
      </c>
      <c r="N1942" s="5">
        <v>82.08</v>
      </c>
      <c r="O1942" s="6">
        <v>0.05</v>
      </c>
      <c r="P1942" s="5">
        <v>43.18</v>
      </c>
      <c r="Q1942" s="5">
        <f t="shared" si="120"/>
        <v>77.975999999999999</v>
      </c>
      <c r="R1942" s="5">
        <f t="shared" si="121"/>
        <v>43.18</v>
      </c>
      <c r="S1942" s="5">
        <f t="shared" si="122"/>
        <v>34.795999999999999</v>
      </c>
      <c r="T1942" s="7">
        <f t="shared" si="123"/>
        <v>0.44623986867754178</v>
      </c>
    </row>
    <row r="1943" spans="1:20" ht="15.6">
      <c r="A1943" s="2">
        <v>918</v>
      </c>
      <c r="B1943" s="3">
        <v>46285</v>
      </c>
      <c r="C1943" s="4">
        <f>YEAR(SalesDataTable[[#This Row],[Order Date]])</f>
        <v>2026</v>
      </c>
      <c r="D1943" s="16" t="str">
        <f>"Q"&amp;ROUNDUP(MONTH(SalesDataTable[[#This Row],[Order Date]])/3,0)</f>
        <v>Q3</v>
      </c>
      <c r="E1943" s="4">
        <f>MONTH(SalesDataTable[[#This Row],[Order Date]])</f>
        <v>9</v>
      </c>
      <c r="F1943" s="16" t="str">
        <f>TEXT(SalesDataTable[[#This Row],[Order Date]],"MMM")</f>
        <v>Sep</v>
      </c>
      <c r="G1943" s="4" t="s">
        <v>0</v>
      </c>
      <c r="H1943" s="4" t="s">
        <v>50</v>
      </c>
      <c r="I1943" s="4" t="s">
        <v>2</v>
      </c>
      <c r="J1943" s="4" t="s">
        <v>3</v>
      </c>
      <c r="K1943" s="4" t="s">
        <v>4</v>
      </c>
      <c r="L1943" s="4" t="s">
        <v>22</v>
      </c>
      <c r="M1943" s="8">
        <v>1</v>
      </c>
      <c r="N1943" s="5">
        <v>50.3</v>
      </c>
      <c r="O1943" s="6">
        <v>0.05</v>
      </c>
      <c r="P1943" s="5">
        <v>22.14</v>
      </c>
      <c r="Q1943" s="5">
        <f t="shared" si="120"/>
        <v>47.784999999999997</v>
      </c>
      <c r="R1943" s="5">
        <f t="shared" si="121"/>
        <v>22.14</v>
      </c>
      <c r="S1943" s="5">
        <f t="shared" si="122"/>
        <v>25.644999999999996</v>
      </c>
      <c r="T1943" s="7">
        <f t="shared" si="123"/>
        <v>0.53667468870984614</v>
      </c>
    </row>
    <row r="1944" spans="1:20" ht="15.6">
      <c r="A1944" s="2">
        <v>1442</v>
      </c>
      <c r="B1944" s="3">
        <v>46285</v>
      </c>
      <c r="C1944" s="4">
        <f>YEAR(SalesDataTable[[#This Row],[Order Date]])</f>
        <v>2026</v>
      </c>
      <c r="D1944" s="16" t="str">
        <f>"Q"&amp;ROUNDUP(MONTH(SalesDataTable[[#This Row],[Order Date]])/3,0)</f>
        <v>Q3</v>
      </c>
      <c r="E1944" s="4">
        <f>MONTH(SalesDataTable[[#This Row],[Order Date]])</f>
        <v>9</v>
      </c>
      <c r="F1944" s="16" t="str">
        <f>TEXT(SalesDataTable[[#This Row],[Order Date]],"MMM")</f>
        <v>Sep</v>
      </c>
      <c r="G1944" s="4" t="s">
        <v>11</v>
      </c>
      <c r="H1944" s="4" t="s">
        <v>52</v>
      </c>
      <c r="I1944" s="4" t="s">
        <v>2</v>
      </c>
      <c r="J1944" s="4" t="s">
        <v>13</v>
      </c>
      <c r="K1944" s="4" t="s">
        <v>14</v>
      </c>
      <c r="L1944" s="4" t="s">
        <v>32</v>
      </c>
      <c r="M1944" s="8">
        <v>1</v>
      </c>
      <c r="N1944" s="5">
        <v>47.68</v>
      </c>
      <c r="O1944" s="6">
        <v>0.1</v>
      </c>
      <c r="P1944" s="5">
        <v>18.03</v>
      </c>
      <c r="Q1944" s="5">
        <f t="shared" si="120"/>
        <v>42.911999999999999</v>
      </c>
      <c r="R1944" s="5">
        <f t="shared" si="121"/>
        <v>18.03</v>
      </c>
      <c r="S1944" s="5">
        <f t="shared" si="122"/>
        <v>24.881999999999998</v>
      </c>
      <c r="T1944" s="7">
        <f t="shared" si="123"/>
        <v>0.57983780760626391</v>
      </c>
    </row>
    <row r="1945" spans="1:20" ht="15.6">
      <c r="A1945" s="2">
        <v>4290</v>
      </c>
      <c r="B1945" s="3">
        <v>46285</v>
      </c>
      <c r="C1945" s="4">
        <f>YEAR(SalesDataTable[[#This Row],[Order Date]])</f>
        <v>2026</v>
      </c>
      <c r="D1945" s="16" t="str">
        <f>"Q"&amp;ROUNDUP(MONTH(SalesDataTable[[#This Row],[Order Date]])/3,0)</f>
        <v>Q3</v>
      </c>
      <c r="E1945" s="4">
        <f>MONTH(SalesDataTable[[#This Row],[Order Date]])</f>
        <v>9</v>
      </c>
      <c r="F1945" s="16" t="str">
        <f>TEXT(SalesDataTable[[#This Row],[Order Date]],"MMM")</f>
        <v>Sep</v>
      </c>
      <c r="G1945" s="4" t="s">
        <v>11</v>
      </c>
      <c r="H1945" s="4" t="s">
        <v>12</v>
      </c>
      <c r="I1945" s="4" t="s">
        <v>19</v>
      </c>
      <c r="J1945" s="4" t="s">
        <v>3</v>
      </c>
      <c r="K1945" s="4" t="s">
        <v>4</v>
      </c>
      <c r="L1945" s="4" t="s">
        <v>22</v>
      </c>
      <c r="M1945" s="8">
        <v>2</v>
      </c>
      <c r="N1945" s="5">
        <v>51.48</v>
      </c>
      <c r="O1945" s="6">
        <v>0.05</v>
      </c>
      <c r="P1945" s="5">
        <v>22.38</v>
      </c>
      <c r="Q1945" s="5">
        <f t="shared" si="120"/>
        <v>97.811999999999983</v>
      </c>
      <c r="R1945" s="5">
        <f t="shared" si="121"/>
        <v>44.76</v>
      </c>
      <c r="S1945" s="5">
        <f t="shared" si="122"/>
        <v>53.051999999999985</v>
      </c>
      <c r="T1945" s="7">
        <f t="shared" si="123"/>
        <v>0.54238743712427917</v>
      </c>
    </row>
    <row r="1946" spans="1:20" ht="15.6">
      <c r="A1946" s="2">
        <v>4666</v>
      </c>
      <c r="B1946" s="3">
        <v>46285</v>
      </c>
      <c r="C1946" s="4">
        <f>YEAR(SalesDataTable[[#This Row],[Order Date]])</f>
        <v>2026</v>
      </c>
      <c r="D1946" s="16" t="str">
        <f>"Q"&amp;ROUNDUP(MONTH(SalesDataTable[[#This Row],[Order Date]])/3,0)</f>
        <v>Q3</v>
      </c>
      <c r="E1946" s="4">
        <f>MONTH(SalesDataTable[[#This Row],[Order Date]])</f>
        <v>9</v>
      </c>
      <c r="F1946" s="16" t="str">
        <f>TEXT(SalesDataTable[[#This Row],[Order Date]],"MMM")</f>
        <v>Sep</v>
      </c>
      <c r="G1946" s="4" t="s">
        <v>11</v>
      </c>
      <c r="H1946" s="4" t="s">
        <v>18</v>
      </c>
      <c r="I1946" s="4" t="s">
        <v>2</v>
      </c>
      <c r="J1946" s="4" t="s">
        <v>16</v>
      </c>
      <c r="K1946" s="4" t="s">
        <v>34</v>
      </c>
      <c r="L1946" s="4" t="s">
        <v>38</v>
      </c>
      <c r="M1946" s="8">
        <v>2</v>
      </c>
      <c r="N1946" s="5">
        <v>123.73</v>
      </c>
      <c r="O1946" s="6">
        <v>0</v>
      </c>
      <c r="P1946" s="5">
        <v>68.459999999999994</v>
      </c>
      <c r="Q1946" s="5">
        <f t="shared" si="120"/>
        <v>247.46</v>
      </c>
      <c r="R1946" s="5">
        <f t="shared" si="121"/>
        <v>136.91999999999999</v>
      </c>
      <c r="S1946" s="5">
        <f t="shared" si="122"/>
        <v>110.54000000000002</v>
      </c>
      <c r="T1946" s="7">
        <f t="shared" si="123"/>
        <v>0.44669845631617239</v>
      </c>
    </row>
    <row r="1947" spans="1:20" ht="15.6">
      <c r="A1947" s="2">
        <v>234</v>
      </c>
      <c r="B1947" s="3">
        <v>46286</v>
      </c>
      <c r="C1947" s="4">
        <f>YEAR(SalesDataTable[[#This Row],[Order Date]])</f>
        <v>2026</v>
      </c>
      <c r="D1947" s="16" t="str">
        <f>"Q"&amp;ROUNDUP(MONTH(SalesDataTable[[#This Row],[Order Date]])/3,0)</f>
        <v>Q3</v>
      </c>
      <c r="E1947" s="4">
        <f>MONTH(SalesDataTable[[#This Row],[Order Date]])</f>
        <v>9</v>
      </c>
      <c r="F1947" s="16" t="str">
        <f>TEXT(SalesDataTable[[#This Row],[Order Date]],"MMM")</f>
        <v>Sep</v>
      </c>
      <c r="G1947" s="4" t="s">
        <v>11</v>
      </c>
      <c r="H1947" s="4" t="s">
        <v>25</v>
      </c>
      <c r="I1947" s="4" t="s">
        <v>2</v>
      </c>
      <c r="J1947" s="4" t="s">
        <v>16</v>
      </c>
      <c r="K1947" s="4" t="s">
        <v>9</v>
      </c>
      <c r="L1947" s="4" t="s">
        <v>17</v>
      </c>
      <c r="M1947" s="8">
        <v>2</v>
      </c>
      <c r="N1947" s="5">
        <v>146.81</v>
      </c>
      <c r="O1947" s="6">
        <v>0</v>
      </c>
      <c r="P1947" s="5">
        <v>79.72</v>
      </c>
      <c r="Q1947" s="5">
        <f t="shared" si="120"/>
        <v>293.62</v>
      </c>
      <c r="R1947" s="5">
        <f t="shared" si="121"/>
        <v>159.44</v>
      </c>
      <c r="S1947" s="5">
        <f t="shared" si="122"/>
        <v>134.18</v>
      </c>
      <c r="T1947" s="7">
        <f t="shared" si="123"/>
        <v>0.45698521899053202</v>
      </c>
    </row>
    <row r="1948" spans="1:20" ht="15.6">
      <c r="A1948" s="2">
        <v>802</v>
      </c>
      <c r="B1948" s="3">
        <v>46286</v>
      </c>
      <c r="C1948" s="4">
        <f>YEAR(SalesDataTable[[#This Row],[Order Date]])</f>
        <v>2026</v>
      </c>
      <c r="D1948" s="16" t="str">
        <f>"Q"&amp;ROUNDUP(MONTH(SalesDataTable[[#This Row],[Order Date]])/3,0)</f>
        <v>Q3</v>
      </c>
      <c r="E1948" s="4">
        <f>MONTH(SalesDataTable[[#This Row],[Order Date]])</f>
        <v>9</v>
      </c>
      <c r="F1948" s="16" t="str">
        <f>TEXT(SalesDataTable[[#This Row],[Order Date]],"MMM")</f>
        <v>Sep</v>
      </c>
      <c r="G1948" s="4" t="s">
        <v>6</v>
      </c>
      <c r="H1948" s="4" t="s">
        <v>43</v>
      </c>
      <c r="I1948" s="4" t="s">
        <v>19</v>
      </c>
      <c r="J1948" s="4" t="s">
        <v>3</v>
      </c>
      <c r="K1948" s="4" t="s">
        <v>14</v>
      </c>
      <c r="L1948" s="4" t="s">
        <v>48</v>
      </c>
      <c r="M1948" s="8">
        <v>2</v>
      </c>
      <c r="N1948" s="5">
        <v>167.16</v>
      </c>
      <c r="O1948" s="6">
        <v>0</v>
      </c>
      <c r="P1948" s="5">
        <v>88.51</v>
      </c>
      <c r="Q1948" s="5">
        <f t="shared" si="120"/>
        <v>334.32</v>
      </c>
      <c r="R1948" s="5">
        <f t="shared" si="121"/>
        <v>177.02</v>
      </c>
      <c r="S1948" s="5">
        <f t="shared" si="122"/>
        <v>157.29999999999998</v>
      </c>
      <c r="T1948" s="7">
        <f t="shared" si="123"/>
        <v>0.4705072983967456</v>
      </c>
    </row>
    <row r="1949" spans="1:20" ht="15.6">
      <c r="A1949" s="2">
        <v>1942</v>
      </c>
      <c r="B1949" s="3">
        <v>46286</v>
      </c>
      <c r="C1949" s="4">
        <f>YEAR(SalesDataTable[[#This Row],[Order Date]])</f>
        <v>2026</v>
      </c>
      <c r="D1949" s="16" t="str">
        <f>"Q"&amp;ROUNDUP(MONTH(SalesDataTable[[#This Row],[Order Date]])/3,0)</f>
        <v>Q3</v>
      </c>
      <c r="E1949" s="4">
        <f>MONTH(SalesDataTable[[#This Row],[Order Date]])</f>
        <v>9</v>
      </c>
      <c r="F1949" s="16" t="str">
        <f>TEXT(SalesDataTable[[#This Row],[Order Date]],"MMM")</f>
        <v>Sep</v>
      </c>
      <c r="G1949" s="4" t="s">
        <v>11</v>
      </c>
      <c r="H1949" s="4" t="s">
        <v>12</v>
      </c>
      <c r="I1949" s="4" t="s">
        <v>2</v>
      </c>
      <c r="J1949" s="4" t="s">
        <v>13</v>
      </c>
      <c r="K1949" s="4" t="s">
        <v>4</v>
      </c>
      <c r="L1949" s="4" t="s">
        <v>5</v>
      </c>
      <c r="M1949" s="8">
        <v>1</v>
      </c>
      <c r="N1949" s="5">
        <v>83.69</v>
      </c>
      <c r="O1949" s="6">
        <v>0</v>
      </c>
      <c r="P1949" s="5">
        <v>42.76</v>
      </c>
      <c r="Q1949" s="5">
        <f t="shared" si="120"/>
        <v>83.69</v>
      </c>
      <c r="R1949" s="5">
        <f t="shared" si="121"/>
        <v>42.76</v>
      </c>
      <c r="S1949" s="5">
        <f t="shared" si="122"/>
        <v>40.93</v>
      </c>
      <c r="T1949" s="7">
        <f t="shared" si="123"/>
        <v>0.48906679412116144</v>
      </c>
    </row>
    <row r="1950" spans="1:20" ht="15.6">
      <c r="A1950" s="2">
        <v>2200</v>
      </c>
      <c r="B1950" s="3">
        <v>46286</v>
      </c>
      <c r="C1950" s="4">
        <f>YEAR(SalesDataTable[[#This Row],[Order Date]])</f>
        <v>2026</v>
      </c>
      <c r="D1950" s="16" t="str">
        <f>"Q"&amp;ROUNDUP(MONTH(SalesDataTable[[#This Row],[Order Date]])/3,0)</f>
        <v>Q3</v>
      </c>
      <c r="E1950" s="4">
        <f>MONTH(SalesDataTable[[#This Row],[Order Date]])</f>
        <v>9</v>
      </c>
      <c r="F1950" s="16" t="str">
        <f>TEXT(SalesDataTable[[#This Row],[Order Date]],"MMM")</f>
        <v>Sep</v>
      </c>
      <c r="G1950" s="4" t="s">
        <v>0</v>
      </c>
      <c r="H1950" s="4" t="s">
        <v>1</v>
      </c>
      <c r="I1950" s="4" t="s">
        <v>2</v>
      </c>
      <c r="J1950" s="4" t="s">
        <v>13</v>
      </c>
      <c r="K1950" s="4" t="s">
        <v>4</v>
      </c>
      <c r="L1950" s="4" t="s">
        <v>26</v>
      </c>
      <c r="M1950" s="8">
        <v>1</v>
      </c>
      <c r="N1950" s="5">
        <v>40.4</v>
      </c>
      <c r="O1950" s="6">
        <v>0.15</v>
      </c>
      <c r="P1950" s="5">
        <v>16.47</v>
      </c>
      <c r="Q1950" s="5">
        <f t="shared" si="120"/>
        <v>34.339999999999996</v>
      </c>
      <c r="R1950" s="5">
        <f t="shared" si="121"/>
        <v>16.47</v>
      </c>
      <c r="S1950" s="5">
        <f t="shared" si="122"/>
        <v>17.869999999999997</v>
      </c>
      <c r="T1950" s="7">
        <f t="shared" si="123"/>
        <v>0.52038439138031445</v>
      </c>
    </row>
    <row r="1951" spans="1:20" ht="15.6">
      <c r="A1951" s="2">
        <v>2236</v>
      </c>
      <c r="B1951" s="3">
        <v>46286</v>
      </c>
      <c r="C1951" s="4">
        <f>YEAR(SalesDataTable[[#This Row],[Order Date]])</f>
        <v>2026</v>
      </c>
      <c r="D1951" s="16" t="str">
        <f>"Q"&amp;ROUNDUP(MONTH(SalesDataTable[[#This Row],[Order Date]])/3,0)</f>
        <v>Q3</v>
      </c>
      <c r="E1951" s="4">
        <f>MONTH(SalesDataTable[[#This Row],[Order Date]])</f>
        <v>9</v>
      </c>
      <c r="F1951" s="16" t="str">
        <f>TEXT(SalesDataTable[[#This Row],[Order Date]],"MMM")</f>
        <v>Sep</v>
      </c>
      <c r="G1951" s="4" t="s">
        <v>6</v>
      </c>
      <c r="H1951" s="4" t="s">
        <v>41</v>
      </c>
      <c r="I1951" s="4" t="s">
        <v>2</v>
      </c>
      <c r="J1951" s="4" t="s">
        <v>3</v>
      </c>
      <c r="K1951" s="4" t="s">
        <v>9</v>
      </c>
      <c r="L1951" s="4" t="s">
        <v>17</v>
      </c>
      <c r="M1951" s="8">
        <v>3</v>
      </c>
      <c r="N1951" s="5">
        <v>143.31</v>
      </c>
      <c r="O1951" s="6">
        <v>0</v>
      </c>
      <c r="P1951" s="5">
        <v>81.36</v>
      </c>
      <c r="Q1951" s="5">
        <f t="shared" si="120"/>
        <v>429.93</v>
      </c>
      <c r="R1951" s="5">
        <f t="shared" si="121"/>
        <v>244.07999999999998</v>
      </c>
      <c r="S1951" s="5">
        <f t="shared" si="122"/>
        <v>185.85000000000002</v>
      </c>
      <c r="T1951" s="7">
        <f t="shared" si="123"/>
        <v>0.43227967343521045</v>
      </c>
    </row>
    <row r="1952" spans="1:20" ht="15.6">
      <c r="A1952" s="2">
        <v>4041</v>
      </c>
      <c r="B1952" s="3">
        <v>46286</v>
      </c>
      <c r="C1952" s="4">
        <f>YEAR(SalesDataTable[[#This Row],[Order Date]])</f>
        <v>2026</v>
      </c>
      <c r="D1952" s="16" t="str">
        <f>"Q"&amp;ROUNDUP(MONTH(SalesDataTable[[#This Row],[Order Date]])/3,0)</f>
        <v>Q3</v>
      </c>
      <c r="E1952" s="4">
        <f>MONTH(SalesDataTable[[#This Row],[Order Date]])</f>
        <v>9</v>
      </c>
      <c r="F1952" s="16" t="str">
        <f>TEXT(SalesDataTable[[#This Row],[Order Date]],"MMM")</f>
        <v>Sep</v>
      </c>
      <c r="G1952" s="4" t="s">
        <v>6</v>
      </c>
      <c r="H1952" s="4" t="s">
        <v>41</v>
      </c>
      <c r="I1952" s="4" t="s">
        <v>8</v>
      </c>
      <c r="J1952" s="4" t="s">
        <v>3</v>
      </c>
      <c r="K1952" s="4" t="s">
        <v>34</v>
      </c>
      <c r="L1952" s="4" t="s">
        <v>45</v>
      </c>
      <c r="M1952" s="8">
        <v>15</v>
      </c>
      <c r="N1952" s="5">
        <v>51.1</v>
      </c>
      <c r="O1952" s="6">
        <v>0.1</v>
      </c>
      <c r="P1952" s="5">
        <v>21.9</v>
      </c>
      <c r="Q1952" s="5">
        <f t="shared" si="120"/>
        <v>689.85</v>
      </c>
      <c r="R1952" s="5">
        <f t="shared" si="121"/>
        <v>328.5</v>
      </c>
      <c r="S1952" s="5">
        <f t="shared" si="122"/>
        <v>361.35</v>
      </c>
      <c r="T1952" s="7">
        <f t="shared" si="123"/>
        <v>0.52380952380952384</v>
      </c>
    </row>
    <row r="1953" spans="1:20" ht="15.6">
      <c r="A1953" s="2">
        <v>4435</v>
      </c>
      <c r="B1953" s="3">
        <v>46286</v>
      </c>
      <c r="C1953" s="4">
        <f>YEAR(SalesDataTable[[#This Row],[Order Date]])</f>
        <v>2026</v>
      </c>
      <c r="D1953" s="16" t="str">
        <f>"Q"&amp;ROUNDUP(MONTH(SalesDataTable[[#This Row],[Order Date]])/3,0)</f>
        <v>Q3</v>
      </c>
      <c r="E1953" s="4">
        <f>MONTH(SalesDataTable[[#This Row],[Order Date]])</f>
        <v>9</v>
      </c>
      <c r="F1953" s="16" t="str">
        <f>TEXT(SalesDataTable[[#This Row],[Order Date]],"MMM")</f>
        <v>Sep</v>
      </c>
      <c r="G1953" s="4" t="s">
        <v>20</v>
      </c>
      <c r="H1953" s="4" t="s">
        <v>47</v>
      </c>
      <c r="I1953" s="4" t="s">
        <v>28</v>
      </c>
      <c r="J1953" s="4" t="s">
        <v>13</v>
      </c>
      <c r="K1953" s="4" t="s">
        <v>9</v>
      </c>
      <c r="L1953" s="4" t="s">
        <v>17</v>
      </c>
      <c r="M1953" s="8">
        <v>1</v>
      </c>
      <c r="N1953" s="5">
        <v>146.33000000000001</v>
      </c>
      <c r="O1953" s="6">
        <v>0</v>
      </c>
      <c r="P1953" s="5">
        <v>80.05</v>
      </c>
      <c r="Q1953" s="5">
        <f t="shared" si="120"/>
        <v>146.33000000000001</v>
      </c>
      <c r="R1953" s="5">
        <f t="shared" si="121"/>
        <v>80.05</v>
      </c>
      <c r="S1953" s="5">
        <f t="shared" si="122"/>
        <v>66.280000000000015</v>
      </c>
      <c r="T1953" s="7">
        <f t="shared" si="123"/>
        <v>0.45294881432378875</v>
      </c>
    </row>
    <row r="1954" spans="1:20" ht="15.6">
      <c r="A1954" s="2">
        <v>305</v>
      </c>
      <c r="B1954" s="3">
        <v>46287</v>
      </c>
      <c r="C1954" s="4">
        <f>YEAR(SalesDataTable[[#This Row],[Order Date]])</f>
        <v>2026</v>
      </c>
      <c r="D1954" s="16" t="str">
        <f>"Q"&amp;ROUNDUP(MONTH(SalesDataTable[[#This Row],[Order Date]])/3,0)</f>
        <v>Q3</v>
      </c>
      <c r="E1954" s="4">
        <f>MONTH(SalesDataTable[[#This Row],[Order Date]])</f>
        <v>9</v>
      </c>
      <c r="F1954" s="16" t="str">
        <f>TEXT(SalesDataTable[[#This Row],[Order Date]],"MMM")</f>
        <v>Sep</v>
      </c>
      <c r="G1954" s="4" t="s">
        <v>20</v>
      </c>
      <c r="H1954" s="4" t="s">
        <v>33</v>
      </c>
      <c r="I1954" s="4" t="s">
        <v>2</v>
      </c>
      <c r="J1954" s="4" t="s">
        <v>3</v>
      </c>
      <c r="K1954" s="4" t="s">
        <v>14</v>
      </c>
      <c r="L1954" s="4" t="s">
        <v>44</v>
      </c>
      <c r="M1954" s="8">
        <v>1</v>
      </c>
      <c r="N1954" s="5">
        <v>130.69999999999999</v>
      </c>
      <c r="O1954" s="6">
        <v>0.05</v>
      </c>
      <c r="P1954" s="5">
        <v>68.23</v>
      </c>
      <c r="Q1954" s="5">
        <f t="shared" si="120"/>
        <v>124.16499999999998</v>
      </c>
      <c r="R1954" s="5">
        <f t="shared" si="121"/>
        <v>68.23</v>
      </c>
      <c r="S1954" s="5">
        <f t="shared" si="122"/>
        <v>55.934999999999974</v>
      </c>
      <c r="T1954" s="7">
        <f t="shared" si="123"/>
        <v>0.45048926831232622</v>
      </c>
    </row>
    <row r="1955" spans="1:20" ht="15.6">
      <c r="A1955" s="2">
        <v>808</v>
      </c>
      <c r="B1955" s="3">
        <v>46287</v>
      </c>
      <c r="C1955" s="4">
        <f>YEAR(SalesDataTable[[#This Row],[Order Date]])</f>
        <v>2026</v>
      </c>
      <c r="D1955" s="16" t="str">
        <f>"Q"&amp;ROUNDUP(MONTH(SalesDataTable[[#This Row],[Order Date]])/3,0)</f>
        <v>Q3</v>
      </c>
      <c r="E1955" s="4">
        <f>MONTH(SalesDataTable[[#This Row],[Order Date]])</f>
        <v>9</v>
      </c>
      <c r="F1955" s="16" t="str">
        <f>TEXT(SalesDataTable[[#This Row],[Order Date]],"MMM")</f>
        <v>Sep</v>
      </c>
      <c r="G1955" s="4" t="s">
        <v>6</v>
      </c>
      <c r="H1955" s="4" t="s">
        <v>43</v>
      </c>
      <c r="I1955" s="4" t="s">
        <v>8</v>
      </c>
      <c r="J1955" s="4" t="s">
        <v>16</v>
      </c>
      <c r="K1955" s="4" t="s">
        <v>34</v>
      </c>
      <c r="L1955" s="4" t="s">
        <v>35</v>
      </c>
      <c r="M1955" s="8">
        <v>8</v>
      </c>
      <c r="N1955" s="5">
        <v>39.630000000000003</v>
      </c>
      <c r="O1955" s="6">
        <v>0.15</v>
      </c>
      <c r="P1955" s="5">
        <v>14.61</v>
      </c>
      <c r="Q1955" s="5">
        <f t="shared" si="120"/>
        <v>269.48400000000004</v>
      </c>
      <c r="R1955" s="5">
        <f t="shared" si="121"/>
        <v>116.88</v>
      </c>
      <c r="S1955" s="5">
        <f t="shared" si="122"/>
        <v>152.60400000000004</v>
      </c>
      <c r="T1955" s="7">
        <f t="shared" si="123"/>
        <v>0.56628222825844954</v>
      </c>
    </row>
    <row r="1956" spans="1:20" ht="15.6">
      <c r="A1956" s="2">
        <v>1029</v>
      </c>
      <c r="B1956" s="3">
        <v>46287</v>
      </c>
      <c r="C1956" s="4">
        <f>YEAR(SalesDataTable[[#This Row],[Order Date]])</f>
        <v>2026</v>
      </c>
      <c r="D1956" s="16" t="str">
        <f>"Q"&amp;ROUNDUP(MONTH(SalesDataTable[[#This Row],[Order Date]])/3,0)</f>
        <v>Q3</v>
      </c>
      <c r="E1956" s="4">
        <f>MONTH(SalesDataTable[[#This Row],[Order Date]])</f>
        <v>9</v>
      </c>
      <c r="F1956" s="16" t="str">
        <f>TEXT(SalesDataTable[[#This Row],[Order Date]],"MMM")</f>
        <v>Sep</v>
      </c>
      <c r="G1956" s="4" t="s">
        <v>6</v>
      </c>
      <c r="H1956" s="4" t="s">
        <v>27</v>
      </c>
      <c r="I1956" s="4" t="s">
        <v>2</v>
      </c>
      <c r="J1956" s="4" t="s">
        <v>3</v>
      </c>
      <c r="K1956" s="4" t="s">
        <v>14</v>
      </c>
      <c r="L1956" s="4" t="s">
        <v>44</v>
      </c>
      <c r="M1956" s="8">
        <v>1</v>
      </c>
      <c r="N1956" s="5">
        <v>132.36000000000001</v>
      </c>
      <c r="O1956" s="6">
        <v>0.05</v>
      </c>
      <c r="P1956" s="5">
        <v>66.63</v>
      </c>
      <c r="Q1956" s="5">
        <f t="shared" si="120"/>
        <v>125.742</v>
      </c>
      <c r="R1956" s="5">
        <f t="shared" si="121"/>
        <v>66.63</v>
      </c>
      <c r="S1956" s="5">
        <f t="shared" si="122"/>
        <v>59.112000000000009</v>
      </c>
      <c r="T1956" s="7">
        <f t="shared" si="123"/>
        <v>0.47010545402490822</v>
      </c>
    </row>
    <row r="1957" spans="1:20" ht="15.6">
      <c r="A1957" s="2">
        <v>1721</v>
      </c>
      <c r="B1957" s="3">
        <v>46287</v>
      </c>
      <c r="C1957" s="4">
        <f>YEAR(SalesDataTable[[#This Row],[Order Date]])</f>
        <v>2026</v>
      </c>
      <c r="D1957" s="16" t="str">
        <f>"Q"&amp;ROUNDUP(MONTH(SalesDataTable[[#This Row],[Order Date]])/3,0)</f>
        <v>Q3</v>
      </c>
      <c r="E1957" s="4">
        <f>MONTH(SalesDataTable[[#This Row],[Order Date]])</f>
        <v>9</v>
      </c>
      <c r="F1957" s="16" t="str">
        <f>TEXT(SalesDataTable[[#This Row],[Order Date]],"MMM")</f>
        <v>Sep</v>
      </c>
      <c r="G1957" s="4" t="s">
        <v>20</v>
      </c>
      <c r="H1957" s="4" t="s">
        <v>31</v>
      </c>
      <c r="I1957" s="4" t="s">
        <v>2</v>
      </c>
      <c r="J1957" s="4" t="s">
        <v>16</v>
      </c>
      <c r="K1957" s="4" t="s">
        <v>9</v>
      </c>
      <c r="L1957" s="4" t="s">
        <v>37</v>
      </c>
      <c r="M1957" s="8">
        <v>1</v>
      </c>
      <c r="N1957" s="5">
        <v>156.81</v>
      </c>
      <c r="O1957" s="6">
        <v>0</v>
      </c>
      <c r="P1957" s="5">
        <v>78.2</v>
      </c>
      <c r="Q1957" s="5">
        <f t="shared" si="120"/>
        <v>156.81</v>
      </c>
      <c r="R1957" s="5">
        <f t="shared" si="121"/>
        <v>78.2</v>
      </c>
      <c r="S1957" s="5">
        <f t="shared" si="122"/>
        <v>78.61</v>
      </c>
      <c r="T1957" s="7">
        <f t="shared" si="123"/>
        <v>0.50130731458452904</v>
      </c>
    </row>
    <row r="1958" spans="1:20" ht="15.6">
      <c r="A1958" s="2">
        <v>2425</v>
      </c>
      <c r="B1958" s="3">
        <v>46287</v>
      </c>
      <c r="C1958" s="4">
        <f>YEAR(SalesDataTable[[#This Row],[Order Date]])</f>
        <v>2026</v>
      </c>
      <c r="D1958" s="16" t="str">
        <f>"Q"&amp;ROUNDUP(MONTH(SalesDataTable[[#This Row],[Order Date]])/3,0)</f>
        <v>Q3</v>
      </c>
      <c r="E1958" s="4">
        <f>MONTH(SalesDataTable[[#This Row],[Order Date]])</f>
        <v>9</v>
      </c>
      <c r="F1958" s="16" t="str">
        <f>TEXT(SalesDataTable[[#This Row],[Order Date]],"MMM")</f>
        <v>Sep</v>
      </c>
      <c r="G1958" s="4" t="s">
        <v>20</v>
      </c>
      <c r="H1958" s="4" t="s">
        <v>33</v>
      </c>
      <c r="I1958" s="4" t="s">
        <v>28</v>
      </c>
      <c r="J1958" s="4" t="s">
        <v>13</v>
      </c>
      <c r="K1958" s="4" t="s">
        <v>14</v>
      </c>
      <c r="L1958" s="4" t="s">
        <v>44</v>
      </c>
      <c r="M1958" s="8">
        <v>3</v>
      </c>
      <c r="N1958" s="5">
        <v>134.52000000000001</v>
      </c>
      <c r="O1958" s="6">
        <v>0.05</v>
      </c>
      <c r="P1958" s="5">
        <v>65.19</v>
      </c>
      <c r="Q1958" s="5">
        <f t="shared" si="120"/>
        <v>383.38200000000006</v>
      </c>
      <c r="R1958" s="5">
        <f t="shared" si="121"/>
        <v>195.57</v>
      </c>
      <c r="S1958" s="5">
        <f t="shared" si="122"/>
        <v>187.81200000000007</v>
      </c>
      <c r="T1958" s="7">
        <f t="shared" si="123"/>
        <v>0.48988215409174152</v>
      </c>
    </row>
    <row r="1959" spans="1:20" ht="15.6">
      <c r="A1959" s="2">
        <v>3322</v>
      </c>
      <c r="B1959" s="3">
        <v>46287</v>
      </c>
      <c r="C1959" s="4">
        <f>YEAR(SalesDataTable[[#This Row],[Order Date]])</f>
        <v>2026</v>
      </c>
      <c r="D1959" s="16" t="str">
        <f>"Q"&amp;ROUNDUP(MONTH(SalesDataTable[[#This Row],[Order Date]])/3,0)</f>
        <v>Q3</v>
      </c>
      <c r="E1959" s="4">
        <f>MONTH(SalesDataTable[[#This Row],[Order Date]])</f>
        <v>9</v>
      </c>
      <c r="F1959" s="16" t="str">
        <f>TEXT(SalesDataTable[[#This Row],[Order Date]],"MMM")</f>
        <v>Sep</v>
      </c>
      <c r="G1959" s="4" t="s">
        <v>20</v>
      </c>
      <c r="H1959" s="4" t="s">
        <v>33</v>
      </c>
      <c r="I1959" s="4" t="s">
        <v>2</v>
      </c>
      <c r="J1959" s="4" t="s">
        <v>3</v>
      </c>
      <c r="K1959" s="4" t="s">
        <v>23</v>
      </c>
      <c r="L1959" s="4" t="s">
        <v>51</v>
      </c>
      <c r="M1959" s="8">
        <v>1</v>
      </c>
      <c r="N1959" s="5">
        <v>124.51</v>
      </c>
      <c r="O1959" s="6">
        <v>0</v>
      </c>
      <c r="P1959" s="5">
        <v>59.97</v>
      </c>
      <c r="Q1959" s="5">
        <f t="shared" si="120"/>
        <v>124.51</v>
      </c>
      <c r="R1959" s="5">
        <f t="shared" si="121"/>
        <v>59.97</v>
      </c>
      <c r="S1959" s="5">
        <f t="shared" si="122"/>
        <v>64.540000000000006</v>
      </c>
      <c r="T1959" s="7">
        <f t="shared" si="123"/>
        <v>0.51835193960324477</v>
      </c>
    </row>
    <row r="1960" spans="1:20" ht="15.6">
      <c r="A1960" s="2">
        <v>3821</v>
      </c>
      <c r="B1960" s="3">
        <v>46287</v>
      </c>
      <c r="C1960" s="4">
        <f>YEAR(SalesDataTable[[#This Row],[Order Date]])</f>
        <v>2026</v>
      </c>
      <c r="D1960" s="16" t="str">
        <f>"Q"&amp;ROUNDUP(MONTH(SalesDataTable[[#This Row],[Order Date]])/3,0)</f>
        <v>Q3</v>
      </c>
      <c r="E1960" s="4">
        <f>MONTH(SalesDataTable[[#This Row],[Order Date]])</f>
        <v>9</v>
      </c>
      <c r="F1960" s="16" t="str">
        <f>TEXT(SalesDataTable[[#This Row],[Order Date]],"MMM")</f>
        <v>Sep</v>
      </c>
      <c r="G1960" s="4" t="s">
        <v>11</v>
      </c>
      <c r="H1960" s="4" t="s">
        <v>18</v>
      </c>
      <c r="I1960" s="4" t="s">
        <v>2</v>
      </c>
      <c r="J1960" s="4" t="s">
        <v>3</v>
      </c>
      <c r="K1960" s="4" t="s">
        <v>9</v>
      </c>
      <c r="L1960" s="4" t="s">
        <v>17</v>
      </c>
      <c r="M1960" s="8">
        <v>1</v>
      </c>
      <c r="N1960" s="5">
        <v>141</v>
      </c>
      <c r="O1960" s="6">
        <v>0</v>
      </c>
      <c r="P1960" s="5">
        <v>79.010000000000005</v>
      </c>
      <c r="Q1960" s="5">
        <f t="shared" si="120"/>
        <v>141</v>
      </c>
      <c r="R1960" s="5">
        <f t="shared" si="121"/>
        <v>79.010000000000005</v>
      </c>
      <c r="S1960" s="5">
        <f t="shared" si="122"/>
        <v>61.989999999999995</v>
      </c>
      <c r="T1960" s="7">
        <f t="shared" si="123"/>
        <v>0.43964539007092196</v>
      </c>
    </row>
    <row r="1961" spans="1:20" ht="15.6">
      <c r="A1961" s="2">
        <v>3899</v>
      </c>
      <c r="B1961" s="3">
        <v>46287</v>
      </c>
      <c r="C1961" s="4">
        <f>YEAR(SalesDataTable[[#This Row],[Order Date]])</f>
        <v>2026</v>
      </c>
      <c r="D1961" s="16" t="str">
        <f>"Q"&amp;ROUNDUP(MONTH(SalesDataTable[[#This Row],[Order Date]])/3,0)</f>
        <v>Q3</v>
      </c>
      <c r="E1961" s="4">
        <f>MONTH(SalesDataTable[[#This Row],[Order Date]])</f>
        <v>9</v>
      </c>
      <c r="F1961" s="16" t="str">
        <f>TEXT(SalesDataTable[[#This Row],[Order Date]],"MMM")</f>
        <v>Sep</v>
      </c>
      <c r="G1961" s="4" t="s">
        <v>20</v>
      </c>
      <c r="H1961" s="4" t="s">
        <v>21</v>
      </c>
      <c r="I1961" s="4" t="s">
        <v>8</v>
      </c>
      <c r="J1961" s="4" t="s">
        <v>3</v>
      </c>
      <c r="K1961" s="4" t="s">
        <v>23</v>
      </c>
      <c r="L1961" s="4" t="s">
        <v>51</v>
      </c>
      <c r="M1961" s="8">
        <v>6</v>
      </c>
      <c r="N1961" s="5">
        <v>121.7</v>
      </c>
      <c r="O1961" s="6">
        <v>0.15</v>
      </c>
      <c r="P1961" s="5">
        <v>61.26</v>
      </c>
      <c r="Q1961" s="5">
        <f t="shared" si="120"/>
        <v>620.67000000000007</v>
      </c>
      <c r="R1961" s="5">
        <f t="shared" si="121"/>
        <v>367.56</v>
      </c>
      <c r="S1961" s="5">
        <f t="shared" si="122"/>
        <v>253.11000000000007</v>
      </c>
      <c r="T1961" s="7">
        <f t="shared" si="123"/>
        <v>0.40780124703948967</v>
      </c>
    </row>
    <row r="1962" spans="1:20" ht="15.6">
      <c r="A1962" s="2">
        <v>4807</v>
      </c>
      <c r="B1962" s="3">
        <v>46287</v>
      </c>
      <c r="C1962" s="4">
        <f>YEAR(SalesDataTable[[#This Row],[Order Date]])</f>
        <v>2026</v>
      </c>
      <c r="D1962" s="16" t="str">
        <f>"Q"&amp;ROUNDUP(MONTH(SalesDataTable[[#This Row],[Order Date]])/3,0)</f>
        <v>Q3</v>
      </c>
      <c r="E1962" s="4">
        <f>MONTH(SalesDataTable[[#This Row],[Order Date]])</f>
        <v>9</v>
      </c>
      <c r="F1962" s="16" t="str">
        <f>TEXT(SalesDataTable[[#This Row],[Order Date]],"MMM")</f>
        <v>Sep</v>
      </c>
      <c r="G1962" s="4" t="s">
        <v>20</v>
      </c>
      <c r="H1962" s="4" t="s">
        <v>31</v>
      </c>
      <c r="I1962" s="4" t="s">
        <v>8</v>
      </c>
      <c r="J1962" s="4" t="s">
        <v>16</v>
      </c>
      <c r="K1962" s="4" t="s">
        <v>4</v>
      </c>
      <c r="L1962" s="4" t="s">
        <v>30</v>
      </c>
      <c r="M1962" s="8">
        <v>4</v>
      </c>
      <c r="N1962" s="5">
        <v>103.86</v>
      </c>
      <c r="O1962" s="6">
        <v>0.1</v>
      </c>
      <c r="P1962" s="5">
        <v>50.12</v>
      </c>
      <c r="Q1962" s="5">
        <f t="shared" si="120"/>
        <v>373.89600000000002</v>
      </c>
      <c r="R1962" s="5">
        <f t="shared" si="121"/>
        <v>200.48</v>
      </c>
      <c r="S1962" s="5">
        <f t="shared" si="122"/>
        <v>173.41600000000003</v>
      </c>
      <c r="T1962" s="7">
        <f t="shared" si="123"/>
        <v>0.46380811776536796</v>
      </c>
    </row>
    <row r="1963" spans="1:20" ht="15.6">
      <c r="A1963" s="2">
        <v>30</v>
      </c>
      <c r="B1963" s="3">
        <v>46288</v>
      </c>
      <c r="C1963" s="4">
        <f>YEAR(SalesDataTable[[#This Row],[Order Date]])</f>
        <v>2026</v>
      </c>
      <c r="D1963" s="16" t="str">
        <f>"Q"&amp;ROUNDUP(MONTH(SalesDataTable[[#This Row],[Order Date]])/3,0)</f>
        <v>Q3</v>
      </c>
      <c r="E1963" s="4">
        <f>MONTH(SalesDataTable[[#This Row],[Order Date]])</f>
        <v>9</v>
      </c>
      <c r="F1963" s="16" t="str">
        <f>TEXT(SalesDataTable[[#This Row],[Order Date]],"MMM")</f>
        <v>Sep</v>
      </c>
      <c r="G1963" s="4" t="s">
        <v>11</v>
      </c>
      <c r="H1963" s="4" t="s">
        <v>25</v>
      </c>
      <c r="I1963" s="4" t="s">
        <v>28</v>
      </c>
      <c r="J1963" s="4" t="s">
        <v>3</v>
      </c>
      <c r="K1963" s="4" t="s">
        <v>9</v>
      </c>
      <c r="L1963" s="4" t="s">
        <v>10</v>
      </c>
      <c r="M1963" s="8">
        <v>2</v>
      </c>
      <c r="N1963" s="5">
        <v>93.82</v>
      </c>
      <c r="O1963" s="6">
        <v>0.05</v>
      </c>
      <c r="P1963" s="5">
        <v>45.57</v>
      </c>
      <c r="Q1963" s="5">
        <f t="shared" si="120"/>
        <v>178.25799999999998</v>
      </c>
      <c r="R1963" s="5">
        <f t="shared" si="121"/>
        <v>91.14</v>
      </c>
      <c r="S1963" s="5">
        <f t="shared" si="122"/>
        <v>87.117999999999981</v>
      </c>
      <c r="T1963" s="7">
        <f t="shared" si="123"/>
        <v>0.48871859888476249</v>
      </c>
    </row>
    <row r="1964" spans="1:20" ht="15.6">
      <c r="A1964" s="2">
        <v>3027</v>
      </c>
      <c r="B1964" s="3">
        <v>46288</v>
      </c>
      <c r="C1964" s="4">
        <f>YEAR(SalesDataTable[[#This Row],[Order Date]])</f>
        <v>2026</v>
      </c>
      <c r="D1964" s="16" t="str">
        <f>"Q"&amp;ROUNDUP(MONTH(SalesDataTable[[#This Row],[Order Date]])/3,0)</f>
        <v>Q3</v>
      </c>
      <c r="E1964" s="4">
        <f>MONTH(SalesDataTable[[#This Row],[Order Date]])</f>
        <v>9</v>
      </c>
      <c r="F1964" s="16" t="str">
        <f>TEXT(SalesDataTable[[#This Row],[Order Date]],"MMM")</f>
        <v>Sep</v>
      </c>
      <c r="G1964" s="4" t="s">
        <v>20</v>
      </c>
      <c r="H1964" s="4" t="s">
        <v>33</v>
      </c>
      <c r="I1964" s="4" t="s">
        <v>8</v>
      </c>
      <c r="J1964" s="4" t="s">
        <v>16</v>
      </c>
      <c r="K1964" s="4" t="s">
        <v>9</v>
      </c>
      <c r="L1964" s="4" t="s">
        <v>37</v>
      </c>
      <c r="M1964" s="8">
        <v>8</v>
      </c>
      <c r="N1964" s="5">
        <v>155.13999999999999</v>
      </c>
      <c r="O1964" s="6">
        <v>0.1</v>
      </c>
      <c r="P1964" s="5">
        <v>76.87</v>
      </c>
      <c r="Q1964" s="5">
        <f t="shared" si="120"/>
        <v>1117.008</v>
      </c>
      <c r="R1964" s="5">
        <f t="shared" si="121"/>
        <v>614.96</v>
      </c>
      <c r="S1964" s="5">
        <f t="shared" si="122"/>
        <v>502.048</v>
      </c>
      <c r="T1964" s="7">
        <f t="shared" si="123"/>
        <v>0.44945783736553363</v>
      </c>
    </row>
    <row r="1965" spans="1:20" ht="15.6">
      <c r="A1965" s="2">
        <v>3690</v>
      </c>
      <c r="B1965" s="3">
        <v>46288</v>
      </c>
      <c r="C1965" s="4">
        <f>YEAR(SalesDataTable[[#This Row],[Order Date]])</f>
        <v>2026</v>
      </c>
      <c r="D1965" s="16" t="str">
        <f>"Q"&amp;ROUNDUP(MONTH(SalesDataTable[[#This Row],[Order Date]])/3,0)</f>
        <v>Q3</v>
      </c>
      <c r="E1965" s="4">
        <f>MONTH(SalesDataTable[[#This Row],[Order Date]])</f>
        <v>9</v>
      </c>
      <c r="F1965" s="16" t="str">
        <f>TEXT(SalesDataTable[[#This Row],[Order Date]],"MMM")</f>
        <v>Sep</v>
      </c>
      <c r="G1965" s="4" t="s">
        <v>20</v>
      </c>
      <c r="H1965" s="4" t="s">
        <v>33</v>
      </c>
      <c r="I1965" s="4" t="s">
        <v>2</v>
      </c>
      <c r="J1965" s="4" t="s">
        <v>3</v>
      </c>
      <c r="K1965" s="4" t="s">
        <v>9</v>
      </c>
      <c r="L1965" s="4" t="s">
        <v>10</v>
      </c>
      <c r="M1965" s="8">
        <v>3</v>
      </c>
      <c r="N1965" s="5">
        <v>92.14</v>
      </c>
      <c r="O1965" s="6">
        <v>0.05</v>
      </c>
      <c r="P1965" s="5">
        <v>45.25</v>
      </c>
      <c r="Q1965" s="5">
        <f t="shared" si="120"/>
        <v>262.59899999999999</v>
      </c>
      <c r="R1965" s="5">
        <f t="shared" si="121"/>
        <v>135.75</v>
      </c>
      <c r="S1965" s="5">
        <f t="shared" si="122"/>
        <v>126.84899999999999</v>
      </c>
      <c r="T1965" s="7">
        <f t="shared" si="123"/>
        <v>0.48305210606285626</v>
      </c>
    </row>
    <row r="1966" spans="1:20" ht="15.6">
      <c r="A1966" s="2">
        <v>600</v>
      </c>
      <c r="B1966" s="3">
        <v>46289</v>
      </c>
      <c r="C1966" s="4">
        <f>YEAR(SalesDataTable[[#This Row],[Order Date]])</f>
        <v>2026</v>
      </c>
      <c r="D1966" s="16" t="str">
        <f>"Q"&amp;ROUNDUP(MONTH(SalesDataTable[[#This Row],[Order Date]])/3,0)</f>
        <v>Q3</v>
      </c>
      <c r="E1966" s="4">
        <f>MONTH(SalesDataTable[[#This Row],[Order Date]])</f>
        <v>9</v>
      </c>
      <c r="F1966" s="16" t="str">
        <f>TEXT(SalesDataTable[[#This Row],[Order Date]],"MMM")</f>
        <v>Sep</v>
      </c>
      <c r="G1966" s="4" t="s">
        <v>6</v>
      </c>
      <c r="H1966" s="4" t="s">
        <v>43</v>
      </c>
      <c r="I1966" s="4" t="s">
        <v>19</v>
      </c>
      <c r="J1966" s="4" t="s">
        <v>3</v>
      </c>
      <c r="K1966" s="4" t="s">
        <v>4</v>
      </c>
      <c r="L1966" s="4" t="s">
        <v>26</v>
      </c>
      <c r="M1966" s="8">
        <v>6</v>
      </c>
      <c r="N1966" s="5">
        <v>39.880000000000003</v>
      </c>
      <c r="O1966" s="6">
        <v>0.05</v>
      </c>
      <c r="P1966" s="5">
        <v>16.79</v>
      </c>
      <c r="Q1966" s="5">
        <f t="shared" si="120"/>
        <v>227.31600000000003</v>
      </c>
      <c r="R1966" s="5">
        <f t="shared" si="121"/>
        <v>100.74</v>
      </c>
      <c r="S1966" s="5">
        <f t="shared" si="122"/>
        <v>126.57600000000004</v>
      </c>
      <c r="T1966" s="7">
        <f t="shared" si="123"/>
        <v>0.5568283798764716</v>
      </c>
    </row>
    <row r="1967" spans="1:20" ht="15.6">
      <c r="A1967" s="2">
        <v>1931</v>
      </c>
      <c r="B1967" s="3">
        <v>46289</v>
      </c>
      <c r="C1967" s="4">
        <f>YEAR(SalesDataTable[[#This Row],[Order Date]])</f>
        <v>2026</v>
      </c>
      <c r="D1967" s="16" t="str">
        <f>"Q"&amp;ROUNDUP(MONTH(SalesDataTable[[#This Row],[Order Date]])/3,0)</f>
        <v>Q3</v>
      </c>
      <c r="E1967" s="4">
        <f>MONTH(SalesDataTable[[#This Row],[Order Date]])</f>
        <v>9</v>
      </c>
      <c r="F1967" s="16" t="str">
        <f>TEXT(SalesDataTable[[#This Row],[Order Date]],"MMM")</f>
        <v>Sep</v>
      </c>
      <c r="G1967" s="4" t="s">
        <v>11</v>
      </c>
      <c r="H1967" s="4" t="s">
        <v>52</v>
      </c>
      <c r="I1967" s="4" t="s">
        <v>2</v>
      </c>
      <c r="J1967" s="4" t="s">
        <v>3</v>
      </c>
      <c r="K1967" s="4" t="s">
        <v>14</v>
      </c>
      <c r="L1967" s="4" t="s">
        <v>15</v>
      </c>
      <c r="M1967" s="8">
        <v>4</v>
      </c>
      <c r="N1967" s="5">
        <v>35.700000000000003</v>
      </c>
      <c r="O1967" s="6">
        <v>0</v>
      </c>
      <c r="P1967" s="5">
        <v>13.91</v>
      </c>
      <c r="Q1967" s="5">
        <f t="shared" si="120"/>
        <v>142.80000000000001</v>
      </c>
      <c r="R1967" s="5">
        <f t="shared" si="121"/>
        <v>55.64</v>
      </c>
      <c r="S1967" s="5">
        <f t="shared" si="122"/>
        <v>87.160000000000011</v>
      </c>
      <c r="T1967" s="7">
        <f t="shared" si="123"/>
        <v>0.61036414565826336</v>
      </c>
    </row>
    <row r="1968" spans="1:20" ht="15.6">
      <c r="A1968" s="2">
        <v>2124</v>
      </c>
      <c r="B1968" s="3">
        <v>46289</v>
      </c>
      <c r="C1968" s="4">
        <f>YEAR(SalesDataTable[[#This Row],[Order Date]])</f>
        <v>2026</v>
      </c>
      <c r="D1968" s="16" t="str">
        <f>"Q"&amp;ROUNDUP(MONTH(SalesDataTable[[#This Row],[Order Date]])/3,0)</f>
        <v>Q3</v>
      </c>
      <c r="E1968" s="4">
        <f>MONTH(SalesDataTable[[#This Row],[Order Date]])</f>
        <v>9</v>
      </c>
      <c r="F1968" s="16" t="str">
        <f>TEXT(SalesDataTable[[#This Row],[Order Date]],"MMM")</f>
        <v>Sep</v>
      </c>
      <c r="G1968" s="4" t="s">
        <v>20</v>
      </c>
      <c r="H1968" s="4" t="s">
        <v>33</v>
      </c>
      <c r="I1968" s="4" t="s">
        <v>19</v>
      </c>
      <c r="J1968" s="4" t="s">
        <v>13</v>
      </c>
      <c r="K1968" s="4" t="s">
        <v>4</v>
      </c>
      <c r="L1968" s="4" t="s">
        <v>30</v>
      </c>
      <c r="M1968" s="8">
        <v>6</v>
      </c>
      <c r="N1968" s="5">
        <v>104.16</v>
      </c>
      <c r="O1968" s="6">
        <v>0</v>
      </c>
      <c r="P1968" s="5">
        <v>51.76</v>
      </c>
      <c r="Q1968" s="5">
        <f t="shared" si="120"/>
        <v>624.96</v>
      </c>
      <c r="R1968" s="5">
        <f t="shared" si="121"/>
        <v>310.56</v>
      </c>
      <c r="S1968" s="5">
        <f t="shared" si="122"/>
        <v>314.40000000000003</v>
      </c>
      <c r="T1968" s="7">
        <f t="shared" si="123"/>
        <v>0.50307219662058378</v>
      </c>
    </row>
    <row r="1969" spans="1:20" ht="15.6">
      <c r="A1969" s="2">
        <v>2789</v>
      </c>
      <c r="B1969" s="3">
        <v>46289</v>
      </c>
      <c r="C1969" s="4">
        <f>YEAR(SalesDataTable[[#This Row],[Order Date]])</f>
        <v>2026</v>
      </c>
      <c r="D1969" s="16" t="str">
        <f>"Q"&amp;ROUNDUP(MONTH(SalesDataTable[[#This Row],[Order Date]])/3,0)</f>
        <v>Q3</v>
      </c>
      <c r="E1969" s="4">
        <f>MONTH(SalesDataTable[[#This Row],[Order Date]])</f>
        <v>9</v>
      </c>
      <c r="F1969" s="16" t="str">
        <f>TEXT(SalesDataTable[[#This Row],[Order Date]],"MMM")</f>
        <v>Sep</v>
      </c>
      <c r="G1969" s="4" t="s">
        <v>11</v>
      </c>
      <c r="H1969" s="4" t="s">
        <v>52</v>
      </c>
      <c r="I1969" s="4" t="s">
        <v>2</v>
      </c>
      <c r="J1969" s="4" t="s">
        <v>13</v>
      </c>
      <c r="K1969" s="4" t="s">
        <v>9</v>
      </c>
      <c r="L1969" s="4" t="s">
        <v>17</v>
      </c>
      <c r="M1969" s="8">
        <v>5</v>
      </c>
      <c r="N1969" s="5">
        <v>147.21</v>
      </c>
      <c r="O1969" s="6">
        <v>0.05</v>
      </c>
      <c r="P1969" s="5">
        <v>79.14</v>
      </c>
      <c r="Q1969" s="5">
        <f t="shared" si="120"/>
        <v>699.24750000000006</v>
      </c>
      <c r="R1969" s="5">
        <f t="shared" si="121"/>
        <v>395.7</v>
      </c>
      <c r="S1969" s="5">
        <f t="shared" si="122"/>
        <v>303.54750000000007</v>
      </c>
      <c r="T1969" s="7">
        <f t="shared" si="123"/>
        <v>0.43410594961011667</v>
      </c>
    </row>
    <row r="1970" spans="1:20" ht="15.6">
      <c r="A1970" s="2">
        <v>2921</v>
      </c>
      <c r="B1970" s="3">
        <v>46289</v>
      </c>
      <c r="C1970" s="4">
        <f>YEAR(SalesDataTable[[#This Row],[Order Date]])</f>
        <v>2026</v>
      </c>
      <c r="D1970" s="16" t="str">
        <f>"Q"&amp;ROUNDUP(MONTH(SalesDataTable[[#This Row],[Order Date]])/3,0)</f>
        <v>Q3</v>
      </c>
      <c r="E1970" s="4">
        <f>MONTH(SalesDataTable[[#This Row],[Order Date]])</f>
        <v>9</v>
      </c>
      <c r="F1970" s="16" t="str">
        <f>TEXT(SalesDataTable[[#This Row],[Order Date]],"MMM")</f>
        <v>Sep</v>
      </c>
      <c r="G1970" s="4" t="s">
        <v>0</v>
      </c>
      <c r="H1970" s="4" t="s">
        <v>1</v>
      </c>
      <c r="I1970" s="4" t="s">
        <v>2</v>
      </c>
      <c r="J1970" s="4" t="s">
        <v>13</v>
      </c>
      <c r="K1970" s="4" t="s">
        <v>23</v>
      </c>
      <c r="L1970" s="4" t="s">
        <v>29</v>
      </c>
      <c r="M1970" s="8">
        <v>3</v>
      </c>
      <c r="N1970" s="5">
        <v>195.68</v>
      </c>
      <c r="O1970" s="6">
        <v>0.05</v>
      </c>
      <c r="P1970" s="5">
        <v>102.16</v>
      </c>
      <c r="Q1970" s="5">
        <f t="shared" si="120"/>
        <v>557.68799999999999</v>
      </c>
      <c r="R1970" s="5">
        <f t="shared" si="121"/>
        <v>306.48</v>
      </c>
      <c r="S1970" s="5">
        <f t="shared" si="122"/>
        <v>251.20799999999997</v>
      </c>
      <c r="T1970" s="7">
        <f t="shared" si="123"/>
        <v>0.45044541033696256</v>
      </c>
    </row>
    <row r="1971" spans="1:20" ht="15.6">
      <c r="A1971" s="2">
        <v>3108</v>
      </c>
      <c r="B1971" s="3">
        <v>46289</v>
      </c>
      <c r="C1971" s="4">
        <f>YEAR(SalesDataTable[[#This Row],[Order Date]])</f>
        <v>2026</v>
      </c>
      <c r="D1971" s="16" t="str">
        <f>"Q"&amp;ROUNDUP(MONTH(SalesDataTable[[#This Row],[Order Date]])/3,0)</f>
        <v>Q3</v>
      </c>
      <c r="E1971" s="4">
        <f>MONTH(SalesDataTable[[#This Row],[Order Date]])</f>
        <v>9</v>
      </c>
      <c r="F1971" s="16" t="str">
        <f>TEXT(SalesDataTable[[#This Row],[Order Date]],"MMM")</f>
        <v>Sep</v>
      </c>
      <c r="G1971" s="4" t="s">
        <v>6</v>
      </c>
      <c r="H1971" s="4" t="s">
        <v>41</v>
      </c>
      <c r="I1971" s="4" t="s">
        <v>8</v>
      </c>
      <c r="J1971" s="4" t="s">
        <v>16</v>
      </c>
      <c r="K1971" s="4" t="s">
        <v>9</v>
      </c>
      <c r="L1971" s="4" t="s">
        <v>10</v>
      </c>
      <c r="M1971" s="8">
        <v>5</v>
      </c>
      <c r="N1971" s="5">
        <v>90.05</v>
      </c>
      <c r="O1971" s="6">
        <v>0.15</v>
      </c>
      <c r="P1971" s="5">
        <v>44.12</v>
      </c>
      <c r="Q1971" s="5">
        <f t="shared" si="120"/>
        <v>382.71249999999998</v>
      </c>
      <c r="R1971" s="5">
        <f t="shared" si="121"/>
        <v>220.6</v>
      </c>
      <c r="S1971" s="5">
        <f t="shared" si="122"/>
        <v>162.11249999999998</v>
      </c>
      <c r="T1971" s="7">
        <f t="shared" si="123"/>
        <v>0.42358820263252439</v>
      </c>
    </row>
    <row r="1972" spans="1:20" ht="15.6">
      <c r="A1972" s="2">
        <v>3226</v>
      </c>
      <c r="B1972" s="3">
        <v>46289</v>
      </c>
      <c r="C1972" s="4">
        <f>YEAR(SalesDataTable[[#This Row],[Order Date]])</f>
        <v>2026</v>
      </c>
      <c r="D1972" s="16" t="str">
        <f>"Q"&amp;ROUNDUP(MONTH(SalesDataTable[[#This Row],[Order Date]])/3,0)</f>
        <v>Q3</v>
      </c>
      <c r="E1972" s="4">
        <f>MONTH(SalesDataTable[[#This Row],[Order Date]])</f>
        <v>9</v>
      </c>
      <c r="F1972" s="16" t="str">
        <f>TEXT(SalesDataTable[[#This Row],[Order Date]],"MMM")</f>
        <v>Sep</v>
      </c>
      <c r="G1972" s="4" t="s">
        <v>20</v>
      </c>
      <c r="H1972" s="4" t="s">
        <v>47</v>
      </c>
      <c r="I1972" s="4" t="s">
        <v>28</v>
      </c>
      <c r="J1972" s="4" t="s">
        <v>3</v>
      </c>
      <c r="K1972" s="4" t="s">
        <v>23</v>
      </c>
      <c r="L1972" s="4" t="s">
        <v>24</v>
      </c>
      <c r="M1972" s="8">
        <v>1</v>
      </c>
      <c r="N1972" s="5">
        <v>345.48</v>
      </c>
      <c r="O1972" s="6">
        <v>0</v>
      </c>
      <c r="P1972" s="5">
        <v>196.31</v>
      </c>
      <c r="Q1972" s="5">
        <f t="shared" si="120"/>
        <v>345.48</v>
      </c>
      <c r="R1972" s="5">
        <f t="shared" si="121"/>
        <v>196.31</v>
      </c>
      <c r="S1972" s="5">
        <f t="shared" si="122"/>
        <v>149.17000000000002</v>
      </c>
      <c r="T1972" s="7">
        <f t="shared" si="123"/>
        <v>0.43177607965728843</v>
      </c>
    </row>
    <row r="1973" spans="1:20" ht="15.6">
      <c r="A1973" s="2">
        <v>3286</v>
      </c>
      <c r="B1973" s="3">
        <v>46289</v>
      </c>
      <c r="C1973" s="4">
        <f>YEAR(SalesDataTable[[#This Row],[Order Date]])</f>
        <v>2026</v>
      </c>
      <c r="D1973" s="16" t="str">
        <f>"Q"&amp;ROUNDUP(MONTH(SalesDataTable[[#This Row],[Order Date]])/3,0)</f>
        <v>Q3</v>
      </c>
      <c r="E1973" s="4">
        <f>MONTH(SalesDataTable[[#This Row],[Order Date]])</f>
        <v>9</v>
      </c>
      <c r="F1973" s="16" t="str">
        <f>TEXT(SalesDataTable[[#This Row],[Order Date]],"MMM")</f>
        <v>Sep</v>
      </c>
      <c r="G1973" s="4" t="s">
        <v>20</v>
      </c>
      <c r="H1973" s="4" t="s">
        <v>21</v>
      </c>
      <c r="I1973" s="4" t="s">
        <v>2</v>
      </c>
      <c r="J1973" s="4" t="s">
        <v>13</v>
      </c>
      <c r="K1973" s="4" t="s">
        <v>14</v>
      </c>
      <c r="L1973" s="4" t="s">
        <v>32</v>
      </c>
      <c r="M1973" s="8">
        <v>1</v>
      </c>
      <c r="N1973" s="5">
        <v>46.23</v>
      </c>
      <c r="O1973" s="6">
        <v>0.1</v>
      </c>
      <c r="P1973" s="5">
        <v>18.34</v>
      </c>
      <c r="Q1973" s="5">
        <f t="shared" si="120"/>
        <v>41.606999999999999</v>
      </c>
      <c r="R1973" s="5">
        <f t="shared" si="121"/>
        <v>18.34</v>
      </c>
      <c r="S1973" s="5">
        <f t="shared" si="122"/>
        <v>23.266999999999999</v>
      </c>
      <c r="T1973" s="7">
        <f t="shared" si="123"/>
        <v>0.55920878698295962</v>
      </c>
    </row>
    <row r="1974" spans="1:20" ht="15.6">
      <c r="A1974" s="2">
        <v>4510</v>
      </c>
      <c r="B1974" s="3">
        <v>46289</v>
      </c>
      <c r="C1974" s="4">
        <f>YEAR(SalesDataTable[[#This Row],[Order Date]])</f>
        <v>2026</v>
      </c>
      <c r="D1974" s="16" t="str">
        <f>"Q"&amp;ROUNDUP(MONTH(SalesDataTable[[#This Row],[Order Date]])/3,0)</f>
        <v>Q3</v>
      </c>
      <c r="E1974" s="4">
        <f>MONTH(SalesDataTable[[#This Row],[Order Date]])</f>
        <v>9</v>
      </c>
      <c r="F1974" s="16" t="str">
        <f>TEXT(SalesDataTable[[#This Row],[Order Date]],"MMM")</f>
        <v>Sep</v>
      </c>
      <c r="G1974" s="4" t="s">
        <v>0</v>
      </c>
      <c r="H1974" s="4" t="s">
        <v>1</v>
      </c>
      <c r="I1974" s="4" t="s">
        <v>28</v>
      </c>
      <c r="J1974" s="4" t="s">
        <v>3</v>
      </c>
      <c r="K1974" s="4" t="s">
        <v>23</v>
      </c>
      <c r="L1974" s="4" t="s">
        <v>40</v>
      </c>
      <c r="M1974" s="8">
        <v>3</v>
      </c>
      <c r="N1974" s="5">
        <v>82.38</v>
      </c>
      <c r="O1974" s="6">
        <v>0.15</v>
      </c>
      <c r="P1974" s="5">
        <v>39.020000000000003</v>
      </c>
      <c r="Q1974" s="5">
        <f t="shared" si="120"/>
        <v>210.06899999999999</v>
      </c>
      <c r="R1974" s="5">
        <f t="shared" si="121"/>
        <v>117.06</v>
      </c>
      <c r="S1974" s="5">
        <f t="shared" si="122"/>
        <v>93.008999999999986</v>
      </c>
      <c r="T1974" s="7">
        <f t="shared" si="123"/>
        <v>0.44275452351370259</v>
      </c>
    </row>
    <row r="1975" spans="1:20" ht="15.6">
      <c r="A1975" s="2">
        <v>2069</v>
      </c>
      <c r="B1975" s="3">
        <v>46290</v>
      </c>
      <c r="C1975" s="4">
        <f>YEAR(SalesDataTable[[#This Row],[Order Date]])</f>
        <v>2026</v>
      </c>
      <c r="D1975" s="16" t="str">
        <f>"Q"&amp;ROUNDUP(MONTH(SalesDataTable[[#This Row],[Order Date]])/3,0)</f>
        <v>Q3</v>
      </c>
      <c r="E1975" s="4">
        <f>MONTH(SalesDataTable[[#This Row],[Order Date]])</f>
        <v>9</v>
      </c>
      <c r="F1975" s="16" t="str">
        <f>TEXT(SalesDataTable[[#This Row],[Order Date]],"MMM")</f>
        <v>Sep</v>
      </c>
      <c r="G1975" s="4" t="s">
        <v>20</v>
      </c>
      <c r="H1975" s="4" t="s">
        <v>31</v>
      </c>
      <c r="I1975" s="4" t="s">
        <v>2</v>
      </c>
      <c r="J1975" s="4" t="s">
        <v>13</v>
      </c>
      <c r="K1975" s="4" t="s">
        <v>23</v>
      </c>
      <c r="L1975" s="4" t="s">
        <v>24</v>
      </c>
      <c r="M1975" s="8">
        <v>1</v>
      </c>
      <c r="N1975" s="5">
        <v>344.79</v>
      </c>
      <c r="O1975" s="6">
        <v>0</v>
      </c>
      <c r="P1975" s="5">
        <v>189.63</v>
      </c>
      <c r="Q1975" s="5">
        <f t="shared" si="120"/>
        <v>344.79</v>
      </c>
      <c r="R1975" s="5">
        <f t="shared" si="121"/>
        <v>189.63</v>
      </c>
      <c r="S1975" s="5">
        <f t="shared" si="122"/>
        <v>155.16000000000003</v>
      </c>
      <c r="T1975" s="7">
        <f t="shared" si="123"/>
        <v>0.45001305142260511</v>
      </c>
    </row>
    <row r="1976" spans="1:20" ht="15.6">
      <c r="A1976" s="2">
        <v>95</v>
      </c>
      <c r="B1976" s="3">
        <v>46291</v>
      </c>
      <c r="C1976" s="4">
        <f>YEAR(SalesDataTable[[#This Row],[Order Date]])</f>
        <v>2026</v>
      </c>
      <c r="D1976" s="16" t="str">
        <f>"Q"&amp;ROUNDUP(MONTH(SalesDataTable[[#This Row],[Order Date]])/3,0)</f>
        <v>Q3</v>
      </c>
      <c r="E1976" s="4">
        <f>MONTH(SalesDataTable[[#This Row],[Order Date]])</f>
        <v>9</v>
      </c>
      <c r="F1976" s="16" t="str">
        <f>TEXT(SalesDataTable[[#This Row],[Order Date]],"MMM")</f>
        <v>Sep</v>
      </c>
      <c r="G1976" s="4" t="s">
        <v>0</v>
      </c>
      <c r="H1976" s="4" t="s">
        <v>1</v>
      </c>
      <c r="I1976" s="4" t="s">
        <v>28</v>
      </c>
      <c r="J1976" s="4" t="s">
        <v>3</v>
      </c>
      <c r="K1976" s="4" t="s">
        <v>9</v>
      </c>
      <c r="L1976" s="4" t="s">
        <v>46</v>
      </c>
      <c r="M1976" s="8">
        <v>1</v>
      </c>
      <c r="N1976" s="5">
        <v>73.06</v>
      </c>
      <c r="O1976" s="6">
        <v>0.05</v>
      </c>
      <c r="P1976" s="5">
        <v>31.42</v>
      </c>
      <c r="Q1976" s="5">
        <f t="shared" si="120"/>
        <v>69.406999999999996</v>
      </c>
      <c r="R1976" s="5">
        <f t="shared" si="121"/>
        <v>31.42</v>
      </c>
      <c r="S1976" s="5">
        <f t="shared" si="122"/>
        <v>37.986999999999995</v>
      </c>
      <c r="T1976" s="7">
        <f t="shared" si="123"/>
        <v>0.54730790842422228</v>
      </c>
    </row>
    <row r="1977" spans="1:20" ht="15.6">
      <c r="A1977" s="2">
        <v>160</v>
      </c>
      <c r="B1977" s="3">
        <v>46291</v>
      </c>
      <c r="C1977" s="4">
        <f>YEAR(SalesDataTable[[#This Row],[Order Date]])</f>
        <v>2026</v>
      </c>
      <c r="D1977" s="16" t="str">
        <f>"Q"&amp;ROUNDUP(MONTH(SalesDataTable[[#This Row],[Order Date]])/3,0)</f>
        <v>Q3</v>
      </c>
      <c r="E1977" s="4">
        <f>MONTH(SalesDataTable[[#This Row],[Order Date]])</f>
        <v>9</v>
      </c>
      <c r="F1977" s="16" t="str">
        <f>TEXT(SalesDataTable[[#This Row],[Order Date]],"MMM")</f>
        <v>Sep</v>
      </c>
      <c r="G1977" s="4" t="s">
        <v>20</v>
      </c>
      <c r="H1977" s="4" t="s">
        <v>33</v>
      </c>
      <c r="I1977" s="4" t="s">
        <v>2</v>
      </c>
      <c r="J1977" s="4" t="s">
        <v>3</v>
      </c>
      <c r="K1977" s="4" t="s">
        <v>23</v>
      </c>
      <c r="L1977" s="4" t="s">
        <v>40</v>
      </c>
      <c r="M1977" s="8">
        <v>1</v>
      </c>
      <c r="N1977" s="5">
        <v>81.58</v>
      </c>
      <c r="O1977" s="6">
        <v>0.1</v>
      </c>
      <c r="P1977" s="5">
        <v>38.89</v>
      </c>
      <c r="Q1977" s="5">
        <f t="shared" si="120"/>
        <v>73.421999999999997</v>
      </c>
      <c r="R1977" s="5">
        <f t="shared" si="121"/>
        <v>38.89</v>
      </c>
      <c r="S1977" s="5">
        <f t="shared" si="122"/>
        <v>34.531999999999996</v>
      </c>
      <c r="T1977" s="7">
        <f t="shared" si="123"/>
        <v>0.47032224673803491</v>
      </c>
    </row>
    <row r="1978" spans="1:20" ht="15.6">
      <c r="A1978" s="2">
        <v>407</v>
      </c>
      <c r="B1978" s="3">
        <v>46291</v>
      </c>
      <c r="C1978" s="4">
        <f>YEAR(SalesDataTable[[#This Row],[Order Date]])</f>
        <v>2026</v>
      </c>
      <c r="D1978" s="16" t="str">
        <f>"Q"&amp;ROUNDUP(MONTH(SalesDataTable[[#This Row],[Order Date]])/3,0)</f>
        <v>Q3</v>
      </c>
      <c r="E1978" s="4">
        <f>MONTH(SalesDataTable[[#This Row],[Order Date]])</f>
        <v>9</v>
      </c>
      <c r="F1978" s="16" t="str">
        <f>TEXT(SalesDataTable[[#This Row],[Order Date]],"MMM")</f>
        <v>Sep</v>
      </c>
      <c r="G1978" s="4" t="s">
        <v>6</v>
      </c>
      <c r="H1978" s="4" t="s">
        <v>43</v>
      </c>
      <c r="I1978" s="4" t="s">
        <v>8</v>
      </c>
      <c r="J1978" s="4" t="s">
        <v>3</v>
      </c>
      <c r="K1978" s="4" t="s">
        <v>34</v>
      </c>
      <c r="L1978" s="4" t="s">
        <v>45</v>
      </c>
      <c r="M1978" s="8">
        <v>6</v>
      </c>
      <c r="N1978" s="5">
        <v>49.87</v>
      </c>
      <c r="O1978" s="6">
        <v>0.1</v>
      </c>
      <c r="P1978" s="5">
        <v>21.75</v>
      </c>
      <c r="Q1978" s="5">
        <f t="shared" si="120"/>
        <v>269.298</v>
      </c>
      <c r="R1978" s="5">
        <f t="shared" si="121"/>
        <v>130.5</v>
      </c>
      <c r="S1978" s="5">
        <f t="shared" si="122"/>
        <v>138.798</v>
      </c>
      <c r="T1978" s="7">
        <f t="shared" si="123"/>
        <v>0.51540672414945521</v>
      </c>
    </row>
    <row r="1979" spans="1:20" ht="15.6">
      <c r="A1979" s="2">
        <v>1395</v>
      </c>
      <c r="B1979" s="3">
        <v>46291</v>
      </c>
      <c r="C1979" s="4">
        <f>YEAR(SalesDataTable[[#This Row],[Order Date]])</f>
        <v>2026</v>
      </c>
      <c r="D1979" s="16" t="str">
        <f>"Q"&amp;ROUNDUP(MONTH(SalesDataTable[[#This Row],[Order Date]])/3,0)</f>
        <v>Q3</v>
      </c>
      <c r="E1979" s="4">
        <f>MONTH(SalesDataTable[[#This Row],[Order Date]])</f>
        <v>9</v>
      </c>
      <c r="F1979" s="16" t="str">
        <f>TEXT(SalesDataTable[[#This Row],[Order Date]],"MMM")</f>
        <v>Sep</v>
      </c>
      <c r="G1979" s="4" t="s">
        <v>11</v>
      </c>
      <c r="H1979" s="4" t="s">
        <v>18</v>
      </c>
      <c r="I1979" s="4" t="s">
        <v>2</v>
      </c>
      <c r="J1979" s="4" t="s">
        <v>13</v>
      </c>
      <c r="K1979" s="4" t="s">
        <v>4</v>
      </c>
      <c r="L1979" s="4" t="s">
        <v>26</v>
      </c>
      <c r="M1979" s="8">
        <v>2</v>
      </c>
      <c r="N1979" s="5">
        <v>39.81</v>
      </c>
      <c r="O1979" s="6">
        <v>0.05</v>
      </c>
      <c r="P1979" s="5">
        <v>16.87</v>
      </c>
      <c r="Q1979" s="5">
        <f t="shared" si="120"/>
        <v>75.638999999999996</v>
      </c>
      <c r="R1979" s="5">
        <f t="shared" si="121"/>
        <v>33.74</v>
      </c>
      <c r="S1979" s="5">
        <f t="shared" si="122"/>
        <v>41.898999999999994</v>
      </c>
      <c r="T1979" s="7">
        <f t="shared" si="123"/>
        <v>0.55393381721069812</v>
      </c>
    </row>
    <row r="1980" spans="1:20" ht="15.6">
      <c r="A1980" s="2">
        <v>2085</v>
      </c>
      <c r="B1980" s="3">
        <v>46291</v>
      </c>
      <c r="C1980" s="4">
        <f>YEAR(SalesDataTable[[#This Row],[Order Date]])</f>
        <v>2026</v>
      </c>
      <c r="D1980" s="16" t="str">
        <f>"Q"&amp;ROUNDUP(MONTH(SalesDataTable[[#This Row],[Order Date]])/3,0)</f>
        <v>Q3</v>
      </c>
      <c r="E1980" s="4">
        <f>MONTH(SalesDataTable[[#This Row],[Order Date]])</f>
        <v>9</v>
      </c>
      <c r="F1980" s="16" t="str">
        <f>TEXT(SalesDataTable[[#This Row],[Order Date]],"MMM")</f>
        <v>Sep</v>
      </c>
      <c r="G1980" s="4" t="s">
        <v>11</v>
      </c>
      <c r="H1980" s="4" t="s">
        <v>12</v>
      </c>
      <c r="I1980" s="4" t="s">
        <v>2</v>
      </c>
      <c r="J1980" s="4" t="s">
        <v>3</v>
      </c>
      <c r="K1980" s="4" t="s">
        <v>23</v>
      </c>
      <c r="L1980" s="4" t="s">
        <v>29</v>
      </c>
      <c r="M1980" s="8">
        <v>3</v>
      </c>
      <c r="N1980" s="5">
        <v>191.46</v>
      </c>
      <c r="O1980" s="6">
        <v>0</v>
      </c>
      <c r="P1980" s="5">
        <v>104.06</v>
      </c>
      <c r="Q1980" s="5">
        <f t="shared" si="120"/>
        <v>574.38</v>
      </c>
      <c r="R1980" s="5">
        <f t="shared" si="121"/>
        <v>312.18</v>
      </c>
      <c r="S1980" s="5">
        <f t="shared" si="122"/>
        <v>262.2</v>
      </c>
      <c r="T1980" s="7">
        <f t="shared" si="123"/>
        <v>0.45649221769560222</v>
      </c>
    </row>
    <row r="1981" spans="1:20" ht="15.6">
      <c r="A1981" s="2">
        <v>3124</v>
      </c>
      <c r="B1981" s="3">
        <v>46291</v>
      </c>
      <c r="C1981" s="4">
        <f>YEAR(SalesDataTable[[#This Row],[Order Date]])</f>
        <v>2026</v>
      </c>
      <c r="D1981" s="16" t="str">
        <f>"Q"&amp;ROUNDUP(MONTH(SalesDataTable[[#This Row],[Order Date]])/3,0)</f>
        <v>Q3</v>
      </c>
      <c r="E1981" s="4">
        <f>MONTH(SalesDataTable[[#This Row],[Order Date]])</f>
        <v>9</v>
      </c>
      <c r="F1981" s="16" t="str">
        <f>TEXT(SalesDataTable[[#This Row],[Order Date]],"MMM")</f>
        <v>Sep</v>
      </c>
      <c r="G1981" s="4" t="s">
        <v>11</v>
      </c>
      <c r="H1981" s="4" t="s">
        <v>25</v>
      </c>
      <c r="I1981" s="4" t="s">
        <v>2</v>
      </c>
      <c r="J1981" s="4" t="s">
        <v>3</v>
      </c>
      <c r="K1981" s="4" t="s">
        <v>14</v>
      </c>
      <c r="L1981" s="4" t="s">
        <v>32</v>
      </c>
      <c r="M1981" s="8">
        <v>3</v>
      </c>
      <c r="N1981" s="5">
        <v>46.48</v>
      </c>
      <c r="O1981" s="6">
        <v>0.05</v>
      </c>
      <c r="P1981" s="5">
        <v>18.82</v>
      </c>
      <c r="Q1981" s="5">
        <f t="shared" si="120"/>
        <v>132.46799999999999</v>
      </c>
      <c r="R1981" s="5">
        <f t="shared" si="121"/>
        <v>56.46</v>
      </c>
      <c r="S1981" s="5">
        <f t="shared" si="122"/>
        <v>76.007999999999981</v>
      </c>
      <c r="T1981" s="7">
        <f t="shared" si="123"/>
        <v>0.57378385723344494</v>
      </c>
    </row>
    <row r="1982" spans="1:20" ht="15.6">
      <c r="A1982" s="2">
        <v>3216</v>
      </c>
      <c r="B1982" s="3">
        <v>46291</v>
      </c>
      <c r="C1982" s="4">
        <f>YEAR(SalesDataTable[[#This Row],[Order Date]])</f>
        <v>2026</v>
      </c>
      <c r="D1982" s="16" t="str">
        <f>"Q"&amp;ROUNDUP(MONTH(SalesDataTable[[#This Row],[Order Date]])/3,0)</f>
        <v>Q3</v>
      </c>
      <c r="E1982" s="4">
        <f>MONTH(SalesDataTable[[#This Row],[Order Date]])</f>
        <v>9</v>
      </c>
      <c r="F1982" s="16" t="str">
        <f>TEXT(SalesDataTable[[#This Row],[Order Date]],"MMM")</f>
        <v>Sep</v>
      </c>
      <c r="G1982" s="4" t="s">
        <v>6</v>
      </c>
      <c r="H1982" s="4" t="s">
        <v>43</v>
      </c>
      <c r="I1982" s="4" t="s">
        <v>19</v>
      </c>
      <c r="J1982" s="4" t="s">
        <v>3</v>
      </c>
      <c r="K1982" s="4" t="s">
        <v>14</v>
      </c>
      <c r="L1982" s="4" t="s">
        <v>15</v>
      </c>
      <c r="M1982" s="8">
        <v>2</v>
      </c>
      <c r="N1982" s="5">
        <v>35.44</v>
      </c>
      <c r="O1982" s="6">
        <v>0.1</v>
      </c>
      <c r="P1982" s="5">
        <v>13.2</v>
      </c>
      <c r="Q1982" s="5">
        <f t="shared" si="120"/>
        <v>63.791999999999994</v>
      </c>
      <c r="R1982" s="5">
        <f t="shared" si="121"/>
        <v>26.4</v>
      </c>
      <c r="S1982" s="5">
        <f t="shared" si="122"/>
        <v>37.391999999999996</v>
      </c>
      <c r="T1982" s="7">
        <f t="shared" si="123"/>
        <v>0.58615500376222718</v>
      </c>
    </row>
    <row r="1983" spans="1:20" ht="15.6">
      <c r="A1983" s="2">
        <v>3743</v>
      </c>
      <c r="B1983" s="3">
        <v>46291</v>
      </c>
      <c r="C1983" s="4">
        <f>YEAR(SalesDataTable[[#This Row],[Order Date]])</f>
        <v>2026</v>
      </c>
      <c r="D1983" s="16" t="str">
        <f>"Q"&amp;ROUNDUP(MONTH(SalesDataTable[[#This Row],[Order Date]])/3,0)</f>
        <v>Q3</v>
      </c>
      <c r="E1983" s="4">
        <f>MONTH(SalesDataTable[[#This Row],[Order Date]])</f>
        <v>9</v>
      </c>
      <c r="F1983" s="16" t="str">
        <f>TEXT(SalesDataTable[[#This Row],[Order Date]],"MMM")</f>
        <v>Sep</v>
      </c>
      <c r="G1983" s="4" t="s">
        <v>11</v>
      </c>
      <c r="H1983" s="4" t="s">
        <v>12</v>
      </c>
      <c r="I1983" s="4" t="s">
        <v>2</v>
      </c>
      <c r="J1983" s="4" t="s">
        <v>13</v>
      </c>
      <c r="K1983" s="4" t="s">
        <v>34</v>
      </c>
      <c r="L1983" s="4" t="s">
        <v>42</v>
      </c>
      <c r="M1983" s="8">
        <v>4</v>
      </c>
      <c r="N1983" s="5">
        <v>36.159999999999997</v>
      </c>
      <c r="O1983" s="6">
        <v>0.05</v>
      </c>
      <c r="P1983" s="5">
        <v>13.68</v>
      </c>
      <c r="Q1983" s="5">
        <f t="shared" si="120"/>
        <v>137.40799999999999</v>
      </c>
      <c r="R1983" s="5">
        <f t="shared" si="121"/>
        <v>54.72</v>
      </c>
      <c r="S1983" s="5">
        <f t="shared" si="122"/>
        <v>82.687999999999988</v>
      </c>
      <c r="T1983" s="7">
        <f t="shared" si="123"/>
        <v>0.60176991150442471</v>
      </c>
    </row>
    <row r="1984" spans="1:20" ht="15.6">
      <c r="A1984" s="2">
        <v>3788</v>
      </c>
      <c r="B1984" s="3">
        <v>46291</v>
      </c>
      <c r="C1984" s="4">
        <f>YEAR(SalesDataTable[[#This Row],[Order Date]])</f>
        <v>2026</v>
      </c>
      <c r="D1984" s="16" t="str">
        <f>"Q"&amp;ROUNDUP(MONTH(SalesDataTable[[#This Row],[Order Date]])/3,0)</f>
        <v>Q3</v>
      </c>
      <c r="E1984" s="4">
        <f>MONTH(SalesDataTable[[#This Row],[Order Date]])</f>
        <v>9</v>
      </c>
      <c r="F1984" s="16" t="str">
        <f>TEXT(SalesDataTable[[#This Row],[Order Date]],"MMM")</f>
        <v>Sep</v>
      </c>
      <c r="G1984" s="4" t="s">
        <v>20</v>
      </c>
      <c r="H1984" s="4" t="s">
        <v>33</v>
      </c>
      <c r="I1984" s="4" t="s">
        <v>2</v>
      </c>
      <c r="J1984" s="4" t="s">
        <v>3</v>
      </c>
      <c r="K1984" s="4" t="s">
        <v>34</v>
      </c>
      <c r="L1984" s="4" t="s">
        <v>42</v>
      </c>
      <c r="M1984" s="8">
        <v>2</v>
      </c>
      <c r="N1984" s="5">
        <v>35.93</v>
      </c>
      <c r="O1984" s="6">
        <v>0</v>
      </c>
      <c r="P1984" s="5">
        <v>13.91</v>
      </c>
      <c r="Q1984" s="5">
        <f t="shared" si="120"/>
        <v>71.86</v>
      </c>
      <c r="R1984" s="5">
        <f t="shared" si="121"/>
        <v>27.82</v>
      </c>
      <c r="S1984" s="5">
        <f t="shared" si="122"/>
        <v>44.04</v>
      </c>
      <c r="T1984" s="7">
        <f t="shared" si="123"/>
        <v>0.6128583356526579</v>
      </c>
    </row>
    <row r="1985" spans="1:20" ht="15.6">
      <c r="A1985" s="2">
        <v>4883</v>
      </c>
      <c r="B1985" s="3">
        <v>46291</v>
      </c>
      <c r="C1985" s="4">
        <f>YEAR(SalesDataTable[[#This Row],[Order Date]])</f>
        <v>2026</v>
      </c>
      <c r="D1985" s="16" t="str">
        <f>"Q"&amp;ROUNDUP(MONTH(SalesDataTable[[#This Row],[Order Date]])/3,0)</f>
        <v>Q3</v>
      </c>
      <c r="E1985" s="4">
        <f>MONTH(SalesDataTable[[#This Row],[Order Date]])</f>
        <v>9</v>
      </c>
      <c r="F1985" s="16" t="str">
        <f>TEXT(SalesDataTable[[#This Row],[Order Date]],"MMM")</f>
        <v>Sep</v>
      </c>
      <c r="G1985" s="4" t="s">
        <v>20</v>
      </c>
      <c r="H1985" s="4" t="s">
        <v>33</v>
      </c>
      <c r="I1985" s="4" t="s">
        <v>2</v>
      </c>
      <c r="J1985" s="4" t="s">
        <v>16</v>
      </c>
      <c r="K1985" s="4" t="s">
        <v>23</v>
      </c>
      <c r="L1985" s="4" t="s">
        <v>29</v>
      </c>
      <c r="M1985" s="8">
        <v>1</v>
      </c>
      <c r="N1985" s="5">
        <v>199.7</v>
      </c>
      <c r="O1985" s="6">
        <v>0</v>
      </c>
      <c r="P1985" s="5">
        <v>103.77</v>
      </c>
      <c r="Q1985" s="5">
        <f t="shared" si="120"/>
        <v>199.7</v>
      </c>
      <c r="R1985" s="5">
        <f t="shared" si="121"/>
        <v>103.77</v>
      </c>
      <c r="S1985" s="5">
        <f t="shared" si="122"/>
        <v>95.929999999999993</v>
      </c>
      <c r="T1985" s="7">
        <f t="shared" si="123"/>
        <v>0.4803705558337506</v>
      </c>
    </row>
    <row r="1986" spans="1:20" ht="15.6">
      <c r="A1986" s="2">
        <v>1577</v>
      </c>
      <c r="B1986" s="3">
        <v>46292</v>
      </c>
      <c r="C1986" s="4">
        <f>YEAR(SalesDataTable[[#This Row],[Order Date]])</f>
        <v>2026</v>
      </c>
      <c r="D1986" s="16" t="str">
        <f>"Q"&amp;ROUNDUP(MONTH(SalesDataTable[[#This Row],[Order Date]])/3,0)</f>
        <v>Q3</v>
      </c>
      <c r="E1986" s="4">
        <f>MONTH(SalesDataTable[[#This Row],[Order Date]])</f>
        <v>9</v>
      </c>
      <c r="F1986" s="16" t="str">
        <f>TEXT(SalesDataTable[[#This Row],[Order Date]],"MMM")</f>
        <v>Sep</v>
      </c>
      <c r="G1986" s="4" t="s">
        <v>20</v>
      </c>
      <c r="H1986" s="4" t="s">
        <v>21</v>
      </c>
      <c r="I1986" s="4" t="s">
        <v>2</v>
      </c>
      <c r="J1986" s="4" t="s">
        <v>13</v>
      </c>
      <c r="K1986" s="4" t="s">
        <v>9</v>
      </c>
      <c r="L1986" s="4" t="s">
        <v>37</v>
      </c>
      <c r="M1986" s="8">
        <v>4</v>
      </c>
      <c r="N1986" s="5">
        <v>154.28</v>
      </c>
      <c r="O1986" s="6">
        <v>0.05</v>
      </c>
      <c r="P1986" s="5">
        <v>78.180000000000007</v>
      </c>
      <c r="Q1986" s="5">
        <f t="shared" ref="Q1986:Q2049" si="124">M1986*N1986*(1-O1986)</f>
        <v>586.26400000000001</v>
      </c>
      <c r="R1986" s="5">
        <f t="shared" ref="R1986:R2049" si="125">M1986*P1986</f>
        <v>312.72000000000003</v>
      </c>
      <c r="S1986" s="5">
        <f t="shared" ref="S1986:S2049" si="126">Q1986-R1986</f>
        <v>273.54399999999998</v>
      </c>
      <c r="T1986" s="7">
        <f t="shared" ref="T1986:T2049" si="127">IFERROR(S1986/Q1986,0)</f>
        <v>0.46658843115047144</v>
      </c>
    </row>
    <row r="1987" spans="1:20" ht="15.6">
      <c r="A1987" s="2">
        <v>2310</v>
      </c>
      <c r="B1987" s="3">
        <v>46292</v>
      </c>
      <c r="C1987" s="4">
        <f>YEAR(SalesDataTable[[#This Row],[Order Date]])</f>
        <v>2026</v>
      </c>
      <c r="D1987" s="16" t="str">
        <f>"Q"&amp;ROUNDUP(MONTH(SalesDataTable[[#This Row],[Order Date]])/3,0)</f>
        <v>Q3</v>
      </c>
      <c r="E1987" s="4">
        <f>MONTH(SalesDataTable[[#This Row],[Order Date]])</f>
        <v>9</v>
      </c>
      <c r="F1987" s="16" t="str">
        <f>TEXT(SalesDataTable[[#This Row],[Order Date]],"MMM")</f>
        <v>Sep</v>
      </c>
      <c r="G1987" s="4" t="s">
        <v>0</v>
      </c>
      <c r="H1987" s="4" t="s">
        <v>50</v>
      </c>
      <c r="I1987" s="4" t="s">
        <v>2</v>
      </c>
      <c r="J1987" s="4" t="s">
        <v>3</v>
      </c>
      <c r="K1987" s="4" t="s">
        <v>14</v>
      </c>
      <c r="L1987" s="4" t="s">
        <v>48</v>
      </c>
      <c r="M1987" s="8">
        <v>1</v>
      </c>
      <c r="N1987" s="5">
        <v>165.44</v>
      </c>
      <c r="O1987" s="6">
        <v>0</v>
      </c>
      <c r="P1987" s="5">
        <v>88.25</v>
      </c>
      <c r="Q1987" s="5">
        <f t="shared" si="124"/>
        <v>165.44</v>
      </c>
      <c r="R1987" s="5">
        <f t="shared" si="125"/>
        <v>88.25</v>
      </c>
      <c r="S1987" s="5">
        <f t="shared" si="126"/>
        <v>77.19</v>
      </c>
      <c r="T1987" s="7">
        <f t="shared" si="127"/>
        <v>0.46657398452611215</v>
      </c>
    </row>
    <row r="1988" spans="1:20" ht="15.6">
      <c r="A1988" s="2">
        <v>2383</v>
      </c>
      <c r="B1988" s="3">
        <v>46292</v>
      </c>
      <c r="C1988" s="4">
        <f>YEAR(SalesDataTable[[#This Row],[Order Date]])</f>
        <v>2026</v>
      </c>
      <c r="D1988" s="16" t="str">
        <f>"Q"&amp;ROUNDUP(MONTH(SalesDataTable[[#This Row],[Order Date]])/3,0)</f>
        <v>Q3</v>
      </c>
      <c r="E1988" s="4">
        <f>MONTH(SalesDataTable[[#This Row],[Order Date]])</f>
        <v>9</v>
      </c>
      <c r="F1988" s="16" t="str">
        <f>TEXT(SalesDataTable[[#This Row],[Order Date]],"MMM")</f>
        <v>Sep</v>
      </c>
      <c r="G1988" s="4" t="s">
        <v>20</v>
      </c>
      <c r="H1988" s="4" t="s">
        <v>31</v>
      </c>
      <c r="I1988" s="4" t="s">
        <v>2</v>
      </c>
      <c r="J1988" s="4" t="s">
        <v>3</v>
      </c>
      <c r="K1988" s="4" t="s">
        <v>14</v>
      </c>
      <c r="L1988" s="4" t="s">
        <v>44</v>
      </c>
      <c r="M1988" s="8">
        <v>2</v>
      </c>
      <c r="N1988" s="5">
        <v>130.29</v>
      </c>
      <c r="O1988" s="6">
        <v>0.1</v>
      </c>
      <c r="P1988" s="5">
        <v>67.97</v>
      </c>
      <c r="Q1988" s="5">
        <f t="shared" si="124"/>
        <v>234.52199999999999</v>
      </c>
      <c r="R1988" s="5">
        <f t="shared" si="125"/>
        <v>135.94</v>
      </c>
      <c r="S1988" s="5">
        <f t="shared" si="126"/>
        <v>98.581999999999994</v>
      </c>
      <c r="T1988" s="7">
        <f t="shared" si="127"/>
        <v>0.42035288800197845</v>
      </c>
    </row>
    <row r="1989" spans="1:20" ht="15.6">
      <c r="A1989" s="2">
        <v>2803</v>
      </c>
      <c r="B1989" s="3">
        <v>46292</v>
      </c>
      <c r="C1989" s="4">
        <f>YEAR(SalesDataTable[[#This Row],[Order Date]])</f>
        <v>2026</v>
      </c>
      <c r="D1989" s="16" t="str">
        <f>"Q"&amp;ROUNDUP(MONTH(SalesDataTable[[#This Row],[Order Date]])/3,0)</f>
        <v>Q3</v>
      </c>
      <c r="E1989" s="4">
        <f>MONTH(SalesDataTable[[#This Row],[Order Date]])</f>
        <v>9</v>
      </c>
      <c r="F1989" s="16" t="str">
        <f>TEXT(SalesDataTable[[#This Row],[Order Date]],"MMM")</f>
        <v>Sep</v>
      </c>
      <c r="G1989" s="4" t="s">
        <v>6</v>
      </c>
      <c r="H1989" s="4" t="s">
        <v>43</v>
      </c>
      <c r="I1989" s="4" t="s">
        <v>2</v>
      </c>
      <c r="J1989" s="4" t="s">
        <v>3</v>
      </c>
      <c r="K1989" s="4" t="s">
        <v>34</v>
      </c>
      <c r="L1989" s="4" t="s">
        <v>42</v>
      </c>
      <c r="M1989" s="8">
        <v>3</v>
      </c>
      <c r="N1989" s="5">
        <v>36.909999999999997</v>
      </c>
      <c r="O1989" s="6">
        <v>0.05</v>
      </c>
      <c r="P1989" s="5">
        <v>13.7</v>
      </c>
      <c r="Q1989" s="5">
        <f t="shared" si="124"/>
        <v>105.19349999999999</v>
      </c>
      <c r="R1989" s="5">
        <f t="shared" si="125"/>
        <v>41.099999999999994</v>
      </c>
      <c r="S1989" s="5">
        <f t="shared" si="126"/>
        <v>64.093499999999992</v>
      </c>
      <c r="T1989" s="7">
        <f t="shared" si="127"/>
        <v>0.60929144861612172</v>
      </c>
    </row>
    <row r="1990" spans="1:20" ht="15.6">
      <c r="A1990" s="2">
        <v>4199</v>
      </c>
      <c r="B1990" s="3">
        <v>46292</v>
      </c>
      <c r="C1990" s="4">
        <f>YEAR(SalesDataTable[[#This Row],[Order Date]])</f>
        <v>2026</v>
      </c>
      <c r="D1990" s="16" t="str">
        <f>"Q"&amp;ROUNDUP(MONTH(SalesDataTable[[#This Row],[Order Date]])/3,0)</f>
        <v>Q3</v>
      </c>
      <c r="E1990" s="4">
        <f>MONTH(SalesDataTable[[#This Row],[Order Date]])</f>
        <v>9</v>
      </c>
      <c r="F1990" s="16" t="str">
        <f>TEXT(SalesDataTable[[#This Row],[Order Date]],"MMM")</f>
        <v>Sep</v>
      </c>
      <c r="G1990" s="4" t="s">
        <v>11</v>
      </c>
      <c r="H1990" s="4" t="s">
        <v>25</v>
      </c>
      <c r="I1990" s="4" t="s">
        <v>28</v>
      </c>
      <c r="J1990" s="4" t="s">
        <v>16</v>
      </c>
      <c r="K1990" s="4" t="s">
        <v>4</v>
      </c>
      <c r="L1990" s="4" t="s">
        <v>22</v>
      </c>
      <c r="M1990" s="8">
        <v>1</v>
      </c>
      <c r="N1990" s="5">
        <v>50.02</v>
      </c>
      <c r="O1990" s="6">
        <v>0</v>
      </c>
      <c r="P1990" s="5">
        <v>22.65</v>
      </c>
      <c r="Q1990" s="5">
        <f t="shared" si="124"/>
        <v>50.02</v>
      </c>
      <c r="R1990" s="5">
        <f t="shared" si="125"/>
        <v>22.65</v>
      </c>
      <c r="S1990" s="5">
        <f t="shared" si="126"/>
        <v>27.370000000000005</v>
      </c>
      <c r="T1990" s="7">
        <f t="shared" si="127"/>
        <v>0.54718112754898052</v>
      </c>
    </row>
    <row r="1991" spans="1:20" ht="15.6">
      <c r="A1991" s="2">
        <v>4517</v>
      </c>
      <c r="B1991" s="3">
        <v>46292</v>
      </c>
      <c r="C1991" s="4">
        <f>YEAR(SalesDataTable[[#This Row],[Order Date]])</f>
        <v>2026</v>
      </c>
      <c r="D1991" s="16" t="str">
        <f>"Q"&amp;ROUNDUP(MONTH(SalesDataTable[[#This Row],[Order Date]])/3,0)</f>
        <v>Q3</v>
      </c>
      <c r="E1991" s="4">
        <f>MONTH(SalesDataTable[[#This Row],[Order Date]])</f>
        <v>9</v>
      </c>
      <c r="F1991" s="16" t="str">
        <f>TEXT(SalesDataTable[[#This Row],[Order Date]],"MMM")</f>
        <v>Sep</v>
      </c>
      <c r="G1991" s="4" t="s">
        <v>6</v>
      </c>
      <c r="H1991" s="4" t="s">
        <v>43</v>
      </c>
      <c r="I1991" s="4" t="s">
        <v>2</v>
      </c>
      <c r="J1991" s="4" t="s">
        <v>3</v>
      </c>
      <c r="K1991" s="4" t="s">
        <v>23</v>
      </c>
      <c r="L1991" s="4" t="s">
        <v>40</v>
      </c>
      <c r="M1991" s="8">
        <v>1</v>
      </c>
      <c r="N1991" s="5">
        <v>83.32</v>
      </c>
      <c r="O1991" s="6">
        <v>0.05</v>
      </c>
      <c r="P1991" s="5">
        <v>38.93</v>
      </c>
      <c r="Q1991" s="5">
        <f t="shared" si="124"/>
        <v>79.153999999999996</v>
      </c>
      <c r="R1991" s="5">
        <f t="shared" si="125"/>
        <v>38.93</v>
      </c>
      <c r="S1991" s="5">
        <f t="shared" si="126"/>
        <v>40.223999999999997</v>
      </c>
      <c r="T1991" s="7">
        <f t="shared" si="127"/>
        <v>0.50817393940925282</v>
      </c>
    </row>
    <row r="1992" spans="1:20" ht="15.6">
      <c r="A1992" s="2">
        <v>80</v>
      </c>
      <c r="B1992" s="3">
        <v>46293</v>
      </c>
      <c r="C1992" s="4">
        <f>YEAR(SalesDataTable[[#This Row],[Order Date]])</f>
        <v>2026</v>
      </c>
      <c r="D1992" s="16" t="str">
        <f>"Q"&amp;ROUNDUP(MONTH(SalesDataTable[[#This Row],[Order Date]])/3,0)</f>
        <v>Q3</v>
      </c>
      <c r="E1992" s="4">
        <f>MONTH(SalesDataTable[[#This Row],[Order Date]])</f>
        <v>9</v>
      </c>
      <c r="F1992" s="16" t="str">
        <f>TEXT(SalesDataTable[[#This Row],[Order Date]],"MMM")</f>
        <v>Sep</v>
      </c>
      <c r="G1992" s="4" t="s">
        <v>0</v>
      </c>
      <c r="H1992" s="4" t="s">
        <v>50</v>
      </c>
      <c r="I1992" s="4" t="s">
        <v>8</v>
      </c>
      <c r="J1992" s="4" t="s">
        <v>16</v>
      </c>
      <c r="K1992" s="4" t="s">
        <v>9</v>
      </c>
      <c r="L1992" s="4" t="s">
        <v>46</v>
      </c>
      <c r="M1992" s="8">
        <v>10</v>
      </c>
      <c r="N1992" s="5">
        <v>71.040000000000006</v>
      </c>
      <c r="O1992" s="6">
        <v>0.2</v>
      </c>
      <c r="P1992" s="5">
        <v>31.7</v>
      </c>
      <c r="Q1992" s="5">
        <f t="shared" si="124"/>
        <v>568.32000000000005</v>
      </c>
      <c r="R1992" s="5">
        <f t="shared" si="125"/>
        <v>317</v>
      </c>
      <c r="S1992" s="5">
        <f t="shared" si="126"/>
        <v>251.32000000000005</v>
      </c>
      <c r="T1992" s="7">
        <f t="shared" si="127"/>
        <v>0.4422156531531532</v>
      </c>
    </row>
    <row r="1993" spans="1:20" ht="15.6">
      <c r="A1993" s="2">
        <v>370</v>
      </c>
      <c r="B1993" s="3">
        <v>46293</v>
      </c>
      <c r="C1993" s="4">
        <f>YEAR(SalesDataTable[[#This Row],[Order Date]])</f>
        <v>2026</v>
      </c>
      <c r="D1993" s="16" t="str">
        <f>"Q"&amp;ROUNDUP(MONTH(SalesDataTable[[#This Row],[Order Date]])/3,0)</f>
        <v>Q3</v>
      </c>
      <c r="E1993" s="4">
        <f>MONTH(SalesDataTable[[#This Row],[Order Date]])</f>
        <v>9</v>
      </c>
      <c r="F1993" s="16" t="str">
        <f>TEXT(SalesDataTable[[#This Row],[Order Date]],"MMM")</f>
        <v>Sep</v>
      </c>
      <c r="G1993" s="4" t="s">
        <v>20</v>
      </c>
      <c r="H1993" s="4" t="s">
        <v>31</v>
      </c>
      <c r="I1993" s="4" t="s">
        <v>19</v>
      </c>
      <c r="J1993" s="4" t="s">
        <v>3</v>
      </c>
      <c r="K1993" s="4" t="s">
        <v>4</v>
      </c>
      <c r="L1993" s="4" t="s">
        <v>26</v>
      </c>
      <c r="M1993" s="8">
        <v>2</v>
      </c>
      <c r="N1993" s="5">
        <v>40.83</v>
      </c>
      <c r="O1993" s="6">
        <v>0</v>
      </c>
      <c r="P1993" s="5">
        <v>16.850000000000001</v>
      </c>
      <c r="Q1993" s="5">
        <f t="shared" si="124"/>
        <v>81.66</v>
      </c>
      <c r="R1993" s="5">
        <f t="shared" si="125"/>
        <v>33.700000000000003</v>
      </c>
      <c r="S1993" s="5">
        <f t="shared" si="126"/>
        <v>47.959999999999994</v>
      </c>
      <c r="T1993" s="7">
        <f t="shared" si="127"/>
        <v>0.58731325006122947</v>
      </c>
    </row>
    <row r="1994" spans="1:20" ht="15.6">
      <c r="A1994" s="2">
        <v>417</v>
      </c>
      <c r="B1994" s="3">
        <v>46293</v>
      </c>
      <c r="C1994" s="4">
        <f>YEAR(SalesDataTable[[#This Row],[Order Date]])</f>
        <v>2026</v>
      </c>
      <c r="D1994" s="16" t="str">
        <f>"Q"&amp;ROUNDUP(MONTH(SalesDataTable[[#This Row],[Order Date]])/3,0)</f>
        <v>Q3</v>
      </c>
      <c r="E1994" s="4">
        <f>MONTH(SalesDataTable[[#This Row],[Order Date]])</f>
        <v>9</v>
      </c>
      <c r="F1994" s="16" t="str">
        <f>TEXT(SalesDataTable[[#This Row],[Order Date]],"MMM")</f>
        <v>Sep</v>
      </c>
      <c r="G1994" s="4" t="s">
        <v>6</v>
      </c>
      <c r="H1994" s="4" t="s">
        <v>49</v>
      </c>
      <c r="I1994" s="4" t="s">
        <v>28</v>
      </c>
      <c r="J1994" s="4" t="s">
        <v>3</v>
      </c>
      <c r="K1994" s="4" t="s">
        <v>23</v>
      </c>
      <c r="L1994" s="4" t="s">
        <v>51</v>
      </c>
      <c r="M1994" s="8">
        <v>1</v>
      </c>
      <c r="N1994" s="5">
        <v>121.64</v>
      </c>
      <c r="O1994" s="6">
        <v>0.15</v>
      </c>
      <c r="P1994" s="5">
        <v>61.56</v>
      </c>
      <c r="Q1994" s="5">
        <f t="shared" si="124"/>
        <v>103.39399999999999</v>
      </c>
      <c r="R1994" s="5">
        <f t="shared" si="125"/>
        <v>61.56</v>
      </c>
      <c r="S1994" s="5">
        <f t="shared" si="126"/>
        <v>41.833999999999989</v>
      </c>
      <c r="T1994" s="7">
        <f t="shared" si="127"/>
        <v>0.40460761746329565</v>
      </c>
    </row>
    <row r="1995" spans="1:20" ht="15.6">
      <c r="A1995" s="2">
        <v>437</v>
      </c>
      <c r="B1995" s="3">
        <v>46293</v>
      </c>
      <c r="C1995" s="4">
        <f>YEAR(SalesDataTable[[#This Row],[Order Date]])</f>
        <v>2026</v>
      </c>
      <c r="D1995" s="16" t="str">
        <f>"Q"&amp;ROUNDUP(MONTH(SalesDataTable[[#This Row],[Order Date]])/3,0)</f>
        <v>Q3</v>
      </c>
      <c r="E1995" s="4">
        <f>MONTH(SalesDataTable[[#This Row],[Order Date]])</f>
        <v>9</v>
      </c>
      <c r="F1995" s="16" t="str">
        <f>TEXT(SalesDataTable[[#This Row],[Order Date]],"MMM")</f>
        <v>Sep</v>
      </c>
      <c r="G1995" s="4" t="s">
        <v>6</v>
      </c>
      <c r="H1995" s="4" t="s">
        <v>7</v>
      </c>
      <c r="I1995" s="4" t="s">
        <v>19</v>
      </c>
      <c r="J1995" s="4" t="s">
        <v>13</v>
      </c>
      <c r="K1995" s="4" t="s">
        <v>14</v>
      </c>
      <c r="L1995" s="4" t="s">
        <v>48</v>
      </c>
      <c r="M1995" s="8">
        <v>1</v>
      </c>
      <c r="N1995" s="5">
        <v>164.7</v>
      </c>
      <c r="O1995" s="6">
        <v>0</v>
      </c>
      <c r="P1995" s="5">
        <v>86.02</v>
      </c>
      <c r="Q1995" s="5">
        <f t="shared" si="124"/>
        <v>164.7</v>
      </c>
      <c r="R1995" s="5">
        <f t="shared" si="125"/>
        <v>86.02</v>
      </c>
      <c r="S1995" s="5">
        <f t="shared" si="126"/>
        <v>78.679999999999993</v>
      </c>
      <c r="T1995" s="7">
        <f t="shared" si="127"/>
        <v>0.47771706132361869</v>
      </c>
    </row>
    <row r="1996" spans="1:20" ht="15.6">
      <c r="A1996" s="2">
        <v>790</v>
      </c>
      <c r="B1996" s="3">
        <v>46293</v>
      </c>
      <c r="C1996" s="4">
        <f>YEAR(SalesDataTable[[#This Row],[Order Date]])</f>
        <v>2026</v>
      </c>
      <c r="D1996" s="16" t="str">
        <f>"Q"&amp;ROUNDUP(MONTH(SalesDataTable[[#This Row],[Order Date]])/3,0)</f>
        <v>Q3</v>
      </c>
      <c r="E1996" s="4">
        <f>MONTH(SalesDataTable[[#This Row],[Order Date]])</f>
        <v>9</v>
      </c>
      <c r="F1996" s="16" t="str">
        <f>TEXT(SalesDataTable[[#This Row],[Order Date]],"MMM")</f>
        <v>Sep</v>
      </c>
      <c r="G1996" s="4" t="s">
        <v>20</v>
      </c>
      <c r="H1996" s="4" t="s">
        <v>31</v>
      </c>
      <c r="I1996" s="4" t="s">
        <v>28</v>
      </c>
      <c r="J1996" s="4" t="s">
        <v>13</v>
      </c>
      <c r="K1996" s="4" t="s">
        <v>23</v>
      </c>
      <c r="L1996" s="4" t="s">
        <v>29</v>
      </c>
      <c r="M1996" s="8">
        <v>1</v>
      </c>
      <c r="N1996" s="5">
        <v>199.09</v>
      </c>
      <c r="O1996" s="6">
        <v>0.05</v>
      </c>
      <c r="P1996" s="5">
        <v>106.57</v>
      </c>
      <c r="Q1996" s="5">
        <f t="shared" si="124"/>
        <v>189.13550000000001</v>
      </c>
      <c r="R1996" s="5">
        <f t="shared" si="125"/>
        <v>106.57</v>
      </c>
      <c r="S1996" s="5">
        <f t="shared" si="126"/>
        <v>82.565500000000014</v>
      </c>
      <c r="T1996" s="7">
        <f t="shared" si="127"/>
        <v>0.43654152710622812</v>
      </c>
    </row>
    <row r="1997" spans="1:20" ht="15.6">
      <c r="A1997" s="2">
        <v>1151</v>
      </c>
      <c r="B1997" s="3">
        <v>46293</v>
      </c>
      <c r="C1997" s="4">
        <f>YEAR(SalesDataTable[[#This Row],[Order Date]])</f>
        <v>2026</v>
      </c>
      <c r="D1997" s="16" t="str">
        <f>"Q"&amp;ROUNDUP(MONTH(SalesDataTable[[#This Row],[Order Date]])/3,0)</f>
        <v>Q3</v>
      </c>
      <c r="E1997" s="4">
        <f>MONTH(SalesDataTable[[#This Row],[Order Date]])</f>
        <v>9</v>
      </c>
      <c r="F1997" s="16" t="str">
        <f>TEXT(SalesDataTable[[#This Row],[Order Date]],"MMM")</f>
        <v>Sep</v>
      </c>
      <c r="G1997" s="4" t="s">
        <v>0</v>
      </c>
      <c r="H1997" s="4" t="s">
        <v>1</v>
      </c>
      <c r="I1997" s="4" t="s">
        <v>28</v>
      </c>
      <c r="J1997" s="4" t="s">
        <v>3</v>
      </c>
      <c r="K1997" s="4" t="s">
        <v>4</v>
      </c>
      <c r="L1997" s="4" t="s">
        <v>5</v>
      </c>
      <c r="M1997" s="8">
        <v>1</v>
      </c>
      <c r="N1997" s="5">
        <v>81.48</v>
      </c>
      <c r="O1997" s="6">
        <v>0</v>
      </c>
      <c r="P1997" s="5">
        <v>41.47</v>
      </c>
      <c r="Q1997" s="5">
        <f t="shared" si="124"/>
        <v>81.48</v>
      </c>
      <c r="R1997" s="5">
        <f t="shared" si="125"/>
        <v>41.47</v>
      </c>
      <c r="S1997" s="5">
        <f t="shared" si="126"/>
        <v>40.010000000000005</v>
      </c>
      <c r="T1997" s="7">
        <f t="shared" si="127"/>
        <v>0.4910407461953854</v>
      </c>
    </row>
    <row r="1998" spans="1:20" ht="15.6">
      <c r="A1998" s="2">
        <v>1331</v>
      </c>
      <c r="B1998" s="3">
        <v>46293</v>
      </c>
      <c r="C1998" s="4">
        <f>YEAR(SalesDataTable[[#This Row],[Order Date]])</f>
        <v>2026</v>
      </c>
      <c r="D1998" s="16" t="str">
        <f>"Q"&amp;ROUNDUP(MONTH(SalesDataTable[[#This Row],[Order Date]])/3,0)</f>
        <v>Q3</v>
      </c>
      <c r="E1998" s="4">
        <f>MONTH(SalesDataTable[[#This Row],[Order Date]])</f>
        <v>9</v>
      </c>
      <c r="F1998" s="16" t="str">
        <f>TEXT(SalesDataTable[[#This Row],[Order Date]],"MMM")</f>
        <v>Sep</v>
      </c>
      <c r="G1998" s="4" t="s">
        <v>0</v>
      </c>
      <c r="H1998" s="4" t="s">
        <v>1</v>
      </c>
      <c r="I1998" s="4" t="s">
        <v>2</v>
      </c>
      <c r="J1998" s="4" t="s">
        <v>13</v>
      </c>
      <c r="K1998" s="4" t="s">
        <v>34</v>
      </c>
      <c r="L1998" s="4" t="s">
        <v>35</v>
      </c>
      <c r="M1998" s="8">
        <v>3</v>
      </c>
      <c r="N1998" s="5">
        <v>39.450000000000003</v>
      </c>
      <c r="O1998" s="6">
        <v>0.05</v>
      </c>
      <c r="P1998" s="5">
        <v>15.1</v>
      </c>
      <c r="Q1998" s="5">
        <f t="shared" si="124"/>
        <v>112.4325</v>
      </c>
      <c r="R1998" s="5">
        <f t="shared" si="125"/>
        <v>45.3</v>
      </c>
      <c r="S1998" s="5">
        <f t="shared" si="126"/>
        <v>67.132500000000007</v>
      </c>
      <c r="T1998" s="7">
        <f t="shared" si="127"/>
        <v>0.59709158828630515</v>
      </c>
    </row>
    <row r="1999" spans="1:20" ht="15.6">
      <c r="A1999" s="2">
        <v>2388</v>
      </c>
      <c r="B1999" s="3">
        <v>46293</v>
      </c>
      <c r="C1999" s="4">
        <f>YEAR(SalesDataTable[[#This Row],[Order Date]])</f>
        <v>2026</v>
      </c>
      <c r="D1999" s="16" t="str">
        <f>"Q"&amp;ROUNDUP(MONTH(SalesDataTable[[#This Row],[Order Date]])/3,0)</f>
        <v>Q3</v>
      </c>
      <c r="E1999" s="4">
        <f>MONTH(SalesDataTable[[#This Row],[Order Date]])</f>
        <v>9</v>
      </c>
      <c r="F1999" s="16" t="str">
        <f>TEXT(SalesDataTable[[#This Row],[Order Date]],"MMM")</f>
        <v>Sep</v>
      </c>
      <c r="G1999" s="4" t="s">
        <v>20</v>
      </c>
      <c r="H1999" s="4" t="s">
        <v>33</v>
      </c>
      <c r="I1999" s="4" t="s">
        <v>2</v>
      </c>
      <c r="J1999" s="4" t="s">
        <v>3</v>
      </c>
      <c r="K1999" s="4" t="s">
        <v>9</v>
      </c>
      <c r="L1999" s="4" t="s">
        <v>10</v>
      </c>
      <c r="M1999" s="8">
        <v>3</v>
      </c>
      <c r="N1999" s="5">
        <v>93.22</v>
      </c>
      <c r="O1999" s="6">
        <v>0</v>
      </c>
      <c r="P1999" s="5">
        <v>46.75</v>
      </c>
      <c r="Q1999" s="5">
        <f t="shared" si="124"/>
        <v>279.65999999999997</v>
      </c>
      <c r="R1999" s="5">
        <f t="shared" si="125"/>
        <v>140.25</v>
      </c>
      <c r="S1999" s="5">
        <f t="shared" si="126"/>
        <v>139.40999999999997</v>
      </c>
      <c r="T1999" s="7">
        <f t="shared" si="127"/>
        <v>0.49849817635700489</v>
      </c>
    </row>
    <row r="2000" spans="1:20" ht="15.6">
      <c r="A2000" s="2">
        <v>2795</v>
      </c>
      <c r="B2000" s="3">
        <v>46293</v>
      </c>
      <c r="C2000" s="4">
        <f>YEAR(SalesDataTable[[#This Row],[Order Date]])</f>
        <v>2026</v>
      </c>
      <c r="D2000" s="16" t="str">
        <f>"Q"&amp;ROUNDUP(MONTH(SalesDataTable[[#This Row],[Order Date]])/3,0)</f>
        <v>Q3</v>
      </c>
      <c r="E2000" s="4">
        <f>MONTH(SalesDataTable[[#This Row],[Order Date]])</f>
        <v>9</v>
      </c>
      <c r="F2000" s="16" t="str">
        <f>TEXT(SalesDataTable[[#This Row],[Order Date]],"MMM")</f>
        <v>Sep</v>
      </c>
      <c r="G2000" s="4" t="s">
        <v>6</v>
      </c>
      <c r="H2000" s="4" t="s">
        <v>43</v>
      </c>
      <c r="I2000" s="4" t="s">
        <v>2</v>
      </c>
      <c r="J2000" s="4" t="s">
        <v>13</v>
      </c>
      <c r="K2000" s="4" t="s">
        <v>9</v>
      </c>
      <c r="L2000" s="4" t="s">
        <v>17</v>
      </c>
      <c r="M2000" s="8">
        <v>3</v>
      </c>
      <c r="N2000" s="5">
        <v>142.19</v>
      </c>
      <c r="O2000" s="6">
        <v>0.05</v>
      </c>
      <c r="P2000" s="5">
        <v>78.37</v>
      </c>
      <c r="Q2000" s="5">
        <f t="shared" si="124"/>
        <v>405.24149999999997</v>
      </c>
      <c r="R2000" s="5">
        <f t="shared" si="125"/>
        <v>235.11</v>
      </c>
      <c r="S2000" s="5">
        <f t="shared" si="126"/>
        <v>170.13149999999996</v>
      </c>
      <c r="T2000" s="7">
        <f t="shared" si="127"/>
        <v>0.41982743623246871</v>
      </c>
    </row>
    <row r="2001" spans="1:20" ht="15.6">
      <c r="A2001" s="2">
        <v>2840</v>
      </c>
      <c r="B2001" s="3">
        <v>46293</v>
      </c>
      <c r="C2001" s="4">
        <f>YEAR(SalesDataTable[[#This Row],[Order Date]])</f>
        <v>2026</v>
      </c>
      <c r="D2001" s="16" t="str">
        <f>"Q"&amp;ROUNDUP(MONTH(SalesDataTable[[#This Row],[Order Date]])/3,0)</f>
        <v>Q3</v>
      </c>
      <c r="E2001" s="4">
        <f>MONTH(SalesDataTable[[#This Row],[Order Date]])</f>
        <v>9</v>
      </c>
      <c r="F2001" s="16" t="str">
        <f>TEXT(SalesDataTable[[#This Row],[Order Date]],"MMM")</f>
        <v>Sep</v>
      </c>
      <c r="G2001" s="4" t="s">
        <v>0</v>
      </c>
      <c r="H2001" s="4" t="s">
        <v>1</v>
      </c>
      <c r="I2001" s="4" t="s">
        <v>2</v>
      </c>
      <c r="J2001" s="4" t="s">
        <v>3</v>
      </c>
      <c r="K2001" s="4" t="s">
        <v>9</v>
      </c>
      <c r="L2001" s="4" t="s">
        <v>37</v>
      </c>
      <c r="M2001" s="8">
        <v>2</v>
      </c>
      <c r="N2001" s="5">
        <v>151.69999999999999</v>
      </c>
      <c r="O2001" s="6">
        <v>0</v>
      </c>
      <c r="P2001" s="5">
        <v>77.19</v>
      </c>
      <c r="Q2001" s="5">
        <f t="shared" si="124"/>
        <v>303.39999999999998</v>
      </c>
      <c r="R2001" s="5">
        <f t="shared" si="125"/>
        <v>154.38</v>
      </c>
      <c r="S2001" s="5">
        <f t="shared" si="126"/>
        <v>149.01999999999998</v>
      </c>
      <c r="T2001" s="7">
        <f t="shared" si="127"/>
        <v>0.49116677653263019</v>
      </c>
    </row>
    <row r="2002" spans="1:20" ht="15.6">
      <c r="A2002" s="2">
        <v>2863</v>
      </c>
      <c r="B2002" s="3">
        <v>46293</v>
      </c>
      <c r="C2002" s="4">
        <f>YEAR(SalesDataTable[[#This Row],[Order Date]])</f>
        <v>2026</v>
      </c>
      <c r="D2002" s="16" t="str">
        <f>"Q"&amp;ROUNDUP(MONTH(SalesDataTable[[#This Row],[Order Date]])/3,0)</f>
        <v>Q3</v>
      </c>
      <c r="E2002" s="4">
        <f>MONTH(SalesDataTable[[#This Row],[Order Date]])</f>
        <v>9</v>
      </c>
      <c r="F2002" s="16" t="str">
        <f>TEXT(SalesDataTable[[#This Row],[Order Date]],"MMM")</f>
        <v>Sep</v>
      </c>
      <c r="G2002" s="4" t="s">
        <v>11</v>
      </c>
      <c r="H2002" s="4" t="s">
        <v>12</v>
      </c>
      <c r="I2002" s="4" t="s">
        <v>19</v>
      </c>
      <c r="J2002" s="4" t="s">
        <v>13</v>
      </c>
      <c r="K2002" s="4" t="s">
        <v>14</v>
      </c>
      <c r="L2002" s="4" t="s">
        <v>44</v>
      </c>
      <c r="M2002" s="8">
        <v>1</v>
      </c>
      <c r="N2002" s="5">
        <v>133.85</v>
      </c>
      <c r="O2002" s="6">
        <v>0.05</v>
      </c>
      <c r="P2002" s="5">
        <v>66.41</v>
      </c>
      <c r="Q2002" s="5">
        <f t="shared" si="124"/>
        <v>127.15749999999998</v>
      </c>
      <c r="R2002" s="5">
        <f t="shared" si="125"/>
        <v>66.41</v>
      </c>
      <c r="S2002" s="5">
        <f t="shared" si="126"/>
        <v>60.747499999999988</v>
      </c>
      <c r="T2002" s="7">
        <f t="shared" si="127"/>
        <v>0.47773430588050247</v>
      </c>
    </row>
    <row r="2003" spans="1:20" ht="15.6">
      <c r="A2003" s="2">
        <v>4522</v>
      </c>
      <c r="B2003" s="3">
        <v>46293</v>
      </c>
      <c r="C2003" s="4">
        <f>YEAR(SalesDataTable[[#This Row],[Order Date]])</f>
        <v>2026</v>
      </c>
      <c r="D2003" s="16" t="str">
        <f>"Q"&amp;ROUNDUP(MONTH(SalesDataTable[[#This Row],[Order Date]])/3,0)</f>
        <v>Q3</v>
      </c>
      <c r="E2003" s="4">
        <f>MONTH(SalesDataTable[[#This Row],[Order Date]])</f>
        <v>9</v>
      </c>
      <c r="F2003" s="16" t="str">
        <f>TEXT(SalesDataTable[[#This Row],[Order Date]],"MMM")</f>
        <v>Sep</v>
      </c>
      <c r="G2003" s="4" t="s">
        <v>20</v>
      </c>
      <c r="H2003" s="4" t="s">
        <v>47</v>
      </c>
      <c r="I2003" s="4" t="s">
        <v>28</v>
      </c>
      <c r="J2003" s="4" t="s">
        <v>16</v>
      </c>
      <c r="K2003" s="4" t="s">
        <v>23</v>
      </c>
      <c r="L2003" s="4" t="s">
        <v>51</v>
      </c>
      <c r="M2003" s="8">
        <v>6</v>
      </c>
      <c r="N2003" s="5">
        <v>125.62</v>
      </c>
      <c r="O2003" s="6">
        <v>0</v>
      </c>
      <c r="P2003" s="5">
        <v>61.34</v>
      </c>
      <c r="Q2003" s="5">
        <f t="shared" si="124"/>
        <v>753.72</v>
      </c>
      <c r="R2003" s="5">
        <f t="shared" si="125"/>
        <v>368.04</v>
      </c>
      <c r="S2003" s="5">
        <f t="shared" si="126"/>
        <v>385.68</v>
      </c>
      <c r="T2003" s="7">
        <f t="shared" si="127"/>
        <v>0.51170195828689702</v>
      </c>
    </row>
    <row r="2004" spans="1:20" ht="15.6">
      <c r="A2004" s="2">
        <v>5200</v>
      </c>
      <c r="B2004" s="3">
        <v>46293</v>
      </c>
      <c r="C2004" s="4">
        <f>YEAR(SalesDataTable[[#This Row],[Order Date]])</f>
        <v>2026</v>
      </c>
      <c r="D2004" s="16" t="str">
        <f>"Q"&amp;ROUNDUP(MONTH(SalesDataTable[[#This Row],[Order Date]])/3,0)</f>
        <v>Q3</v>
      </c>
      <c r="E2004" s="4">
        <f>MONTH(SalesDataTable[[#This Row],[Order Date]])</f>
        <v>9</v>
      </c>
      <c r="F2004" s="16" t="str">
        <f>TEXT(SalesDataTable[[#This Row],[Order Date]],"MMM")</f>
        <v>Sep</v>
      </c>
      <c r="G2004" s="4" t="s">
        <v>6</v>
      </c>
      <c r="H2004" s="4" t="s">
        <v>43</v>
      </c>
      <c r="I2004" s="4" t="s">
        <v>2</v>
      </c>
      <c r="J2004" s="4" t="s">
        <v>13</v>
      </c>
      <c r="K2004" s="4" t="s">
        <v>23</v>
      </c>
      <c r="L2004" s="4" t="s">
        <v>29</v>
      </c>
      <c r="M2004" s="8">
        <v>3</v>
      </c>
      <c r="N2004" s="5">
        <v>196.87</v>
      </c>
      <c r="O2004" s="6">
        <v>0.1</v>
      </c>
      <c r="P2004" s="5">
        <v>105.93</v>
      </c>
      <c r="Q2004" s="5">
        <f t="shared" si="124"/>
        <v>531.54899999999998</v>
      </c>
      <c r="R2004" s="5">
        <f t="shared" si="125"/>
        <v>317.79000000000002</v>
      </c>
      <c r="S2004" s="5">
        <f t="shared" si="126"/>
        <v>213.75899999999996</v>
      </c>
      <c r="T2004" s="7">
        <f t="shared" si="127"/>
        <v>0.40214354650276823</v>
      </c>
    </row>
    <row r="2005" spans="1:20" ht="15.6">
      <c r="A2005" s="2">
        <v>452</v>
      </c>
      <c r="B2005" s="3">
        <v>46294</v>
      </c>
      <c r="C2005" s="4">
        <f>YEAR(SalesDataTable[[#This Row],[Order Date]])</f>
        <v>2026</v>
      </c>
      <c r="D2005" s="16" t="str">
        <f>"Q"&amp;ROUNDUP(MONTH(SalesDataTable[[#This Row],[Order Date]])/3,0)</f>
        <v>Q3</v>
      </c>
      <c r="E2005" s="4">
        <f>MONTH(SalesDataTable[[#This Row],[Order Date]])</f>
        <v>9</v>
      </c>
      <c r="F2005" s="16" t="str">
        <f>TEXT(SalesDataTable[[#This Row],[Order Date]],"MMM")</f>
        <v>Sep</v>
      </c>
      <c r="G2005" s="4" t="s">
        <v>6</v>
      </c>
      <c r="H2005" s="4" t="s">
        <v>7</v>
      </c>
      <c r="I2005" s="4" t="s">
        <v>2</v>
      </c>
      <c r="J2005" s="4" t="s">
        <v>3</v>
      </c>
      <c r="K2005" s="4" t="s">
        <v>14</v>
      </c>
      <c r="L2005" s="4" t="s">
        <v>15</v>
      </c>
      <c r="M2005" s="8">
        <v>4</v>
      </c>
      <c r="N2005" s="5">
        <v>36.869999999999997</v>
      </c>
      <c r="O2005" s="6">
        <v>0</v>
      </c>
      <c r="P2005" s="5">
        <v>13.43</v>
      </c>
      <c r="Q2005" s="5">
        <f t="shared" si="124"/>
        <v>147.47999999999999</v>
      </c>
      <c r="R2005" s="5">
        <f t="shared" si="125"/>
        <v>53.72</v>
      </c>
      <c r="S2005" s="5">
        <f t="shared" si="126"/>
        <v>93.759999999999991</v>
      </c>
      <c r="T2005" s="7">
        <f t="shared" si="127"/>
        <v>0.63574721996202876</v>
      </c>
    </row>
    <row r="2006" spans="1:20" ht="15.6">
      <c r="A2006" s="2">
        <v>871</v>
      </c>
      <c r="B2006" s="3">
        <v>46294</v>
      </c>
      <c r="C2006" s="4">
        <f>YEAR(SalesDataTable[[#This Row],[Order Date]])</f>
        <v>2026</v>
      </c>
      <c r="D2006" s="16" t="str">
        <f>"Q"&amp;ROUNDUP(MONTH(SalesDataTable[[#This Row],[Order Date]])/3,0)</f>
        <v>Q3</v>
      </c>
      <c r="E2006" s="4">
        <f>MONTH(SalesDataTable[[#This Row],[Order Date]])</f>
        <v>9</v>
      </c>
      <c r="F2006" s="16" t="str">
        <f>TEXT(SalesDataTable[[#This Row],[Order Date]],"MMM")</f>
        <v>Sep</v>
      </c>
      <c r="G2006" s="4" t="s">
        <v>6</v>
      </c>
      <c r="H2006" s="4" t="s">
        <v>43</v>
      </c>
      <c r="I2006" s="4" t="s">
        <v>2</v>
      </c>
      <c r="J2006" s="4" t="s">
        <v>13</v>
      </c>
      <c r="K2006" s="4" t="s">
        <v>14</v>
      </c>
      <c r="L2006" s="4" t="s">
        <v>32</v>
      </c>
      <c r="M2006" s="8">
        <v>1</v>
      </c>
      <c r="N2006" s="5">
        <v>47.37</v>
      </c>
      <c r="O2006" s="6">
        <v>0</v>
      </c>
      <c r="P2006" s="5">
        <v>18.2</v>
      </c>
      <c r="Q2006" s="5">
        <f t="shared" si="124"/>
        <v>47.37</v>
      </c>
      <c r="R2006" s="5">
        <f t="shared" si="125"/>
        <v>18.2</v>
      </c>
      <c r="S2006" s="5">
        <f t="shared" si="126"/>
        <v>29.169999999999998</v>
      </c>
      <c r="T2006" s="7">
        <f t="shared" si="127"/>
        <v>0.61579058475828585</v>
      </c>
    </row>
    <row r="2007" spans="1:20" ht="15.6">
      <c r="A2007" s="2">
        <v>922</v>
      </c>
      <c r="B2007" s="3">
        <v>46294</v>
      </c>
      <c r="C2007" s="4">
        <f>YEAR(SalesDataTable[[#This Row],[Order Date]])</f>
        <v>2026</v>
      </c>
      <c r="D2007" s="16" t="str">
        <f>"Q"&amp;ROUNDUP(MONTH(SalesDataTable[[#This Row],[Order Date]])/3,0)</f>
        <v>Q3</v>
      </c>
      <c r="E2007" s="4">
        <f>MONTH(SalesDataTable[[#This Row],[Order Date]])</f>
        <v>9</v>
      </c>
      <c r="F2007" s="16" t="str">
        <f>TEXT(SalesDataTable[[#This Row],[Order Date]],"MMM")</f>
        <v>Sep</v>
      </c>
      <c r="G2007" s="4" t="s">
        <v>20</v>
      </c>
      <c r="H2007" s="4" t="s">
        <v>33</v>
      </c>
      <c r="I2007" s="4" t="s">
        <v>28</v>
      </c>
      <c r="J2007" s="4" t="s">
        <v>16</v>
      </c>
      <c r="K2007" s="4" t="s">
        <v>9</v>
      </c>
      <c r="L2007" s="4" t="s">
        <v>17</v>
      </c>
      <c r="M2007" s="8">
        <v>1</v>
      </c>
      <c r="N2007" s="5">
        <v>145.62</v>
      </c>
      <c r="O2007" s="6">
        <v>0.05</v>
      </c>
      <c r="P2007" s="5">
        <v>80.25</v>
      </c>
      <c r="Q2007" s="5">
        <f t="shared" si="124"/>
        <v>138.339</v>
      </c>
      <c r="R2007" s="5">
        <f t="shared" si="125"/>
        <v>80.25</v>
      </c>
      <c r="S2007" s="5">
        <f t="shared" si="126"/>
        <v>58.088999999999999</v>
      </c>
      <c r="T2007" s="7">
        <f t="shared" si="127"/>
        <v>0.41990328107041397</v>
      </c>
    </row>
    <row r="2008" spans="1:20" ht="15.6">
      <c r="A2008" s="2">
        <v>1491</v>
      </c>
      <c r="B2008" s="3">
        <v>46294</v>
      </c>
      <c r="C2008" s="4">
        <f>YEAR(SalesDataTable[[#This Row],[Order Date]])</f>
        <v>2026</v>
      </c>
      <c r="D2008" s="16" t="str">
        <f>"Q"&amp;ROUNDUP(MONTH(SalesDataTable[[#This Row],[Order Date]])/3,0)</f>
        <v>Q3</v>
      </c>
      <c r="E2008" s="4">
        <f>MONTH(SalesDataTable[[#This Row],[Order Date]])</f>
        <v>9</v>
      </c>
      <c r="F2008" s="16" t="str">
        <f>TEXT(SalesDataTable[[#This Row],[Order Date]],"MMM")</f>
        <v>Sep</v>
      </c>
      <c r="G2008" s="4" t="s">
        <v>20</v>
      </c>
      <c r="H2008" s="4" t="s">
        <v>33</v>
      </c>
      <c r="I2008" s="4" t="s">
        <v>19</v>
      </c>
      <c r="J2008" s="4" t="s">
        <v>13</v>
      </c>
      <c r="K2008" s="4" t="s">
        <v>34</v>
      </c>
      <c r="L2008" s="4" t="s">
        <v>42</v>
      </c>
      <c r="M2008" s="8">
        <v>2</v>
      </c>
      <c r="N2008" s="5">
        <v>36.1</v>
      </c>
      <c r="O2008" s="6">
        <v>0.05</v>
      </c>
      <c r="P2008" s="5">
        <v>13.71</v>
      </c>
      <c r="Q2008" s="5">
        <f t="shared" si="124"/>
        <v>68.59</v>
      </c>
      <c r="R2008" s="5">
        <f t="shared" si="125"/>
        <v>27.42</v>
      </c>
      <c r="S2008" s="5">
        <f t="shared" si="126"/>
        <v>41.17</v>
      </c>
      <c r="T2008" s="7">
        <f t="shared" si="127"/>
        <v>0.60023327015599937</v>
      </c>
    </row>
    <row r="2009" spans="1:20" ht="15.6">
      <c r="A2009" s="2">
        <v>1548</v>
      </c>
      <c r="B2009" s="3">
        <v>46294</v>
      </c>
      <c r="C2009" s="4">
        <f>YEAR(SalesDataTable[[#This Row],[Order Date]])</f>
        <v>2026</v>
      </c>
      <c r="D2009" s="16" t="str">
        <f>"Q"&amp;ROUNDUP(MONTH(SalesDataTable[[#This Row],[Order Date]])/3,0)</f>
        <v>Q3</v>
      </c>
      <c r="E2009" s="4">
        <f>MONTH(SalesDataTable[[#This Row],[Order Date]])</f>
        <v>9</v>
      </c>
      <c r="F2009" s="16" t="str">
        <f>TEXT(SalesDataTable[[#This Row],[Order Date]],"MMM")</f>
        <v>Sep</v>
      </c>
      <c r="G2009" s="4" t="s">
        <v>0</v>
      </c>
      <c r="H2009" s="4" t="s">
        <v>36</v>
      </c>
      <c r="I2009" s="4" t="s">
        <v>19</v>
      </c>
      <c r="J2009" s="4" t="s">
        <v>3</v>
      </c>
      <c r="K2009" s="4" t="s">
        <v>9</v>
      </c>
      <c r="L2009" s="4" t="s">
        <v>46</v>
      </c>
      <c r="M2009" s="8">
        <v>2</v>
      </c>
      <c r="N2009" s="5">
        <v>73</v>
      </c>
      <c r="O2009" s="6">
        <v>0.05</v>
      </c>
      <c r="P2009" s="5">
        <v>31.41</v>
      </c>
      <c r="Q2009" s="5">
        <f t="shared" si="124"/>
        <v>138.69999999999999</v>
      </c>
      <c r="R2009" s="5">
        <f t="shared" si="125"/>
        <v>62.82</v>
      </c>
      <c r="S2009" s="5">
        <f t="shared" si="126"/>
        <v>75.88</v>
      </c>
      <c r="T2009" s="7">
        <f t="shared" si="127"/>
        <v>0.54708002883922136</v>
      </c>
    </row>
    <row r="2010" spans="1:20" ht="15.6">
      <c r="A2010" s="2">
        <v>2299</v>
      </c>
      <c r="B2010" s="3">
        <v>46294</v>
      </c>
      <c r="C2010" s="4">
        <f>YEAR(SalesDataTable[[#This Row],[Order Date]])</f>
        <v>2026</v>
      </c>
      <c r="D2010" s="16" t="str">
        <f>"Q"&amp;ROUNDUP(MONTH(SalesDataTable[[#This Row],[Order Date]])/3,0)</f>
        <v>Q3</v>
      </c>
      <c r="E2010" s="4">
        <f>MONTH(SalesDataTable[[#This Row],[Order Date]])</f>
        <v>9</v>
      </c>
      <c r="F2010" s="16" t="str">
        <f>TEXT(SalesDataTable[[#This Row],[Order Date]],"MMM")</f>
        <v>Sep</v>
      </c>
      <c r="G2010" s="4" t="s">
        <v>6</v>
      </c>
      <c r="H2010" s="4" t="s">
        <v>41</v>
      </c>
      <c r="I2010" s="4" t="s">
        <v>2</v>
      </c>
      <c r="J2010" s="4" t="s">
        <v>13</v>
      </c>
      <c r="K2010" s="4" t="s">
        <v>14</v>
      </c>
      <c r="L2010" s="4" t="s">
        <v>15</v>
      </c>
      <c r="M2010" s="8">
        <v>2</v>
      </c>
      <c r="N2010" s="5">
        <v>36.93</v>
      </c>
      <c r="O2010" s="6">
        <v>0.1</v>
      </c>
      <c r="P2010" s="5">
        <v>13.4</v>
      </c>
      <c r="Q2010" s="5">
        <f t="shared" si="124"/>
        <v>66.474000000000004</v>
      </c>
      <c r="R2010" s="5">
        <f t="shared" si="125"/>
        <v>26.8</v>
      </c>
      <c r="S2010" s="5">
        <f t="shared" si="126"/>
        <v>39.674000000000007</v>
      </c>
      <c r="T2010" s="7">
        <f t="shared" si="127"/>
        <v>0.59683485272437353</v>
      </c>
    </row>
    <row r="2011" spans="1:20" ht="15.6">
      <c r="A2011" s="2">
        <v>3051</v>
      </c>
      <c r="B2011" s="3">
        <v>46294</v>
      </c>
      <c r="C2011" s="4">
        <f>YEAR(SalesDataTable[[#This Row],[Order Date]])</f>
        <v>2026</v>
      </c>
      <c r="D2011" s="16" t="str">
        <f>"Q"&amp;ROUNDUP(MONTH(SalesDataTable[[#This Row],[Order Date]])/3,0)</f>
        <v>Q3</v>
      </c>
      <c r="E2011" s="4">
        <f>MONTH(SalesDataTable[[#This Row],[Order Date]])</f>
        <v>9</v>
      </c>
      <c r="F2011" s="16" t="str">
        <f>TEXT(SalesDataTable[[#This Row],[Order Date]],"MMM")</f>
        <v>Sep</v>
      </c>
      <c r="G2011" s="4" t="s">
        <v>6</v>
      </c>
      <c r="H2011" s="4" t="s">
        <v>49</v>
      </c>
      <c r="I2011" s="4" t="s">
        <v>2</v>
      </c>
      <c r="J2011" s="4" t="s">
        <v>13</v>
      </c>
      <c r="K2011" s="4" t="s">
        <v>34</v>
      </c>
      <c r="L2011" s="4" t="s">
        <v>45</v>
      </c>
      <c r="M2011" s="8">
        <v>2</v>
      </c>
      <c r="N2011" s="5">
        <v>51.52</v>
      </c>
      <c r="O2011" s="6">
        <v>0</v>
      </c>
      <c r="P2011" s="5">
        <v>21.47</v>
      </c>
      <c r="Q2011" s="5">
        <f t="shared" si="124"/>
        <v>103.04</v>
      </c>
      <c r="R2011" s="5">
        <f t="shared" si="125"/>
        <v>42.94</v>
      </c>
      <c r="S2011" s="5">
        <f t="shared" si="126"/>
        <v>60.100000000000009</v>
      </c>
      <c r="T2011" s="7">
        <f t="shared" si="127"/>
        <v>0.58326863354037273</v>
      </c>
    </row>
    <row r="2012" spans="1:20" ht="15.6">
      <c r="A2012" s="2">
        <v>4018</v>
      </c>
      <c r="B2012" s="3">
        <v>46294</v>
      </c>
      <c r="C2012" s="4">
        <f>YEAR(SalesDataTable[[#This Row],[Order Date]])</f>
        <v>2026</v>
      </c>
      <c r="D2012" s="16" t="str">
        <f>"Q"&amp;ROUNDUP(MONTH(SalesDataTable[[#This Row],[Order Date]])/3,0)</f>
        <v>Q3</v>
      </c>
      <c r="E2012" s="4">
        <f>MONTH(SalesDataTable[[#This Row],[Order Date]])</f>
        <v>9</v>
      </c>
      <c r="F2012" s="16" t="str">
        <f>TEXT(SalesDataTable[[#This Row],[Order Date]],"MMM")</f>
        <v>Sep</v>
      </c>
      <c r="G2012" s="4" t="s">
        <v>6</v>
      </c>
      <c r="H2012" s="4" t="s">
        <v>27</v>
      </c>
      <c r="I2012" s="4" t="s">
        <v>2</v>
      </c>
      <c r="J2012" s="4" t="s">
        <v>13</v>
      </c>
      <c r="K2012" s="4" t="s">
        <v>34</v>
      </c>
      <c r="L2012" s="4" t="s">
        <v>45</v>
      </c>
      <c r="M2012" s="8">
        <v>1</v>
      </c>
      <c r="N2012" s="5">
        <v>50.42</v>
      </c>
      <c r="O2012" s="6">
        <v>0</v>
      </c>
      <c r="P2012" s="5">
        <v>21.68</v>
      </c>
      <c r="Q2012" s="5">
        <f t="shared" si="124"/>
        <v>50.42</v>
      </c>
      <c r="R2012" s="5">
        <f t="shared" si="125"/>
        <v>21.68</v>
      </c>
      <c r="S2012" s="5">
        <f t="shared" si="126"/>
        <v>28.740000000000002</v>
      </c>
      <c r="T2012" s="7">
        <f t="shared" si="127"/>
        <v>0.57001190003966684</v>
      </c>
    </row>
    <row r="2013" spans="1:20" ht="15.6">
      <c r="A2013" s="2">
        <v>4118</v>
      </c>
      <c r="B2013" s="3">
        <v>46294</v>
      </c>
      <c r="C2013" s="4">
        <f>YEAR(SalesDataTable[[#This Row],[Order Date]])</f>
        <v>2026</v>
      </c>
      <c r="D2013" s="16" t="str">
        <f>"Q"&amp;ROUNDUP(MONTH(SalesDataTable[[#This Row],[Order Date]])/3,0)</f>
        <v>Q3</v>
      </c>
      <c r="E2013" s="4">
        <f>MONTH(SalesDataTable[[#This Row],[Order Date]])</f>
        <v>9</v>
      </c>
      <c r="F2013" s="16" t="str">
        <f>TEXT(SalesDataTable[[#This Row],[Order Date]],"MMM")</f>
        <v>Sep</v>
      </c>
      <c r="G2013" s="4" t="s">
        <v>6</v>
      </c>
      <c r="H2013" s="4" t="s">
        <v>49</v>
      </c>
      <c r="I2013" s="4" t="s">
        <v>8</v>
      </c>
      <c r="J2013" s="4" t="s">
        <v>3</v>
      </c>
      <c r="K2013" s="4" t="s">
        <v>9</v>
      </c>
      <c r="L2013" s="4" t="s">
        <v>37</v>
      </c>
      <c r="M2013" s="8">
        <v>10</v>
      </c>
      <c r="N2013" s="5">
        <v>157.79</v>
      </c>
      <c r="O2013" s="6">
        <v>0.1</v>
      </c>
      <c r="P2013" s="5">
        <v>77.900000000000006</v>
      </c>
      <c r="Q2013" s="5">
        <f t="shared" si="124"/>
        <v>1420.11</v>
      </c>
      <c r="R2013" s="5">
        <f t="shared" si="125"/>
        <v>779</v>
      </c>
      <c r="S2013" s="5">
        <f t="shared" si="126"/>
        <v>641.1099999999999</v>
      </c>
      <c r="T2013" s="7">
        <f t="shared" si="127"/>
        <v>0.4514509439409623</v>
      </c>
    </row>
    <row r="2014" spans="1:20" ht="15.6">
      <c r="A2014" s="2">
        <v>4251</v>
      </c>
      <c r="B2014" s="3">
        <v>46294</v>
      </c>
      <c r="C2014" s="4">
        <f>YEAR(SalesDataTable[[#This Row],[Order Date]])</f>
        <v>2026</v>
      </c>
      <c r="D2014" s="16" t="str">
        <f>"Q"&amp;ROUNDUP(MONTH(SalesDataTable[[#This Row],[Order Date]])/3,0)</f>
        <v>Q3</v>
      </c>
      <c r="E2014" s="4">
        <f>MONTH(SalesDataTable[[#This Row],[Order Date]])</f>
        <v>9</v>
      </c>
      <c r="F2014" s="16" t="str">
        <f>TEXT(SalesDataTable[[#This Row],[Order Date]],"MMM")</f>
        <v>Sep</v>
      </c>
      <c r="G2014" s="4" t="s">
        <v>6</v>
      </c>
      <c r="H2014" s="4" t="s">
        <v>41</v>
      </c>
      <c r="I2014" s="4" t="s">
        <v>2</v>
      </c>
      <c r="J2014" s="4" t="s">
        <v>3</v>
      </c>
      <c r="K2014" s="4" t="s">
        <v>4</v>
      </c>
      <c r="L2014" s="4" t="s">
        <v>26</v>
      </c>
      <c r="M2014" s="8">
        <v>1</v>
      </c>
      <c r="N2014" s="5">
        <v>40.409999999999997</v>
      </c>
      <c r="O2014" s="6">
        <v>0.15</v>
      </c>
      <c r="P2014" s="5">
        <v>16.3</v>
      </c>
      <c r="Q2014" s="5">
        <f t="shared" si="124"/>
        <v>34.348499999999994</v>
      </c>
      <c r="R2014" s="5">
        <f t="shared" si="125"/>
        <v>16.3</v>
      </c>
      <c r="S2014" s="5">
        <f t="shared" si="126"/>
        <v>18.048499999999994</v>
      </c>
      <c r="T2014" s="7">
        <f t="shared" si="127"/>
        <v>0.52545234871974023</v>
      </c>
    </row>
    <row r="2015" spans="1:20" ht="15.6">
      <c r="A2015" s="2">
        <v>4557</v>
      </c>
      <c r="B2015" s="3">
        <v>46294</v>
      </c>
      <c r="C2015" s="4">
        <f>YEAR(SalesDataTable[[#This Row],[Order Date]])</f>
        <v>2026</v>
      </c>
      <c r="D2015" s="16" t="str">
        <f>"Q"&amp;ROUNDUP(MONTH(SalesDataTable[[#This Row],[Order Date]])/3,0)</f>
        <v>Q3</v>
      </c>
      <c r="E2015" s="4">
        <f>MONTH(SalesDataTable[[#This Row],[Order Date]])</f>
        <v>9</v>
      </c>
      <c r="F2015" s="16" t="str">
        <f>TEXT(SalesDataTable[[#This Row],[Order Date]],"MMM")</f>
        <v>Sep</v>
      </c>
      <c r="G2015" s="4" t="s">
        <v>20</v>
      </c>
      <c r="H2015" s="4" t="s">
        <v>33</v>
      </c>
      <c r="I2015" s="4" t="s">
        <v>2</v>
      </c>
      <c r="J2015" s="4" t="s">
        <v>13</v>
      </c>
      <c r="K2015" s="4" t="s">
        <v>4</v>
      </c>
      <c r="L2015" s="4" t="s">
        <v>22</v>
      </c>
      <c r="M2015" s="8">
        <v>2</v>
      </c>
      <c r="N2015" s="5">
        <v>50.17</v>
      </c>
      <c r="O2015" s="6">
        <v>0.05</v>
      </c>
      <c r="P2015" s="5">
        <v>22.83</v>
      </c>
      <c r="Q2015" s="5">
        <f t="shared" si="124"/>
        <v>95.322999999999993</v>
      </c>
      <c r="R2015" s="5">
        <f t="shared" si="125"/>
        <v>45.66</v>
      </c>
      <c r="S2015" s="5">
        <f t="shared" si="126"/>
        <v>49.662999999999997</v>
      </c>
      <c r="T2015" s="7">
        <f t="shared" si="127"/>
        <v>0.52099703114673268</v>
      </c>
    </row>
    <row r="2016" spans="1:20" ht="15.6">
      <c r="A2016" s="2">
        <v>4811</v>
      </c>
      <c r="B2016" s="3">
        <v>46294</v>
      </c>
      <c r="C2016" s="4">
        <f>YEAR(SalesDataTable[[#This Row],[Order Date]])</f>
        <v>2026</v>
      </c>
      <c r="D2016" s="16" t="str">
        <f>"Q"&amp;ROUNDUP(MONTH(SalesDataTable[[#This Row],[Order Date]])/3,0)</f>
        <v>Q3</v>
      </c>
      <c r="E2016" s="4">
        <f>MONTH(SalesDataTable[[#This Row],[Order Date]])</f>
        <v>9</v>
      </c>
      <c r="F2016" s="16" t="str">
        <f>TEXT(SalesDataTable[[#This Row],[Order Date]],"MMM")</f>
        <v>Sep</v>
      </c>
      <c r="G2016" s="4" t="s">
        <v>6</v>
      </c>
      <c r="H2016" s="4" t="s">
        <v>49</v>
      </c>
      <c r="I2016" s="4" t="s">
        <v>2</v>
      </c>
      <c r="J2016" s="4" t="s">
        <v>13</v>
      </c>
      <c r="K2016" s="4" t="s">
        <v>9</v>
      </c>
      <c r="L2016" s="4" t="s">
        <v>37</v>
      </c>
      <c r="M2016" s="8">
        <v>1</v>
      </c>
      <c r="N2016" s="5">
        <v>155.55000000000001</v>
      </c>
      <c r="O2016" s="6">
        <v>0.1</v>
      </c>
      <c r="P2016" s="5">
        <v>79.2</v>
      </c>
      <c r="Q2016" s="5">
        <f t="shared" si="124"/>
        <v>139.995</v>
      </c>
      <c r="R2016" s="5">
        <f t="shared" si="125"/>
        <v>79.2</v>
      </c>
      <c r="S2016" s="5">
        <f t="shared" si="126"/>
        <v>60.795000000000002</v>
      </c>
      <c r="T2016" s="7">
        <f t="shared" si="127"/>
        <v>0.43426550948248149</v>
      </c>
    </row>
    <row r="2017" spans="1:20" ht="15.6">
      <c r="A2017" s="2">
        <v>306</v>
      </c>
      <c r="B2017" s="3">
        <v>46295</v>
      </c>
      <c r="C2017" s="4">
        <f>YEAR(SalesDataTable[[#This Row],[Order Date]])</f>
        <v>2026</v>
      </c>
      <c r="D2017" s="16" t="str">
        <f>"Q"&amp;ROUNDUP(MONTH(SalesDataTable[[#This Row],[Order Date]])/3,0)</f>
        <v>Q3</v>
      </c>
      <c r="E2017" s="4">
        <f>MONTH(SalesDataTable[[#This Row],[Order Date]])</f>
        <v>9</v>
      </c>
      <c r="F2017" s="16" t="str">
        <f>TEXT(SalesDataTable[[#This Row],[Order Date]],"MMM")</f>
        <v>Sep</v>
      </c>
      <c r="G2017" s="4" t="s">
        <v>11</v>
      </c>
      <c r="H2017" s="4" t="s">
        <v>39</v>
      </c>
      <c r="I2017" s="4" t="s">
        <v>19</v>
      </c>
      <c r="J2017" s="4" t="s">
        <v>16</v>
      </c>
      <c r="K2017" s="4" t="s">
        <v>4</v>
      </c>
      <c r="L2017" s="4" t="s">
        <v>22</v>
      </c>
      <c r="M2017" s="8">
        <v>1</v>
      </c>
      <c r="N2017" s="5">
        <v>51.81</v>
      </c>
      <c r="O2017" s="6">
        <v>0.1</v>
      </c>
      <c r="P2017" s="5">
        <v>22.65</v>
      </c>
      <c r="Q2017" s="5">
        <f t="shared" si="124"/>
        <v>46.629000000000005</v>
      </c>
      <c r="R2017" s="5">
        <f t="shared" si="125"/>
        <v>22.65</v>
      </c>
      <c r="S2017" s="5">
        <f t="shared" si="126"/>
        <v>23.979000000000006</v>
      </c>
      <c r="T2017" s="7">
        <f t="shared" si="127"/>
        <v>0.51425078813613856</v>
      </c>
    </row>
    <row r="2018" spans="1:20" ht="15.6">
      <c r="A2018" s="2">
        <v>1158</v>
      </c>
      <c r="B2018" s="3">
        <v>46295</v>
      </c>
      <c r="C2018" s="4">
        <f>YEAR(SalesDataTable[[#This Row],[Order Date]])</f>
        <v>2026</v>
      </c>
      <c r="D2018" s="16" t="str">
        <f>"Q"&amp;ROUNDUP(MONTH(SalesDataTable[[#This Row],[Order Date]])/3,0)</f>
        <v>Q3</v>
      </c>
      <c r="E2018" s="4">
        <f>MONTH(SalesDataTable[[#This Row],[Order Date]])</f>
        <v>9</v>
      </c>
      <c r="F2018" s="16" t="str">
        <f>TEXT(SalesDataTable[[#This Row],[Order Date]],"MMM")</f>
        <v>Sep</v>
      </c>
      <c r="G2018" s="4" t="s">
        <v>0</v>
      </c>
      <c r="H2018" s="4" t="s">
        <v>36</v>
      </c>
      <c r="I2018" s="4" t="s">
        <v>19</v>
      </c>
      <c r="J2018" s="4" t="s">
        <v>3</v>
      </c>
      <c r="K2018" s="4" t="s">
        <v>34</v>
      </c>
      <c r="L2018" s="4" t="s">
        <v>35</v>
      </c>
      <c r="M2018" s="8">
        <v>1</v>
      </c>
      <c r="N2018" s="5">
        <v>40.61</v>
      </c>
      <c r="O2018" s="6">
        <v>0.1</v>
      </c>
      <c r="P2018" s="5">
        <v>14.28</v>
      </c>
      <c r="Q2018" s="5">
        <f t="shared" si="124"/>
        <v>36.548999999999999</v>
      </c>
      <c r="R2018" s="5">
        <f t="shared" si="125"/>
        <v>14.28</v>
      </c>
      <c r="S2018" s="5">
        <f t="shared" si="126"/>
        <v>22.268999999999998</v>
      </c>
      <c r="T2018" s="7">
        <f t="shared" si="127"/>
        <v>0.60929163588607071</v>
      </c>
    </row>
    <row r="2019" spans="1:20" ht="15.6">
      <c r="A2019" s="2">
        <v>1639</v>
      </c>
      <c r="B2019" s="3">
        <v>46295</v>
      </c>
      <c r="C2019" s="4">
        <f>YEAR(SalesDataTable[[#This Row],[Order Date]])</f>
        <v>2026</v>
      </c>
      <c r="D2019" s="16" t="str">
        <f>"Q"&amp;ROUNDUP(MONTH(SalesDataTable[[#This Row],[Order Date]])/3,0)</f>
        <v>Q3</v>
      </c>
      <c r="E2019" s="4">
        <f>MONTH(SalesDataTable[[#This Row],[Order Date]])</f>
        <v>9</v>
      </c>
      <c r="F2019" s="16" t="str">
        <f>TEXT(SalesDataTable[[#This Row],[Order Date]],"MMM")</f>
        <v>Sep</v>
      </c>
      <c r="G2019" s="4" t="s">
        <v>11</v>
      </c>
      <c r="H2019" s="4" t="s">
        <v>12</v>
      </c>
      <c r="I2019" s="4" t="s">
        <v>19</v>
      </c>
      <c r="J2019" s="4" t="s">
        <v>16</v>
      </c>
      <c r="K2019" s="4" t="s">
        <v>9</v>
      </c>
      <c r="L2019" s="4" t="s">
        <v>17</v>
      </c>
      <c r="M2019" s="8">
        <v>1</v>
      </c>
      <c r="N2019" s="5">
        <v>140.78</v>
      </c>
      <c r="O2019" s="6">
        <v>0.05</v>
      </c>
      <c r="P2019" s="5">
        <v>80.8</v>
      </c>
      <c r="Q2019" s="5">
        <f t="shared" si="124"/>
        <v>133.74099999999999</v>
      </c>
      <c r="R2019" s="5">
        <f t="shared" si="125"/>
        <v>80.8</v>
      </c>
      <c r="S2019" s="5">
        <f t="shared" si="126"/>
        <v>52.940999999999988</v>
      </c>
      <c r="T2019" s="7">
        <f t="shared" si="127"/>
        <v>0.39584719719457756</v>
      </c>
    </row>
    <row r="2020" spans="1:20" ht="15.6">
      <c r="A2020" s="2">
        <v>2247</v>
      </c>
      <c r="B2020" s="3">
        <v>46295</v>
      </c>
      <c r="C2020" s="4">
        <f>YEAR(SalesDataTable[[#This Row],[Order Date]])</f>
        <v>2026</v>
      </c>
      <c r="D2020" s="16" t="str">
        <f>"Q"&amp;ROUNDUP(MONTH(SalesDataTable[[#This Row],[Order Date]])/3,0)</f>
        <v>Q3</v>
      </c>
      <c r="E2020" s="4">
        <f>MONTH(SalesDataTable[[#This Row],[Order Date]])</f>
        <v>9</v>
      </c>
      <c r="F2020" s="16" t="str">
        <f>TEXT(SalesDataTable[[#This Row],[Order Date]],"MMM")</f>
        <v>Sep</v>
      </c>
      <c r="G2020" s="4" t="s">
        <v>6</v>
      </c>
      <c r="H2020" s="4" t="s">
        <v>27</v>
      </c>
      <c r="I2020" s="4" t="s">
        <v>19</v>
      </c>
      <c r="J2020" s="4" t="s">
        <v>16</v>
      </c>
      <c r="K2020" s="4" t="s">
        <v>14</v>
      </c>
      <c r="L2020" s="4" t="s">
        <v>48</v>
      </c>
      <c r="M2020" s="8">
        <v>1</v>
      </c>
      <c r="N2020" s="5">
        <v>163.13999999999999</v>
      </c>
      <c r="O2020" s="6">
        <v>0</v>
      </c>
      <c r="P2020" s="5">
        <v>87.53</v>
      </c>
      <c r="Q2020" s="5">
        <f t="shared" si="124"/>
        <v>163.13999999999999</v>
      </c>
      <c r="R2020" s="5">
        <f t="shared" si="125"/>
        <v>87.53</v>
      </c>
      <c r="S2020" s="5">
        <f t="shared" si="126"/>
        <v>75.609999999999985</v>
      </c>
      <c r="T2020" s="7">
        <f t="shared" si="127"/>
        <v>0.4634669608924849</v>
      </c>
    </row>
    <row r="2021" spans="1:20" ht="15.6">
      <c r="A2021" s="2">
        <v>3119</v>
      </c>
      <c r="B2021" s="3">
        <v>46295</v>
      </c>
      <c r="C2021" s="4">
        <f>YEAR(SalesDataTable[[#This Row],[Order Date]])</f>
        <v>2026</v>
      </c>
      <c r="D2021" s="16" t="str">
        <f>"Q"&amp;ROUNDUP(MONTH(SalesDataTable[[#This Row],[Order Date]])/3,0)</f>
        <v>Q3</v>
      </c>
      <c r="E2021" s="4">
        <f>MONTH(SalesDataTable[[#This Row],[Order Date]])</f>
        <v>9</v>
      </c>
      <c r="F2021" s="16" t="str">
        <f>TEXT(SalesDataTable[[#This Row],[Order Date]],"MMM")</f>
        <v>Sep</v>
      </c>
      <c r="G2021" s="4" t="s">
        <v>20</v>
      </c>
      <c r="H2021" s="4" t="s">
        <v>21</v>
      </c>
      <c r="I2021" s="4" t="s">
        <v>19</v>
      </c>
      <c r="J2021" s="4" t="s">
        <v>3</v>
      </c>
      <c r="K2021" s="4" t="s">
        <v>9</v>
      </c>
      <c r="L2021" s="4" t="s">
        <v>46</v>
      </c>
      <c r="M2021" s="8">
        <v>1</v>
      </c>
      <c r="N2021" s="5">
        <v>70.91</v>
      </c>
      <c r="O2021" s="6">
        <v>0</v>
      </c>
      <c r="P2021" s="5">
        <v>31.73</v>
      </c>
      <c r="Q2021" s="5">
        <f t="shared" si="124"/>
        <v>70.91</v>
      </c>
      <c r="R2021" s="5">
        <f t="shared" si="125"/>
        <v>31.73</v>
      </c>
      <c r="S2021" s="5">
        <f t="shared" si="126"/>
        <v>39.179999999999993</v>
      </c>
      <c r="T2021" s="7">
        <f t="shared" si="127"/>
        <v>0.55253137780284856</v>
      </c>
    </row>
    <row r="2022" spans="1:20" ht="15.6">
      <c r="A2022" s="2">
        <v>3267</v>
      </c>
      <c r="B2022" s="3">
        <v>46295</v>
      </c>
      <c r="C2022" s="4">
        <f>YEAR(SalesDataTable[[#This Row],[Order Date]])</f>
        <v>2026</v>
      </c>
      <c r="D2022" s="16" t="str">
        <f>"Q"&amp;ROUNDUP(MONTH(SalesDataTable[[#This Row],[Order Date]])/3,0)</f>
        <v>Q3</v>
      </c>
      <c r="E2022" s="4">
        <f>MONTH(SalesDataTable[[#This Row],[Order Date]])</f>
        <v>9</v>
      </c>
      <c r="F2022" s="16" t="str">
        <f>TEXT(SalesDataTable[[#This Row],[Order Date]],"MMM")</f>
        <v>Sep</v>
      </c>
      <c r="G2022" s="4" t="s">
        <v>20</v>
      </c>
      <c r="H2022" s="4" t="s">
        <v>47</v>
      </c>
      <c r="I2022" s="4" t="s">
        <v>28</v>
      </c>
      <c r="J2022" s="4" t="s">
        <v>3</v>
      </c>
      <c r="K2022" s="4" t="s">
        <v>4</v>
      </c>
      <c r="L2022" s="4" t="s">
        <v>5</v>
      </c>
      <c r="M2022" s="8">
        <v>2</v>
      </c>
      <c r="N2022" s="5">
        <v>81.99</v>
      </c>
      <c r="O2022" s="6">
        <v>0</v>
      </c>
      <c r="P2022" s="5">
        <v>43.95</v>
      </c>
      <c r="Q2022" s="5">
        <f t="shared" si="124"/>
        <v>163.98</v>
      </c>
      <c r="R2022" s="5">
        <f t="shared" si="125"/>
        <v>87.9</v>
      </c>
      <c r="S2022" s="5">
        <f t="shared" si="126"/>
        <v>76.079999999999984</v>
      </c>
      <c r="T2022" s="7">
        <f t="shared" si="127"/>
        <v>0.46395901939260881</v>
      </c>
    </row>
    <row r="2023" spans="1:20" ht="15.6">
      <c r="A2023" s="2">
        <v>3382</v>
      </c>
      <c r="B2023" s="3">
        <v>46295</v>
      </c>
      <c r="C2023" s="4">
        <f>YEAR(SalesDataTable[[#This Row],[Order Date]])</f>
        <v>2026</v>
      </c>
      <c r="D2023" s="16" t="str">
        <f>"Q"&amp;ROUNDUP(MONTH(SalesDataTable[[#This Row],[Order Date]])/3,0)</f>
        <v>Q3</v>
      </c>
      <c r="E2023" s="4">
        <f>MONTH(SalesDataTable[[#This Row],[Order Date]])</f>
        <v>9</v>
      </c>
      <c r="F2023" s="16" t="str">
        <f>TEXT(SalesDataTable[[#This Row],[Order Date]],"MMM")</f>
        <v>Sep</v>
      </c>
      <c r="G2023" s="4" t="s">
        <v>20</v>
      </c>
      <c r="H2023" s="4" t="s">
        <v>21</v>
      </c>
      <c r="I2023" s="4" t="s">
        <v>28</v>
      </c>
      <c r="J2023" s="4" t="s">
        <v>13</v>
      </c>
      <c r="K2023" s="4" t="s">
        <v>4</v>
      </c>
      <c r="L2023" s="4" t="s">
        <v>5</v>
      </c>
      <c r="M2023" s="8">
        <v>2</v>
      </c>
      <c r="N2023" s="5">
        <v>81.13</v>
      </c>
      <c r="O2023" s="6">
        <v>0</v>
      </c>
      <c r="P2023" s="5">
        <v>43.7</v>
      </c>
      <c r="Q2023" s="5">
        <f t="shared" si="124"/>
        <v>162.26</v>
      </c>
      <c r="R2023" s="5">
        <f t="shared" si="125"/>
        <v>87.4</v>
      </c>
      <c r="S2023" s="5">
        <f t="shared" si="126"/>
        <v>74.859999999999985</v>
      </c>
      <c r="T2023" s="7">
        <f t="shared" si="127"/>
        <v>0.46135831381733017</v>
      </c>
    </row>
    <row r="2024" spans="1:20" ht="15.6">
      <c r="A2024" s="2">
        <v>3814</v>
      </c>
      <c r="B2024" s="3">
        <v>46295</v>
      </c>
      <c r="C2024" s="4">
        <f>YEAR(SalesDataTable[[#This Row],[Order Date]])</f>
        <v>2026</v>
      </c>
      <c r="D2024" s="16" t="str">
        <f>"Q"&amp;ROUNDUP(MONTH(SalesDataTable[[#This Row],[Order Date]])/3,0)</f>
        <v>Q3</v>
      </c>
      <c r="E2024" s="4">
        <f>MONTH(SalesDataTable[[#This Row],[Order Date]])</f>
        <v>9</v>
      </c>
      <c r="F2024" s="16" t="str">
        <f>TEXT(SalesDataTable[[#This Row],[Order Date]],"MMM")</f>
        <v>Sep</v>
      </c>
      <c r="G2024" s="4" t="s">
        <v>6</v>
      </c>
      <c r="H2024" s="4" t="s">
        <v>43</v>
      </c>
      <c r="I2024" s="4" t="s">
        <v>8</v>
      </c>
      <c r="J2024" s="4" t="s">
        <v>3</v>
      </c>
      <c r="K2024" s="4" t="s">
        <v>9</v>
      </c>
      <c r="L2024" s="4" t="s">
        <v>17</v>
      </c>
      <c r="M2024" s="8">
        <v>5</v>
      </c>
      <c r="N2024" s="5">
        <v>141.08000000000001</v>
      </c>
      <c r="O2024" s="6">
        <v>0.05</v>
      </c>
      <c r="P2024" s="5">
        <v>78.23</v>
      </c>
      <c r="Q2024" s="5">
        <f t="shared" si="124"/>
        <v>670.13000000000011</v>
      </c>
      <c r="R2024" s="5">
        <f t="shared" si="125"/>
        <v>391.15000000000003</v>
      </c>
      <c r="S2024" s="5">
        <f t="shared" si="126"/>
        <v>278.98000000000008</v>
      </c>
      <c r="T2024" s="7">
        <f t="shared" si="127"/>
        <v>0.4163072836613792</v>
      </c>
    </row>
    <row r="2025" spans="1:20" ht="15.6">
      <c r="A2025" s="2">
        <v>3818</v>
      </c>
      <c r="B2025" s="3">
        <v>46295</v>
      </c>
      <c r="C2025" s="4">
        <f>YEAR(SalesDataTable[[#This Row],[Order Date]])</f>
        <v>2026</v>
      </c>
      <c r="D2025" s="16" t="str">
        <f>"Q"&amp;ROUNDUP(MONTH(SalesDataTable[[#This Row],[Order Date]])/3,0)</f>
        <v>Q3</v>
      </c>
      <c r="E2025" s="4">
        <f>MONTH(SalesDataTable[[#This Row],[Order Date]])</f>
        <v>9</v>
      </c>
      <c r="F2025" s="16" t="str">
        <f>TEXT(SalesDataTable[[#This Row],[Order Date]],"MMM")</f>
        <v>Sep</v>
      </c>
      <c r="G2025" s="4" t="s">
        <v>0</v>
      </c>
      <c r="H2025" s="4" t="s">
        <v>50</v>
      </c>
      <c r="I2025" s="4" t="s">
        <v>2</v>
      </c>
      <c r="J2025" s="4" t="s">
        <v>3</v>
      </c>
      <c r="K2025" s="4" t="s">
        <v>14</v>
      </c>
      <c r="L2025" s="4" t="s">
        <v>15</v>
      </c>
      <c r="M2025" s="8">
        <v>5</v>
      </c>
      <c r="N2025" s="5">
        <v>36.18</v>
      </c>
      <c r="O2025" s="6">
        <v>0</v>
      </c>
      <c r="P2025" s="5">
        <v>13.66</v>
      </c>
      <c r="Q2025" s="5">
        <f t="shared" si="124"/>
        <v>180.9</v>
      </c>
      <c r="R2025" s="5">
        <f t="shared" si="125"/>
        <v>68.3</v>
      </c>
      <c r="S2025" s="5">
        <f t="shared" si="126"/>
        <v>112.60000000000001</v>
      </c>
      <c r="T2025" s="7">
        <f t="shared" si="127"/>
        <v>0.62244333886124936</v>
      </c>
    </row>
    <row r="2026" spans="1:20" ht="15.6">
      <c r="A2026" s="2">
        <v>4347</v>
      </c>
      <c r="B2026" s="3">
        <v>46295</v>
      </c>
      <c r="C2026" s="4">
        <f>YEAR(SalesDataTable[[#This Row],[Order Date]])</f>
        <v>2026</v>
      </c>
      <c r="D2026" s="16" t="str">
        <f>"Q"&amp;ROUNDUP(MONTH(SalesDataTable[[#This Row],[Order Date]])/3,0)</f>
        <v>Q3</v>
      </c>
      <c r="E2026" s="4">
        <f>MONTH(SalesDataTable[[#This Row],[Order Date]])</f>
        <v>9</v>
      </c>
      <c r="F2026" s="16" t="str">
        <f>TEXT(SalesDataTable[[#This Row],[Order Date]],"MMM")</f>
        <v>Sep</v>
      </c>
      <c r="G2026" s="4" t="s">
        <v>20</v>
      </c>
      <c r="H2026" s="4" t="s">
        <v>47</v>
      </c>
      <c r="I2026" s="4" t="s">
        <v>28</v>
      </c>
      <c r="J2026" s="4" t="s">
        <v>13</v>
      </c>
      <c r="K2026" s="4" t="s">
        <v>4</v>
      </c>
      <c r="L2026" s="4" t="s">
        <v>5</v>
      </c>
      <c r="M2026" s="8">
        <v>1</v>
      </c>
      <c r="N2026" s="5">
        <v>81.06</v>
      </c>
      <c r="O2026" s="6">
        <v>0.05</v>
      </c>
      <c r="P2026" s="5">
        <v>43.54</v>
      </c>
      <c r="Q2026" s="5">
        <f t="shared" si="124"/>
        <v>77.007000000000005</v>
      </c>
      <c r="R2026" s="5">
        <f t="shared" si="125"/>
        <v>43.54</v>
      </c>
      <c r="S2026" s="5">
        <f t="shared" si="126"/>
        <v>33.467000000000006</v>
      </c>
      <c r="T2026" s="7">
        <f t="shared" si="127"/>
        <v>0.434596854831379</v>
      </c>
    </row>
    <row r="2027" spans="1:20" ht="15.6">
      <c r="A2027" s="2">
        <v>4646</v>
      </c>
      <c r="B2027" s="3">
        <v>46295</v>
      </c>
      <c r="C2027" s="4">
        <f>YEAR(SalesDataTable[[#This Row],[Order Date]])</f>
        <v>2026</v>
      </c>
      <c r="D2027" s="16" t="str">
        <f>"Q"&amp;ROUNDUP(MONTH(SalesDataTable[[#This Row],[Order Date]])/3,0)</f>
        <v>Q3</v>
      </c>
      <c r="E2027" s="4">
        <f>MONTH(SalesDataTable[[#This Row],[Order Date]])</f>
        <v>9</v>
      </c>
      <c r="F2027" s="16" t="str">
        <f>TEXT(SalesDataTable[[#This Row],[Order Date]],"MMM")</f>
        <v>Sep</v>
      </c>
      <c r="G2027" s="4" t="s">
        <v>11</v>
      </c>
      <c r="H2027" s="4" t="s">
        <v>18</v>
      </c>
      <c r="I2027" s="4" t="s">
        <v>2</v>
      </c>
      <c r="J2027" s="4" t="s">
        <v>16</v>
      </c>
      <c r="K2027" s="4" t="s">
        <v>34</v>
      </c>
      <c r="L2027" s="4" t="s">
        <v>45</v>
      </c>
      <c r="M2027" s="8">
        <v>1</v>
      </c>
      <c r="N2027" s="5">
        <v>49.51</v>
      </c>
      <c r="O2027" s="6">
        <v>0.15</v>
      </c>
      <c r="P2027" s="5">
        <v>21.4</v>
      </c>
      <c r="Q2027" s="5">
        <f t="shared" si="124"/>
        <v>42.083499999999994</v>
      </c>
      <c r="R2027" s="5">
        <f t="shared" si="125"/>
        <v>21.4</v>
      </c>
      <c r="S2027" s="5">
        <f t="shared" si="126"/>
        <v>20.683499999999995</v>
      </c>
      <c r="T2027" s="7">
        <f t="shared" si="127"/>
        <v>0.49148716242707946</v>
      </c>
    </row>
    <row r="2028" spans="1:20" ht="15.6">
      <c r="A2028" s="2">
        <v>5102</v>
      </c>
      <c r="B2028" s="3">
        <v>46295</v>
      </c>
      <c r="C2028" s="4">
        <f>YEAR(SalesDataTable[[#This Row],[Order Date]])</f>
        <v>2026</v>
      </c>
      <c r="D2028" s="16" t="str">
        <f>"Q"&amp;ROUNDUP(MONTH(SalesDataTable[[#This Row],[Order Date]])/3,0)</f>
        <v>Q3</v>
      </c>
      <c r="E2028" s="4">
        <f>MONTH(SalesDataTable[[#This Row],[Order Date]])</f>
        <v>9</v>
      </c>
      <c r="F2028" s="16" t="str">
        <f>TEXT(SalesDataTable[[#This Row],[Order Date]],"MMM")</f>
        <v>Sep</v>
      </c>
      <c r="G2028" s="4" t="s">
        <v>6</v>
      </c>
      <c r="H2028" s="4" t="s">
        <v>49</v>
      </c>
      <c r="I2028" s="4" t="s">
        <v>2</v>
      </c>
      <c r="J2028" s="4" t="s">
        <v>13</v>
      </c>
      <c r="K2028" s="4" t="s">
        <v>23</v>
      </c>
      <c r="L2028" s="4" t="s">
        <v>29</v>
      </c>
      <c r="M2028" s="8">
        <v>1</v>
      </c>
      <c r="N2028" s="5">
        <v>196.74</v>
      </c>
      <c r="O2028" s="6">
        <v>0.15</v>
      </c>
      <c r="P2028" s="5">
        <v>102.01</v>
      </c>
      <c r="Q2028" s="5">
        <f t="shared" si="124"/>
        <v>167.22900000000001</v>
      </c>
      <c r="R2028" s="5">
        <f t="shared" si="125"/>
        <v>102.01</v>
      </c>
      <c r="S2028" s="5">
        <f t="shared" si="126"/>
        <v>65.219000000000008</v>
      </c>
      <c r="T2028" s="7">
        <f t="shared" si="127"/>
        <v>0.38999814625453721</v>
      </c>
    </row>
    <row r="2029" spans="1:20" ht="15.6">
      <c r="A2029" s="2">
        <v>5152</v>
      </c>
      <c r="B2029" s="3">
        <v>46295</v>
      </c>
      <c r="C2029" s="4">
        <f>YEAR(SalesDataTable[[#This Row],[Order Date]])</f>
        <v>2026</v>
      </c>
      <c r="D2029" s="16" t="str">
        <f>"Q"&amp;ROUNDUP(MONTH(SalesDataTable[[#This Row],[Order Date]])/3,0)</f>
        <v>Q3</v>
      </c>
      <c r="E2029" s="4">
        <f>MONTH(SalesDataTable[[#This Row],[Order Date]])</f>
        <v>9</v>
      </c>
      <c r="F2029" s="16" t="str">
        <f>TEXT(SalesDataTable[[#This Row],[Order Date]],"MMM")</f>
        <v>Sep</v>
      </c>
      <c r="G2029" s="4" t="s">
        <v>20</v>
      </c>
      <c r="H2029" s="4" t="s">
        <v>47</v>
      </c>
      <c r="I2029" s="4" t="s">
        <v>2</v>
      </c>
      <c r="J2029" s="4" t="s">
        <v>13</v>
      </c>
      <c r="K2029" s="4" t="s">
        <v>9</v>
      </c>
      <c r="L2029" s="4" t="s">
        <v>10</v>
      </c>
      <c r="M2029" s="8">
        <v>2</v>
      </c>
      <c r="N2029" s="5">
        <v>91.78</v>
      </c>
      <c r="O2029" s="6">
        <v>0.1</v>
      </c>
      <c r="P2029" s="5">
        <v>45.51</v>
      </c>
      <c r="Q2029" s="5">
        <f t="shared" si="124"/>
        <v>165.20400000000001</v>
      </c>
      <c r="R2029" s="5">
        <f t="shared" si="125"/>
        <v>91.02</v>
      </c>
      <c r="S2029" s="5">
        <f t="shared" si="126"/>
        <v>74.184000000000012</v>
      </c>
      <c r="T2029" s="7">
        <f t="shared" si="127"/>
        <v>0.44904481731677204</v>
      </c>
    </row>
    <row r="2030" spans="1:20" ht="15.6">
      <c r="A2030" s="2">
        <v>151</v>
      </c>
      <c r="B2030" s="3">
        <v>46296</v>
      </c>
      <c r="C2030" s="4">
        <f>YEAR(SalesDataTable[[#This Row],[Order Date]])</f>
        <v>2026</v>
      </c>
      <c r="D2030" s="16" t="str">
        <f>"Q"&amp;ROUNDUP(MONTH(SalesDataTable[[#This Row],[Order Date]])/3,0)</f>
        <v>Q4</v>
      </c>
      <c r="E2030" s="4">
        <f>MONTH(SalesDataTable[[#This Row],[Order Date]])</f>
        <v>10</v>
      </c>
      <c r="F2030" s="16" t="str">
        <f>TEXT(SalesDataTable[[#This Row],[Order Date]],"MMM")</f>
        <v>Oct</v>
      </c>
      <c r="G2030" s="4" t="s">
        <v>11</v>
      </c>
      <c r="H2030" s="4" t="s">
        <v>39</v>
      </c>
      <c r="I2030" s="4" t="s">
        <v>2</v>
      </c>
      <c r="J2030" s="4" t="s">
        <v>13</v>
      </c>
      <c r="K2030" s="4" t="s">
        <v>9</v>
      </c>
      <c r="L2030" s="4" t="s">
        <v>17</v>
      </c>
      <c r="M2030" s="8">
        <v>5</v>
      </c>
      <c r="N2030" s="5">
        <v>146.69</v>
      </c>
      <c r="O2030" s="6">
        <v>0</v>
      </c>
      <c r="P2030" s="5">
        <v>79</v>
      </c>
      <c r="Q2030" s="5">
        <f t="shared" si="124"/>
        <v>733.45</v>
      </c>
      <c r="R2030" s="5">
        <f t="shared" si="125"/>
        <v>395</v>
      </c>
      <c r="S2030" s="5">
        <f t="shared" si="126"/>
        <v>338.45000000000005</v>
      </c>
      <c r="T2030" s="7">
        <f t="shared" si="127"/>
        <v>0.46144931488172342</v>
      </c>
    </row>
    <row r="2031" spans="1:20" ht="15.6">
      <c r="A2031" s="2">
        <v>1292</v>
      </c>
      <c r="B2031" s="3">
        <v>46296</v>
      </c>
      <c r="C2031" s="4">
        <f>YEAR(SalesDataTable[[#This Row],[Order Date]])</f>
        <v>2026</v>
      </c>
      <c r="D2031" s="16" t="str">
        <f>"Q"&amp;ROUNDUP(MONTH(SalesDataTable[[#This Row],[Order Date]])/3,0)</f>
        <v>Q4</v>
      </c>
      <c r="E2031" s="4">
        <f>MONTH(SalesDataTable[[#This Row],[Order Date]])</f>
        <v>10</v>
      </c>
      <c r="F2031" s="16" t="str">
        <f>TEXT(SalesDataTable[[#This Row],[Order Date]],"MMM")</f>
        <v>Oct</v>
      </c>
      <c r="G2031" s="4" t="s">
        <v>0</v>
      </c>
      <c r="H2031" s="4" t="s">
        <v>36</v>
      </c>
      <c r="I2031" s="4" t="s">
        <v>19</v>
      </c>
      <c r="J2031" s="4" t="s">
        <v>13</v>
      </c>
      <c r="K2031" s="4" t="s">
        <v>23</v>
      </c>
      <c r="L2031" s="4" t="s">
        <v>40</v>
      </c>
      <c r="M2031" s="8">
        <v>1</v>
      </c>
      <c r="N2031" s="5">
        <v>79.81</v>
      </c>
      <c r="O2031" s="6">
        <v>0</v>
      </c>
      <c r="P2031" s="5">
        <v>39.08</v>
      </c>
      <c r="Q2031" s="5">
        <f t="shared" si="124"/>
        <v>79.81</v>
      </c>
      <c r="R2031" s="5">
        <f t="shared" si="125"/>
        <v>39.08</v>
      </c>
      <c r="S2031" s="5">
        <f t="shared" si="126"/>
        <v>40.730000000000004</v>
      </c>
      <c r="T2031" s="7">
        <f t="shared" si="127"/>
        <v>0.5103370504949255</v>
      </c>
    </row>
    <row r="2032" spans="1:20" ht="15.6">
      <c r="A2032" s="2">
        <v>1862</v>
      </c>
      <c r="B2032" s="3">
        <v>46296</v>
      </c>
      <c r="C2032" s="4">
        <f>YEAR(SalesDataTable[[#This Row],[Order Date]])</f>
        <v>2026</v>
      </c>
      <c r="D2032" s="16" t="str">
        <f>"Q"&amp;ROUNDUP(MONTH(SalesDataTable[[#This Row],[Order Date]])/3,0)</f>
        <v>Q4</v>
      </c>
      <c r="E2032" s="4">
        <f>MONTH(SalesDataTable[[#This Row],[Order Date]])</f>
        <v>10</v>
      </c>
      <c r="F2032" s="16" t="str">
        <f>TEXT(SalesDataTable[[#This Row],[Order Date]],"MMM")</f>
        <v>Oct</v>
      </c>
      <c r="G2032" s="4" t="s">
        <v>20</v>
      </c>
      <c r="H2032" s="4" t="s">
        <v>33</v>
      </c>
      <c r="I2032" s="4" t="s">
        <v>2</v>
      </c>
      <c r="J2032" s="4" t="s">
        <v>13</v>
      </c>
      <c r="K2032" s="4" t="s">
        <v>23</v>
      </c>
      <c r="L2032" s="4" t="s">
        <v>51</v>
      </c>
      <c r="M2032" s="8">
        <v>5</v>
      </c>
      <c r="N2032" s="5">
        <v>121.63</v>
      </c>
      <c r="O2032" s="6">
        <v>0.05</v>
      </c>
      <c r="P2032" s="5">
        <v>61.7</v>
      </c>
      <c r="Q2032" s="5">
        <f t="shared" si="124"/>
        <v>577.74249999999995</v>
      </c>
      <c r="R2032" s="5">
        <f t="shared" si="125"/>
        <v>308.5</v>
      </c>
      <c r="S2032" s="5">
        <f t="shared" si="126"/>
        <v>269.24249999999995</v>
      </c>
      <c r="T2032" s="7">
        <f t="shared" si="127"/>
        <v>0.46602508903187834</v>
      </c>
    </row>
    <row r="2033" spans="1:20" ht="15.6">
      <c r="A2033" s="2">
        <v>2569</v>
      </c>
      <c r="B2033" s="3">
        <v>46296</v>
      </c>
      <c r="C2033" s="4">
        <f>YEAR(SalesDataTable[[#This Row],[Order Date]])</f>
        <v>2026</v>
      </c>
      <c r="D2033" s="16" t="str">
        <f>"Q"&amp;ROUNDUP(MONTH(SalesDataTable[[#This Row],[Order Date]])/3,0)</f>
        <v>Q4</v>
      </c>
      <c r="E2033" s="4">
        <f>MONTH(SalesDataTable[[#This Row],[Order Date]])</f>
        <v>10</v>
      </c>
      <c r="F2033" s="16" t="str">
        <f>TEXT(SalesDataTable[[#This Row],[Order Date]],"MMM")</f>
        <v>Oct</v>
      </c>
      <c r="G2033" s="4" t="s">
        <v>20</v>
      </c>
      <c r="H2033" s="4" t="s">
        <v>47</v>
      </c>
      <c r="I2033" s="4" t="s">
        <v>8</v>
      </c>
      <c r="J2033" s="4" t="s">
        <v>16</v>
      </c>
      <c r="K2033" s="4" t="s">
        <v>4</v>
      </c>
      <c r="L2033" s="4" t="s">
        <v>22</v>
      </c>
      <c r="M2033" s="8">
        <v>10</v>
      </c>
      <c r="N2033" s="5">
        <v>50.42</v>
      </c>
      <c r="O2033" s="6">
        <v>0.05</v>
      </c>
      <c r="P2033" s="5">
        <v>22.5</v>
      </c>
      <c r="Q2033" s="5">
        <f t="shared" si="124"/>
        <v>478.99</v>
      </c>
      <c r="R2033" s="5">
        <f t="shared" si="125"/>
        <v>225</v>
      </c>
      <c r="S2033" s="5">
        <f t="shared" si="126"/>
        <v>253.99</v>
      </c>
      <c r="T2033" s="7">
        <f t="shared" si="127"/>
        <v>0.53026159210004387</v>
      </c>
    </row>
    <row r="2034" spans="1:20" ht="15.6">
      <c r="A2034" s="2">
        <v>3333</v>
      </c>
      <c r="B2034" s="3">
        <v>46296</v>
      </c>
      <c r="C2034" s="4">
        <f>YEAR(SalesDataTable[[#This Row],[Order Date]])</f>
        <v>2026</v>
      </c>
      <c r="D2034" s="16" t="str">
        <f>"Q"&amp;ROUNDUP(MONTH(SalesDataTable[[#This Row],[Order Date]])/3,0)</f>
        <v>Q4</v>
      </c>
      <c r="E2034" s="4">
        <f>MONTH(SalesDataTable[[#This Row],[Order Date]])</f>
        <v>10</v>
      </c>
      <c r="F2034" s="16" t="str">
        <f>TEXT(SalesDataTable[[#This Row],[Order Date]],"MMM")</f>
        <v>Oct</v>
      </c>
      <c r="G2034" s="4" t="s">
        <v>11</v>
      </c>
      <c r="H2034" s="4" t="s">
        <v>25</v>
      </c>
      <c r="I2034" s="4" t="s">
        <v>2</v>
      </c>
      <c r="J2034" s="4" t="s">
        <v>13</v>
      </c>
      <c r="K2034" s="4" t="s">
        <v>23</v>
      </c>
      <c r="L2034" s="4" t="s">
        <v>40</v>
      </c>
      <c r="M2034" s="8">
        <v>3</v>
      </c>
      <c r="N2034" s="5">
        <v>80.67</v>
      </c>
      <c r="O2034" s="6">
        <v>0</v>
      </c>
      <c r="P2034" s="5">
        <v>39.94</v>
      </c>
      <c r="Q2034" s="5">
        <f t="shared" si="124"/>
        <v>242.01</v>
      </c>
      <c r="R2034" s="5">
        <f t="shared" si="125"/>
        <v>119.82</v>
      </c>
      <c r="S2034" s="5">
        <f t="shared" si="126"/>
        <v>122.19</v>
      </c>
      <c r="T2034" s="7">
        <f t="shared" si="127"/>
        <v>0.50489649188050079</v>
      </c>
    </row>
    <row r="2035" spans="1:20" ht="15.6">
      <c r="A2035" s="2">
        <v>3830</v>
      </c>
      <c r="B2035" s="3">
        <v>46296</v>
      </c>
      <c r="C2035" s="4">
        <f>YEAR(SalesDataTable[[#This Row],[Order Date]])</f>
        <v>2026</v>
      </c>
      <c r="D2035" s="16" t="str">
        <f>"Q"&amp;ROUNDUP(MONTH(SalesDataTable[[#This Row],[Order Date]])/3,0)</f>
        <v>Q4</v>
      </c>
      <c r="E2035" s="4">
        <f>MONTH(SalesDataTable[[#This Row],[Order Date]])</f>
        <v>10</v>
      </c>
      <c r="F2035" s="16" t="str">
        <f>TEXT(SalesDataTable[[#This Row],[Order Date]],"MMM")</f>
        <v>Oct</v>
      </c>
      <c r="G2035" s="4" t="s">
        <v>20</v>
      </c>
      <c r="H2035" s="4" t="s">
        <v>47</v>
      </c>
      <c r="I2035" s="4" t="s">
        <v>2</v>
      </c>
      <c r="J2035" s="4" t="s">
        <v>16</v>
      </c>
      <c r="K2035" s="4" t="s">
        <v>9</v>
      </c>
      <c r="L2035" s="4" t="s">
        <v>37</v>
      </c>
      <c r="M2035" s="8">
        <v>2</v>
      </c>
      <c r="N2035" s="5">
        <v>152.12</v>
      </c>
      <c r="O2035" s="6">
        <v>0</v>
      </c>
      <c r="P2035" s="5">
        <v>79.53</v>
      </c>
      <c r="Q2035" s="5">
        <f t="shared" si="124"/>
        <v>304.24</v>
      </c>
      <c r="R2035" s="5">
        <f t="shared" si="125"/>
        <v>159.06</v>
      </c>
      <c r="S2035" s="5">
        <f t="shared" si="126"/>
        <v>145.18</v>
      </c>
      <c r="T2035" s="7">
        <f t="shared" si="127"/>
        <v>0.47718906126742044</v>
      </c>
    </row>
    <row r="2036" spans="1:20" ht="15.6">
      <c r="A2036" s="2">
        <v>4868</v>
      </c>
      <c r="B2036" s="3">
        <v>46296</v>
      </c>
      <c r="C2036" s="4">
        <f>YEAR(SalesDataTable[[#This Row],[Order Date]])</f>
        <v>2026</v>
      </c>
      <c r="D2036" s="16" t="str">
        <f>"Q"&amp;ROUNDUP(MONTH(SalesDataTable[[#This Row],[Order Date]])/3,0)</f>
        <v>Q4</v>
      </c>
      <c r="E2036" s="4">
        <f>MONTH(SalesDataTable[[#This Row],[Order Date]])</f>
        <v>10</v>
      </c>
      <c r="F2036" s="16" t="str">
        <f>TEXT(SalesDataTable[[#This Row],[Order Date]],"MMM")</f>
        <v>Oct</v>
      </c>
      <c r="G2036" s="4" t="s">
        <v>11</v>
      </c>
      <c r="H2036" s="4" t="s">
        <v>25</v>
      </c>
      <c r="I2036" s="4" t="s">
        <v>8</v>
      </c>
      <c r="J2036" s="4" t="s">
        <v>13</v>
      </c>
      <c r="K2036" s="4" t="s">
        <v>23</v>
      </c>
      <c r="L2036" s="4" t="s">
        <v>40</v>
      </c>
      <c r="M2036" s="8">
        <v>4</v>
      </c>
      <c r="N2036" s="5">
        <v>82.54</v>
      </c>
      <c r="O2036" s="6">
        <v>0.15</v>
      </c>
      <c r="P2036" s="5">
        <v>39.74</v>
      </c>
      <c r="Q2036" s="5">
        <f t="shared" si="124"/>
        <v>280.63600000000002</v>
      </c>
      <c r="R2036" s="5">
        <f t="shared" si="125"/>
        <v>158.96</v>
      </c>
      <c r="S2036" s="5">
        <f t="shared" si="126"/>
        <v>121.67600000000002</v>
      </c>
      <c r="T2036" s="7">
        <f t="shared" si="127"/>
        <v>0.43357231431462823</v>
      </c>
    </row>
    <row r="2037" spans="1:20" ht="15.6">
      <c r="A2037" s="2">
        <v>2250</v>
      </c>
      <c r="B2037" s="3">
        <v>46297</v>
      </c>
      <c r="C2037" s="4">
        <f>YEAR(SalesDataTable[[#This Row],[Order Date]])</f>
        <v>2026</v>
      </c>
      <c r="D2037" s="16" t="str">
        <f>"Q"&amp;ROUNDUP(MONTH(SalesDataTable[[#This Row],[Order Date]])/3,0)</f>
        <v>Q4</v>
      </c>
      <c r="E2037" s="4">
        <f>MONTH(SalesDataTable[[#This Row],[Order Date]])</f>
        <v>10</v>
      </c>
      <c r="F2037" s="16" t="str">
        <f>TEXT(SalesDataTable[[#This Row],[Order Date]],"MMM")</f>
        <v>Oct</v>
      </c>
      <c r="G2037" s="4" t="s">
        <v>20</v>
      </c>
      <c r="H2037" s="4" t="s">
        <v>47</v>
      </c>
      <c r="I2037" s="4" t="s">
        <v>19</v>
      </c>
      <c r="J2037" s="4" t="s">
        <v>3</v>
      </c>
      <c r="K2037" s="4" t="s">
        <v>4</v>
      </c>
      <c r="L2037" s="4" t="s">
        <v>22</v>
      </c>
      <c r="M2037" s="8">
        <v>2</v>
      </c>
      <c r="N2037" s="5">
        <v>50.43</v>
      </c>
      <c r="O2037" s="6">
        <v>0</v>
      </c>
      <c r="P2037" s="5">
        <v>23.04</v>
      </c>
      <c r="Q2037" s="5">
        <f t="shared" si="124"/>
        <v>100.86</v>
      </c>
      <c r="R2037" s="5">
        <f t="shared" si="125"/>
        <v>46.08</v>
      </c>
      <c r="S2037" s="5">
        <f t="shared" si="126"/>
        <v>54.78</v>
      </c>
      <c r="T2037" s="7">
        <f t="shared" si="127"/>
        <v>0.54312908982748365</v>
      </c>
    </row>
    <row r="2038" spans="1:20" ht="15.6">
      <c r="A2038" s="2">
        <v>2516</v>
      </c>
      <c r="B2038" s="3">
        <v>46297</v>
      </c>
      <c r="C2038" s="4">
        <f>YEAR(SalesDataTable[[#This Row],[Order Date]])</f>
        <v>2026</v>
      </c>
      <c r="D2038" s="16" t="str">
        <f>"Q"&amp;ROUNDUP(MONTH(SalesDataTable[[#This Row],[Order Date]])/3,0)</f>
        <v>Q4</v>
      </c>
      <c r="E2038" s="4">
        <f>MONTH(SalesDataTable[[#This Row],[Order Date]])</f>
        <v>10</v>
      </c>
      <c r="F2038" s="16" t="str">
        <f>TEXT(SalesDataTable[[#This Row],[Order Date]],"MMM")</f>
        <v>Oct</v>
      </c>
      <c r="G2038" s="4" t="s">
        <v>11</v>
      </c>
      <c r="H2038" s="4" t="s">
        <v>39</v>
      </c>
      <c r="I2038" s="4" t="s">
        <v>2</v>
      </c>
      <c r="J2038" s="4" t="s">
        <v>13</v>
      </c>
      <c r="K2038" s="4" t="s">
        <v>23</v>
      </c>
      <c r="L2038" s="4" t="s">
        <v>29</v>
      </c>
      <c r="M2038" s="8">
        <v>2</v>
      </c>
      <c r="N2038" s="5">
        <v>198.57</v>
      </c>
      <c r="O2038" s="6">
        <v>0.15</v>
      </c>
      <c r="P2038" s="5">
        <v>101.08</v>
      </c>
      <c r="Q2038" s="5">
        <f t="shared" si="124"/>
        <v>337.56899999999996</v>
      </c>
      <c r="R2038" s="5">
        <f t="shared" si="125"/>
        <v>202.16</v>
      </c>
      <c r="S2038" s="5">
        <f t="shared" si="126"/>
        <v>135.40899999999996</v>
      </c>
      <c r="T2038" s="7">
        <f t="shared" si="127"/>
        <v>0.4011298430839324</v>
      </c>
    </row>
    <row r="2039" spans="1:20" ht="15.6">
      <c r="A2039" s="2">
        <v>809</v>
      </c>
      <c r="B2039" s="3">
        <v>46298</v>
      </c>
      <c r="C2039" s="4">
        <f>YEAR(SalesDataTable[[#This Row],[Order Date]])</f>
        <v>2026</v>
      </c>
      <c r="D2039" s="16" t="str">
        <f>"Q"&amp;ROUNDUP(MONTH(SalesDataTable[[#This Row],[Order Date]])/3,0)</f>
        <v>Q4</v>
      </c>
      <c r="E2039" s="4">
        <f>MONTH(SalesDataTable[[#This Row],[Order Date]])</f>
        <v>10</v>
      </c>
      <c r="F2039" s="16" t="str">
        <f>TEXT(SalesDataTable[[#This Row],[Order Date]],"MMM")</f>
        <v>Oct</v>
      </c>
      <c r="G2039" s="4" t="s">
        <v>20</v>
      </c>
      <c r="H2039" s="4" t="s">
        <v>33</v>
      </c>
      <c r="I2039" s="4" t="s">
        <v>2</v>
      </c>
      <c r="J2039" s="4" t="s">
        <v>13</v>
      </c>
      <c r="K2039" s="4" t="s">
        <v>34</v>
      </c>
      <c r="L2039" s="4" t="s">
        <v>35</v>
      </c>
      <c r="M2039" s="8">
        <v>2</v>
      </c>
      <c r="N2039" s="5">
        <v>41.06</v>
      </c>
      <c r="O2039" s="6">
        <v>0.05</v>
      </c>
      <c r="P2039" s="5">
        <v>14.54</v>
      </c>
      <c r="Q2039" s="5">
        <f t="shared" si="124"/>
        <v>78.013999999999996</v>
      </c>
      <c r="R2039" s="5">
        <f t="shared" si="125"/>
        <v>29.08</v>
      </c>
      <c r="S2039" s="5">
        <f t="shared" si="126"/>
        <v>48.933999999999997</v>
      </c>
      <c r="T2039" s="7">
        <f t="shared" si="127"/>
        <v>0.62724639167328944</v>
      </c>
    </row>
    <row r="2040" spans="1:20" ht="15.6">
      <c r="A2040" s="2">
        <v>1852</v>
      </c>
      <c r="B2040" s="3">
        <v>46298</v>
      </c>
      <c r="C2040" s="4">
        <f>YEAR(SalesDataTable[[#This Row],[Order Date]])</f>
        <v>2026</v>
      </c>
      <c r="D2040" s="16" t="str">
        <f>"Q"&amp;ROUNDUP(MONTH(SalesDataTable[[#This Row],[Order Date]])/3,0)</f>
        <v>Q4</v>
      </c>
      <c r="E2040" s="4">
        <f>MONTH(SalesDataTable[[#This Row],[Order Date]])</f>
        <v>10</v>
      </c>
      <c r="F2040" s="16" t="str">
        <f>TEXT(SalesDataTable[[#This Row],[Order Date]],"MMM")</f>
        <v>Oct</v>
      </c>
      <c r="G2040" s="4" t="s">
        <v>6</v>
      </c>
      <c r="H2040" s="4" t="s">
        <v>43</v>
      </c>
      <c r="I2040" s="4" t="s">
        <v>8</v>
      </c>
      <c r="J2040" s="4" t="s">
        <v>16</v>
      </c>
      <c r="K2040" s="4" t="s">
        <v>14</v>
      </c>
      <c r="L2040" s="4" t="s">
        <v>48</v>
      </c>
      <c r="M2040" s="8">
        <v>4</v>
      </c>
      <c r="N2040" s="5">
        <v>162.19</v>
      </c>
      <c r="O2040" s="6">
        <v>0.15</v>
      </c>
      <c r="P2040" s="5">
        <v>89.81</v>
      </c>
      <c r="Q2040" s="5">
        <f t="shared" si="124"/>
        <v>551.44600000000003</v>
      </c>
      <c r="R2040" s="5">
        <f t="shared" si="125"/>
        <v>359.24</v>
      </c>
      <c r="S2040" s="5">
        <f t="shared" si="126"/>
        <v>192.20600000000002</v>
      </c>
      <c r="T2040" s="7">
        <f t="shared" si="127"/>
        <v>0.34854908730863948</v>
      </c>
    </row>
    <row r="2041" spans="1:20" ht="15.6">
      <c r="A2041" s="2">
        <v>3627</v>
      </c>
      <c r="B2041" s="3">
        <v>46298</v>
      </c>
      <c r="C2041" s="4">
        <f>YEAR(SalesDataTable[[#This Row],[Order Date]])</f>
        <v>2026</v>
      </c>
      <c r="D2041" s="16" t="str">
        <f>"Q"&amp;ROUNDUP(MONTH(SalesDataTable[[#This Row],[Order Date]])/3,0)</f>
        <v>Q4</v>
      </c>
      <c r="E2041" s="4">
        <f>MONTH(SalesDataTable[[#This Row],[Order Date]])</f>
        <v>10</v>
      </c>
      <c r="F2041" s="16" t="str">
        <f>TEXT(SalesDataTable[[#This Row],[Order Date]],"MMM")</f>
        <v>Oct</v>
      </c>
      <c r="G2041" s="4" t="s">
        <v>20</v>
      </c>
      <c r="H2041" s="4" t="s">
        <v>21</v>
      </c>
      <c r="I2041" s="4" t="s">
        <v>19</v>
      </c>
      <c r="J2041" s="4" t="s">
        <v>13</v>
      </c>
      <c r="K2041" s="4" t="s">
        <v>23</v>
      </c>
      <c r="L2041" s="4" t="s">
        <v>29</v>
      </c>
      <c r="M2041" s="8">
        <v>2</v>
      </c>
      <c r="N2041" s="5">
        <v>192.99</v>
      </c>
      <c r="O2041" s="6">
        <v>0</v>
      </c>
      <c r="P2041" s="5">
        <v>101.73</v>
      </c>
      <c r="Q2041" s="5">
        <f t="shared" si="124"/>
        <v>385.98</v>
      </c>
      <c r="R2041" s="5">
        <f t="shared" si="125"/>
        <v>203.46</v>
      </c>
      <c r="S2041" s="5">
        <f t="shared" si="126"/>
        <v>182.52</v>
      </c>
      <c r="T2041" s="7">
        <f t="shared" si="127"/>
        <v>0.47287424218871443</v>
      </c>
    </row>
    <row r="2042" spans="1:20" ht="15.6">
      <c r="A2042" s="2">
        <v>4135</v>
      </c>
      <c r="B2042" s="3">
        <v>46298</v>
      </c>
      <c r="C2042" s="4">
        <f>YEAR(SalesDataTable[[#This Row],[Order Date]])</f>
        <v>2026</v>
      </c>
      <c r="D2042" s="16" t="str">
        <f>"Q"&amp;ROUNDUP(MONTH(SalesDataTable[[#This Row],[Order Date]])/3,0)</f>
        <v>Q4</v>
      </c>
      <c r="E2042" s="4">
        <f>MONTH(SalesDataTable[[#This Row],[Order Date]])</f>
        <v>10</v>
      </c>
      <c r="F2042" s="16" t="str">
        <f>TEXT(SalesDataTable[[#This Row],[Order Date]],"MMM")</f>
        <v>Oct</v>
      </c>
      <c r="G2042" s="4" t="s">
        <v>0</v>
      </c>
      <c r="H2042" s="4" t="s">
        <v>50</v>
      </c>
      <c r="I2042" s="4" t="s">
        <v>2</v>
      </c>
      <c r="J2042" s="4" t="s">
        <v>13</v>
      </c>
      <c r="K2042" s="4" t="s">
        <v>9</v>
      </c>
      <c r="L2042" s="4" t="s">
        <v>17</v>
      </c>
      <c r="M2042" s="8">
        <v>3</v>
      </c>
      <c r="N2042" s="5">
        <v>142.33000000000001</v>
      </c>
      <c r="O2042" s="6">
        <v>0.1</v>
      </c>
      <c r="P2042" s="5">
        <v>79.19</v>
      </c>
      <c r="Q2042" s="5">
        <f t="shared" si="124"/>
        <v>384.291</v>
      </c>
      <c r="R2042" s="5">
        <f t="shared" si="125"/>
        <v>237.57</v>
      </c>
      <c r="S2042" s="5">
        <f t="shared" si="126"/>
        <v>146.721</v>
      </c>
      <c r="T2042" s="7">
        <f t="shared" si="127"/>
        <v>0.3817966072585619</v>
      </c>
    </row>
    <row r="2043" spans="1:20" ht="15.6">
      <c r="A2043" s="2">
        <v>4138</v>
      </c>
      <c r="B2043" s="3">
        <v>46298</v>
      </c>
      <c r="C2043" s="4">
        <f>YEAR(SalesDataTable[[#This Row],[Order Date]])</f>
        <v>2026</v>
      </c>
      <c r="D2043" s="16" t="str">
        <f>"Q"&amp;ROUNDUP(MONTH(SalesDataTable[[#This Row],[Order Date]])/3,0)</f>
        <v>Q4</v>
      </c>
      <c r="E2043" s="4">
        <f>MONTH(SalesDataTable[[#This Row],[Order Date]])</f>
        <v>10</v>
      </c>
      <c r="F2043" s="16" t="str">
        <f>TEXT(SalesDataTable[[#This Row],[Order Date]],"MMM")</f>
        <v>Oct</v>
      </c>
      <c r="G2043" s="4" t="s">
        <v>6</v>
      </c>
      <c r="H2043" s="4" t="s">
        <v>41</v>
      </c>
      <c r="I2043" s="4" t="s">
        <v>19</v>
      </c>
      <c r="J2043" s="4" t="s">
        <v>16</v>
      </c>
      <c r="K2043" s="4" t="s">
        <v>9</v>
      </c>
      <c r="L2043" s="4" t="s">
        <v>17</v>
      </c>
      <c r="M2043" s="8">
        <v>4</v>
      </c>
      <c r="N2043" s="5">
        <v>143.63</v>
      </c>
      <c r="O2043" s="6">
        <v>0</v>
      </c>
      <c r="P2043" s="5">
        <v>80.510000000000005</v>
      </c>
      <c r="Q2043" s="5">
        <f t="shared" si="124"/>
        <v>574.52</v>
      </c>
      <c r="R2043" s="5">
        <f t="shared" si="125"/>
        <v>322.04000000000002</v>
      </c>
      <c r="S2043" s="5">
        <f t="shared" si="126"/>
        <v>252.47999999999996</v>
      </c>
      <c r="T2043" s="7">
        <f t="shared" si="127"/>
        <v>0.43946250783262542</v>
      </c>
    </row>
    <row r="2044" spans="1:20" ht="15.6">
      <c r="A2044" s="2">
        <v>4286</v>
      </c>
      <c r="B2044" s="3">
        <v>46298</v>
      </c>
      <c r="C2044" s="4">
        <f>YEAR(SalesDataTable[[#This Row],[Order Date]])</f>
        <v>2026</v>
      </c>
      <c r="D2044" s="16" t="str">
        <f>"Q"&amp;ROUNDUP(MONTH(SalesDataTable[[#This Row],[Order Date]])/3,0)</f>
        <v>Q4</v>
      </c>
      <c r="E2044" s="4">
        <f>MONTH(SalesDataTable[[#This Row],[Order Date]])</f>
        <v>10</v>
      </c>
      <c r="F2044" s="16" t="str">
        <f>TEXT(SalesDataTable[[#This Row],[Order Date]],"MMM")</f>
        <v>Oct</v>
      </c>
      <c r="G2044" s="4" t="s">
        <v>6</v>
      </c>
      <c r="H2044" s="4" t="s">
        <v>27</v>
      </c>
      <c r="I2044" s="4" t="s">
        <v>19</v>
      </c>
      <c r="J2044" s="4" t="s">
        <v>3</v>
      </c>
      <c r="K2044" s="4" t="s">
        <v>23</v>
      </c>
      <c r="L2044" s="4" t="s">
        <v>24</v>
      </c>
      <c r="M2044" s="8">
        <v>4</v>
      </c>
      <c r="N2044" s="5">
        <v>341.95</v>
      </c>
      <c r="O2044" s="6">
        <v>0.05</v>
      </c>
      <c r="P2044" s="5">
        <v>199.9</v>
      </c>
      <c r="Q2044" s="5">
        <f t="shared" si="124"/>
        <v>1299.4099999999999</v>
      </c>
      <c r="R2044" s="5">
        <f t="shared" si="125"/>
        <v>799.6</v>
      </c>
      <c r="S2044" s="5">
        <f t="shared" si="126"/>
        <v>499.80999999999983</v>
      </c>
      <c r="T2044" s="7">
        <f t="shared" si="127"/>
        <v>0.38464379987840625</v>
      </c>
    </row>
    <row r="2045" spans="1:20" ht="15.6">
      <c r="A2045" s="2">
        <v>4371</v>
      </c>
      <c r="B2045" s="3">
        <v>46298</v>
      </c>
      <c r="C2045" s="4">
        <f>YEAR(SalesDataTable[[#This Row],[Order Date]])</f>
        <v>2026</v>
      </c>
      <c r="D2045" s="16" t="str">
        <f>"Q"&amp;ROUNDUP(MONTH(SalesDataTable[[#This Row],[Order Date]])/3,0)</f>
        <v>Q4</v>
      </c>
      <c r="E2045" s="4">
        <f>MONTH(SalesDataTable[[#This Row],[Order Date]])</f>
        <v>10</v>
      </c>
      <c r="F2045" s="16" t="str">
        <f>TEXT(SalesDataTable[[#This Row],[Order Date]],"MMM")</f>
        <v>Oct</v>
      </c>
      <c r="G2045" s="4" t="s">
        <v>6</v>
      </c>
      <c r="H2045" s="4" t="s">
        <v>27</v>
      </c>
      <c r="I2045" s="4" t="s">
        <v>2</v>
      </c>
      <c r="J2045" s="4" t="s">
        <v>3</v>
      </c>
      <c r="K2045" s="4" t="s">
        <v>34</v>
      </c>
      <c r="L2045" s="4" t="s">
        <v>38</v>
      </c>
      <c r="M2045" s="8">
        <v>1</v>
      </c>
      <c r="N2045" s="5">
        <v>123.81</v>
      </c>
      <c r="O2045" s="6">
        <v>0</v>
      </c>
      <c r="P2045" s="5">
        <v>68.72</v>
      </c>
      <c r="Q2045" s="5">
        <f t="shared" si="124"/>
        <v>123.81</v>
      </c>
      <c r="R2045" s="5">
        <f t="shared" si="125"/>
        <v>68.72</v>
      </c>
      <c r="S2045" s="5">
        <f t="shared" si="126"/>
        <v>55.09</v>
      </c>
      <c r="T2045" s="7">
        <f t="shared" si="127"/>
        <v>0.44495598093853489</v>
      </c>
    </row>
    <row r="2046" spans="1:20" ht="15.6">
      <c r="A2046" s="2">
        <v>905</v>
      </c>
      <c r="B2046" s="3">
        <v>46299</v>
      </c>
      <c r="C2046" s="4">
        <f>YEAR(SalesDataTable[[#This Row],[Order Date]])</f>
        <v>2026</v>
      </c>
      <c r="D2046" s="16" t="str">
        <f>"Q"&amp;ROUNDUP(MONTH(SalesDataTable[[#This Row],[Order Date]])/3,0)</f>
        <v>Q4</v>
      </c>
      <c r="E2046" s="4">
        <f>MONTH(SalesDataTable[[#This Row],[Order Date]])</f>
        <v>10</v>
      </c>
      <c r="F2046" s="16" t="str">
        <f>TEXT(SalesDataTable[[#This Row],[Order Date]],"MMM")</f>
        <v>Oct</v>
      </c>
      <c r="G2046" s="4" t="s">
        <v>11</v>
      </c>
      <c r="H2046" s="4" t="s">
        <v>18</v>
      </c>
      <c r="I2046" s="4" t="s">
        <v>2</v>
      </c>
      <c r="J2046" s="4" t="s">
        <v>13</v>
      </c>
      <c r="K2046" s="4" t="s">
        <v>9</v>
      </c>
      <c r="L2046" s="4" t="s">
        <v>17</v>
      </c>
      <c r="M2046" s="8">
        <v>1</v>
      </c>
      <c r="N2046" s="5">
        <v>146.1</v>
      </c>
      <c r="O2046" s="6">
        <v>0</v>
      </c>
      <c r="P2046" s="5">
        <v>79.739999999999995</v>
      </c>
      <c r="Q2046" s="5">
        <f t="shared" si="124"/>
        <v>146.1</v>
      </c>
      <c r="R2046" s="5">
        <f t="shared" si="125"/>
        <v>79.739999999999995</v>
      </c>
      <c r="S2046" s="5">
        <f t="shared" si="126"/>
        <v>66.36</v>
      </c>
      <c r="T2046" s="7">
        <f t="shared" si="127"/>
        <v>0.45420944558521564</v>
      </c>
    </row>
    <row r="2047" spans="1:20" ht="15.6">
      <c r="A2047" s="2">
        <v>1415</v>
      </c>
      <c r="B2047" s="3">
        <v>46299</v>
      </c>
      <c r="C2047" s="4">
        <f>YEAR(SalesDataTable[[#This Row],[Order Date]])</f>
        <v>2026</v>
      </c>
      <c r="D2047" s="16" t="str">
        <f>"Q"&amp;ROUNDUP(MONTH(SalesDataTable[[#This Row],[Order Date]])/3,0)</f>
        <v>Q4</v>
      </c>
      <c r="E2047" s="4">
        <f>MONTH(SalesDataTable[[#This Row],[Order Date]])</f>
        <v>10</v>
      </c>
      <c r="F2047" s="16" t="str">
        <f>TEXT(SalesDataTable[[#This Row],[Order Date]],"MMM")</f>
        <v>Oct</v>
      </c>
      <c r="G2047" s="4" t="s">
        <v>6</v>
      </c>
      <c r="H2047" s="4" t="s">
        <v>41</v>
      </c>
      <c r="I2047" s="4" t="s">
        <v>28</v>
      </c>
      <c r="J2047" s="4" t="s">
        <v>3</v>
      </c>
      <c r="K2047" s="4" t="s">
        <v>14</v>
      </c>
      <c r="L2047" s="4" t="s">
        <v>48</v>
      </c>
      <c r="M2047" s="8">
        <v>1</v>
      </c>
      <c r="N2047" s="5">
        <v>161.07</v>
      </c>
      <c r="O2047" s="6">
        <v>0.05</v>
      </c>
      <c r="P2047" s="5">
        <v>89.81</v>
      </c>
      <c r="Q2047" s="5">
        <f t="shared" si="124"/>
        <v>153.01649999999998</v>
      </c>
      <c r="R2047" s="5">
        <f t="shared" si="125"/>
        <v>89.81</v>
      </c>
      <c r="S2047" s="5">
        <f t="shared" si="126"/>
        <v>63.206499999999977</v>
      </c>
      <c r="T2047" s="7">
        <f t="shared" si="127"/>
        <v>0.41306983233834249</v>
      </c>
    </row>
    <row r="2048" spans="1:20" ht="15.6">
      <c r="A2048" s="2">
        <v>2205</v>
      </c>
      <c r="B2048" s="3">
        <v>46299</v>
      </c>
      <c r="C2048" s="4">
        <f>YEAR(SalesDataTable[[#This Row],[Order Date]])</f>
        <v>2026</v>
      </c>
      <c r="D2048" s="16" t="str">
        <f>"Q"&amp;ROUNDUP(MONTH(SalesDataTable[[#This Row],[Order Date]])/3,0)</f>
        <v>Q4</v>
      </c>
      <c r="E2048" s="4">
        <f>MONTH(SalesDataTable[[#This Row],[Order Date]])</f>
        <v>10</v>
      </c>
      <c r="F2048" s="16" t="str">
        <f>TEXT(SalesDataTable[[#This Row],[Order Date]],"MMM")</f>
        <v>Oct</v>
      </c>
      <c r="G2048" s="4" t="s">
        <v>20</v>
      </c>
      <c r="H2048" s="4" t="s">
        <v>47</v>
      </c>
      <c r="I2048" s="4" t="s">
        <v>2</v>
      </c>
      <c r="J2048" s="4" t="s">
        <v>13</v>
      </c>
      <c r="K2048" s="4" t="s">
        <v>9</v>
      </c>
      <c r="L2048" s="4" t="s">
        <v>10</v>
      </c>
      <c r="M2048" s="8">
        <v>5</v>
      </c>
      <c r="N2048" s="5">
        <v>90.12</v>
      </c>
      <c r="O2048" s="6">
        <v>0</v>
      </c>
      <c r="P2048" s="5">
        <v>46.67</v>
      </c>
      <c r="Q2048" s="5">
        <f t="shared" si="124"/>
        <v>450.6</v>
      </c>
      <c r="R2048" s="5">
        <f t="shared" si="125"/>
        <v>233.35000000000002</v>
      </c>
      <c r="S2048" s="5">
        <f t="shared" si="126"/>
        <v>217.25</v>
      </c>
      <c r="T2048" s="7">
        <f t="shared" si="127"/>
        <v>0.48213493120284062</v>
      </c>
    </row>
    <row r="2049" spans="1:20" ht="15.6">
      <c r="A2049" s="2">
        <v>2374</v>
      </c>
      <c r="B2049" s="3">
        <v>46299</v>
      </c>
      <c r="C2049" s="4">
        <f>YEAR(SalesDataTable[[#This Row],[Order Date]])</f>
        <v>2026</v>
      </c>
      <c r="D2049" s="16" t="str">
        <f>"Q"&amp;ROUNDUP(MONTH(SalesDataTable[[#This Row],[Order Date]])/3,0)</f>
        <v>Q4</v>
      </c>
      <c r="E2049" s="4">
        <f>MONTH(SalesDataTable[[#This Row],[Order Date]])</f>
        <v>10</v>
      </c>
      <c r="F2049" s="16" t="str">
        <f>TEXT(SalesDataTable[[#This Row],[Order Date]],"MMM")</f>
        <v>Oct</v>
      </c>
      <c r="G2049" s="4" t="s">
        <v>20</v>
      </c>
      <c r="H2049" s="4" t="s">
        <v>47</v>
      </c>
      <c r="I2049" s="4" t="s">
        <v>28</v>
      </c>
      <c r="J2049" s="4" t="s">
        <v>3</v>
      </c>
      <c r="K2049" s="4" t="s">
        <v>9</v>
      </c>
      <c r="L2049" s="4" t="s">
        <v>46</v>
      </c>
      <c r="M2049" s="8">
        <v>1</v>
      </c>
      <c r="N2049" s="5">
        <v>70.400000000000006</v>
      </c>
      <c r="O2049" s="6">
        <v>0</v>
      </c>
      <c r="P2049" s="5">
        <v>32.43</v>
      </c>
      <c r="Q2049" s="5">
        <f t="shared" si="124"/>
        <v>70.400000000000006</v>
      </c>
      <c r="R2049" s="5">
        <f t="shared" si="125"/>
        <v>32.43</v>
      </c>
      <c r="S2049" s="5">
        <f t="shared" si="126"/>
        <v>37.970000000000006</v>
      </c>
      <c r="T2049" s="7">
        <f t="shared" si="127"/>
        <v>0.53934659090909098</v>
      </c>
    </row>
    <row r="2050" spans="1:20" ht="15.6">
      <c r="A2050" s="2">
        <v>4840</v>
      </c>
      <c r="B2050" s="3">
        <v>46299</v>
      </c>
      <c r="C2050" s="4">
        <f>YEAR(SalesDataTable[[#This Row],[Order Date]])</f>
        <v>2026</v>
      </c>
      <c r="D2050" s="16" t="str">
        <f>"Q"&amp;ROUNDUP(MONTH(SalesDataTable[[#This Row],[Order Date]])/3,0)</f>
        <v>Q4</v>
      </c>
      <c r="E2050" s="4">
        <f>MONTH(SalesDataTable[[#This Row],[Order Date]])</f>
        <v>10</v>
      </c>
      <c r="F2050" s="16" t="str">
        <f>TEXT(SalesDataTable[[#This Row],[Order Date]],"MMM")</f>
        <v>Oct</v>
      </c>
      <c r="G2050" s="4" t="s">
        <v>6</v>
      </c>
      <c r="H2050" s="4" t="s">
        <v>43</v>
      </c>
      <c r="I2050" s="4" t="s">
        <v>8</v>
      </c>
      <c r="J2050" s="4" t="s">
        <v>16</v>
      </c>
      <c r="K2050" s="4" t="s">
        <v>23</v>
      </c>
      <c r="L2050" s="4" t="s">
        <v>29</v>
      </c>
      <c r="M2050" s="8">
        <v>6</v>
      </c>
      <c r="N2050" s="5">
        <v>191.08</v>
      </c>
      <c r="O2050" s="6">
        <v>0.1</v>
      </c>
      <c r="P2050" s="5">
        <v>102.93</v>
      </c>
      <c r="Q2050" s="5">
        <f t="shared" ref="Q2050:Q2113" si="128">M2050*N2050*(1-O2050)</f>
        <v>1031.8320000000001</v>
      </c>
      <c r="R2050" s="5">
        <f t="shared" ref="R2050:R2113" si="129">M2050*P2050</f>
        <v>617.58000000000004</v>
      </c>
      <c r="S2050" s="5">
        <f t="shared" ref="S2050:S2113" si="130">Q2050-R2050</f>
        <v>414.25200000000007</v>
      </c>
      <c r="T2050" s="7">
        <f t="shared" ref="T2050:T2113" si="131">IFERROR(S2050/Q2050,0)</f>
        <v>0.40147233270532412</v>
      </c>
    </row>
    <row r="2051" spans="1:20" ht="15.6">
      <c r="A2051" s="2">
        <v>4984</v>
      </c>
      <c r="B2051" s="3">
        <v>46299</v>
      </c>
      <c r="C2051" s="4">
        <f>YEAR(SalesDataTable[[#This Row],[Order Date]])</f>
        <v>2026</v>
      </c>
      <c r="D2051" s="16" t="str">
        <f>"Q"&amp;ROUNDUP(MONTH(SalesDataTable[[#This Row],[Order Date]])/3,0)</f>
        <v>Q4</v>
      </c>
      <c r="E2051" s="4">
        <f>MONTH(SalesDataTable[[#This Row],[Order Date]])</f>
        <v>10</v>
      </c>
      <c r="F2051" s="16" t="str">
        <f>TEXT(SalesDataTable[[#This Row],[Order Date]],"MMM")</f>
        <v>Oct</v>
      </c>
      <c r="G2051" s="4" t="s">
        <v>11</v>
      </c>
      <c r="H2051" s="4" t="s">
        <v>52</v>
      </c>
      <c r="I2051" s="4" t="s">
        <v>2</v>
      </c>
      <c r="J2051" s="4" t="s">
        <v>3</v>
      </c>
      <c r="K2051" s="4" t="s">
        <v>34</v>
      </c>
      <c r="L2051" s="4" t="s">
        <v>42</v>
      </c>
      <c r="M2051" s="8">
        <v>1</v>
      </c>
      <c r="N2051" s="5">
        <v>36.590000000000003</v>
      </c>
      <c r="O2051" s="6">
        <v>0</v>
      </c>
      <c r="P2051" s="5">
        <v>13.62</v>
      </c>
      <c r="Q2051" s="5">
        <f t="shared" si="128"/>
        <v>36.590000000000003</v>
      </c>
      <c r="R2051" s="5">
        <f t="shared" si="129"/>
        <v>13.62</v>
      </c>
      <c r="S2051" s="5">
        <f t="shared" si="130"/>
        <v>22.970000000000006</v>
      </c>
      <c r="T2051" s="7">
        <f t="shared" si="131"/>
        <v>0.62776714949439749</v>
      </c>
    </row>
    <row r="2052" spans="1:20" ht="15.6">
      <c r="A2052" s="2">
        <v>641</v>
      </c>
      <c r="B2052" s="3">
        <v>46300</v>
      </c>
      <c r="C2052" s="4">
        <f>YEAR(SalesDataTable[[#This Row],[Order Date]])</f>
        <v>2026</v>
      </c>
      <c r="D2052" s="16" t="str">
        <f>"Q"&amp;ROUNDUP(MONTH(SalesDataTable[[#This Row],[Order Date]])/3,0)</f>
        <v>Q4</v>
      </c>
      <c r="E2052" s="4">
        <f>MONTH(SalesDataTable[[#This Row],[Order Date]])</f>
        <v>10</v>
      </c>
      <c r="F2052" s="16" t="str">
        <f>TEXT(SalesDataTable[[#This Row],[Order Date]],"MMM")</f>
        <v>Oct</v>
      </c>
      <c r="G2052" s="4" t="s">
        <v>6</v>
      </c>
      <c r="H2052" s="4" t="s">
        <v>41</v>
      </c>
      <c r="I2052" s="4" t="s">
        <v>19</v>
      </c>
      <c r="J2052" s="4" t="s">
        <v>3</v>
      </c>
      <c r="K2052" s="4" t="s">
        <v>23</v>
      </c>
      <c r="L2052" s="4" t="s">
        <v>51</v>
      </c>
      <c r="M2052" s="8">
        <v>2</v>
      </c>
      <c r="N2052" s="5">
        <v>125.38</v>
      </c>
      <c r="O2052" s="6">
        <v>0.05</v>
      </c>
      <c r="P2052" s="5">
        <v>59.12</v>
      </c>
      <c r="Q2052" s="5">
        <f t="shared" si="128"/>
        <v>238.22199999999998</v>
      </c>
      <c r="R2052" s="5">
        <f t="shared" si="129"/>
        <v>118.24</v>
      </c>
      <c r="S2052" s="5">
        <f t="shared" si="130"/>
        <v>119.98199999999999</v>
      </c>
      <c r="T2052" s="7">
        <f t="shared" si="131"/>
        <v>0.5036562534106841</v>
      </c>
    </row>
    <row r="2053" spans="1:20" ht="15.6">
      <c r="A2053" s="2">
        <v>1358</v>
      </c>
      <c r="B2053" s="3">
        <v>46300</v>
      </c>
      <c r="C2053" s="4">
        <f>YEAR(SalesDataTable[[#This Row],[Order Date]])</f>
        <v>2026</v>
      </c>
      <c r="D2053" s="16" t="str">
        <f>"Q"&amp;ROUNDUP(MONTH(SalesDataTable[[#This Row],[Order Date]])/3,0)</f>
        <v>Q4</v>
      </c>
      <c r="E2053" s="4">
        <f>MONTH(SalesDataTable[[#This Row],[Order Date]])</f>
        <v>10</v>
      </c>
      <c r="F2053" s="16" t="str">
        <f>TEXT(SalesDataTable[[#This Row],[Order Date]],"MMM")</f>
        <v>Oct</v>
      </c>
      <c r="G2053" s="4" t="s">
        <v>0</v>
      </c>
      <c r="H2053" s="4" t="s">
        <v>1</v>
      </c>
      <c r="I2053" s="4" t="s">
        <v>2</v>
      </c>
      <c r="J2053" s="4" t="s">
        <v>13</v>
      </c>
      <c r="K2053" s="4" t="s">
        <v>14</v>
      </c>
      <c r="L2053" s="4" t="s">
        <v>15</v>
      </c>
      <c r="M2053" s="8">
        <v>1</v>
      </c>
      <c r="N2053" s="5">
        <v>35.71</v>
      </c>
      <c r="O2053" s="6">
        <v>0</v>
      </c>
      <c r="P2053" s="5">
        <v>13.3</v>
      </c>
      <c r="Q2053" s="5">
        <f t="shared" si="128"/>
        <v>35.71</v>
      </c>
      <c r="R2053" s="5">
        <f t="shared" si="129"/>
        <v>13.3</v>
      </c>
      <c r="S2053" s="5">
        <f t="shared" si="130"/>
        <v>22.41</v>
      </c>
      <c r="T2053" s="7">
        <f t="shared" si="131"/>
        <v>0.62755530663679637</v>
      </c>
    </row>
    <row r="2054" spans="1:20" ht="15.6">
      <c r="A2054" s="2">
        <v>3904</v>
      </c>
      <c r="B2054" s="3">
        <v>46300</v>
      </c>
      <c r="C2054" s="4">
        <f>YEAR(SalesDataTable[[#This Row],[Order Date]])</f>
        <v>2026</v>
      </c>
      <c r="D2054" s="16" t="str">
        <f>"Q"&amp;ROUNDUP(MONTH(SalesDataTable[[#This Row],[Order Date]])/3,0)</f>
        <v>Q4</v>
      </c>
      <c r="E2054" s="4">
        <f>MONTH(SalesDataTable[[#This Row],[Order Date]])</f>
        <v>10</v>
      </c>
      <c r="F2054" s="16" t="str">
        <f>TEXT(SalesDataTable[[#This Row],[Order Date]],"MMM")</f>
        <v>Oct</v>
      </c>
      <c r="G2054" s="4" t="s">
        <v>6</v>
      </c>
      <c r="H2054" s="4" t="s">
        <v>27</v>
      </c>
      <c r="I2054" s="4" t="s">
        <v>2</v>
      </c>
      <c r="J2054" s="4" t="s">
        <v>3</v>
      </c>
      <c r="K2054" s="4" t="s">
        <v>14</v>
      </c>
      <c r="L2054" s="4" t="s">
        <v>32</v>
      </c>
      <c r="M2054" s="8">
        <v>2</v>
      </c>
      <c r="N2054" s="5">
        <v>46.72</v>
      </c>
      <c r="O2054" s="6">
        <v>0</v>
      </c>
      <c r="P2054" s="5">
        <v>18.39</v>
      </c>
      <c r="Q2054" s="5">
        <f t="shared" si="128"/>
        <v>93.44</v>
      </c>
      <c r="R2054" s="5">
        <f t="shared" si="129"/>
        <v>36.78</v>
      </c>
      <c r="S2054" s="5">
        <f t="shared" si="130"/>
        <v>56.66</v>
      </c>
      <c r="T2054" s="7">
        <f t="shared" si="131"/>
        <v>0.60637842465753422</v>
      </c>
    </row>
    <row r="2055" spans="1:20" ht="15.6">
      <c r="A2055" s="2">
        <v>4336</v>
      </c>
      <c r="B2055" s="3">
        <v>46300</v>
      </c>
      <c r="C2055" s="4">
        <f>YEAR(SalesDataTable[[#This Row],[Order Date]])</f>
        <v>2026</v>
      </c>
      <c r="D2055" s="16" t="str">
        <f>"Q"&amp;ROUNDUP(MONTH(SalesDataTable[[#This Row],[Order Date]])/3,0)</f>
        <v>Q4</v>
      </c>
      <c r="E2055" s="4">
        <f>MONTH(SalesDataTable[[#This Row],[Order Date]])</f>
        <v>10</v>
      </c>
      <c r="F2055" s="16" t="str">
        <f>TEXT(SalesDataTable[[#This Row],[Order Date]],"MMM")</f>
        <v>Oct</v>
      </c>
      <c r="G2055" s="4" t="s">
        <v>0</v>
      </c>
      <c r="H2055" s="4" t="s">
        <v>50</v>
      </c>
      <c r="I2055" s="4" t="s">
        <v>28</v>
      </c>
      <c r="J2055" s="4" t="s">
        <v>3</v>
      </c>
      <c r="K2055" s="4" t="s">
        <v>9</v>
      </c>
      <c r="L2055" s="4" t="s">
        <v>17</v>
      </c>
      <c r="M2055" s="8">
        <v>1</v>
      </c>
      <c r="N2055" s="5">
        <v>143.16999999999999</v>
      </c>
      <c r="O2055" s="6">
        <v>0.05</v>
      </c>
      <c r="P2055" s="5">
        <v>81.290000000000006</v>
      </c>
      <c r="Q2055" s="5">
        <f t="shared" si="128"/>
        <v>136.01149999999998</v>
      </c>
      <c r="R2055" s="5">
        <f t="shared" si="129"/>
        <v>81.290000000000006</v>
      </c>
      <c r="S2055" s="5">
        <f t="shared" si="130"/>
        <v>54.721499999999978</v>
      </c>
      <c r="T2055" s="7">
        <f t="shared" si="131"/>
        <v>0.40232995004098904</v>
      </c>
    </row>
    <row r="2056" spans="1:20" ht="15.6">
      <c r="A2056" s="2">
        <v>4705</v>
      </c>
      <c r="B2056" s="3">
        <v>46300</v>
      </c>
      <c r="C2056" s="4">
        <f>YEAR(SalesDataTable[[#This Row],[Order Date]])</f>
        <v>2026</v>
      </c>
      <c r="D2056" s="16" t="str">
        <f>"Q"&amp;ROUNDUP(MONTH(SalesDataTable[[#This Row],[Order Date]])/3,0)</f>
        <v>Q4</v>
      </c>
      <c r="E2056" s="4">
        <f>MONTH(SalesDataTable[[#This Row],[Order Date]])</f>
        <v>10</v>
      </c>
      <c r="F2056" s="16" t="str">
        <f>TEXT(SalesDataTable[[#This Row],[Order Date]],"MMM")</f>
        <v>Oct</v>
      </c>
      <c r="G2056" s="4" t="s">
        <v>0</v>
      </c>
      <c r="H2056" s="4" t="s">
        <v>1</v>
      </c>
      <c r="I2056" s="4" t="s">
        <v>19</v>
      </c>
      <c r="J2056" s="4" t="s">
        <v>3</v>
      </c>
      <c r="K2056" s="4" t="s">
        <v>23</v>
      </c>
      <c r="L2056" s="4" t="s">
        <v>51</v>
      </c>
      <c r="M2056" s="8">
        <v>1</v>
      </c>
      <c r="N2056" s="5">
        <v>125.88</v>
      </c>
      <c r="O2056" s="6">
        <v>0</v>
      </c>
      <c r="P2056" s="5">
        <v>62.46</v>
      </c>
      <c r="Q2056" s="5">
        <f t="shared" si="128"/>
        <v>125.88</v>
      </c>
      <c r="R2056" s="5">
        <f t="shared" si="129"/>
        <v>62.46</v>
      </c>
      <c r="S2056" s="5">
        <f t="shared" si="130"/>
        <v>63.419999999999995</v>
      </c>
      <c r="T2056" s="7">
        <f t="shared" si="131"/>
        <v>0.50381315538608196</v>
      </c>
    </row>
    <row r="2057" spans="1:20" ht="15.6">
      <c r="A2057" s="2">
        <v>1094</v>
      </c>
      <c r="B2057" s="3">
        <v>46301</v>
      </c>
      <c r="C2057" s="4">
        <f>YEAR(SalesDataTable[[#This Row],[Order Date]])</f>
        <v>2026</v>
      </c>
      <c r="D2057" s="16" t="str">
        <f>"Q"&amp;ROUNDUP(MONTH(SalesDataTable[[#This Row],[Order Date]])/3,0)</f>
        <v>Q4</v>
      </c>
      <c r="E2057" s="4">
        <f>MONTH(SalesDataTable[[#This Row],[Order Date]])</f>
        <v>10</v>
      </c>
      <c r="F2057" s="16" t="str">
        <f>TEXT(SalesDataTable[[#This Row],[Order Date]],"MMM")</f>
        <v>Oct</v>
      </c>
      <c r="G2057" s="4" t="s">
        <v>20</v>
      </c>
      <c r="H2057" s="4" t="s">
        <v>21</v>
      </c>
      <c r="I2057" s="4" t="s">
        <v>2</v>
      </c>
      <c r="J2057" s="4" t="s">
        <v>13</v>
      </c>
      <c r="K2057" s="4" t="s">
        <v>34</v>
      </c>
      <c r="L2057" s="4" t="s">
        <v>38</v>
      </c>
      <c r="M2057" s="8">
        <v>2</v>
      </c>
      <c r="N2057" s="5">
        <v>121.81</v>
      </c>
      <c r="O2057" s="6">
        <v>0.05</v>
      </c>
      <c r="P2057" s="5">
        <v>67.72</v>
      </c>
      <c r="Q2057" s="5">
        <f t="shared" si="128"/>
        <v>231.43899999999999</v>
      </c>
      <c r="R2057" s="5">
        <f t="shared" si="129"/>
        <v>135.44</v>
      </c>
      <c r="S2057" s="5">
        <f t="shared" si="130"/>
        <v>95.998999999999995</v>
      </c>
      <c r="T2057" s="7">
        <f t="shared" si="131"/>
        <v>0.41479180259161158</v>
      </c>
    </row>
    <row r="2058" spans="1:20" ht="15.6">
      <c r="A2058" s="2">
        <v>3926</v>
      </c>
      <c r="B2058" s="3">
        <v>46301</v>
      </c>
      <c r="C2058" s="4">
        <f>YEAR(SalesDataTable[[#This Row],[Order Date]])</f>
        <v>2026</v>
      </c>
      <c r="D2058" s="16" t="str">
        <f>"Q"&amp;ROUNDUP(MONTH(SalesDataTable[[#This Row],[Order Date]])/3,0)</f>
        <v>Q4</v>
      </c>
      <c r="E2058" s="4">
        <f>MONTH(SalesDataTable[[#This Row],[Order Date]])</f>
        <v>10</v>
      </c>
      <c r="F2058" s="16" t="str">
        <f>TEXT(SalesDataTable[[#This Row],[Order Date]],"MMM")</f>
        <v>Oct</v>
      </c>
      <c r="G2058" s="4" t="s">
        <v>11</v>
      </c>
      <c r="H2058" s="4" t="s">
        <v>25</v>
      </c>
      <c r="I2058" s="4" t="s">
        <v>2</v>
      </c>
      <c r="J2058" s="4" t="s">
        <v>16</v>
      </c>
      <c r="K2058" s="4" t="s">
        <v>9</v>
      </c>
      <c r="L2058" s="4" t="s">
        <v>37</v>
      </c>
      <c r="M2058" s="8">
        <v>6</v>
      </c>
      <c r="N2058" s="5">
        <v>154.93</v>
      </c>
      <c r="O2058" s="6">
        <v>0.05</v>
      </c>
      <c r="P2058" s="5">
        <v>79.430000000000007</v>
      </c>
      <c r="Q2058" s="5">
        <f t="shared" si="128"/>
        <v>883.101</v>
      </c>
      <c r="R2058" s="5">
        <f t="shared" si="129"/>
        <v>476.58000000000004</v>
      </c>
      <c r="S2058" s="5">
        <f t="shared" si="130"/>
        <v>406.52099999999996</v>
      </c>
      <c r="T2058" s="7">
        <f t="shared" si="131"/>
        <v>0.46033352923391546</v>
      </c>
    </row>
    <row r="2059" spans="1:20" ht="15.6">
      <c r="A2059" s="2">
        <v>524</v>
      </c>
      <c r="B2059" s="3">
        <v>46302</v>
      </c>
      <c r="C2059" s="4">
        <f>YEAR(SalesDataTable[[#This Row],[Order Date]])</f>
        <v>2026</v>
      </c>
      <c r="D2059" s="16" t="str">
        <f>"Q"&amp;ROUNDUP(MONTH(SalesDataTable[[#This Row],[Order Date]])/3,0)</f>
        <v>Q4</v>
      </c>
      <c r="E2059" s="4">
        <f>MONTH(SalesDataTable[[#This Row],[Order Date]])</f>
        <v>10</v>
      </c>
      <c r="F2059" s="16" t="str">
        <f>TEXT(SalesDataTable[[#This Row],[Order Date]],"MMM")</f>
        <v>Oct</v>
      </c>
      <c r="G2059" s="4" t="s">
        <v>20</v>
      </c>
      <c r="H2059" s="4" t="s">
        <v>33</v>
      </c>
      <c r="I2059" s="4" t="s">
        <v>19</v>
      </c>
      <c r="J2059" s="4" t="s">
        <v>13</v>
      </c>
      <c r="K2059" s="4" t="s">
        <v>4</v>
      </c>
      <c r="L2059" s="4" t="s">
        <v>30</v>
      </c>
      <c r="M2059" s="8">
        <v>2</v>
      </c>
      <c r="N2059" s="5">
        <v>101.1</v>
      </c>
      <c r="O2059" s="6">
        <v>0.15</v>
      </c>
      <c r="P2059" s="5">
        <v>51.61</v>
      </c>
      <c r="Q2059" s="5">
        <f t="shared" si="128"/>
        <v>171.86999999999998</v>
      </c>
      <c r="R2059" s="5">
        <f t="shared" si="129"/>
        <v>103.22</v>
      </c>
      <c r="S2059" s="5">
        <f t="shared" si="130"/>
        <v>68.649999999999977</v>
      </c>
      <c r="T2059" s="7">
        <f t="shared" si="131"/>
        <v>0.39942980159422814</v>
      </c>
    </row>
    <row r="2060" spans="1:20" ht="15.6">
      <c r="A2060" s="2">
        <v>2277</v>
      </c>
      <c r="B2060" s="3">
        <v>46302</v>
      </c>
      <c r="C2060" s="4">
        <f>YEAR(SalesDataTable[[#This Row],[Order Date]])</f>
        <v>2026</v>
      </c>
      <c r="D2060" s="16" t="str">
        <f>"Q"&amp;ROUNDUP(MONTH(SalesDataTable[[#This Row],[Order Date]])/3,0)</f>
        <v>Q4</v>
      </c>
      <c r="E2060" s="4">
        <f>MONTH(SalesDataTable[[#This Row],[Order Date]])</f>
        <v>10</v>
      </c>
      <c r="F2060" s="16" t="str">
        <f>TEXT(SalesDataTable[[#This Row],[Order Date]],"MMM")</f>
        <v>Oct</v>
      </c>
      <c r="G2060" s="4" t="s">
        <v>0</v>
      </c>
      <c r="H2060" s="4" t="s">
        <v>1</v>
      </c>
      <c r="I2060" s="4" t="s">
        <v>2</v>
      </c>
      <c r="J2060" s="4" t="s">
        <v>13</v>
      </c>
      <c r="K2060" s="4" t="s">
        <v>4</v>
      </c>
      <c r="L2060" s="4" t="s">
        <v>30</v>
      </c>
      <c r="M2060" s="8">
        <v>2</v>
      </c>
      <c r="N2060" s="5">
        <v>105</v>
      </c>
      <c r="O2060" s="6">
        <v>0</v>
      </c>
      <c r="P2060" s="5">
        <v>50.3</v>
      </c>
      <c r="Q2060" s="5">
        <f t="shared" si="128"/>
        <v>210</v>
      </c>
      <c r="R2060" s="5">
        <f t="shared" si="129"/>
        <v>100.6</v>
      </c>
      <c r="S2060" s="5">
        <f t="shared" si="130"/>
        <v>109.4</v>
      </c>
      <c r="T2060" s="7">
        <f t="shared" si="131"/>
        <v>0.52095238095238094</v>
      </c>
    </row>
    <row r="2061" spans="1:20" ht="15.6">
      <c r="A2061" s="2">
        <v>2442</v>
      </c>
      <c r="B2061" s="3">
        <v>46302</v>
      </c>
      <c r="C2061" s="4">
        <f>YEAR(SalesDataTable[[#This Row],[Order Date]])</f>
        <v>2026</v>
      </c>
      <c r="D2061" s="16" t="str">
        <f>"Q"&amp;ROUNDUP(MONTH(SalesDataTable[[#This Row],[Order Date]])/3,0)</f>
        <v>Q4</v>
      </c>
      <c r="E2061" s="4">
        <f>MONTH(SalesDataTable[[#This Row],[Order Date]])</f>
        <v>10</v>
      </c>
      <c r="F2061" s="16" t="str">
        <f>TEXT(SalesDataTable[[#This Row],[Order Date]],"MMM")</f>
        <v>Oct</v>
      </c>
      <c r="G2061" s="4" t="s">
        <v>11</v>
      </c>
      <c r="H2061" s="4" t="s">
        <v>12</v>
      </c>
      <c r="I2061" s="4" t="s">
        <v>8</v>
      </c>
      <c r="J2061" s="4" t="s">
        <v>16</v>
      </c>
      <c r="K2061" s="4" t="s">
        <v>9</v>
      </c>
      <c r="L2061" s="4" t="s">
        <v>37</v>
      </c>
      <c r="M2061" s="8">
        <v>4</v>
      </c>
      <c r="N2061" s="5">
        <v>157.12</v>
      </c>
      <c r="O2061" s="6">
        <v>0.15</v>
      </c>
      <c r="P2061" s="5">
        <v>77.98</v>
      </c>
      <c r="Q2061" s="5">
        <f t="shared" si="128"/>
        <v>534.20799999999997</v>
      </c>
      <c r="R2061" s="5">
        <f t="shared" si="129"/>
        <v>311.92</v>
      </c>
      <c r="S2061" s="5">
        <f t="shared" si="130"/>
        <v>222.28799999999995</v>
      </c>
      <c r="T2061" s="7">
        <f t="shared" si="131"/>
        <v>0.41610758356295668</v>
      </c>
    </row>
    <row r="2062" spans="1:20" ht="15.6">
      <c r="A2062" s="2">
        <v>2809</v>
      </c>
      <c r="B2062" s="3">
        <v>46302</v>
      </c>
      <c r="C2062" s="4">
        <f>YEAR(SalesDataTable[[#This Row],[Order Date]])</f>
        <v>2026</v>
      </c>
      <c r="D2062" s="16" t="str">
        <f>"Q"&amp;ROUNDUP(MONTH(SalesDataTable[[#This Row],[Order Date]])/3,0)</f>
        <v>Q4</v>
      </c>
      <c r="E2062" s="4">
        <f>MONTH(SalesDataTable[[#This Row],[Order Date]])</f>
        <v>10</v>
      </c>
      <c r="F2062" s="16" t="str">
        <f>TEXT(SalesDataTable[[#This Row],[Order Date]],"MMM")</f>
        <v>Oct</v>
      </c>
      <c r="G2062" s="4" t="s">
        <v>20</v>
      </c>
      <c r="H2062" s="4" t="s">
        <v>33</v>
      </c>
      <c r="I2062" s="4" t="s">
        <v>2</v>
      </c>
      <c r="J2062" s="4" t="s">
        <v>3</v>
      </c>
      <c r="K2062" s="4" t="s">
        <v>9</v>
      </c>
      <c r="L2062" s="4" t="s">
        <v>46</v>
      </c>
      <c r="M2062" s="8">
        <v>3</v>
      </c>
      <c r="N2062" s="5">
        <v>70.239999999999995</v>
      </c>
      <c r="O2062" s="6">
        <v>0.05</v>
      </c>
      <c r="P2062" s="5">
        <v>31.96</v>
      </c>
      <c r="Q2062" s="5">
        <f t="shared" si="128"/>
        <v>200.18399999999997</v>
      </c>
      <c r="R2062" s="5">
        <f t="shared" si="129"/>
        <v>95.88</v>
      </c>
      <c r="S2062" s="5">
        <f t="shared" si="130"/>
        <v>104.30399999999997</v>
      </c>
      <c r="T2062" s="7">
        <f t="shared" si="131"/>
        <v>0.5210406426087999</v>
      </c>
    </row>
    <row r="2063" spans="1:20" ht="15.6">
      <c r="A2063" s="2">
        <v>2946</v>
      </c>
      <c r="B2063" s="3">
        <v>46302</v>
      </c>
      <c r="C2063" s="4">
        <f>YEAR(SalesDataTable[[#This Row],[Order Date]])</f>
        <v>2026</v>
      </c>
      <c r="D2063" s="16" t="str">
        <f>"Q"&amp;ROUNDUP(MONTH(SalesDataTable[[#This Row],[Order Date]])/3,0)</f>
        <v>Q4</v>
      </c>
      <c r="E2063" s="4">
        <f>MONTH(SalesDataTable[[#This Row],[Order Date]])</f>
        <v>10</v>
      </c>
      <c r="F2063" s="16" t="str">
        <f>TEXT(SalesDataTable[[#This Row],[Order Date]],"MMM")</f>
        <v>Oct</v>
      </c>
      <c r="G2063" s="4" t="s">
        <v>11</v>
      </c>
      <c r="H2063" s="4" t="s">
        <v>52</v>
      </c>
      <c r="I2063" s="4" t="s">
        <v>2</v>
      </c>
      <c r="J2063" s="4" t="s">
        <v>3</v>
      </c>
      <c r="K2063" s="4" t="s">
        <v>4</v>
      </c>
      <c r="L2063" s="4" t="s">
        <v>30</v>
      </c>
      <c r="M2063" s="8">
        <v>1</v>
      </c>
      <c r="N2063" s="5">
        <v>103.48</v>
      </c>
      <c r="O2063" s="6">
        <v>0.1</v>
      </c>
      <c r="P2063" s="5">
        <v>51.33</v>
      </c>
      <c r="Q2063" s="5">
        <f t="shared" si="128"/>
        <v>93.132000000000005</v>
      </c>
      <c r="R2063" s="5">
        <f t="shared" si="129"/>
        <v>51.33</v>
      </c>
      <c r="S2063" s="5">
        <f t="shared" si="130"/>
        <v>41.802000000000007</v>
      </c>
      <c r="T2063" s="7">
        <f t="shared" si="131"/>
        <v>0.4488467980930293</v>
      </c>
    </row>
    <row r="2064" spans="1:20" ht="15.6">
      <c r="A2064" s="2">
        <v>4147</v>
      </c>
      <c r="B2064" s="3">
        <v>46302</v>
      </c>
      <c r="C2064" s="4">
        <f>YEAR(SalesDataTable[[#This Row],[Order Date]])</f>
        <v>2026</v>
      </c>
      <c r="D2064" s="16" t="str">
        <f>"Q"&amp;ROUNDUP(MONTH(SalesDataTable[[#This Row],[Order Date]])/3,0)</f>
        <v>Q4</v>
      </c>
      <c r="E2064" s="4">
        <f>MONTH(SalesDataTable[[#This Row],[Order Date]])</f>
        <v>10</v>
      </c>
      <c r="F2064" s="16" t="str">
        <f>TEXT(SalesDataTable[[#This Row],[Order Date]],"MMM")</f>
        <v>Oct</v>
      </c>
      <c r="G2064" s="4" t="s">
        <v>6</v>
      </c>
      <c r="H2064" s="4" t="s">
        <v>43</v>
      </c>
      <c r="I2064" s="4" t="s">
        <v>19</v>
      </c>
      <c r="J2064" s="4" t="s">
        <v>3</v>
      </c>
      <c r="K2064" s="4" t="s">
        <v>4</v>
      </c>
      <c r="L2064" s="4" t="s">
        <v>26</v>
      </c>
      <c r="M2064" s="8">
        <v>3</v>
      </c>
      <c r="N2064" s="5">
        <v>40.770000000000003</v>
      </c>
      <c r="O2064" s="6">
        <v>0.05</v>
      </c>
      <c r="P2064" s="5">
        <v>16.68</v>
      </c>
      <c r="Q2064" s="5">
        <f t="shared" si="128"/>
        <v>116.19449999999999</v>
      </c>
      <c r="R2064" s="5">
        <f t="shared" si="129"/>
        <v>50.04</v>
      </c>
      <c r="S2064" s="5">
        <f t="shared" si="130"/>
        <v>66.154499999999985</v>
      </c>
      <c r="T2064" s="7">
        <f t="shared" si="131"/>
        <v>0.56934278300608021</v>
      </c>
    </row>
    <row r="2065" spans="1:20" ht="15.6">
      <c r="A2065" s="2">
        <v>4164</v>
      </c>
      <c r="B2065" s="3">
        <v>46302</v>
      </c>
      <c r="C2065" s="4">
        <f>YEAR(SalesDataTable[[#This Row],[Order Date]])</f>
        <v>2026</v>
      </c>
      <c r="D2065" s="16" t="str">
        <f>"Q"&amp;ROUNDUP(MONTH(SalesDataTable[[#This Row],[Order Date]])/3,0)</f>
        <v>Q4</v>
      </c>
      <c r="E2065" s="4">
        <f>MONTH(SalesDataTable[[#This Row],[Order Date]])</f>
        <v>10</v>
      </c>
      <c r="F2065" s="16" t="str">
        <f>TEXT(SalesDataTable[[#This Row],[Order Date]],"MMM")</f>
        <v>Oct</v>
      </c>
      <c r="G2065" s="4" t="s">
        <v>0</v>
      </c>
      <c r="H2065" s="4" t="s">
        <v>36</v>
      </c>
      <c r="I2065" s="4" t="s">
        <v>19</v>
      </c>
      <c r="J2065" s="4" t="s">
        <v>13</v>
      </c>
      <c r="K2065" s="4" t="s">
        <v>9</v>
      </c>
      <c r="L2065" s="4" t="s">
        <v>17</v>
      </c>
      <c r="M2065" s="8">
        <v>2</v>
      </c>
      <c r="N2065" s="5">
        <v>143.41999999999999</v>
      </c>
      <c r="O2065" s="6">
        <v>0</v>
      </c>
      <c r="P2065" s="5">
        <v>81.44</v>
      </c>
      <c r="Q2065" s="5">
        <f t="shared" si="128"/>
        <v>286.83999999999997</v>
      </c>
      <c r="R2065" s="5">
        <f t="shared" si="129"/>
        <v>162.88</v>
      </c>
      <c r="S2065" s="5">
        <f t="shared" si="130"/>
        <v>123.95999999999998</v>
      </c>
      <c r="T2065" s="7">
        <f t="shared" si="131"/>
        <v>0.43215730023706594</v>
      </c>
    </row>
    <row r="2066" spans="1:20" ht="15.6">
      <c r="A2066" s="2">
        <v>4275</v>
      </c>
      <c r="B2066" s="3">
        <v>46302</v>
      </c>
      <c r="C2066" s="4">
        <f>YEAR(SalesDataTable[[#This Row],[Order Date]])</f>
        <v>2026</v>
      </c>
      <c r="D2066" s="16" t="str">
        <f>"Q"&amp;ROUNDUP(MONTH(SalesDataTable[[#This Row],[Order Date]])/3,0)</f>
        <v>Q4</v>
      </c>
      <c r="E2066" s="4">
        <f>MONTH(SalesDataTable[[#This Row],[Order Date]])</f>
        <v>10</v>
      </c>
      <c r="F2066" s="16" t="str">
        <f>TEXT(SalesDataTable[[#This Row],[Order Date]],"MMM")</f>
        <v>Oct</v>
      </c>
      <c r="G2066" s="4" t="s">
        <v>20</v>
      </c>
      <c r="H2066" s="4" t="s">
        <v>31</v>
      </c>
      <c r="I2066" s="4" t="s">
        <v>28</v>
      </c>
      <c r="J2066" s="4" t="s">
        <v>3</v>
      </c>
      <c r="K2066" s="4" t="s">
        <v>4</v>
      </c>
      <c r="L2066" s="4" t="s">
        <v>22</v>
      </c>
      <c r="M2066" s="8">
        <v>1</v>
      </c>
      <c r="N2066" s="5">
        <v>49.56</v>
      </c>
      <c r="O2066" s="6">
        <v>0.05</v>
      </c>
      <c r="P2066" s="5">
        <v>22.88</v>
      </c>
      <c r="Q2066" s="5">
        <f t="shared" si="128"/>
        <v>47.082000000000001</v>
      </c>
      <c r="R2066" s="5">
        <f t="shared" si="129"/>
        <v>22.88</v>
      </c>
      <c r="S2066" s="5">
        <f t="shared" si="130"/>
        <v>24.202000000000002</v>
      </c>
      <c r="T2066" s="7">
        <f t="shared" si="131"/>
        <v>0.51403933562720361</v>
      </c>
    </row>
    <row r="2067" spans="1:20" ht="15.6">
      <c r="A2067" s="2">
        <v>5062</v>
      </c>
      <c r="B2067" s="3">
        <v>46302</v>
      </c>
      <c r="C2067" s="4">
        <f>YEAR(SalesDataTable[[#This Row],[Order Date]])</f>
        <v>2026</v>
      </c>
      <c r="D2067" s="16" t="str">
        <f>"Q"&amp;ROUNDUP(MONTH(SalesDataTable[[#This Row],[Order Date]])/3,0)</f>
        <v>Q4</v>
      </c>
      <c r="E2067" s="4">
        <f>MONTH(SalesDataTable[[#This Row],[Order Date]])</f>
        <v>10</v>
      </c>
      <c r="F2067" s="16" t="str">
        <f>TEXT(SalesDataTable[[#This Row],[Order Date]],"MMM")</f>
        <v>Oct</v>
      </c>
      <c r="G2067" s="4" t="s">
        <v>6</v>
      </c>
      <c r="H2067" s="4" t="s">
        <v>43</v>
      </c>
      <c r="I2067" s="4" t="s">
        <v>2</v>
      </c>
      <c r="J2067" s="4" t="s">
        <v>3</v>
      </c>
      <c r="K2067" s="4" t="s">
        <v>14</v>
      </c>
      <c r="L2067" s="4" t="s">
        <v>44</v>
      </c>
      <c r="M2067" s="8">
        <v>4</v>
      </c>
      <c r="N2067" s="5">
        <v>131.05000000000001</v>
      </c>
      <c r="O2067" s="6">
        <v>0</v>
      </c>
      <c r="P2067" s="5">
        <v>67.37</v>
      </c>
      <c r="Q2067" s="5">
        <f t="shared" si="128"/>
        <v>524.20000000000005</v>
      </c>
      <c r="R2067" s="5">
        <f t="shared" si="129"/>
        <v>269.48</v>
      </c>
      <c r="S2067" s="5">
        <f t="shared" si="130"/>
        <v>254.72000000000003</v>
      </c>
      <c r="T2067" s="7">
        <f t="shared" si="131"/>
        <v>0.48592140404425793</v>
      </c>
    </row>
    <row r="2068" spans="1:20" ht="15.6">
      <c r="A2068" s="2">
        <v>1126</v>
      </c>
      <c r="B2068" s="3">
        <v>46303</v>
      </c>
      <c r="C2068" s="4">
        <f>YEAR(SalesDataTable[[#This Row],[Order Date]])</f>
        <v>2026</v>
      </c>
      <c r="D2068" s="16" t="str">
        <f>"Q"&amp;ROUNDUP(MONTH(SalesDataTable[[#This Row],[Order Date]])/3,0)</f>
        <v>Q4</v>
      </c>
      <c r="E2068" s="4">
        <f>MONTH(SalesDataTable[[#This Row],[Order Date]])</f>
        <v>10</v>
      </c>
      <c r="F2068" s="16" t="str">
        <f>TEXT(SalesDataTable[[#This Row],[Order Date]],"MMM")</f>
        <v>Oct</v>
      </c>
      <c r="G2068" s="4" t="s">
        <v>0</v>
      </c>
      <c r="H2068" s="4" t="s">
        <v>36</v>
      </c>
      <c r="I2068" s="4" t="s">
        <v>2</v>
      </c>
      <c r="J2068" s="4" t="s">
        <v>16</v>
      </c>
      <c r="K2068" s="4" t="s">
        <v>4</v>
      </c>
      <c r="L2068" s="4" t="s">
        <v>22</v>
      </c>
      <c r="M2068" s="8">
        <v>1</v>
      </c>
      <c r="N2068" s="5">
        <v>51.35</v>
      </c>
      <c r="O2068" s="6">
        <v>0</v>
      </c>
      <c r="P2068" s="5">
        <v>22.98</v>
      </c>
      <c r="Q2068" s="5">
        <f t="shared" si="128"/>
        <v>51.35</v>
      </c>
      <c r="R2068" s="5">
        <f t="shared" si="129"/>
        <v>22.98</v>
      </c>
      <c r="S2068" s="5">
        <f t="shared" si="130"/>
        <v>28.37</v>
      </c>
      <c r="T2068" s="7">
        <f t="shared" si="131"/>
        <v>0.55248296007789677</v>
      </c>
    </row>
    <row r="2069" spans="1:20" ht="15.6">
      <c r="A2069" s="2">
        <v>1865</v>
      </c>
      <c r="B2069" s="3">
        <v>46303</v>
      </c>
      <c r="C2069" s="4">
        <f>YEAR(SalesDataTable[[#This Row],[Order Date]])</f>
        <v>2026</v>
      </c>
      <c r="D2069" s="16" t="str">
        <f>"Q"&amp;ROUNDUP(MONTH(SalesDataTable[[#This Row],[Order Date]])/3,0)</f>
        <v>Q4</v>
      </c>
      <c r="E2069" s="4">
        <f>MONTH(SalesDataTable[[#This Row],[Order Date]])</f>
        <v>10</v>
      </c>
      <c r="F2069" s="16" t="str">
        <f>TEXT(SalesDataTable[[#This Row],[Order Date]],"MMM")</f>
        <v>Oct</v>
      </c>
      <c r="G2069" s="4" t="s">
        <v>20</v>
      </c>
      <c r="H2069" s="4" t="s">
        <v>33</v>
      </c>
      <c r="I2069" s="4" t="s">
        <v>2</v>
      </c>
      <c r="J2069" s="4" t="s">
        <v>3</v>
      </c>
      <c r="K2069" s="4" t="s">
        <v>34</v>
      </c>
      <c r="L2069" s="4" t="s">
        <v>35</v>
      </c>
      <c r="M2069" s="8">
        <v>1</v>
      </c>
      <c r="N2069" s="5">
        <v>39.659999999999997</v>
      </c>
      <c r="O2069" s="6">
        <v>0</v>
      </c>
      <c r="P2069" s="5">
        <v>14.39</v>
      </c>
      <c r="Q2069" s="5">
        <f t="shared" si="128"/>
        <v>39.659999999999997</v>
      </c>
      <c r="R2069" s="5">
        <f t="shared" si="129"/>
        <v>14.39</v>
      </c>
      <c r="S2069" s="5">
        <f t="shared" si="130"/>
        <v>25.269999999999996</v>
      </c>
      <c r="T2069" s="7">
        <f t="shared" si="131"/>
        <v>0.63716591023701463</v>
      </c>
    </row>
    <row r="2070" spans="1:20" ht="15.6">
      <c r="A2070" s="2">
        <v>2471</v>
      </c>
      <c r="B2070" s="3">
        <v>46303</v>
      </c>
      <c r="C2070" s="4">
        <f>YEAR(SalesDataTable[[#This Row],[Order Date]])</f>
        <v>2026</v>
      </c>
      <c r="D2070" s="16" t="str">
        <f>"Q"&amp;ROUNDUP(MONTH(SalesDataTable[[#This Row],[Order Date]])/3,0)</f>
        <v>Q4</v>
      </c>
      <c r="E2070" s="4">
        <f>MONTH(SalesDataTable[[#This Row],[Order Date]])</f>
        <v>10</v>
      </c>
      <c r="F2070" s="16" t="str">
        <f>TEXT(SalesDataTable[[#This Row],[Order Date]],"MMM")</f>
        <v>Oct</v>
      </c>
      <c r="G2070" s="4" t="s">
        <v>20</v>
      </c>
      <c r="H2070" s="4" t="s">
        <v>47</v>
      </c>
      <c r="I2070" s="4" t="s">
        <v>19</v>
      </c>
      <c r="J2070" s="4" t="s">
        <v>13</v>
      </c>
      <c r="K2070" s="4" t="s">
        <v>34</v>
      </c>
      <c r="L2070" s="4" t="s">
        <v>35</v>
      </c>
      <c r="M2070" s="8">
        <v>1</v>
      </c>
      <c r="N2070" s="5">
        <v>39.79</v>
      </c>
      <c r="O2070" s="6">
        <v>0</v>
      </c>
      <c r="P2070" s="5">
        <v>14.76</v>
      </c>
      <c r="Q2070" s="5">
        <f t="shared" si="128"/>
        <v>39.79</v>
      </c>
      <c r="R2070" s="5">
        <f t="shared" si="129"/>
        <v>14.76</v>
      </c>
      <c r="S2070" s="5">
        <f t="shared" si="130"/>
        <v>25.03</v>
      </c>
      <c r="T2070" s="7">
        <f t="shared" si="131"/>
        <v>0.62905252576024129</v>
      </c>
    </row>
    <row r="2071" spans="1:20" ht="15.6">
      <c r="A2071" s="2">
        <v>3208</v>
      </c>
      <c r="B2071" s="3">
        <v>46303</v>
      </c>
      <c r="C2071" s="4">
        <f>YEAR(SalesDataTable[[#This Row],[Order Date]])</f>
        <v>2026</v>
      </c>
      <c r="D2071" s="16" t="str">
        <f>"Q"&amp;ROUNDUP(MONTH(SalesDataTable[[#This Row],[Order Date]])/3,0)</f>
        <v>Q4</v>
      </c>
      <c r="E2071" s="4">
        <f>MONTH(SalesDataTable[[#This Row],[Order Date]])</f>
        <v>10</v>
      </c>
      <c r="F2071" s="16" t="str">
        <f>TEXT(SalesDataTable[[#This Row],[Order Date]],"MMM")</f>
        <v>Oct</v>
      </c>
      <c r="G2071" s="4" t="s">
        <v>11</v>
      </c>
      <c r="H2071" s="4" t="s">
        <v>39</v>
      </c>
      <c r="I2071" s="4" t="s">
        <v>8</v>
      </c>
      <c r="J2071" s="4" t="s">
        <v>13</v>
      </c>
      <c r="K2071" s="4" t="s">
        <v>4</v>
      </c>
      <c r="L2071" s="4" t="s">
        <v>26</v>
      </c>
      <c r="M2071" s="8">
        <v>6</v>
      </c>
      <c r="N2071" s="5">
        <v>41.27</v>
      </c>
      <c r="O2071" s="6">
        <v>0.1</v>
      </c>
      <c r="P2071" s="5">
        <v>16.61</v>
      </c>
      <c r="Q2071" s="5">
        <f t="shared" si="128"/>
        <v>222.858</v>
      </c>
      <c r="R2071" s="5">
        <f t="shared" si="129"/>
        <v>99.66</v>
      </c>
      <c r="S2071" s="5">
        <f t="shared" si="130"/>
        <v>123.19800000000001</v>
      </c>
      <c r="T2071" s="7">
        <f t="shared" si="131"/>
        <v>0.55280941227149127</v>
      </c>
    </row>
    <row r="2072" spans="1:20" ht="15.6">
      <c r="A2072" s="2">
        <v>4285</v>
      </c>
      <c r="B2072" s="3">
        <v>46303</v>
      </c>
      <c r="C2072" s="4">
        <f>YEAR(SalesDataTable[[#This Row],[Order Date]])</f>
        <v>2026</v>
      </c>
      <c r="D2072" s="16" t="str">
        <f>"Q"&amp;ROUNDUP(MONTH(SalesDataTable[[#This Row],[Order Date]])/3,0)</f>
        <v>Q4</v>
      </c>
      <c r="E2072" s="4">
        <f>MONTH(SalesDataTable[[#This Row],[Order Date]])</f>
        <v>10</v>
      </c>
      <c r="F2072" s="16" t="str">
        <f>TEXT(SalesDataTable[[#This Row],[Order Date]],"MMM")</f>
        <v>Oct</v>
      </c>
      <c r="G2072" s="4" t="s">
        <v>20</v>
      </c>
      <c r="H2072" s="4" t="s">
        <v>21</v>
      </c>
      <c r="I2072" s="4" t="s">
        <v>2</v>
      </c>
      <c r="J2072" s="4" t="s">
        <v>3</v>
      </c>
      <c r="K2072" s="4" t="s">
        <v>9</v>
      </c>
      <c r="L2072" s="4" t="s">
        <v>10</v>
      </c>
      <c r="M2072" s="8">
        <v>1</v>
      </c>
      <c r="N2072" s="5">
        <v>93.39</v>
      </c>
      <c r="O2072" s="6">
        <v>0</v>
      </c>
      <c r="P2072" s="5">
        <v>45.98</v>
      </c>
      <c r="Q2072" s="5">
        <f t="shared" si="128"/>
        <v>93.39</v>
      </c>
      <c r="R2072" s="5">
        <f t="shared" si="129"/>
        <v>45.98</v>
      </c>
      <c r="S2072" s="5">
        <f t="shared" si="130"/>
        <v>47.410000000000004</v>
      </c>
      <c r="T2072" s="7">
        <f t="shared" si="131"/>
        <v>0.50765606595995294</v>
      </c>
    </row>
    <row r="2073" spans="1:20" ht="15.6">
      <c r="A2073" s="2">
        <v>261</v>
      </c>
      <c r="B2073" s="3">
        <v>46304</v>
      </c>
      <c r="C2073" s="4">
        <f>YEAR(SalesDataTable[[#This Row],[Order Date]])</f>
        <v>2026</v>
      </c>
      <c r="D2073" s="16" t="str">
        <f>"Q"&amp;ROUNDUP(MONTH(SalesDataTable[[#This Row],[Order Date]])/3,0)</f>
        <v>Q4</v>
      </c>
      <c r="E2073" s="4">
        <f>MONTH(SalesDataTable[[#This Row],[Order Date]])</f>
        <v>10</v>
      </c>
      <c r="F2073" s="16" t="str">
        <f>TEXT(SalesDataTable[[#This Row],[Order Date]],"MMM")</f>
        <v>Oct</v>
      </c>
      <c r="G2073" s="4" t="s">
        <v>11</v>
      </c>
      <c r="H2073" s="4" t="s">
        <v>18</v>
      </c>
      <c r="I2073" s="4" t="s">
        <v>2</v>
      </c>
      <c r="J2073" s="4" t="s">
        <v>16</v>
      </c>
      <c r="K2073" s="4" t="s">
        <v>23</v>
      </c>
      <c r="L2073" s="4" t="s">
        <v>24</v>
      </c>
      <c r="M2073" s="8">
        <v>1</v>
      </c>
      <c r="N2073" s="5">
        <v>336.56</v>
      </c>
      <c r="O2073" s="6">
        <v>0</v>
      </c>
      <c r="P2073" s="5">
        <v>189.74</v>
      </c>
      <c r="Q2073" s="5">
        <f t="shared" si="128"/>
        <v>336.56</v>
      </c>
      <c r="R2073" s="5">
        <f t="shared" si="129"/>
        <v>189.74</v>
      </c>
      <c r="S2073" s="5">
        <f t="shared" si="130"/>
        <v>146.82</v>
      </c>
      <c r="T2073" s="7">
        <f t="shared" si="131"/>
        <v>0.43623722367482765</v>
      </c>
    </row>
    <row r="2074" spans="1:20" ht="15.6">
      <c r="A2074" s="2">
        <v>291</v>
      </c>
      <c r="B2074" s="3">
        <v>46304</v>
      </c>
      <c r="C2074" s="4">
        <f>YEAR(SalesDataTable[[#This Row],[Order Date]])</f>
        <v>2026</v>
      </c>
      <c r="D2074" s="16" t="str">
        <f>"Q"&amp;ROUNDUP(MONTH(SalesDataTable[[#This Row],[Order Date]])/3,0)</f>
        <v>Q4</v>
      </c>
      <c r="E2074" s="4">
        <f>MONTH(SalesDataTable[[#This Row],[Order Date]])</f>
        <v>10</v>
      </c>
      <c r="F2074" s="16" t="str">
        <f>TEXT(SalesDataTable[[#This Row],[Order Date]],"MMM")</f>
        <v>Oct</v>
      </c>
      <c r="G2074" s="4" t="s">
        <v>11</v>
      </c>
      <c r="H2074" s="4" t="s">
        <v>12</v>
      </c>
      <c r="I2074" s="4" t="s">
        <v>2</v>
      </c>
      <c r="J2074" s="4" t="s">
        <v>13</v>
      </c>
      <c r="K2074" s="4" t="s">
        <v>14</v>
      </c>
      <c r="L2074" s="4" t="s">
        <v>44</v>
      </c>
      <c r="M2074" s="8">
        <v>2</v>
      </c>
      <c r="N2074" s="5">
        <v>132.47999999999999</v>
      </c>
      <c r="O2074" s="6">
        <v>0.1</v>
      </c>
      <c r="P2074" s="5">
        <v>67.48</v>
      </c>
      <c r="Q2074" s="5">
        <f t="shared" si="128"/>
        <v>238.464</v>
      </c>
      <c r="R2074" s="5">
        <f t="shared" si="129"/>
        <v>134.96</v>
      </c>
      <c r="S2074" s="5">
        <f t="shared" si="130"/>
        <v>103.50399999999999</v>
      </c>
      <c r="T2074" s="7">
        <f t="shared" si="131"/>
        <v>0.43404455179817497</v>
      </c>
    </row>
    <row r="2075" spans="1:20" ht="15.6">
      <c r="A2075" s="2">
        <v>670</v>
      </c>
      <c r="B2075" s="3">
        <v>46304</v>
      </c>
      <c r="C2075" s="4">
        <f>YEAR(SalesDataTable[[#This Row],[Order Date]])</f>
        <v>2026</v>
      </c>
      <c r="D2075" s="16" t="str">
        <f>"Q"&amp;ROUNDUP(MONTH(SalesDataTable[[#This Row],[Order Date]])/3,0)</f>
        <v>Q4</v>
      </c>
      <c r="E2075" s="4">
        <f>MONTH(SalesDataTable[[#This Row],[Order Date]])</f>
        <v>10</v>
      </c>
      <c r="F2075" s="16" t="str">
        <f>TEXT(SalesDataTable[[#This Row],[Order Date]],"MMM")</f>
        <v>Oct</v>
      </c>
      <c r="G2075" s="4" t="s">
        <v>6</v>
      </c>
      <c r="H2075" s="4" t="s">
        <v>49</v>
      </c>
      <c r="I2075" s="4" t="s">
        <v>19</v>
      </c>
      <c r="J2075" s="4" t="s">
        <v>3</v>
      </c>
      <c r="K2075" s="4" t="s">
        <v>9</v>
      </c>
      <c r="L2075" s="4" t="s">
        <v>10</v>
      </c>
      <c r="M2075" s="8">
        <v>1</v>
      </c>
      <c r="N2075" s="5">
        <v>92.59</v>
      </c>
      <c r="O2075" s="6">
        <v>0</v>
      </c>
      <c r="P2075" s="5">
        <v>44.46</v>
      </c>
      <c r="Q2075" s="5">
        <f t="shared" si="128"/>
        <v>92.59</v>
      </c>
      <c r="R2075" s="5">
        <f t="shared" si="129"/>
        <v>44.46</v>
      </c>
      <c r="S2075" s="5">
        <f t="shared" si="130"/>
        <v>48.13</v>
      </c>
      <c r="T2075" s="7">
        <f t="shared" si="131"/>
        <v>0.51981855491953777</v>
      </c>
    </row>
    <row r="2076" spans="1:20" ht="15.6">
      <c r="A2076" s="2">
        <v>1306</v>
      </c>
      <c r="B2076" s="3">
        <v>46304</v>
      </c>
      <c r="C2076" s="4">
        <f>YEAR(SalesDataTable[[#This Row],[Order Date]])</f>
        <v>2026</v>
      </c>
      <c r="D2076" s="16" t="str">
        <f>"Q"&amp;ROUNDUP(MONTH(SalesDataTable[[#This Row],[Order Date]])/3,0)</f>
        <v>Q4</v>
      </c>
      <c r="E2076" s="4">
        <f>MONTH(SalesDataTable[[#This Row],[Order Date]])</f>
        <v>10</v>
      </c>
      <c r="F2076" s="16" t="str">
        <f>TEXT(SalesDataTable[[#This Row],[Order Date]],"MMM")</f>
        <v>Oct</v>
      </c>
      <c r="G2076" s="4" t="s">
        <v>20</v>
      </c>
      <c r="H2076" s="4" t="s">
        <v>33</v>
      </c>
      <c r="I2076" s="4" t="s">
        <v>19</v>
      </c>
      <c r="J2076" s="4" t="s">
        <v>16</v>
      </c>
      <c r="K2076" s="4" t="s">
        <v>34</v>
      </c>
      <c r="L2076" s="4" t="s">
        <v>42</v>
      </c>
      <c r="M2076" s="8">
        <v>1</v>
      </c>
      <c r="N2076" s="5">
        <v>35.450000000000003</v>
      </c>
      <c r="O2076" s="6">
        <v>0.05</v>
      </c>
      <c r="P2076" s="5">
        <v>14.23</v>
      </c>
      <c r="Q2076" s="5">
        <f t="shared" si="128"/>
        <v>33.677500000000002</v>
      </c>
      <c r="R2076" s="5">
        <f t="shared" si="129"/>
        <v>14.23</v>
      </c>
      <c r="S2076" s="5">
        <f t="shared" si="130"/>
        <v>19.447500000000002</v>
      </c>
      <c r="T2076" s="7">
        <f t="shared" si="131"/>
        <v>0.57746269764679681</v>
      </c>
    </row>
    <row r="2077" spans="1:20" ht="15.6">
      <c r="A2077" s="2">
        <v>2400</v>
      </c>
      <c r="B2077" s="3">
        <v>46304</v>
      </c>
      <c r="C2077" s="4">
        <f>YEAR(SalesDataTable[[#This Row],[Order Date]])</f>
        <v>2026</v>
      </c>
      <c r="D2077" s="16" t="str">
        <f>"Q"&amp;ROUNDUP(MONTH(SalesDataTable[[#This Row],[Order Date]])/3,0)</f>
        <v>Q4</v>
      </c>
      <c r="E2077" s="4">
        <f>MONTH(SalesDataTable[[#This Row],[Order Date]])</f>
        <v>10</v>
      </c>
      <c r="F2077" s="16" t="str">
        <f>TEXT(SalesDataTable[[#This Row],[Order Date]],"MMM")</f>
        <v>Oct</v>
      </c>
      <c r="G2077" s="4" t="s">
        <v>11</v>
      </c>
      <c r="H2077" s="4" t="s">
        <v>12</v>
      </c>
      <c r="I2077" s="4" t="s">
        <v>2</v>
      </c>
      <c r="J2077" s="4" t="s">
        <v>13</v>
      </c>
      <c r="K2077" s="4" t="s">
        <v>9</v>
      </c>
      <c r="L2077" s="4" t="s">
        <v>10</v>
      </c>
      <c r="M2077" s="8">
        <v>2</v>
      </c>
      <c r="N2077" s="5">
        <v>93.83</v>
      </c>
      <c r="O2077" s="6">
        <v>0.1</v>
      </c>
      <c r="P2077" s="5">
        <v>44.27</v>
      </c>
      <c r="Q2077" s="5">
        <f t="shared" si="128"/>
        <v>168.89400000000001</v>
      </c>
      <c r="R2077" s="5">
        <f t="shared" si="129"/>
        <v>88.54</v>
      </c>
      <c r="S2077" s="5">
        <f t="shared" si="130"/>
        <v>80.353999999999999</v>
      </c>
      <c r="T2077" s="7">
        <f t="shared" si="131"/>
        <v>0.47576586498040191</v>
      </c>
    </row>
    <row r="2078" spans="1:20" ht="15.6">
      <c r="A2078" s="2">
        <v>3816</v>
      </c>
      <c r="B2078" s="3">
        <v>46304</v>
      </c>
      <c r="C2078" s="4">
        <f>YEAR(SalesDataTable[[#This Row],[Order Date]])</f>
        <v>2026</v>
      </c>
      <c r="D2078" s="16" t="str">
        <f>"Q"&amp;ROUNDUP(MONTH(SalesDataTable[[#This Row],[Order Date]])/3,0)</f>
        <v>Q4</v>
      </c>
      <c r="E2078" s="4">
        <f>MONTH(SalesDataTable[[#This Row],[Order Date]])</f>
        <v>10</v>
      </c>
      <c r="F2078" s="16" t="str">
        <f>TEXT(SalesDataTable[[#This Row],[Order Date]],"MMM")</f>
        <v>Oct</v>
      </c>
      <c r="G2078" s="4" t="s">
        <v>6</v>
      </c>
      <c r="H2078" s="4" t="s">
        <v>43</v>
      </c>
      <c r="I2078" s="4" t="s">
        <v>2</v>
      </c>
      <c r="J2078" s="4" t="s">
        <v>13</v>
      </c>
      <c r="K2078" s="4" t="s">
        <v>34</v>
      </c>
      <c r="L2078" s="4" t="s">
        <v>42</v>
      </c>
      <c r="M2078" s="8">
        <v>1</v>
      </c>
      <c r="N2078" s="5">
        <v>36.32</v>
      </c>
      <c r="O2078" s="6">
        <v>0</v>
      </c>
      <c r="P2078" s="5">
        <v>13.6</v>
      </c>
      <c r="Q2078" s="5">
        <f t="shared" si="128"/>
        <v>36.32</v>
      </c>
      <c r="R2078" s="5">
        <f t="shared" si="129"/>
        <v>13.6</v>
      </c>
      <c r="S2078" s="5">
        <f t="shared" si="130"/>
        <v>22.72</v>
      </c>
      <c r="T2078" s="7">
        <f t="shared" si="131"/>
        <v>0.62555066079295152</v>
      </c>
    </row>
    <row r="2079" spans="1:20" ht="15.6">
      <c r="A2079" s="2">
        <v>4038</v>
      </c>
      <c r="B2079" s="3">
        <v>46304</v>
      </c>
      <c r="C2079" s="4">
        <f>YEAR(SalesDataTable[[#This Row],[Order Date]])</f>
        <v>2026</v>
      </c>
      <c r="D2079" s="16" t="str">
        <f>"Q"&amp;ROUNDUP(MONTH(SalesDataTable[[#This Row],[Order Date]])/3,0)</f>
        <v>Q4</v>
      </c>
      <c r="E2079" s="4">
        <f>MONTH(SalesDataTable[[#This Row],[Order Date]])</f>
        <v>10</v>
      </c>
      <c r="F2079" s="16" t="str">
        <f>TEXT(SalesDataTable[[#This Row],[Order Date]],"MMM")</f>
        <v>Oct</v>
      </c>
      <c r="G2079" s="4" t="s">
        <v>0</v>
      </c>
      <c r="H2079" s="4" t="s">
        <v>50</v>
      </c>
      <c r="I2079" s="4" t="s">
        <v>2</v>
      </c>
      <c r="J2079" s="4" t="s">
        <v>3</v>
      </c>
      <c r="K2079" s="4" t="s">
        <v>34</v>
      </c>
      <c r="L2079" s="4" t="s">
        <v>38</v>
      </c>
      <c r="M2079" s="8">
        <v>2</v>
      </c>
      <c r="N2079" s="5">
        <v>125.56</v>
      </c>
      <c r="O2079" s="6">
        <v>0.1</v>
      </c>
      <c r="P2079" s="5">
        <v>67.260000000000005</v>
      </c>
      <c r="Q2079" s="5">
        <f t="shared" si="128"/>
        <v>226.00800000000001</v>
      </c>
      <c r="R2079" s="5">
        <f t="shared" si="129"/>
        <v>134.52000000000001</v>
      </c>
      <c r="S2079" s="5">
        <f t="shared" si="130"/>
        <v>91.488</v>
      </c>
      <c r="T2079" s="7">
        <f t="shared" si="131"/>
        <v>0.40479983009450993</v>
      </c>
    </row>
    <row r="2080" spans="1:20" ht="15.6">
      <c r="A2080" s="2">
        <v>4686</v>
      </c>
      <c r="B2080" s="3">
        <v>46304</v>
      </c>
      <c r="C2080" s="4">
        <f>YEAR(SalesDataTable[[#This Row],[Order Date]])</f>
        <v>2026</v>
      </c>
      <c r="D2080" s="16" t="str">
        <f>"Q"&amp;ROUNDUP(MONTH(SalesDataTable[[#This Row],[Order Date]])/3,0)</f>
        <v>Q4</v>
      </c>
      <c r="E2080" s="4">
        <f>MONTH(SalesDataTable[[#This Row],[Order Date]])</f>
        <v>10</v>
      </c>
      <c r="F2080" s="16" t="str">
        <f>TEXT(SalesDataTable[[#This Row],[Order Date]],"MMM")</f>
        <v>Oct</v>
      </c>
      <c r="G2080" s="4" t="s">
        <v>0</v>
      </c>
      <c r="H2080" s="4" t="s">
        <v>50</v>
      </c>
      <c r="I2080" s="4" t="s">
        <v>28</v>
      </c>
      <c r="J2080" s="4" t="s">
        <v>13</v>
      </c>
      <c r="K2080" s="4" t="s">
        <v>23</v>
      </c>
      <c r="L2080" s="4" t="s">
        <v>51</v>
      </c>
      <c r="M2080" s="8">
        <v>2</v>
      </c>
      <c r="N2080" s="5">
        <v>124.91</v>
      </c>
      <c r="O2080" s="6">
        <v>0</v>
      </c>
      <c r="P2080" s="5">
        <v>60.33</v>
      </c>
      <c r="Q2080" s="5">
        <f t="shared" si="128"/>
        <v>249.82</v>
      </c>
      <c r="R2080" s="5">
        <f t="shared" si="129"/>
        <v>120.66</v>
      </c>
      <c r="S2080" s="5">
        <f t="shared" si="130"/>
        <v>129.16</v>
      </c>
      <c r="T2080" s="7">
        <f t="shared" si="131"/>
        <v>0.51701224881914976</v>
      </c>
    </row>
    <row r="2081" spans="1:20" ht="15.6">
      <c r="A2081" s="2">
        <v>5076</v>
      </c>
      <c r="B2081" s="3">
        <v>46304</v>
      </c>
      <c r="C2081" s="4">
        <f>YEAR(SalesDataTable[[#This Row],[Order Date]])</f>
        <v>2026</v>
      </c>
      <c r="D2081" s="16" t="str">
        <f>"Q"&amp;ROUNDUP(MONTH(SalesDataTable[[#This Row],[Order Date]])/3,0)</f>
        <v>Q4</v>
      </c>
      <c r="E2081" s="4">
        <f>MONTH(SalesDataTable[[#This Row],[Order Date]])</f>
        <v>10</v>
      </c>
      <c r="F2081" s="16" t="str">
        <f>TEXT(SalesDataTable[[#This Row],[Order Date]],"MMM")</f>
        <v>Oct</v>
      </c>
      <c r="G2081" s="4" t="s">
        <v>6</v>
      </c>
      <c r="H2081" s="4" t="s">
        <v>43</v>
      </c>
      <c r="I2081" s="4" t="s">
        <v>2</v>
      </c>
      <c r="J2081" s="4" t="s">
        <v>13</v>
      </c>
      <c r="K2081" s="4" t="s">
        <v>23</v>
      </c>
      <c r="L2081" s="4" t="s">
        <v>29</v>
      </c>
      <c r="M2081" s="8">
        <v>1</v>
      </c>
      <c r="N2081" s="5">
        <v>199.32</v>
      </c>
      <c r="O2081" s="6">
        <v>0</v>
      </c>
      <c r="P2081" s="5">
        <v>103.83</v>
      </c>
      <c r="Q2081" s="5">
        <f t="shared" si="128"/>
        <v>199.32</v>
      </c>
      <c r="R2081" s="5">
        <f t="shared" si="129"/>
        <v>103.83</v>
      </c>
      <c r="S2081" s="5">
        <f t="shared" si="130"/>
        <v>95.49</v>
      </c>
      <c r="T2081" s="7">
        <f t="shared" si="131"/>
        <v>0.4790788681517158</v>
      </c>
    </row>
    <row r="2082" spans="1:20" ht="15.6">
      <c r="A2082" s="2">
        <v>1339</v>
      </c>
      <c r="B2082" s="3">
        <v>46305</v>
      </c>
      <c r="C2082" s="4">
        <f>YEAR(SalesDataTable[[#This Row],[Order Date]])</f>
        <v>2026</v>
      </c>
      <c r="D2082" s="16" t="str">
        <f>"Q"&amp;ROUNDUP(MONTH(SalesDataTable[[#This Row],[Order Date]])/3,0)</f>
        <v>Q4</v>
      </c>
      <c r="E2082" s="4">
        <f>MONTH(SalesDataTable[[#This Row],[Order Date]])</f>
        <v>10</v>
      </c>
      <c r="F2082" s="16" t="str">
        <f>TEXT(SalesDataTable[[#This Row],[Order Date]],"MMM")</f>
        <v>Oct</v>
      </c>
      <c r="G2082" s="4" t="s">
        <v>6</v>
      </c>
      <c r="H2082" s="4" t="s">
        <v>41</v>
      </c>
      <c r="I2082" s="4" t="s">
        <v>2</v>
      </c>
      <c r="J2082" s="4" t="s">
        <v>3</v>
      </c>
      <c r="K2082" s="4" t="s">
        <v>23</v>
      </c>
      <c r="L2082" s="4" t="s">
        <v>24</v>
      </c>
      <c r="M2082" s="8">
        <v>4</v>
      </c>
      <c r="N2082" s="5">
        <v>337.38</v>
      </c>
      <c r="O2082" s="6">
        <v>0.05</v>
      </c>
      <c r="P2082" s="5">
        <v>194.94</v>
      </c>
      <c r="Q2082" s="5">
        <f t="shared" si="128"/>
        <v>1282.0439999999999</v>
      </c>
      <c r="R2082" s="5">
        <f t="shared" si="129"/>
        <v>779.76</v>
      </c>
      <c r="S2082" s="5">
        <f t="shared" si="130"/>
        <v>502.28399999999988</v>
      </c>
      <c r="T2082" s="7">
        <f t="shared" si="131"/>
        <v>0.39178374533167343</v>
      </c>
    </row>
    <row r="2083" spans="1:20" ht="15.6">
      <c r="A2083" s="2">
        <v>1884</v>
      </c>
      <c r="B2083" s="3">
        <v>46305</v>
      </c>
      <c r="C2083" s="4">
        <f>YEAR(SalesDataTable[[#This Row],[Order Date]])</f>
        <v>2026</v>
      </c>
      <c r="D2083" s="16" t="str">
        <f>"Q"&amp;ROUNDUP(MONTH(SalesDataTable[[#This Row],[Order Date]])/3,0)</f>
        <v>Q4</v>
      </c>
      <c r="E2083" s="4">
        <f>MONTH(SalesDataTable[[#This Row],[Order Date]])</f>
        <v>10</v>
      </c>
      <c r="F2083" s="16" t="str">
        <f>TEXT(SalesDataTable[[#This Row],[Order Date]],"MMM")</f>
        <v>Oct</v>
      </c>
      <c r="G2083" s="4" t="s">
        <v>11</v>
      </c>
      <c r="H2083" s="4" t="s">
        <v>12</v>
      </c>
      <c r="I2083" s="4" t="s">
        <v>2</v>
      </c>
      <c r="J2083" s="4" t="s">
        <v>16</v>
      </c>
      <c r="K2083" s="4" t="s">
        <v>23</v>
      </c>
      <c r="L2083" s="4" t="s">
        <v>40</v>
      </c>
      <c r="M2083" s="8">
        <v>3</v>
      </c>
      <c r="N2083" s="5">
        <v>82.18</v>
      </c>
      <c r="O2083" s="6">
        <v>0.1</v>
      </c>
      <c r="P2083" s="5">
        <v>39.82</v>
      </c>
      <c r="Q2083" s="5">
        <f t="shared" si="128"/>
        <v>221.88600000000002</v>
      </c>
      <c r="R2083" s="5">
        <f t="shared" si="129"/>
        <v>119.46000000000001</v>
      </c>
      <c r="S2083" s="5">
        <f t="shared" si="130"/>
        <v>102.42600000000002</v>
      </c>
      <c r="T2083" s="7">
        <f t="shared" si="131"/>
        <v>0.46161542413671885</v>
      </c>
    </row>
    <row r="2084" spans="1:20" ht="15.6">
      <c r="A2084" s="2">
        <v>3568</v>
      </c>
      <c r="B2084" s="3">
        <v>46305</v>
      </c>
      <c r="C2084" s="4">
        <f>YEAR(SalesDataTable[[#This Row],[Order Date]])</f>
        <v>2026</v>
      </c>
      <c r="D2084" s="16" t="str">
        <f>"Q"&amp;ROUNDUP(MONTH(SalesDataTable[[#This Row],[Order Date]])/3,0)</f>
        <v>Q4</v>
      </c>
      <c r="E2084" s="4">
        <f>MONTH(SalesDataTable[[#This Row],[Order Date]])</f>
        <v>10</v>
      </c>
      <c r="F2084" s="16" t="str">
        <f>TEXT(SalesDataTable[[#This Row],[Order Date]],"MMM")</f>
        <v>Oct</v>
      </c>
      <c r="G2084" s="4" t="s">
        <v>0</v>
      </c>
      <c r="H2084" s="4" t="s">
        <v>50</v>
      </c>
      <c r="I2084" s="4" t="s">
        <v>8</v>
      </c>
      <c r="J2084" s="4" t="s">
        <v>13</v>
      </c>
      <c r="K2084" s="4" t="s">
        <v>9</v>
      </c>
      <c r="L2084" s="4" t="s">
        <v>46</v>
      </c>
      <c r="M2084" s="8">
        <v>15</v>
      </c>
      <c r="N2084" s="5">
        <v>70.25</v>
      </c>
      <c r="O2084" s="6">
        <v>0.1</v>
      </c>
      <c r="P2084" s="5">
        <v>32.19</v>
      </c>
      <c r="Q2084" s="5">
        <f t="shared" si="128"/>
        <v>948.375</v>
      </c>
      <c r="R2084" s="5">
        <f t="shared" si="129"/>
        <v>482.84999999999997</v>
      </c>
      <c r="S2084" s="5">
        <f t="shared" si="130"/>
        <v>465.52500000000003</v>
      </c>
      <c r="T2084" s="7">
        <f t="shared" si="131"/>
        <v>0.49086595492289448</v>
      </c>
    </row>
    <row r="2085" spans="1:20" ht="15.6">
      <c r="A2085" s="2">
        <v>4171</v>
      </c>
      <c r="B2085" s="3">
        <v>46305</v>
      </c>
      <c r="C2085" s="4">
        <f>YEAR(SalesDataTable[[#This Row],[Order Date]])</f>
        <v>2026</v>
      </c>
      <c r="D2085" s="16" t="str">
        <f>"Q"&amp;ROUNDUP(MONTH(SalesDataTable[[#This Row],[Order Date]])/3,0)</f>
        <v>Q4</v>
      </c>
      <c r="E2085" s="4">
        <f>MONTH(SalesDataTable[[#This Row],[Order Date]])</f>
        <v>10</v>
      </c>
      <c r="F2085" s="16" t="str">
        <f>TEXT(SalesDataTable[[#This Row],[Order Date]],"MMM")</f>
        <v>Oct</v>
      </c>
      <c r="G2085" s="4" t="s">
        <v>20</v>
      </c>
      <c r="H2085" s="4" t="s">
        <v>31</v>
      </c>
      <c r="I2085" s="4" t="s">
        <v>19</v>
      </c>
      <c r="J2085" s="4" t="s">
        <v>13</v>
      </c>
      <c r="K2085" s="4" t="s">
        <v>14</v>
      </c>
      <c r="L2085" s="4" t="s">
        <v>15</v>
      </c>
      <c r="M2085" s="8">
        <v>2</v>
      </c>
      <c r="N2085" s="5">
        <v>35.36</v>
      </c>
      <c r="O2085" s="6">
        <v>0</v>
      </c>
      <c r="P2085" s="5">
        <v>13.49</v>
      </c>
      <c r="Q2085" s="5">
        <f t="shared" si="128"/>
        <v>70.72</v>
      </c>
      <c r="R2085" s="5">
        <f t="shared" si="129"/>
        <v>26.98</v>
      </c>
      <c r="S2085" s="5">
        <f t="shared" si="130"/>
        <v>43.739999999999995</v>
      </c>
      <c r="T2085" s="7">
        <f t="shared" si="131"/>
        <v>0.61849547511312208</v>
      </c>
    </row>
    <row r="2086" spans="1:20" ht="15.6">
      <c r="A2086" s="2">
        <v>4477</v>
      </c>
      <c r="B2086" s="3">
        <v>46305</v>
      </c>
      <c r="C2086" s="4">
        <f>YEAR(SalesDataTable[[#This Row],[Order Date]])</f>
        <v>2026</v>
      </c>
      <c r="D2086" s="16" t="str">
        <f>"Q"&amp;ROUNDUP(MONTH(SalesDataTable[[#This Row],[Order Date]])/3,0)</f>
        <v>Q4</v>
      </c>
      <c r="E2086" s="4">
        <f>MONTH(SalesDataTable[[#This Row],[Order Date]])</f>
        <v>10</v>
      </c>
      <c r="F2086" s="16" t="str">
        <f>TEXT(SalesDataTable[[#This Row],[Order Date]],"MMM")</f>
        <v>Oct</v>
      </c>
      <c r="G2086" s="4" t="s">
        <v>11</v>
      </c>
      <c r="H2086" s="4" t="s">
        <v>25</v>
      </c>
      <c r="I2086" s="4" t="s">
        <v>19</v>
      </c>
      <c r="J2086" s="4" t="s">
        <v>13</v>
      </c>
      <c r="K2086" s="4" t="s">
        <v>14</v>
      </c>
      <c r="L2086" s="4" t="s">
        <v>32</v>
      </c>
      <c r="M2086" s="8">
        <v>1</v>
      </c>
      <c r="N2086" s="5">
        <v>46.01</v>
      </c>
      <c r="O2086" s="6">
        <v>0</v>
      </c>
      <c r="P2086" s="5">
        <v>18.239999999999998</v>
      </c>
      <c r="Q2086" s="5">
        <f t="shared" si="128"/>
        <v>46.01</v>
      </c>
      <c r="R2086" s="5">
        <f t="shared" si="129"/>
        <v>18.239999999999998</v>
      </c>
      <c r="S2086" s="5">
        <f t="shared" si="130"/>
        <v>27.77</v>
      </c>
      <c r="T2086" s="7">
        <f t="shared" si="131"/>
        <v>0.6035644425124973</v>
      </c>
    </row>
    <row r="2087" spans="1:20" ht="15.6">
      <c r="A2087" s="2">
        <v>3368</v>
      </c>
      <c r="B2087" s="3">
        <v>46306</v>
      </c>
      <c r="C2087" s="4">
        <f>YEAR(SalesDataTable[[#This Row],[Order Date]])</f>
        <v>2026</v>
      </c>
      <c r="D2087" s="16" t="str">
        <f>"Q"&amp;ROUNDUP(MONTH(SalesDataTable[[#This Row],[Order Date]])/3,0)</f>
        <v>Q4</v>
      </c>
      <c r="E2087" s="4">
        <f>MONTH(SalesDataTable[[#This Row],[Order Date]])</f>
        <v>10</v>
      </c>
      <c r="F2087" s="16" t="str">
        <f>TEXT(SalesDataTable[[#This Row],[Order Date]],"MMM")</f>
        <v>Oct</v>
      </c>
      <c r="G2087" s="4" t="s">
        <v>0</v>
      </c>
      <c r="H2087" s="4" t="s">
        <v>36</v>
      </c>
      <c r="I2087" s="4" t="s">
        <v>2</v>
      </c>
      <c r="J2087" s="4" t="s">
        <v>3</v>
      </c>
      <c r="K2087" s="4" t="s">
        <v>9</v>
      </c>
      <c r="L2087" s="4" t="s">
        <v>10</v>
      </c>
      <c r="M2087" s="8">
        <v>1</v>
      </c>
      <c r="N2087" s="5">
        <v>89.88</v>
      </c>
      <c r="O2087" s="6">
        <v>0</v>
      </c>
      <c r="P2087" s="5">
        <v>46.15</v>
      </c>
      <c r="Q2087" s="5">
        <f t="shared" si="128"/>
        <v>89.88</v>
      </c>
      <c r="R2087" s="5">
        <f t="shared" si="129"/>
        <v>46.15</v>
      </c>
      <c r="S2087" s="5">
        <f t="shared" si="130"/>
        <v>43.73</v>
      </c>
      <c r="T2087" s="7">
        <f t="shared" si="131"/>
        <v>0.48653760569648419</v>
      </c>
    </row>
    <row r="2088" spans="1:20" ht="15.6">
      <c r="A2088" s="2">
        <v>3566</v>
      </c>
      <c r="B2088" s="3">
        <v>46306</v>
      </c>
      <c r="C2088" s="4">
        <f>YEAR(SalesDataTable[[#This Row],[Order Date]])</f>
        <v>2026</v>
      </c>
      <c r="D2088" s="16" t="str">
        <f>"Q"&amp;ROUNDUP(MONTH(SalesDataTable[[#This Row],[Order Date]])/3,0)</f>
        <v>Q4</v>
      </c>
      <c r="E2088" s="4">
        <f>MONTH(SalesDataTable[[#This Row],[Order Date]])</f>
        <v>10</v>
      </c>
      <c r="F2088" s="16" t="str">
        <f>TEXT(SalesDataTable[[#This Row],[Order Date]],"MMM")</f>
        <v>Oct</v>
      </c>
      <c r="G2088" s="4" t="s">
        <v>6</v>
      </c>
      <c r="H2088" s="4" t="s">
        <v>43</v>
      </c>
      <c r="I2088" s="4" t="s">
        <v>2</v>
      </c>
      <c r="J2088" s="4" t="s">
        <v>13</v>
      </c>
      <c r="K2088" s="4" t="s">
        <v>34</v>
      </c>
      <c r="L2088" s="4" t="s">
        <v>35</v>
      </c>
      <c r="M2088" s="8">
        <v>1</v>
      </c>
      <c r="N2088" s="5">
        <v>41.33</v>
      </c>
      <c r="O2088" s="6">
        <v>0</v>
      </c>
      <c r="P2088" s="5">
        <v>14.47</v>
      </c>
      <c r="Q2088" s="5">
        <f t="shared" si="128"/>
        <v>41.33</v>
      </c>
      <c r="R2088" s="5">
        <f t="shared" si="129"/>
        <v>14.47</v>
      </c>
      <c r="S2088" s="5">
        <f t="shared" si="130"/>
        <v>26.86</v>
      </c>
      <c r="T2088" s="7">
        <f t="shared" si="131"/>
        <v>0.6498911202516332</v>
      </c>
    </row>
    <row r="2089" spans="1:20" ht="15.6">
      <c r="A2089" s="2">
        <v>4420</v>
      </c>
      <c r="B2089" s="3">
        <v>46306</v>
      </c>
      <c r="C2089" s="4">
        <f>YEAR(SalesDataTable[[#This Row],[Order Date]])</f>
        <v>2026</v>
      </c>
      <c r="D2089" s="16" t="str">
        <f>"Q"&amp;ROUNDUP(MONTH(SalesDataTable[[#This Row],[Order Date]])/3,0)</f>
        <v>Q4</v>
      </c>
      <c r="E2089" s="4">
        <f>MONTH(SalesDataTable[[#This Row],[Order Date]])</f>
        <v>10</v>
      </c>
      <c r="F2089" s="16" t="str">
        <f>TEXT(SalesDataTable[[#This Row],[Order Date]],"MMM")</f>
        <v>Oct</v>
      </c>
      <c r="G2089" s="4" t="s">
        <v>11</v>
      </c>
      <c r="H2089" s="4" t="s">
        <v>25</v>
      </c>
      <c r="I2089" s="4" t="s">
        <v>8</v>
      </c>
      <c r="J2089" s="4" t="s">
        <v>16</v>
      </c>
      <c r="K2089" s="4" t="s">
        <v>4</v>
      </c>
      <c r="L2089" s="4" t="s">
        <v>26</v>
      </c>
      <c r="M2089" s="8">
        <v>15</v>
      </c>
      <c r="N2089" s="5">
        <v>40.78</v>
      </c>
      <c r="O2089" s="6">
        <v>0.15</v>
      </c>
      <c r="P2089" s="5">
        <v>17.07</v>
      </c>
      <c r="Q2089" s="5">
        <f t="shared" si="128"/>
        <v>519.94500000000005</v>
      </c>
      <c r="R2089" s="5">
        <f t="shared" si="129"/>
        <v>256.05</v>
      </c>
      <c r="S2089" s="5">
        <f t="shared" si="130"/>
        <v>263.89500000000004</v>
      </c>
      <c r="T2089" s="7">
        <f t="shared" si="131"/>
        <v>0.5075440671609498</v>
      </c>
    </row>
    <row r="2090" spans="1:20" ht="15.6">
      <c r="A2090" s="2">
        <v>513</v>
      </c>
      <c r="B2090" s="3">
        <v>46307</v>
      </c>
      <c r="C2090" s="4">
        <f>YEAR(SalesDataTable[[#This Row],[Order Date]])</f>
        <v>2026</v>
      </c>
      <c r="D2090" s="16" t="str">
        <f>"Q"&amp;ROUNDUP(MONTH(SalesDataTable[[#This Row],[Order Date]])/3,0)</f>
        <v>Q4</v>
      </c>
      <c r="E2090" s="4">
        <f>MONTH(SalesDataTable[[#This Row],[Order Date]])</f>
        <v>10</v>
      </c>
      <c r="F2090" s="16" t="str">
        <f>TEXT(SalesDataTable[[#This Row],[Order Date]],"MMM")</f>
        <v>Oct</v>
      </c>
      <c r="G2090" s="4" t="s">
        <v>20</v>
      </c>
      <c r="H2090" s="4" t="s">
        <v>31</v>
      </c>
      <c r="I2090" s="4" t="s">
        <v>2</v>
      </c>
      <c r="J2090" s="4" t="s">
        <v>16</v>
      </c>
      <c r="K2090" s="4" t="s">
        <v>14</v>
      </c>
      <c r="L2090" s="4" t="s">
        <v>48</v>
      </c>
      <c r="M2090" s="8">
        <v>1</v>
      </c>
      <c r="N2090" s="5">
        <v>163.87</v>
      </c>
      <c r="O2090" s="6">
        <v>0</v>
      </c>
      <c r="P2090" s="5">
        <v>85.76</v>
      </c>
      <c r="Q2090" s="5">
        <f t="shared" si="128"/>
        <v>163.87</v>
      </c>
      <c r="R2090" s="5">
        <f t="shared" si="129"/>
        <v>85.76</v>
      </c>
      <c r="S2090" s="5">
        <f t="shared" si="130"/>
        <v>78.11</v>
      </c>
      <c r="T2090" s="7">
        <f t="shared" si="131"/>
        <v>0.47665832672240188</v>
      </c>
    </row>
    <row r="2091" spans="1:20" ht="15.6">
      <c r="A2091" s="2">
        <v>786</v>
      </c>
      <c r="B2091" s="3">
        <v>46307</v>
      </c>
      <c r="C2091" s="4">
        <f>YEAR(SalesDataTable[[#This Row],[Order Date]])</f>
        <v>2026</v>
      </c>
      <c r="D2091" s="16" t="str">
        <f>"Q"&amp;ROUNDUP(MONTH(SalesDataTable[[#This Row],[Order Date]])/3,0)</f>
        <v>Q4</v>
      </c>
      <c r="E2091" s="4">
        <f>MONTH(SalesDataTable[[#This Row],[Order Date]])</f>
        <v>10</v>
      </c>
      <c r="F2091" s="16" t="str">
        <f>TEXT(SalesDataTable[[#This Row],[Order Date]],"MMM")</f>
        <v>Oct</v>
      </c>
      <c r="G2091" s="4" t="s">
        <v>11</v>
      </c>
      <c r="H2091" s="4" t="s">
        <v>18</v>
      </c>
      <c r="I2091" s="4" t="s">
        <v>2</v>
      </c>
      <c r="J2091" s="4" t="s">
        <v>13</v>
      </c>
      <c r="K2091" s="4" t="s">
        <v>34</v>
      </c>
      <c r="L2091" s="4" t="s">
        <v>42</v>
      </c>
      <c r="M2091" s="8">
        <v>1</v>
      </c>
      <c r="N2091" s="5">
        <v>35.39</v>
      </c>
      <c r="O2091" s="6">
        <v>0.05</v>
      </c>
      <c r="P2091" s="5">
        <v>13.68</v>
      </c>
      <c r="Q2091" s="5">
        <f t="shared" si="128"/>
        <v>33.6205</v>
      </c>
      <c r="R2091" s="5">
        <f t="shared" si="129"/>
        <v>13.68</v>
      </c>
      <c r="S2091" s="5">
        <f t="shared" si="130"/>
        <v>19.9405</v>
      </c>
      <c r="T2091" s="7">
        <f t="shared" si="131"/>
        <v>0.59310539700480358</v>
      </c>
    </row>
    <row r="2092" spans="1:20" ht="15.6">
      <c r="A2092" s="2">
        <v>3771</v>
      </c>
      <c r="B2092" s="3">
        <v>46307</v>
      </c>
      <c r="C2092" s="4">
        <f>YEAR(SalesDataTable[[#This Row],[Order Date]])</f>
        <v>2026</v>
      </c>
      <c r="D2092" s="16" t="str">
        <f>"Q"&amp;ROUNDUP(MONTH(SalesDataTable[[#This Row],[Order Date]])/3,0)</f>
        <v>Q4</v>
      </c>
      <c r="E2092" s="4">
        <f>MONTH(SalesDataTable[[#This Row],[Order Date]])</f>
        <v>10</v>
      </c>
      <c r="F2092" s="16" t="str">
        <f>TEXT(SalesDataTable[[#This Row],[Order Date]],"MMM")</f>
        <v>Oct</v>
      </c>
      <c r="G2092" s="4" t="s">
        <v>11</v>
      </c>
      <c r="H2092" s="4" t="s">
        <v>18</v>
      </c>
      <c r="I2092" s="4" t="s">
        <v>2</v>
      </c>
      <c r="J2092" s="4" t="s">
        <v>16</v>
      </c>
      <c r="K2092" s="4" t="s">
        <v>23</v>
      </c>
      <c r="L2092" s="4" t="s">
        <v>40</v>
      </c>
      <c r="M2092" s="8">
        <v>2</v>
      </c>
      <c r="N2092" s="5">
        <v>80.2</v>
      </c>
      <c r="O2092" s="6">
        <v>0</v>
      </c>
      <c r="P2092" s="5">
        <v>39.590000000000003</v>
      </c>
      <c r="Q2092" s="5">
        <f t="shared" si="128"/>
        <v>160.4</v>
      </c>
      <c r="R2092" s="5">
        <f t="shared" si="129"/>
        <v>79.180000000000007</v>
      </c>
      <c r="S2092" s="5">
        <f t="shared" si="130"/>
        <v>81.22</v>
      </c>
      <c r="T2092" s="7">
        <f t="shared" si="131"/>
        <v>0.50635910224438896</v>
      </c>
    </row>
    <row r="2093" spans="1:20" ht="15.6">
      <c r="A2093" s="2">
        <v>3910</v>
      </c>
      <c r="B2093" s="3">
        <v>46307</v>
      </c>
      <c r="C2093" s="4">
        <f>YEAR(SalesDataTable[[#This Row],[Order Date]])</f>
        <v>2026</v>
      </c>
      <c r="D2093" s="16" t="str">
        <f>"Q"&amp;ROUNDUP(MONTH(SalesDataTable[[#This Row],[Order Date]])/3,0)</f>
        <v>Q4</v>
      </c>
      <c r="E2093" s="4">
        <f>MONTH(SalesDataTable[[#This Row],[Order Date]])</f>
        <v>10</v>
      </c>
      <c r="F2093" s="16" t="str">
        <f>TEXT(SalesDataTable[[#This Row],[Order Date]],"MMM")</f>
        <v>Oct</v>
      </c>
      <c r="G2093" s="4" t="s">
        <v>11</v>
      </c>
      <c r="H2093" s="4" t="s">
        <v>12</v>
      </c>
      <c r="I2093" s="4" t="s">
        <v>2</v>
      </c>
      <c r="J2093" s="4" t="s">
        <v>16</v>
      </c>
      <c r="K2093" s="4" t="s">
        <v>4</v>
      </c>
      <c r="L2093" s="4" t="s">
        <v>26</v>
      </c>
      <c r="M2093" s="8">
        <v>3</v>
      </c>
      <c r="N2093" s="5">
        <v>41.09</v>
      </c>
      <c r="O2093" s="6">
        <v>0</v>
      </c>
      <c r="P2093" s="5">
        <v>17.18</v>
      </c>
      <c r="Q2093" s="5">
        <f t="shared" si="128"/>
        <v>123.27000000000001</v>
      </c>
      <c r="R2093" s="5">
        <f t="shared" si="129"/>
        <v>51.54</v>
      </c>
      <c r="S2093" s="5">
        <f t="shared" si="130"/>
        <v>71.730000000000018</v>
      </c>
      <c r="T2093" s="7">
        <f t="shared" si="131"/>
        <v>0.58189340472134354</v>
      </c>
    </row>
    <row r="2094" spans="1:20" ht="15.6">
      <c r="A2094" s="2">
        <v>330</v>
      </c>
      <c r="B2094" s="3">
        <v>46308</v>
      </c>
      <c r="C2094" s="4">
        <f>YEAR(SalesDataTable[[#This Row],[Order Date]])</f>
        <v>2026</v>
      </c>
      <c r="D2094" s="16" t="str">
        <f>"Q"&amp;ROUNDUP(MONTH(SalesDataTable[[#This Row],[Order Date]])/3,0)</f>
        <v>Q4</v>
      </c>
      <c r="E2094" s="4">
        <f>MONTH(SalesDataTable[[#This Row],[Order Date]])</f>
        <v>10</v>
      </c>
      <c r="F2094" s="16" t="str">
        <f>TEXT(SalesDataTable[[#This Row],[Order Date]],"MMM")</f>
        <v>Oct</v>
      </c>
      <c r="G2094" s="4" t="s">
        <v>6</v>
      </c>
      <c r="H2094" s="4" t="s">
        <v>43</v>
      </c>
      <c r="I2094" s="4" t="s">
        <v>8</v>
      </c>
      <c r="J2094" s="4" t="s">
        <v>16</v>
      </c>
      <c r="K2094" s="4" t="s">
        <v>14</v>
      </c>
      <c r="L2094" s="4" t="s">
        <v>15</v>
      </c>
      <c r="M2094" s="8">
        <v>5</v>
      </c>
      <c r="N2094" s="5">
        <v>36.97</v>
      </c>
      <c r="O2094" s="6">
        <v>0.15</v>
      </c>
      <c r="P2094" s="5">
        <v>13.93</v>
      </c>
      <c r="Q2094" s="5">
        <f t="shared" si="128"/>
        <v>157.1225</v>
      </c>
      <c r="R2094" s="5">
        <f t="shared" si="129"/>
        <v>69.650000000000006</v>
      </c>
      <c r="S2094" s="5">
        <f t="shared" si="130"/>
        <v>87.472499999999997</v>
      </c>
      <c r="T2094" s="7">
        <f t="shared" si="131"/>
        <v>0.55671530175500006</v>
      </c>
    </row>
    <row r="2095" spans="1:20" ht="15.6">
      <c r="A2095" s="2">
        <v>707</v>
      </c>
      <c r="B2095" s="3">
        <v>46308</v>
      </c>
      <c r="C2095" s="4">
        <f>YEAR(SalesDataTable[[#This Row],[Order Date]])</f>
        <v>2026</v>
      </c>
      <c r="D2095" s="16" t="str">
        <f>"Q"&amp;ROUNDUP(MONTH(SalesDataTable[[#This Row],[Order Date]])/3,0)</f>
        <v>Q4</v>
      </c>
      <c r="E2095" s="4">
        <f>MONTH(SalesDataTable[[#This Row],[Order Date]])</f>
        <v>10</v>
      </c>
      <c r="F2095" s="16" t="str">
        <f>TEXT(SalesDataTable[[#This Row],[Order Date]],"MMM")</f>
        <v>Oct</v>
      </c>
      <c r="G2095" s="4" t="s">
        <v>11</v>
      </c>
      <c r="H2095" s="4" t="s">
        <v>25</v>
      </c>
      <c r="I2095" s="4" t="s">
        <v>19</v>
      </c>
      <c r="J2095" s="4" t="s">
        <v>13</v>
      </c>
      <c r="K2095" s="4" t="s">
        <v>14</v>
      </c>
      <c r="L2095" s="4" t="s">
        <v>15</v>
      </c>
      <c r="M2095" s="8">
        <v>4</v>
      </c>
      <c r="N2095" s="5">
        <v>35.880000000000003</v>
      </c>
      <c r="O2095" s="6">
        <v>0.05</v>
      </c>
      <c r="P2095" s="5">
        <v>13.45</v>
      </c>
      <c r="Q2095" s="5">
        <f t="shared" si="128"/>
        <v>136.34399999999999</v>
      </c>
      <c r="R2095" s="5">
        <f t="shared" si="129"/>
        <v>53.8</v>
      </c>
      <c r="S2095" s="5">
        <f t="shared" si="130"/>
        <v>82.543999999999997</v>
      </c>
      <c r="T2095" s="7">
        <f t="shared" si="131"/>
        <v>0.60540984568444522</v>
      </c>
    </row>
    <row r="2096" spans="1:20" ht="15.6">
      <c r="A2096" s="2">
        <v>989</v>
      </c>
      <c r="B2096" s="3">
        <v>46308</v>
      </c>
      <c r="C2096" s="4">
        <f>YEAR(SalesDataTable[[#This Row],[Order Date]])</f>
        <v>2026</v>
      </c>
      <c r="D2096" s="16" t="str">
        <f>"Q"&amp;ROUNDUP(MONTH(SalesDataTable[[#This Row],[Order Date]])/3,0)</f>
        <v>Q4</v>
      </c>
      <c r="E2096" s="4">
        <f>MONTH(SalesDataTable[[#This Row],[Order Date]])</f>
        <v>10</v>
      </c>
      <c r="F2096" s="16" t="str">
        <f>TEXT(SalesDataTable[[#This Row],[Order Date]],"MMM")</f>
        <v>Oct</v>
      </c>
      <c r="G2096" s="4" t="s">
        <v>6</v>
      </c>
      <c r="H2096" s="4" t="s">
        <v>41</v>
      </c>
      <c r="I2096" s="4" t="s">
        <v>2</v>
      </c>
      <c r="J2096" s="4" t="s">
        <v>3</v>
      </c>
      <c r="K2096" s="4" t="s">
        <v>4</v>
      </c>
      <c r="L2096" s="4" t="s">
        <v>26</v>
      </c>
      <c r="M2096" s="8">
        <v>3</v>
      </c>
      <c r="N2096" s="5">
        <v>40.42</v>
      </c>
      <c r="O2096" s="6">
        <v>0</v>
      </c>
      <c r="P2096" s="5">
        <v>16.79</v>
      </c>
      <c r="Q2096" s="5">
        <f t="shared" si="128"/>
        <v>121.26</v>
      </c>
      <c r="R2096" s="5">
        <f t="shared" si="129"/>
        <v>50.37</v>
      </c>
      <c r="S2096" s="5">
        <f t="shared" si="130"/>
        <v>70.890000000000015</v>
      </c>
      <c r="T2096" s="7">
        <f t="shared" si="131"/>
        <v>0.58461157842652167</v>
      </c>
    </row>
    <row r="2097" spans="1:20" ht="15.6">
      <c r="A2097" s="2">
        <v>1904</v>
      </c>
      <c r="B2097" s="3">
        <v>46308</v>
      </c>
      <c r="C2097" s="4">
        <f>YEAR(SalesDataTable[[#This Row],[Order Date]])</f>
        <v>2026</v>
      </c>
      <c r="D2097" s="16" t="str">
        <f>"Q"&amp;ROUNDUP(MONTH(SalesDataTable[[#This Row],[Order Date]])/3,0)</f>
        <v>Q4</v>
      </c>
      <c r="E2097" s="4">
        <f>MONTH(SalesDataTable[[#This Row],[Order Date]])</f>
        <v>10</v>
      </c>
      <c r="F2097" s="16" t="str">
        <f>TEXT(SalesDataTable[[#This Row],[Order Date]],"MMM")</f>
        <v>Oct</v>
      </c>
      <c r="G2097" s="4" t="s">
        <v>20</v>
      </c>
      <c r="H2097" s="4" t="s">
        <v>33</v>
      </c>
      <c r="I2097" s="4" t="s">
        <v>19</v>
      </c>
      <c r="J2097" s="4" t="s">
        <v>3</v>
      </c>
      <c r="K2097" s="4" t="s">
        <v>4</v>
      </c>
      <c r="L2097" s="4" t="s">
        <v>22</v>
      </c>
      <c r="M2097" s="8">
        <v>1</v>
      </c>
      <c r="N2097" s="5">
        <v>50.34</v>
      </c>
      <c r="O2097" s="6">
        <v>0.15</v>
      </c>
      <c r="P2097" s="5">
        <v>22.56</v>
      </c>
      <c r="Q2097" s="5">
        <f t="shared" si="128"/>
        <v>42.789000000000001</v>
      </c>
      <c r="R2097" s="5">
        <f t="shared" si="129"/>
        <v>22.56</v>
      </c>
      <c r="S2097" s="5">
        <f t="shared" si="130"/>
        <v>20.229000000000003</v>
      </c>
      <c r="T2097" s="7">
        <f t="shared" si="131"/>
        <v>0.47276169108883132</v>
      </c>
    </row>
    <row r="2098" spans="1:20" ht="15.6">
      <c r="A2098" s="2">
        <v>2854</v>
      </c>
      <c r="B2098" s="3">
        <v>46308</v>
      </c>
      <c r="C2098" s="4">
        <f>YEAR(SalesDataTable[[#This Row],[Order Date]])</f>
        <v>2026</v>
      </c>
      <c r="D2098" s="16" t="str">
        <f>"Q"&amp;ROUNDUP(MONTH(SalesDataTable[[#This Row],[Order Date]])/3,0)</f>
        <v>Q4</v>
      </c>
      <c r="E2098" s="4">
        <f>MONTH(SalesDataTable[[#This Row],[Order Date]])</f>
        <v>10</v>
      </c>
      <c r="F2098" s="16" t="str">
        <f>TEXT(SalesDataTable[[#This Row],[Order Date]],"MMM")</f>
        <v>Oct</v>
      </c>
      <c r="G2098" s="4" t="s">
        <v>0</v>
      </c>
      <c r="H2098" s="4" t="s">
        <v>50</v>
      </c>
      <c r="I2098" s="4" t="s">
        <v>19</v>
      </c>
      <c r="J2098" s="4" t="s">
        <v>13</v>
      </c>
      <c r="K2098" s="4" t="s">
        <v>14</v>
      </c>
      <c r="L2098" s="4" t="s">
        <v>15</v>
      </c>
      <c r="M2098" s="8">
        <v>3</v>
      </c>
      <c r="N2098" s="5">
        <v>36.049999999999997</v>
      </c>
      <c r="O2098" s="6">
        <v>0.1</v>
      </c>
      <c r="P2098" s="5">
        <v>13.87</v>
      </c>
      <c r="Q2098" s="5">
        <f t="shared" si="128"/>
        <v>97.334999999999994</v>
      </c>
      <c r="R2098" s="5">
        <f t="shared" si="129"/>
        <v>41.61</v>
      </c>
      <c r="S2098" s="5">
        <f t="shared" si="130"/>
        <v>55.724999999999994</v>
      </c>
      <c r="T2098" s="7">
        <f t="shared" si="131"/>
        <v>0.57250732008013561</v>
      </c>
    </row>
    <row r="2099" spans="1:20" ht="15.6">
      <c r="A2099" s="2">
        <v>3212</v>
      </c>
      <c r="B2099" s="3">
        <v>46308</v>
      </c>
      <c r="C2099" s="4">
        <f>YEAR(SalesDataTable[[#This Row],[Order Date]])</f>
        <v>2026</v>
      </c>
      <c r="D2099" s="16" t="str">
        <f>"Q"&amp;ROUNDUP(MONTH(SalesDataTable[[#This Row],[Order Date]])/3,0)</f>
        <v>Q4</v>
      </c>
      <c r="E2099" s="4">
        <f>MONTH(SalesDataTable[[#This Row],[Order Date]])</f>
        <v>10</v>
      </c>
      <c r="F2099" s="16" t="str">
        <f>TEXT(SalesDataTable[[#This Row],[Order Date]],"MMM")</f>
        <v>Oct</v>
      </c>
      <c r="G2099" s="4" t="s">
        <v>11</v>
      </c>
      <c r="H2099" s="4" t="s">
        <v>12</v>
      </c>
      <c r="I2099" s="4" t="s">
        <v>8</v>
      </c>
      <c r="J2099" s="4" t="s">
        <v>3</v>
      </c>
      <c r="K2099" s="4" t="s">
        <v>4</v>
      </c>
      <c r="L2099" s="4" t="s">
        <v>26</v>
      </c>
      <c r="M2099" s="8">
        <v>15</v>
      </c>
      <c r="N2099" s="5">
        <v>40</v>
      </c>
      <c r="O2099" s="6">
        <v>0.1</v>
      </c>
      <c r="P2099" s="5">
        <v>16.420000000000002</v>
      </c>
      <c r="Q2099" s="5">
        <f t="shared" si="128"/>
        <v>540</v>
      </c>
      <c r="R2099" s="5">
        <f t="shared" si="129"/>
        <v>246.3</v>
      </c>
      <c r="S2099" s="5">
        <f t="shared" si="130"/>
        <v>293.7</v>
      </c>
      <c r="T2099" s="7">
        <f t="shared" si="131"/>
        <v>0.54388888888888887</v>
      </c>
    </row>
    <row r="2100" spans="1:20" ht="15.6">
      <c r="A2100" s="2">
        <v>4479</v>
      </c>
      <c r="B2100" s="3">
        <v>46308</v>
      </c>
      <c r="C2100" s="4">
        <f>YEAR(SalesDataTable[[#This Row],[Order Date]])</f>
        <v>2026</v>
      </c>
      <c r="D2100" s="16" t="str">
        <f>"Q"&amp;ROUNDUP(MONTH(SalesDataTable[[#This Row],[Order Date]])/3,0)</f>
        <v>Q4</v>
      </c>
      <c r="E2100" s="4">
        <f>MONTH(SalesDataTable[[#This Row],[Order Date]])</f>
        <v>10</v>
      </c>
      <c r="F2100" s="16" t="str">
        <f>TEXT(SalesDataTable[[#This Row],[Order Date]],"MMM")</f>
        <v>Oct</v>
      </c>
      <c r="G2100" s="4" t="s">
        <v>20</v>
      </c>
      <c r="H2100" s="4" t="s">
        <v>31</v>
      </c>
      <c r="I2100" s="4" t="s">
        <v>19</v>
      </c>
      <c r="J2100" s="4" t="s">
        <v>3</v>
      </c>
      <c r="K2100" s="4" t="s">
        <v>9</v>
      </c>
      <c r="L2100" s="4" t="s">
        <v>37</v>
      </c>
      <c r="M2100" s="8">
        <v>1</v>
      </c>
      <c r="N2100" s="5">
        <v>151.68</v>
      </c>
      <c r="O2100" s="6">
        <v>0.05</v>
      </c>
      <c r="P2100" s="5">
        <v>78.98</v>
      </c>
      <c r="Q2100" s="5">
        <f t="shared" si="128"/>
        <v>144.096</v>
      </c>
      <c r="R2100" s="5">
        <f t="shared" si="129"/>
        <v>78.98</v>
      </c>
      <c r="S2100" s="5">
        <f t="shared" si="130"/>
        <v>65.116</v>
      </c>
      <c r="T2100" s="7">
        <f t="shared" si="131"/>
        <v>0.45189318232289583</v>
      </c>
    </row>
    <row r="2101" spans="1:20" ht="15.6">
      <c r="A2101" s="2">
        <v>4574</v>
      </c>
      <c r="B2101" s="3">
        <v>46308</v>
      </c>
      <c r="C2101" s="4">
        <f>YEAR(SalesDataTable[[#This Row],[Order Date]])</f>
        <v>2026</v>
      </c>
      <c r="D2101" s="16" t="str">
        <f>"Q"&amp;ROUNDUP(MONTH(SalesDataTable[[#This Row],[Order Date]])/3,0)</f>
        <v>Q4</v>
      </c>
      <c r="E2101" s="4">
        <f>MONTH(SalesDataTable[[#This Row],[Order Date]])</f>
        <v>10</v>
      </c>
      <c r="F2101" s="16" t="str">
        <f>TEXT(SalesDataTable[[#This Row],[Order Date]],"MMM")</f>
        <v>Oct</v>
      </c>
      <c r="G2101" s="4" t="s">
        <v>6</v>
      </c>
      <c r="H2101" s="4" t="s">
        <v>49</v>
      </c>
      <c r="I2101" s="4" t="s">
        <v>2</v>
      </c>
      <c r="J2101" s="4" t="s">
        <v>16</v>
      </c>
      <c r="K2101" s="4" t="s">
        <v>34</v>
      </c>
      <c r="L2101" s="4" t="s">
        <v>42</v>
      </c>
      <c r="M2101" s="8">
        <v>1</v>
      </c>
      <c r="N2101" s="5">
        <v>36.53</v>
      </c>
      <c r="O2101" s="6">
        <v>0</v>
      </c>
      <c r="P2101" s="5">
        <v>14.01</v>
      </c>
      <c r="Q2101" s="5">
        <f t="shared" si="128"/>
        <v>36.53</v>
      </c>
      <c r="R2101" s="5">
        <f t="shared" si="129"/>
        <v>14.01</v>
      </c>
      <c r="S2101" s="5">
        <f t="shared" si="130"/>
        <v>22.520000000000003</v>
      </c>
      <c r="T2101" s="7">
        <f t="shared" si="131"/>
        <v>0.61647960580344929</v>
      </c>
    </row>
    <row r="2102" spans="1:20" ht="15.6">
      <c r="A2102" s="2">
        <v>4815</v>
      </c>
      <c r="B2102" s="3">
        <v>46308</v>
      </c>
      <c r="C2102" s="4">
        <f>YEAR(SalesDataTable[[#This Row],[Order Date]])</f>
        <v>2026</v>
      </c>
      <c r="D2102" s="16" t="str">
        <f>"Q"&amp;ROUNDUP(MONTH(SalesDataTable[[#This Row],[Order Date]])/3,0)</f>
        <v>Q4</v>
      </c>
      <c r="E2102" s="4">
        <f>MONTH(SalesDataTable[[#This Row],[Order Date]])</f>
        <v>10</v>
      </c>
      <c r="F2102" s="16" t="str">
        <f>TEXT(SalesDataTable[[#This Row],[Order Date]],"MMM")</f>
        <v>Oct</v>
      </c>
      <c r="G2102" s="4" t="s">
        <v>0</v>
      </c>
      <c r="H2102" s="4" t="s">
        <v>1</v>
      </c>
      <c r="I2102" s="4" t="s">
        <v>19</v>
      </c>
      <c r="J2102" s="4" t="s">
        <v>16</v>
      </c>
      <c r="K2102" s="4" t="s">
        <v>4</v>
      </c>
      <c r="L2102" s="4" t="s">
        <v>26</v>
      </c>
      <c r="M2102" s="8">
        <v>1</v>
      </c>
      <c r="N2102" s="5">
        <v>39.89</v>
      </c>
      <c r="O2102" s="6">
        <v>0.05</v>
      </c>
      <c r="P2102" s="5">
        <v>16.91</v>
      </c>
      <c r="Q2102" s="5">
        <f t="shared" si="128"/>
        <v>37.895499999999998</v>
      </c>
      <c r="R2102" s="5">
        <f t="shared" si="129"/>
        <v>16.91</v>
      </c>
      <c r="S2102" s="5">
        <f t="shared" si="130"/>
        <v>20.985499999999998</v>
      </c>
      <c r="T2102" s="7">
        <f t="shared" si="131"/>
        <v>0.55377287540737019</v>
      </c>
    </row>
    <row r="2103" spans="1:20" ht="15.6">
      <c r="A2103" s="2">
        <v>5027</v>
      </c>
      <c r="B2103" s="3">
        <v>46308</v>
      </c>
      <c r="C2103" s="4">
        <f>YEAR(SalesDataTable[[#This Row],[Order Date]])</f>
        <v>2026</v>
      </c>
      <c r="D2103" s="16" t="str">
        <f>"Q"&amp;ROUNDUP(MONTH(SalesDataTable[[#This Row],[Order Date]])/3,0)</f>
        <v>Q4</v>
      </c>
      <c r="E2103" s="4">
        <f>MONTH(SalesDataTable[[#This Row],[Order Date]])</f>
        <v>10</v>
      </c>
      <c r="F2103" s="16" t="str">
        <f>TEXT(SalesDataTable[[#This Row],[Order Date]],"MMM")</f>
        <v>Oct</v>
      </c>
      <c r="G2103" s="4" t="s">
        <v>11</v>
      </c>
      <c r="H2103" s="4" t="s">
        <v>39</v>
      </c>
      <c r="I2103" s="4" t="s">
        <v>2</v>
      </c>
      <c r="J2103" s="4" t="s">
        <v>13</v>
      </c>
      <c r="K2103" s="4" t="s">
        <v>9</v>
      </c>
      <c r="L2103" s="4" t="s">
        <v>37</v>
      </c>
      <c r="M2103" s="8">
        <v>1</v>
      </c>
      <c r="N2103" s="5">
        <v>154.53</v>
      </c>
      <c r="O2103" s="6">
        <v>0</v>
      </c>
      <c r="P2103" s="5">
        <v>77.930000000000007</v>
      </c>
      <c r="Q2103" s="5">
        <f t="shared" si="128"/>
        <v>154.53</v>
      </c>
      <c r="R2103" s="5">
        <f t="shared" si="129"/>
        <v>77.930000000000007</v>
      </c>
      <c r="S2103" s="5">
        <f t="shared" si="130"/>
        <v>76.599999999999994</v>
      </c>
      <c r="T2103" s="7">
        <f t="shared" si="131"/>
        <v>0.49569662848637802</v>
      </c>
    </row>
    <row r="2104" spans="1:20" ht="15.6">
      <c r="A2104" s="2">
        <v>1794</v>
      </c>
      <c r="B2104" s="3">
        <v>46309</v>
      </c>
      <c r="C2104" s="4">
        <f>YEAR(SalesDataTable[[#This Row],[Order Date]])</f>
        <v>2026</v>
      </c>
      <c r="D2104" s="16" t="str">
        <f>"Q"&amp;ROUNDUP(MONTH(SalesDataTable[[#This Row],[Order Date]])/3,0)</f>
        <v>Q4</v>
      </c>
      <c r="E2104" s="4">
        <f>MONTH(SalesDataTable[[#This Row],[Order Date]])</f>
        <v>10</v>
      </c>
      <c r="F2104" s="16" t="str">
        <f>TEXT(SalesDataTable[[#This Row],[Order Date]],"MMM")</f>
        <v>Oct</v>
      </c>
      <c r="G2104" s="4" t="s">
        <v>20</v>
      </c>
      <c r="H2104" s="4" t="s">
        <v>33</v>
      </c>
      <c r="I2104" s="4" t="s">
        <v>28</v>
      </c>
      <c r="J2104" s="4" t="s">
        <v>16</v>
      </c>
      <c r="K2104" s="4" t="s">
        <v>4</v>
      </c>
      <c r="L2104" s="4" t="s">
        <v>22</v>
      </c>
      <c r="M2104" s="8">
        <v>2</v>
      </c>
      <c r="N2104" s="5">
        <v>50.64</v>
      </c>
      <c r="O2104" s="6">
        <v>0.05</v>
      </c>
      <c r="P2104" s="5">
        <v>22.28</v>
      </c>
      <c r="Q2104" s="5">
        <f t="shared" si="128"/>
        <v>96.215999999999994</v>
      </c>
      <c r="R2104" s="5">
        <f t="shared" si="129"/>
        <v>44.56</v>
      </c>
      <c r="S2104" s="5">
        <f t="shared" si="130"/>
        <v>51.655999999999992</v>
      </c>
      <c r="T2104" s="7">
        <f t="shared" si="131"/>
        <v>0.53687536376486233</v>
      </c>
    </row>
    <row r="2105" spans="1:20" ht="15.6">
      <c r="A2105" s="2">
        <v>1867</v>
      </c>
      <c r="B2105" s="3">
        <v>46309</v>
      </c>
      <c r="C2105" s="4">
        <f>YEAR(SalesDataTable[[#This Row],[Order Date]])</f>
        <v>2026</v>
      </c>
      <c r="D2105" s="16" t="str">
        <f>"Q"&amp;ROUNDUP(MONTH(SalesDataTable[[#This Row],[Order Date]])/3,0)</f>
        <v>Q4</v>
      </c>
      <c r="E2105" s="4">
        <f>MONTH(SalesDataTable[[#This Row],[Order Date]])</f>
        <v>10</v>
      </c>
      <c r="F2105" s="16" t="str">
        <f>TEXT(SalesDataTable[[#This Row],[Order Date]],"MMM")</f>
        <v>Oct</v>
      </c>
      <c r="G2105" s="4" t="s">
        <v>0</v>
      </c>
      <c r="H2105" s="4" t="s">
        <v>1</v>
      </c>
      <c r="I2105" s="4" t="s">
        <v>2</v>
      </c>
      <c r="J2105" s="4" t="s">
        <v>13</v>
      </c>
      <c r="K2105" s="4" t="s">
        <v>34</v>
      </c>
      <c r="L2105" s="4" t="s">
        <v>35</v>
      </c>
      <c r="M2105" s="8">
        <v>3</v>
      </c>
      <c r="N2105" s="5">
        <v>40.880000000000003</v>
      </c>
      <c r="O2105" s="6">
        <v>0.05</v>
      </c>
      <c r="P2105" s="5">
        <v>14.59</v>
      </c>
      <c r="Q2105" s="5">
        <f t="shared" si="128"/>
        <v>116.50800000000001</v>
      </c>
      <c r="R2105" s="5">
        <f t="shared" si="129"/>
        <v>43.769999999999996</v>
      </c>
      <c r="S2105" s="5">
        <f t="shared" si="130"/>
        <v>72.738000000000014</v>
      </c>
      <c r="T2105" s="7">
        <f t="shared" si="131"/>
        <v>0.62431764342362761</v>
      </c>
    </row>
    <row r="2106" spans="1:20" ht="15.6">
      <c r="A2106" s="2">
        <v>2088</v>
      </c>
      <c r="B2106" s="3">
        <v>46309</v>
      </c>
      <c r="C2106" s="4">
        <f>YEAR(SalesDataTable[[#This Row],[Order Date]])</f>
        <v>2026</v>
      </c>
      <c r="D2106" s="16" t="str">
        <f>"Q"&amp;ROUNDUP(MONTH(SalesDataTable[[#This Row],[Order Date]])/3,0)</f>
        <v>Q4</v>
      </c>
      <c r="E2106" s="4">
        <f>MONTH(SalesDataTable[[#This Row],[Order Date]])</f>
        <v>10</v>
      </c>
      <c r="F2106" s="16" t="str">
        <f>TEXT(SalesDataTable[[#This Row],[Order Date]],"MMM")</f>
        <v>Oct</v>
      </c>
      <c r="G2106" s="4" t="s">
        <v>20</v>
      </c>
      <c r="H2106" s="4" t="s">
        <v>21</v>
      </c>
      <c r="I2106" s="4" t="s">
        <v>19</v>
      </c>
      <c r="J2106" s="4" t="s">
        <v>3</v>
      </c>
      <c r="K2106" s="4" t="s">
        <v>9</v>
      </c>
      <c r="L2106" s="4" t="s">
        <v>17</v>
      </c>
      <c r="M2106" s="8">
        <v>1</v>
      </c>
      <c r="N2106" s="5">
        <v>141.77000000000001</v>
      </c>
      <c r="O2106" s="6">
        <v>0</v>
      </c>
      <c r="P2106" s="5">
        <v>78.48</v>
      </c>
      <c r="Q2106" s="5">
        <f t="shared" si="128"/>
        <v>141.77000000000001</v>
      </c>
      <c r="R2106" s="5">
        <f t="shared" si="129"/>
        <v>78.48</v>
      </c>
      <c r="S2106" s="5">
        <f t="shared" si="130"/>
        <v>63.290000000000006</v>
      </c>
      <c r="T2106" s="7">
        <f t="shared" si="131"/>
        <v>0.44642731184312623</v>
      </c>
    </row>
    <row r="2107" spans="1:20" ht="15.6">
      <c r="A2107" s="2">
        <v>2270</v>
      </c>
      <c r="B2107" s="3">
        <v>46309</v>
      </c>
      <c r="C2107" s="4">
        <f>YEAR(SalesDataTable[[#This Row],[Order Date]])</f>
        <v>2026</v>
      </c>
      <c r="D2107" s="16" t="str">
        <f>"Q"&amp;ROUNDUP(MONTH(SalesDataTable[[#This Row],[Order Date]])/3,0)</f>
        <v>Q4</v>
      </c>
      <c r="E2107" s="4">
        <f>MONTH(SalesDataTable[[#This Row],[Order Date]])</f>
        <v>10</v>
      </c>
      <c r="F2107" s="16" t="str">
        <f>TEXT(SalesDataTable[[#This Row],[Order Date]],"MMM")</f>
        <v>Oct</v>
      </c>
      <c r="G2107" s="4" t="s">
        <v>20</v>
      </c>
      <c r="H2107" s="4" t="s">
        <v>31</v>
      </c>
      <c r="I2107" s="4" t="s">
        <v>2</v>
      </c>
      <c r="J2107" s="4" t="s">
        <v>13</v>
      </c>
      <c r="K2107" s="4" t="s">
        <v>23</v>
      </c>
      <c r="L2107" s="4" t="s">
        <v>29</v>
      </c>
      <c r="M2107" s="8">
        <v>3</v>
      </c>
      <c r="N2107" s="5">
        <v>199.99</v>
      </c>
      <c r="O2107" s="6">
        <v>0.15</v>
      </c>
      <c r="P2107" s="5">
        <v>101.86</v>
      </c>
      <c r="Q2107" s="5">
        <f t="shared" si="128"/>
        <v>509.97450000000003</v>
      </c>
      <c r="R2107" s="5">
        <f t="shared" si="129"/>
        <v>305.58</v>
      </c>
      <c r="S2107" s="5">
        <f t="shared" si="130"/>
        <v>204.39450000000005</v>
      </c>
      <c r="T2107" s="7">
        <f t="shared" si="131"/>
        <v>0.40079356909021929</v>
      </c>
    </row>
    <row r="2108" spans="1:20" ht="15.6">
      <c r="A2108" s="2">
        <v>3789</v>
      </c>
      <c r="B2108" s="3">
        <v>46309</v>
      </c>
      <c r="C2108" s="4">
        <f>YEAR(SalesDataTable[[#This Row],[Order Date]])</f>
        <v>2026</v>
      </c>
      <c r="D2108" s="16" t="str">
        <f>"Q"&amp;ROUNDUP(MONTH(SalesDataTable[[#This Row],[Order Date]])/3,0)</f>
        <v>Q4</v>
      </c>
      <c r="E2108" s="4">
        <f>MONTH(SalesDataTable[[#This Row],[Order Date]])</f>
        <v>10</v>
      </c>
      <c r="F2108" s="16" t="str">
        <f>TEXT(SalesDataTable[[#This Row],[Order Date]],"MMM")</f>
        <v>Oct</v>
      </c>
      <c r="G2108" s="4" t="s">
        <v>20</v>
      </c>
      <c r="H2108" s="4" t="s">
        <v>21</v>
      </c>
      <c r="I2108" s="4" t="s">
        <v>28</v>
      </c>
      <c r="J2108" s="4" t="s">
        <v>13</v>
      </c>
      <c r="K2108" s="4" t="s">
        <v>4</v>
      </c>
      <c r="L2108" s="4" t="s">
        <v>22</v>
      </c>
      <c r="M2108" s="8">
        <v>2</v>
      </c>
      <c r="N2108" s="5">
        <v>50.56</v>
      </c>
      <c r="O2108" s="6">
        <v>0</v>
      </c>
      <c r="P2108" s="5">
        <v>23.04</v>
      </c>
      <c r="Q2108" s="5">
        <f t="shared" si="128"/>
        <v>101.12</v>
      </c>
      <c r="R2108" s="5">
        <f t="shared" si="129"/>
        <v>46.08</v>
      </c>
      <c r="S2108" s="5">
        <f t="shared" si="130"/>
        <v>55.040000000000006</v>
      </c>
      <c r="T2108" s="7">
        <f t="shared" si="131"/>
        <v>0.54430379746835444</v>
      </c>
    </row>
    <row r="2109" spans="1:20" ht="15.6">
      <c r="A2109" s="2">
        <v>4323</v>
      </c>
      <c r="B2109" s="3">
        <v>46309</v>
      </c>
      <c r="C2109" s="4">
        <f>YEAR(SalesDataTable[[#This Row],[Order Date]])</f>
        <v>2026</v>
      </c>
      <c r="D2109" s="16" t="str">
        <f>"Q"&amp;ROUNDUP(MONTH(SalesDataTable[[#This Row],[Order Date]])/3,0)</f>
        <v>Q4</v>
      </c>
      <c r="E2109" s="4">
        <f>MONTH(SalesDataTable[[#This Row],[Order Date]])</f>
        <v>10</v>
      </c>
      <c r="F2109" s="16" t="str">
        <f>TEXT(SalesDataTable[[#This Row],[Order Date]],"MMM")</f>
        <v>Oct</v>
      </c>
      <c r="G2109" s="4" t="s">
        <v>20</v>
      </c>
      <c r="H2109" s="4" t="s">
        <v>31</v>
      </c>
      <c r="I2109" s="4" t="s">
        <v>2</v>
      </c>
      <c r="J2109" s="4" t="s">
        <v>13</v>
      </c>
      <c r="K2109" s="4" t="s">
        <v>14</v>
      </c>
      <c r="L2109" s="4" t="s">
        <v>32</v>
      </c>
      <c r="M2109" s="8">
        <v>1</v>
      </c>
      <c r="N2109" s="5">
        <v>47.38</v>
      </c>
      <c r="O2109" s="6">
        <v>0</v>
      </c>
      <c r="P2109" s="5">
        <v>17.86</v>
      </c>
      <c r="Q2109" s="5">
        <f t="shared" si="128"/>
        <v>47.38</v>
      </c>
      <c r="R2109" s="5">
        <f t="shared" si="129"/>
        <v>17.86</v>
      </c>
      <c r="S2109" s="5">
        <f t="shared" si="130"/>
        <v>29.520000000000003</v>
      </c>
      <c r="T2109" s="7">
        <f t="shared" si="131"/>
        <v>0.62304769945124527</v>
      </c>
    </row>
    <row r="2110" spans="1:20" ht="15.6">
      <c r="A2110" s="2">
        <v>276</v>
      </c>
      <c r="B2110" s="3">
        <v>46310</v>
      </c>
      <c r="C2110" s="4">
        <f>YEAR(SalesDataTable[[#This Row],[Order Date]])</f>
        <v>2026</v>
      </c>
      <c r="D2110" s="16" t="str">
        <f>"Q"&amp;ROUNDUP(MONTH(SalesDataTable[[#This Row],[Order Date]])/3,0)</f>
        <v>Q4</v>
      </c>
      <c r="E2110" s="4">
        <f>MONTH(SalesDataTable[[#This Row],[Order Date]])</f>
        <v>10</v>
      </c>
      <c r="F2110" s="16" t="str">
        <f>TEXT(SalesDataTable[[#This Row],[Order Date]],"MMM")</f>
        <v>Oct</v>
      </c>
      <c r="G2110" s="4" t="s">
        <v>11</v>
      </c>
      <c r="H2110" s="4" t="s">
        <v>12</v>
      </c>
      <c r="I2110" s="4" t="s">
        <v>2</v>
      </c>
      <c r="J2110" s="4" t="s">
        <v>16</v>
      </c>
      <c r="K2110" s="4" t="s">
        <v>9</v>
      </c>
      <c r="L2110" s="4" t="s">
        <v>10</v>
      </c>
      <c r="M2110" s="8">
        <v>1</v>
      </c>
      <c r="N2110" s="5">
        <v>92.74</v>
      </c>
      <c r="O2110" s="6">
        <v>0.15</v>
      </c>
      <c r="P2110" s="5">
        <v>44.52</v>
      </c>
      <c r="Q2110" s="5">
        <f t="shared" si="128"/>
        <v>78.828999999999994</v>
      </c>
      <c r="R2110" s="5">
        <f t="shared" si="129"/>
        <v>44.52</v>
      </c>
      <c r="S2110" s="5">
        <f t="shared" si="130"/>
        <v>34.30899999999999</v>
      </c>
      <c r="T2110" s="7">
        <f t="shared" si="131"/>
        <v>0.43523322635070844</v>
      </c>
    </row>
    <row r="2111" spans="1:20" ht="15.6">
      <c r="A2111" s="2">
        <v>791</v>
      </c>
      <c r="B2111" s="3">
        <v>46310</v>
      </c>
      <c r="C2111" s="4">
        <f>YEAR(SalesDataTable[[#This Row],[Order Date]])</f>
        <v>2026</v>
      </c>
      <c r="D2111" s="16" t="str">
        <f>"Q"&amp;ROUNDUP(MONTH(SalesDataTable[[#This Row],[Order Date]])/3,0)</f>
        <v>Q4</v>
      </c>
      <c r="E2111" s="4">
        <f>MONTH(SalesDataTable[[#This Row],[Order Date]])</f>
        <v>10</v>
      </c>
      <c r="F2111" s="16" t="str">
        <f>TEXT(SalesDataTable[[#This Row],[Order Date]],"MMM")</f>
        <v>Oct</v>
      </c>
      <c r="G2111" s="4" t="s">
        <v>20</v>
      </c>
      <c r="H2111" s="4" t="s">
        <v>47</v>
      </c>
      <c r="I2111" s="4" t="s">
        <v>19</v>
      </c>
      <c r="J2111" s="4" t="s">
        <v>3</v>
      </c>
      <c r="K2111" s="4" t="s">
        <v>4</v>
      </c>
      <c r="L2111" s="4" t="s">
        <v>22</v>
      </c>
      <c r="M2111" s="8">
        <v>3</v>
      </c>
      <c r="N2111" s="5">
        <v>51.57</v>
      </c>
      <c r="O2111" s="6">
        <v>0.1</v>
      </c>
      <c r="P2111" s="5">
        <v>21.82</v>
      </c>
      <c r="Q2111" s="5">
        <f t="shared" si="128"/>
        <v>139.239</v>
      </c>
      <c r="R2111" s="5">
        <f t="shared" si="129"/>
        <v>65.460000000000008</v>
      </c>
      <c r="S2111" s="5">
        <f t="shared" si="130"/>
        <v>73.778999999999996</v>
      </c>
      <c r="T2111" s="7">
        <f t="shared" si="131"/>
        <v>0.52987309589985565</v>
      </c>
    </row>
    <row r="2112" spans="1:20" ht="15.6">
      <c r="A2112" s="2">
        <v>1033</v>
      </c>
      <c r="B2112" s="3">
        <v>46310</v>
      </c>
      <c r="C2112" s="4">
        <f>YEAR(SalesDataTable[[#This Row],[Order Date]])</f>
        <v>2026</v>
      </c>
      <c r="D2112" s="16" t="str">
        <f>"Q"&amp;ROUNDUP(MONTH(SalesDataTable[[#This Row],[Order Date]])/3,0)</f>
        <v>Q4</v>
      </c>
      <c r="E2112" s="4">
        <f>MONTH(SalesDataTable[[#This Row],[Order Date]])</f>
        <v>10</v>
      </c>
      <c r="F2112" s="16" t="str">
        <f>TEXT(SalesDataTable[[#This Row],[Order Date]],"MMM")</f>
        <v>Oct</v>
      </c>
      <c r="G2112" s="4" t="s">
        <v>6</v>
      </c>
      <c r="H2112" s="4" t="s">
        <v>43</v>
      </c>
      <c r="I2112" s="4" t="s">
        <v>2</v>
      </c>
      <c r="J2112" s="4" t="s">
        <v>13</v>
      </c>
      <c r="K2112" s="4" t="s">
        <v>9</v>
      </c>
      <c r="L2112" s="4" t="s">
        <v>46</v>
      </c>
      <c r="M2112" s="8">
        <v>1</v>
      </c>
      <c r="N2112" s="5">
        <v>70.47</v>
      </c>
      <c r="O2112" s="6">
        <v>0.1</v>
      </c>
      <c r="P2112" s="5">
        <v>31.52</v>
      </c>
      <c r="Q2112" s="5">
        <f t="shared" si="128"/>
        <v>63.423000000000002</v>
      </c>
      <c r="R2112" s="5">
        <f t="shared" si="129"/>
        <v>31.52</v>
      </c>
      <c r="S2112" s="5">
        <f t="shared" si="130"/>
        <v>31.903000000000002</v>
      </c>
      <c r="T2112" s="7">
        <f t="shared" si="131"/>
        <v>0.50301940936253409</v>
      </c>
    </row>
    <row r="2113" spans="1:20" ht="15.6">
      <c r="A2113" s="2">
        <v>1247</v>
      </c>
      <c r="B2113" s="3">
        <v>46310</v>
      </c>
      <c r="C2113" s="4">
        <f>YEAR(SalesDataTable[[#This Row],[Order Date]])</f>
        <v>2026</v>
      </c>
      <c r="D2113" s="16" t="str">
        <f>"Q"&amp;ROUNDUP(MONTH(SalesDataTable[[#This Row],[Order Date]])/3,0)</f>
        <v>Q4</v>
      </c>
      <c r="E2113" s="4">
        <f>MONTH(SalesDataTable[[#This Row],[Order Date]])</f>
        <v>10</v>
      </c>
      <c r="F2113" s="16" t="str">
        <f>TEXT(SalesDataTable[[#This Row],[Order Date]],"MMM")</f>
        <v>Oct</v>
      </c>
      <c r="G2113" s="4" t="s">
        <v>0</v>
      </c>
      <c r="H2113" s="4" t="s">
        <v>1</v>
      </c>
      <c r="I2113" s="4" t="s">
        <v>2</v>
      </c>
      <c r="J2113" s="4" t="s">
        <v>13</v>
      </c>
      <c r="K2113" s="4" t="s">
        <v>9</v>
      </c>
      <c r="L2113" s="4" t="s">
        <v>46</v>
      </c>
      <c r="M2113" s="8">
        <v>1</v>
      </c>
      <c r="N2113" s="5">
        <v>71.05</v>
      </c>
      <c r="O2113" s="6">
        <v>0</v>
      </c>
      <c r="P2113" s="5">
        <v>33.32</v>
      </c>
      <c r="Q2113" s="5">
        <f t="shared" si="128"/>
        <v>71.05</v>
      </c>
      <c r="R2113" s="5">
        <f t="shared" si="129"/>
        <v>33.32</v>
      </c>
      <c r="S2113" s="5">
        <f t="shared" si="130"/>
        <v>37.729999999999997</v>
      </c>
      <c r="T2113" s="7">
        <f t="shared" si="131"/>
        <v>0.53103448275862064</v>
      </c>
    </row>
    <row r="2114" spans="1:20" ht="15.6">
      <c r="A2114" s="2">
        <v>1321</v>
      </c>
      <c r="B2114" s="3">
        <v>46310</v>
      </c>
      <c r="C2114" s="4">
        <f>YEAR(SalesDataTable[[#This Row],[Order Date]])</f>
        <v>2026</v>
      </c>
      <c r="D2114" s="16" t="str">
        <f>"Q"&amp;ROUNDUP(MONTH(SalesDataTable[[#This Row],[Order Date]])/3,0)</f>
        <v>Q4</v>
      </c>
      <c r="E2114" s="4">
        <f>MONTH(SalesDataTable[[#This Row],[Order Date]])</f>
        <v>10</v>
      </c>
      <c r="F2114" s="16" t="str">
        <f>TEXT(SalesDataTable[[#This Row],[Order Date]],"MMM")</f>
        <v>Oct</v>
      </c>
      <c r="G2114" s="4" t="s">
        <v>20</v>
      </c>
      <c r="H2114" s="4" t="s">
        <v>47</v>
      </c>
      <c r="I2114" s="4" t="s">
        <v>19</v>
      </c>
      <c r="J2114" s="4" t="s">
        <v>3</v>
      </c>
      <c r="K2114" s="4" t="s">
        <v>4</v>
      </c>
      <c r="L2114" s="4" t="s">
        <v>26</v>
      </c>
      <c r="M2114" s="8">
        <v>3</v>
      </c>
      <c r="N2114" s="5">
        <v>39.83</v>
      </c>
      <c r="O2114" s="6">
        <v>0.1</v>
      </c>
      <c r="P2114" s="5">
        <v>16.93</v>
      </c>
      <c r="Q2114" s="5">
        <f t="shared" ref="Q2114:Q2177" si="132">M2114*N2114*(1-O2114)</f>
        <v>107.541</v>
      </c>
      <c r="R2114" s="5">
        <f t="shared" ref="R2114:R2177" si="133">M2114*P2114</f>
        <v>50.79</v>
      </c>
      <c r="S2114" s="5">
        <f t="shared" ref="S2114:S2177" si="134">Q2114-R2114</f>
        <v>56.750999999999998</v>
      </c>
      <c r="T2114" s="7">
        <f t="shared" ref="T2114:T2177" si="135">IFERROR(S2114/Q2114,0)</f>
        <v>0.52771501101905316</v>
      </c>
    </row>
    <row r="2115" spans="1:20" ht="15.6">
      <c r="A2115" s="2">
        <v>2048</v>
      </c>
      <c r="B2115" s="3">
        <v>46310</v>
      </c>
      <c r="C2115" s="4">
        <f>YEAR(SalesDataTable[[#This Row],[Order Date]])</f>
        <v>2026</v>
      </c>
      <c r="D2115" s="16" t="str">
        <f>"Q"&amp;ROUNDUP(MONTH(SalesDataTable[[#This Row],[Order Date]])/3,0)</f>
        <v>Q4</v>
      </c>
      <c r="E2115" s="4">
        <f>MONTH(SalesDataTable[[#This Row],[Order Date]])</f>
        <v>10</v>
      </c>
      <c r="F2115" s="16" t="str">
        <f>TEXT(SalesDataTable[[#This Row],[Order Date]],"MMM")</f>
        <v>Oct</v>
      </c>
      <c r="G2115" s="4" t="s">
        <v>20</v>
      </c>
      <c r="H2115" s="4" t="s">
        <v>31</v>
      </c>
      <c r="I2115" s="4" t="s">
        <v>2</v>
      </c>
      <c r="J2115" s="4" t="s">
        <v>13</v>
      </c>
      <c r="K2115" s="4" t="s">
        <v>34</v>
      </c>
      <c r="L2115" s="4" t="s">
        <v>45</v>
      </c>
      <c r="M2115" s="8">
        <v>3</v>
      </c>
      <c r="N2115" s="5">
        <v>49.5</v>
      </c>
      <c r="O2115" s="6">
        <v>0.05</v>
      </c>
      <c r="P2115" s="5">
        <v>22</v>
      </c>
      <c r="Q2115" s="5">
        <f t="shared" si="132"/>
        <v>141.07499999999999</v>
      </c>
      <c r="R2115" s="5">
        <f t="shared" si="133"/>
        <v>66</v>
      </c>
      <c r="S2115" s="5">
        <f t="shared" si="134"/>
        <v>75.074999999999989</v>
      </c>
      <c r="T2115" s="7">
        <f t="shared" si="135"/>
        <v>0.53216374269005839</v>
      </c>
    </row>
    <row r="2116" spans="1:20" ht="15.6">
      <c r="A2116" s="2">
        <v>2082</v>
      </c>
      <c r="B2116" s="3">
        <v>46310</v>
      </c>
      <c r="C2116" s="4">
        <f>YEAR(SalesDataTable[[#This Row],[Order Date]])</f>
        <v>2026</v>
      </c>
      <c r="D2116" s="16" t="str">
        <f>"Q"&amp;ROUNDUP(MONTH(SalesDataTable[[#This Row],[Order Date]])/3,0)</f>
        <v>Q4</v>
      </c>
      <c r="E2116" s="4">
        <f>MONTH(SalesDataTable[[#This Row],[Order Date]])</f>
        <v>10</v>
      </c>
      <c r="F2116" s="16" t="str">
        <f>TEXT(SalesDataTable[[#This Row],[Order Date]],"MMM")</f>
        <v>Oct</v>
      </c>
      <c r="G2116" s="4" t="s">
        <v>6</v>
      </c>
      <c r="H2116" s="4" t="s">
        <v>27</v>
      </c>
      <c r="I2116" s="4" t="s">
        <v>28</v>
      </c>
      <c r="J2116" s="4" t="s">
        <v>13</v>
      </c>
      <c r="K2116" s="4" t="s">
        <v>9</v>
      </c>
      <c r="L2116" s="4" t="s">
        <v>10</v>
      </c>
      <c r="M2116" s="8">
        <v>1</v>
      </c>
      <c r="N2116" s="5">
        <v>91.99</v>
      </c>
      <c r="O2116" s="6">
        <v>0</v>
      </c>
      <c r="P2116" s="5">
        <v>44.86</v>
      </c>
      <c r="Q2116" s="5">
        <f t="shared" si="132"/>
        <v>91.99</v>
      </c>
      <c r="R2116" s="5">
        <f t="shared" si="133"/>
        <v>44.86</v>
      </c>
      <c r="S2116" s="5">
        <f t="shared" si="134"/>
        <v>47.129999999999995</v>
      </c>
      <c r="T2116" s="7">
        <f t="shared" si="135"/>
        <v>0.51233829764104788</v>
      </c>
    </row>
    <row r="2117" spans="1:20" ht="15.6">
      <c r="A2117" s="2">
        <v>2177</v>
      </c>
      <c r="B2117" s="3">
        <v>46310</v>
      </c>
      <c r="C2117" s="4">
        <f>YEAR(SalesDataTable[[#This Row],[Order Date]])</f>
        <v>2026</v>
      </c>
      <c r="D2117" s="16" t="str">
        <f>"Q"&amp;ROUNDUP(MONTH(SalesDataTable[[#This Row],[Order Date]])/3,0)</f>
        <v>Q4</v>
      </c>
      <c r="E2117" s="4">
        <f>MONTH(SalesDataTable[[#This Row],[Order Date]])</f>
        <v>10</v>
      </c>
      <c r="F2117" s="16" t="str">
        <f>TEXT(SalesDataTable[[#This Row],[Order Date]],"MMM")</f>
        <v>Oct</v>
      </c>
      <c r="G2117" s="4" t="s">
        <v>0</v>
      </c>
      <c r="H2117" s="4" t="s">
        <v>50</v>
      </c>
      <c r="I2117" s="4" t="s">
        <v>28</v>
      </c>
      <c r="J2117" s="4" t="s">
        <v>3</v>
      </c>
      <c r="K2117" s="4" t="s">
        <v>4</v>
      </c>
      <c r="L2117" s="4" t="s">
        <v>5</v>
      </c>
      <c r="M2117" s="8">
        <v>1</v>
      </c>
      <c r="N2117" s="5">
        <v>79.78</v>
      </c>
      <c r="O2117" s="6">
        <v>0.05</v>
      </c>
      <c r="P2117" s="5">
        <v>41.59</v>
      </c>
      <c r="Q2117" s="5">
        <f t="shared" si="132"/>
        <v>75.790999999999997</v>
      </c>
      <c r="R2117" s="5">
        <f t="shared" si="133"/>
        <v>41.59</v>
      </c>
      <c r="S2117" s="5">
        <f t="shared" si="134"/>
        <v>34.200999999999993</v>
      </c>
      <c r="T2117" s="7">
        <f t="shared" si="135"/>
        <v>0.45125410668812915</v>
      </c>
    </row>
    <row r="2118" spans="1:20" ht="15.6">
      <c r="A2118" s="2">
        <v>3776</v>
      </c>
      <c r="B2118" s="3">
        <v>46310</v>
      </c>
      <c r="C2118" s="4">
        <f>YEAR(SalesDataTable[[#This Row],[Order Date]])</f>
        <v>2026</v>
      </c>
      <c r="D2118" s="16" t="str">
        <f>"Q"&amp;ROUNDUP(MONTH(SalesDataTable[[#This Row],[Order Date]])/3,0)</f>
        <v>Q4</v>
      </c>
      <c r="E2118" s="4">
        <f>MONTH(SalesDataTable[[#This Row],[Order Date]])</f>
        <v>10</v>
      </c>
      <c r="F2118" s="16" t="str">
        <f>TEXT(SalesDataTable[[#This Row],[Order Date]],"MMM")</f>
        <v>Oct</v>
      </c>
      <c r="G2118" s="4" t="s">
        <v>20</v>
      </c>
      <c r="H2118" s="4" t="s">
        <v>33</v>
      </c>
      <c r="I2118" s="4" t="s">
        <v>2</v>
      </c>
      <c r="J2118" s="4" t="s">
        <v>3</v>
      </c>
      <c r="K2118" s="4" t="s">
        <v>4</v>
      </c>
      <c r="L2118" s="4" t="s">
        <v>5</v>
      </c>
      <c r="M2118" s="8">
        <v>1</v>
      </c>
      <c r="N2118" s="5">
        <v>82.97</v>
      </c>
      <c r="O2118" s="6">
        <v>0</v>
      </c>
      <c r="P2118" s="5">
        <v>43.09</v>
      </c>
      <c r="Q2118" s="5">
        <f t="shared" si="132"/>
        <v>82.97</v>
      </c>
      <c r="R2118" s="5">
        <f t="shared" si="133"/>
        <v>43.09</v>
      </c>
      <c r="S2118" s="5">
        <f t="shared" si="134"/>
        <v>39.879999999999995</v>
      </c>
      <c r="T2118" s="7">
        <f t="shared" si="135"/>
        <v>0.48065565867180904</v>
      </c>
    </row>
    <row r="2119" spans="1:20" ht="15.6">
      <c r="A2119" s="2">
        <v>4542</v>
      </c>
      <c r="B2119" s="3">
        <v>46310</v>
      </c>
      <c r="C2119" s="4">
        <f>YEAR(SalesDataTable[[#This Row],[Order Date]])</f>
        <v>2026</v>
      </c>
      <c r="D2119" s="16" t="str">
        <f>"Q"&amp;ROUNDUP(MONTH(SalesDataTable[[#This Row],[Order Date]])/3,0)</f>
        <v>Q4</v>
      </c>
      <c r="E2119" s="4">
        <f>MONTH(SalesDataTable[[#This Row],[Order Date]])</f>
        <v>10</v>
      </c>
      <c r="F2119" s="16" t="str">
        <f>TEXT(SalesDataTable[[#This Row],[Order Date]],"MMM")</f>
        <v>Oct</v>
      </c>
      <c r="G2119" s="4" t="s">
        <v>0</v>
      </c>
      <c r="H2119" s="4" t="s">
        <v>36</v>
      </c>
      <c r="I2119" s="4" t="s">
        <v>2</v>
      </c>
      <c r="J2119" s="4" t="s">
        <v>16</v>
      </c>
      <c r="K2119" s="4" t="s">
        <v>4</v>
      </c>
      <c r="L2119" s="4" t="s">
        <v>30</v>
      </c>
      <c r="M2119" s="8">
        <v>1</v>
      </c>
      <c r="N2119" s="5">
        <v>103.33</v>
      </c>
      <c r="O2119" s="6">
        <v>0</v>
      </c>
      <c r="P2119" s="5">
        <v>50.85</v>
      </c>
      <c r="Q2119" s="5">
        <f t="shared" si="132"/>
        <v>103.33</v>
      </c>
      <c r="R2119" s="5">
        <f t="shared" si="133"/>
        <v>50.85</v>
      </c>
      <c r="S2119" s="5">
        <f t="shared" si="134"/>
        <v>52.48</v>
      </c>
      <c r="T2119" s="7">
        <f t="shared" si="135"/>
        <v>0.5078873512048776</v>
      </c>
    </row>
    <row r="2120" spans="1:20" ht="15.6">
      <c r="A2120" s="2">
        <v>36</v>
      </c>
      <c r="B2120" s="3">
        <v>46311</v>
      </c>
      <c r="C2120" s="4">
        <f>YEAR(SalesDataTable[[#This Row],[Order Date]])</f>
        <v>2026</v>
      </c>
      <c r="D2120" s="16" t="str">
        <f>"Q"&amp;ROUNDUP(MONTH(SalesDataTable[[#This Row],[Order Date]])/3,0)</f>
        <v>Q4</v>
      </c>
      <c r="E2120" s="4">
        <f>MONTH(SalesDataTable[[#This Row],[Order Date]])</f>
        <v>10</v>
      </c>
      <c r="F2120" s="16" t="str">
        <f>TEXT(SalesDataTable[[#This Row],[Order Date]],"MMM")</f>
        <v>Oct</v>
      </c>
      <c r="G2120" s="4" t="s">
        <v>0</v>
      </c>
      <c r="H2120" s="4" t="s">
        <v>36</v>
      </c>
      <c r="I2120" s="4" t="s">
        <v>2</v>
      </c>
      <c r="J2120" s="4" t="s">
        <v>13</v>
      </c>
      <c r="K2120" s="4" t="s">
        <v>9</v>
      </c>
      <c r="L2120" s="4" t="s">
        <v>17</v>
      </c>
      <c r="M2120" s="8">
        <v>3</v>
      </c>
      <c r="N2120" s="5">
        <v>142.54</v>
      </c>
      <c r="O2120" s="6">
        <v>0.05</v>
      </c>
      <c r="P2120" s="5">
        <v>81.599999999999994</v>
      </c>
      <c r="Q2120" s="5">
        <f t="shared" si="132"/>
        <v>406.23899999999998</v>
      </c>
      <c r="R2120" s="5">
        <f t="shared" si="133"/>
        <v>244.79999999999998</v>
      </c>
      <c r="S2120" s="5">
        <f t="shared" si="134"/>
        <v>161.43899999999999</v>
      </c>
      <c r="T2120" s="7">
        <f t="shared" si="135"/>
        <v>0.39739906803630376</v>
      </c>
    </row>
    <row r="2121" spans="1:20" ht="15.6">
      <c r="A2121" s="2">
        <v>64</v>
      </c>
      <c r="B2121" s="3">
        <v>46311</v>
      </c>
      <c r="C2121" s="4">
        <f>YEAR(SalesDataTable[[#This Row],[Order Date]])</f>
        <v>2026</v>
      </c>
      <c r="D2121" s="16" t="str">
        <f>"Q"&amp;ROUNDUP(MONTH(SalesDataTable[[#This Row],[Order Date]])/3,0)</f>
        <v>Q4</v>
      </c>
      <c r="E2121" s="4">
        <f>MONTH(SalesDataTable[[#This Row],[Order Date]])</f>
        <v>10</v>
      </c>
      <c r="F2121" s="16" t="str">
        <f>TEXT(SalesDataTable[[#This Row],[Order Date]],"MMM")</f>
        <v>Oct</v>
      </c>
      <c r="G2121" s="4" t="s">
        <v>11</v>
      </c>
      <c r="H2121" s="4" t="s">
        <v>52</v>
      </c>
      <c r="I2121" s="4" t="s">
        <v>2</v>
      </c>
      <c r="J2121" s="4" t="s">
        <v>13</v>
      </c>
      <c r="K2121" s="4" t="s">
        <v>9</v>
      </c>
      <c r="L2121" s="4" t="s">
        <v>10</v>
      </c>
      <c r="M2121" s="8">
        <v>3</v>
      </c>
      <c r="N2121" s="5">
        <v>92.14</v>
      </c>
      <c r="O2121" s="6">
        <v>0.1</v>
      </c>
      <c r="P2121" s="5">
        <v>46.43</v>
      </c>
      <c r="Q2121" s="5">
        <f t="shared" si="132"/>
        <v>248.77800000000002</v>
      </c>
      <c r="R2121" s="5">
        <f t="shared" si="133"/>
        <v>139.29</v>
      </c>
      <c r="S2121" s="5">
        <f t="shared" si="134"/>
        <v>109.48800000000003</v>
      </c>
      <c r="T2121" s="7">
        <f t="shared" si="135"/>
        <v>0.44010322456165746</v>
      </c>
    </row>
    <row r="2122" spans="1:20" ht="15.6">
      <c r="A2122" s="2">
        <v>529</v>
      </c>
      <c r="B2122" s="3">
        <v>46311</v>
      </c>
      <c r="C2122" s="4">
        <f>YEAR(SalesDataTable[[#This Row],[Order Date]])</f>
        <v>2026</v>
      </c>
      <c r="D2122" s="16" t="str">
        <f>"Q"&amp;ROUNDUP(MONTH(SalesDataTable[[#This Row],[Order Date]])/3,0)</f>
        <v>Q4</v>
      </c>
      <c r="E2122" s="4">
        <f>MONTH(SalesDataTable[[#This Row],[Order Date]])</f>
        <v>10</v>
      </c>
      <c r="F2122" s="16" t="str">
        <f>TEXT(SalesDataTable[[#This Row],[Order Date]],"MMM")</f>
        <v>Oct</v>
      </c>
      <c r="G2122" s="4" t="s">
        <v>20</v>
      </c>
      <c r="H2122" s="4" t="s">
        <v>31</v>
      </c>
      <c r="I2122" s="4" t="s">
        <v>19</v>
      </c>
      <c r="J2122" s="4" t="s">
        <v>16</v>
      </c>
      <c r="K2122" s="4" t="s">
        <v>14</v>
      </c>
      <c r="L2122" s="4" t="s">
        <v>48</v>
      </c>
      <c r="M2122" s="8">
        <v>2</v>
      </c>
      <c r="N2122" s="5">
        <v>165.23</v>
      </c>
      <c r="O2122" s="6">
        <v>0</v>
      </c>
      <c r="P2122" s="5">
        <v>88.87</v>
      </c>
      <c r="Q2122" s="5">
        <f t="shared" si="132"/>
        <v>330.46</v>
      </c>
      <c r="R2122" s="5">
        <f t="shared" si="133"/>
        <v>177.74</v>
      </c>
      <c r="S2122" s="5">
        <f t="shared" si="134"/>
        <v>152.71999999999997</v>
      </c>
      <c r="T2122" s="7">
        <f t="shared" si="135"/>
        <v>0.46214367850874533</v>
      </c>
    </row>
    <row r="2123" spans="1:20" ht="15.6">
      <c r="A2123" s="2">
        <v>1815</v>
      </c>
      <c r="B2123" s="3">
        <v>46311</v>
      </c>
      <c r="C2123" s="4">
        <f>YEAR(SalesDataTable[[#This Row],[Order Date]])</f>
        <v>2026</v>
      </c>
      <c r="D2123" s="16" t="str">
        <f>"Q"&amp;ROUNDUP(MONTH(SalesDataTable[[#This Row],[Order Date]])/3,0)</f>
        <v>Q4</v>
      </c>
      <c r="E2123" s="4">
        <f>MONTH(SalesDataTable[[#This Row],[Order Date]])</f>
        <v>10</v>
      </c>
      <c r="F2123" s="16" t="str">
        <f>TEXT(SalesDataTable[[#This Row],[Order Date]],"MMM")</f>
        <v>Oct</v>
      </c>
      <c r="G2123" s="4" t="s">
        <v>20</v>
      </c>
      <c r="H2123" s="4" t="s">
        <v>21</v>
      </c>
      <c r="I2123" s="4" t="s">
        <v>2</v>
      </c>
      <c r="J2123" s="4" t="s">
        <v>16</v>
      </c>
      <c r="K2123" s="4" t="s">
        <v>34</v>
      </c>
      <c r="L2123" s="4" t="s">
        <v>38</v>
      </c>
      <c r="M2123" s="8">
        <v>1</v>
      </c>
      <c r="N2123" s="5">
        <v>121.92</v>
      </c>
      <c r="O2123" s="6">
        <v>0</v>
      </c>
      <c r="P2123" s="5">
        <v>71.02</v>
      </c>
      <c r="Q2123" s="5">
        <f t="shared" si="132"/>
        <v>121.92</v>
      </c>
      <c r="R2123" s="5">
        <f t="shared" si="133"/>
        <v>71.02</v>
      </c>
      <c r="S2123" s="5">
        <f t="shared" si="134"/>
        <v>50.900000000000006</v>
      </c>
      <c r="T2123" s="7">
        <f t="shared" si="135"/>
        <v>0.41748687664042</v>
      </c>
    </row>
    <row r="2124" spans="1:20" ht="15.6">
      <c r="A2124" s="2">
        <v>1820</v>
      </c>
      <c r="B2124" s="3">
        <v>46311</v>
      </c>
      <c r="C2124" s="4">
        <f>YEAR(SalesDataTable[[#This Row],[Order Date]])</f>
        <v>2026</v>
      </c>
      <c r="D2124" s="16" t="str">
        <f>"Q"&amp;ROUNDUP(MONTH(SalesDataTable[[#This Row],[Order Date]])/3,0)</f>
        <v>Q4</v>
      </c>
      <c r="E2124" s="4">
        <f>MONTH(SalesDataTable[[#This Row],[Order Date]])</f>
        <v>10</v>
      </c>
      <c r="F2124" s="16" t="str">
        <f>TEXT(SalesDataTable[[#This Row],[Order Date]],"MMM")</f>
        <v>Oct</v>
      </c>
      <c r="G2124" s="4" t="s">
        <v>6</v>
      </c>
      <c r="H2124" s="4" t="s">
        <v>7</v>
      </c>
      <c r="I2124" s="4" t="s">
        <v>2</v>
      </c>
      <c r="J2124" s="4" t="s">
        <v>3</v>
      </c>
      <c r="K2124" s="4" t="s">
        <v>14</v>
      </c>
      <c r="L2124" s="4" t="s">
        <v>15</v>
      </c>
      <c r="M2124" s="8">
        <v>3</v>
      </c>
      <c r="N2124" s="5">
        <v>36.46</v>
      </c>
      <c r="O2124" s="6">
        <v>0.05</v>
      </c>
      <c r="P2124" s="5">
        <v>13.9</v>
      </c>
      <c r="Q2124" s="5">
        <f t="shared" si="132"/>
        <v>103.91099999999999</v>
      </c>
      <c r="R2124" s="5">
        <f t="shared" si="133"/>
        <v>41.7</v>
      </c>
      <c r="S2124" s="5">
        <f t="shared" si="134"/>
        <v>62.210999999999984</v>
      </c>
      <c r="T2124" s="7">
        <f t="shared" si="135"/>
        <v>0.5986950370990558</v>
      </c>
    </row>
    <row r="2125" spans="1:20" ht="15.6">
      <c r="A2125" s="2">
        <v>2028</v>
      </c>
      <c r="B2125" s="3">
        <v>46311</v>
      </c>
      <c r="C2125" s="4">
        <f>YEAR(SalesDataTable[[#This Row],[Order Date]])</f>
        <v>2026</v>
      </c>
      <c r="D2125" s="16" t="str">
        <f>"Q"&amp;ROUNDUP(MONTH(SalesDataTable[[#This Row],[Order Date]])/3,0)</f>
        <v>Q4</v>
      </c>
      <c r="E2125" s="4">
        <f>MONTH(SalesDataTable[[#This Row],[Order Date]])</f>
        <v>10</v>
      </c>
      <c r="F2125" s="16" t="str">
        <f>TEXT(SalesDataTable[[#This Row],[Order Date]],"MMM")</f>
        <v>Oct</v>
      </c>
      <c r="G2125" s="4" t="s">
        <v>20</v>
      </c>
      <c r="H2125" s="4" t="s">
        <v>21</v>
      </c>
      <c r="I2125" s="4" t="s">
        <v>19</v>
      </c>
      <c r="J2125" s="4" t="s">
        <v>16</v>
      </c>
      <c r="K2125" s="4" t="s">
        <v>34</v>
      </c>
      <c r="L2125" s="4" t="s">
        <v>45</v>
      </c>
      <c r="M2125" s="8">
        <v>3</v>
      </c>
      <c r="N2125" s="5">
        <v>51.89</v>
      </c>
      <c r="O2125" s="6">
        <v>0.1</v>
      </c>
      <c r="P2125" s="5">
        <v>21.56</v>
      </c>
      <c r="Q2125" s="5">
        <f t="shared" si="132"/>
        <v>140.10300000000001</v>
      </c>
      <c r="R2125" s="5">
        <f t="shared" si="133"/>
        <v>64.679999999999993</v>
      </c>
      <c r="S2125" s="5">
        <f t="shared" si="134"/>
        <v>75.423000000000016</v>
      </c>
      <c r="T2125" s="7">
        <f t="shared" si="135"/>
        <v>0.53833965011455864</v>
      </c>
    </row>
    <row r="2126" spans="1:20" ht="15.6">
      <c r="A2126" s="2">
        <v>2741</v>
      </c>
      <c r="B2126" s="3">
        <v>46311</v>
      </c>
      <c r="C2126" s="4">
        <f>YEAR(SalesDataTable[[#This Row],[Order Date]])</f>
        <v>2026</v>
      </c>
      <c r="D2126" s="16" t="str">
        <f>"Q"&amp;ROUNDUP(MONTH(SalesDataTable[[#This Row],[Order Date]])/3,0)</f>
        <v>Q4</v>
      </c>
      <c r="E2126" s="4">
        <f>MONTH(SalesDataTable[[#This Row],[Order Date]])</f>
        <v>10</v>
      </c>
      <c r="F2126" s="16" t="str">
        <f>TEXT(SalesDataTable[[#This Row],[Order Date]],"MMM")</f>
        <v>Oct</v>
      </c>
      <c r="G2126" s="4" t="s">
        <v>20</v>
      </c>
      <c r="H2126" s="4" t="s">
        <v>21</v>
      </c>
      <c r="I2126" s="4" t="s">
        <v>2</v>
      </c>
      <c r="J2126" s="4" t="s">
        <v>3</v>
      </c>
      <c r="K2126" s="4" t="s">
        <v>34</v>
      </c>
      <c r="L2126" s="4" t="s">
        <v>35</v>
      </c>
      <c r="M2126" s="8">
        <v>1</v>
      </c>
      <c r="N2126" s="5">
        <v>40.75</v>
      </c>
      <c r="O2126" s="6">
        <v>0</v>
      </c>
      <c r="P2126" s="5">
        <v>14.7</v>
      </c>
      <c r="Q2126" s="5">
        <f t="shared" si="132"/>
        <v>40.75</v>
      </c>
      <c r="R2126" s="5">
        <f t="shared" si="133"/>
        <v>14.7</v>
      </c>
      <c r="S2126" s="5">
        <f t="shared" si="134"/>
        <v>26.05</v>
      </c>
      <c r="T2126" s="7">
        <f t="shared" si="135"/>
        <v>0.63926380368098157</v>
      </c>
    </row>
    <row r="2127" spans="1:20" ht="15.6">
      <c r="A2127" s="2">
        <v>3602</v>
      </c>
      <c r="B2127" s="3">
        <v>46311</v>
      </c>
      <c r="C2127" s="4">
        <f>YEAR(SalesDataTable[[#This Row],[Order Date]])</f>
        <v>2026</v>
      </c>
      <c r="D2127" s="16" t="str">
        <f>"Q"&amp;ROUNDUP(MONTH(SalesDataTable[[#This Row],[Order Date]])/3,0)</f>
        <v>Q4</v>
      </c>
      <c r="E2127" s="4">
        <f>MONTH(SalesDataTable[[#This Row],[Order Date]])</f>
        <v>10</v>
      </c>
      <c r="F2127" s="16" t="str">
        <f>TEXT(SalesDataTable[[#This Row],[Order Date]],"MMM")</f>
        <v>Oct</v>
      </c>
      <c r="G2127" s="4" t="s">
        <v>11</v>
      </c>
      <c r="H2127" s="4" t="s">
        <v>25</v>
      </c>
      <c r="I2127" s="4" t="s">
        <v>8</v>
      </c>
      <c r="J2127" s="4" t="s">
        <v>16</v>
      </c>
      <c r="K2127" s="4" t="s">
        <v>23</v>
      </c>
      <c r="L2127" s="4" t="s">
        <v>24</v>
      </c>
      <c r="M2127" s="8">
        <v>4</v>
      </c>
      <c r="N2127" s="5">
        <v>345.13</v>
      </c>
      <c r="O2127" s="6">
        <v>0.05</v>
      </c>
      <c r="P2127" s="5">
        <v>200.02</v>
      </c>
      <c r="Q2127" s="5">
        <f t="shared" si="132"/>
        <v>1311.4939999999999</v>
      </c>
      <c r="R2127" s="5">
        <f t="shared" si="133"/>
        <v>800.08</v>
      </c>
      <c r="S2127" s="5">
        <f t="shared" si="134"/>
        <v>511.41399999999987</v>
      </c>
      <c r="T2127" s="7">
        <f t="shared" si="135"/>
        <v>0.38994764749209671</v>
      </c>
    </row>
    <row r="2128" spans="1:20" ht="15.6">
      <c r="A2128" s="2">
        <v>4116</v>
      </c>
      <c r="B2128" s="3">
        <v>46311</v>
      </c>
      <c r="C2128" s="4">
        <f>YEAR(SalesDataTable[[#This Row],[Order Date]])</f>
        <v>2026</v>
      </c>
      <c r="D2128" s="16" t="str">
        <f>"Q"&amp;ROUNDUP(MONTH(SalesDataTable[[#This Row],[Order Date]])/3,0)</f>
        <v>Q4</v>
      </c>
      <c r="E2128" s="4">
        <f>MONTH(SalesDataTable[[#This Row],[Order Date]])</f>
        <v>10</v>
      </c>
      <c r="F2128" s="16" t="str">
        <f>TEXT(SalesDataTable[[#This Row],[Order Date]],"MMM")</f>
        <v>Oct</v>
      </c>
      <c r="G2128" s="4" t="s">
        <v>6</v>
      </c>
      <c r="H2128" s="4" t="s">
        <v>27</v>
      </c>
      <c r="I2128" s="4" t="s">
        <v>19</v>
      </c>
      <c r="J2128" s="4" t="s">
        <v>13</v>
      </c>
      <c r="K2128" s="4" t="s">
        <v>14</v>
      </c>
      <c r="L2128" s="4" t="s">
        <v>15</v>
      </c>
      <c r="M2128" s="8">
        <v>2</v>
      </c>
      <c r="N2128" s="5">
        <v>37.1</v>
      </c>
      <c r="O2128" s="6">
        <v>0</v>
      </c>
      <c r="P2128" s="5">
        <v>13.31</v>
      </c>
      <c r="Q2128" s="5">
        <f t="shared" si="132"/>
        <v>74.2</v>
      </c>
      <c r="R2128" s="5">
        <f t="shared" si="133"/>
        <v>26.62</v>
      </c>
      <c r="S2128" s="5">
        <f t="shared" si="134"/>
        <v>47.58</v>
      </c>
      <c r="T2128" s="7">
        <f t="shared" si="135"/>
        <v>0.64123989218328836</v>
      </c>
    </row>
    <row r="2129" spans="1:20" ht="15.6">
      <c r="A2129" s="2">
        <v>4197</v>
      </c>
      <c r="B2129" s="3">
        <v>46311</v>
      </c>
      <c r="C2129" s="4">
        <f>YEAR(SalesDataTable[[#This Row],[Order Date]])</f>
        <v>2026</v>
      </c>
      <c r="D2129" s="16" t="str">
        <f>"Q"&amp;ROUNDUP(MONTH(SalesDataTable[[#This Row],[Order Date]])/3,0)</f>
        <v>Q4</v>
      </c>
      <c r="E2129" s="4">
        <f>MONTH(SalesDataTable[[#This Row],[Order Date]])</f>
        <v>10</v>
      </c>
      <c r="F2129" s="16" t="str">
        <f>TEXT(SalesDataTable[[#This Row],[Order Date]],"MMM")</f>
        <v>Oct</v>
      </c>
      <c r="G2129" s="4" t="s">
        <v>20</v>
      </c>
      <c r="H2129" s="4" t="s">
        <v>31</v>
      </c>
      <c r="I2129" s="4" t="s">
        <v>28</v>
      </c>
      <c r="J2129" s="4" t="s">
        <v>13</v>
      </c>
      <c r="K2129" s="4" t="s">
        <v>9</v>
      </c>
      <c r="L2129" s="4" t="s">
        <v>10</v>
      </c>
      <c r="M2129" s="8">
        <v>3</v>
      </c>
      <c r="N2129" s="5">
        <v>94.19</v>
      </c>
      <c r="O2129" s="6">
        <v>0</v>
      </c>
      <c r="P2129" s="5">
        <v>44.89</v>
      </c>
      <c r="Q2129" s="5">
        <f t="shared" si="132"/>
        <v>282.57</v>
      </c>
      <c r="R2129" s="5">
        <f t="shared" si="133"/>
        <v>134.67000000000002</v>
      </c>
      <c r="S2129" s="5">
        <f t="shared" si="134"/>
        <v>147.89999999999998</v>
      </c>
      <c r="T2129" s="7">
        <f t="shared" si="135"/>
        <v>0.52341012846374346</v>
      </c>
    </row>
    <row r="2130" spans="1:20" ht="15.6">
      <c r="A2130" s="2">
        <v>360</v>
      </c>
      <c r="B2130" s="3">
        <v>46312</v>
      </c>
      <c r="C2130" s="4">
        <f>YEAR(SalesDataTable[[#This Row],[Order Date]])</f>
        <v>2026</v>
      </c>
      <c r="D2130" s="16" t="str">
        <f>"Q"&amp;ROUNDUP(MONTH(SalesDataTable[[#This Row],[Order Date]])/3,0)</f>
        <v>Q4</v>
      </c>
      <c r="E2130" s="4">
        <f>MONTH(SalesDataTable[[#This Row],[Order Date]])</f>
        <v>10</v>
      </c>
      <c r="F2130" s="16" t="str">
        <f>TEXT(SalesDataTable[[#This Row],[Order Date]],"MMM")</f>
        <v>Oct</v>
      </c>
      <c r="G2130" s="4" t="s">
        <v>20</v>
      </c>
      <c r="H2130" s="4" t="s">
        <v>33</v>
      </c>
      <c r="I2130" s="4" t="s">
        <v>2</v>
      </c>
      <c r="J2130" s="4" t="s">
        <v>3</v>
      </c>
      <c r="K2130" s="4" t="s">
        <v>23</v>
      </c>
      <c r="L2130" s="4" t="s">
        <v>40</v>
      </c>
      <c r="M2130" s="8">
        <v>2</v>
      </c>
      <c r="N2130" s="5">
        <v>82.52</v>
      </c>
      <c r="O2130" s="6">
        <v>0.05</v>
      </c>
      <c r="P2130" s="5">
        <v>38.61</v>
      </c>
      <c r="Q2130" s="5">
        <f t="shared" si="132"/>
        <v>156.78799999999998</v>
      </c>
      <c r="R2130" s="5">
        <f t="shared" si="133"/>
        <v>77.22</v>
      </c>
      <c r="S2130" s="5">
        <f t="shared" si="134"/>
        <v>79.567999999999984</v>
      </c>
      <c r="T2130" s="7">
        <f t="shared" si="135"/>
        <v>0.50748781794525089</v>
      </c>
    </row>
    <row r="2131" spans="1:20" ht="15.6">
      <c r="A2131" s="2">
        <v>427</v>
      </c>
      <c r="B2131" s="3">
        <v>46312</v>
      </c>
      <c r="C2131" s="4">
        <f>YEAR(SalesDataTable[[#This Row],[Order Date]])</f>
        <v>2026</v>
      </c>
      <c r="D2131" s="16" t="str">
        <f>"Q"&amp;ROUNDUP(MONTH(SalesDataTable[[#This Row],[Order Date]])/3,0)</f>
        <v>Q4</v>
      </c>
      <c r="E2131" s="4">
        <f>MONTH(SalesDataTable[[#This Row],[Order Date]])</f>
        <v>10</v>
      </c>
      <c r="F2131" s="16" t="str">
        <f>TEXT(SalesDataTable[[#This Row],[Order Date]],"MMM")</f>
        <v>Oct</v>
      </c>
      <c r="G2131" s="4" t="s">
        <v>20</v>
      </c>
      <c r="H2131" s="4" t="s">
        <v>47</v>
      </c>
      <c r="I2131" s="4" t="s">
        <v>2</v>
      </c>
      <c r="J2131" s="4" t="s">
        <v>16</v>
      </c>
      <c r="K2131" s="4" t="s">
        <v>9</v>
      </c>
      <c r="L2131" s="4" t="s">
        <v>37</v>
      </c>
      <c r="M2131" s="8">
        <v>1</v>
      </c>
      <c r="N2131" s="5">
        <v>155.16</v>
      </c>
      <c r="O2131" s="6">
        <v>0</v>
      </c>
      <c r="P2131" s="5">
        <v>78.84</v>
      </c>
      <c r="Q2131" s="5">
        <f t="shared" si="132"/>
        <v>155.16</v>
      </c>
      <c r="R2131" s="5">
        <f t="shared" si="133"/>
        <v>78.84</v>
      </c>
      <c r="S2131" s="5">
        <f t="shared" si="134"/>
        <v>76.319999999999993</v>
      </c>
      <c r="T2131" s="7">
        <f t="shared" si="135"/>
        <v>0.49187935034802782</v>
      </c>
    </row>
    <row r="2132" spans="1:20" ht="15.6">
      <c r="A2132" s="2">
        <v>1018</v>
      </c>
      <c r="B2132" s="3">
        <v>46312</v>
      </c>
      <c r="C2132" s="4">
        <f>YEAR(SalesDataTable[[#This Row],[Order Date]])</f>
        <v>2026</v>
      </c>
      <c r="D2132" s="16" t="str">
        <f>"Q"&amp;ROUNDUP(MONTH(SalesDataTable[[#This Row],[Order Date]])/3,0)</f>
        <v>Q4</v>
      </c>
      <c r="E2132" s="4">
        <f>MONTH(SalesDataTable[[#This Row],[Order Date]])</f>
        <v>10</v>
      </c>
      <c r="F2132" s="16" t="str">
        <f>TEXT(SalesDataTable[[#This Row],[Order Date]],"MMM")</f>
        <v>Oct</v>
      </c>
      <c r="G2132" s="4" t="s">
        <v>20</v>
      </c>
      <c r="H2132" s="4" t="s">
        <v>47</v>
      </c>
      <c r="I2132" s="4" t="s">
        <v>28</v>
      </c>
      <c r="J2132" s="4" t="s">
        <v>3</v>
      </c>
      <c r="K2132" s="4" t="s">
        <v>14</v>
      </c>
      <c r="L2132" s="4" t="s">
        <v>32</v>
      </c>
      <c r="M2132" s="8">
        <v>1</v>
      </c>
      <c r="N2132" s="5">
        <v>46.36</v>
      </c>
      <c r="O2132" s="6">
        <v>0.05</v>
      </c>
      <c r="P2132" s="5">
        <v>18.399999999999999</v>
      </c>
      <c r="Q2132" s="5">
        <f t="shared" si="132"/>
        <v>44.041999999999994</v>
      </c>
      <c r="R2132" s="5">
        <f t="shared" si="133"/>
        <v>18.399999999999999</v>
      </c>
      <c r="S2132" s="5">
        <f t="shared" si="134"/>
        <v>25.641999999999996</v>
      </c>
      <c r="T2132" s="7">
        <f t="shared" si="135"/>
        <v>0.58221697470596245</v>
      </c>
    </row>
    <row r="2133" spans="1:20" ht="15.6">
      <c r="A2133" s="2">
        <v>1179</v>
      </c>
      <c r="B2133" s="3">
        <v>46312</v>
      </c>
      <c r="C2133" s="4">
        <f>YEAR(SalesDataTable[[#This Row],[Order Date]])</f>
        <v>2026</v>
      </c>
      <c r="D2133" s="16" t="str">
        <f>"Q"&amp;ROUNDUP(MONTH(SalesDataTable[[#This Row],[Order Date]])/3,0)</f>
        <v>Q4</v>
      </c>
      <c r="E2133" s="4">
        <f>MONTH(SalesDataTable[[#This Row],[Order Date]])</f>
        <v>10</v>
      </c>
      <c r="F2133" s="16" t="str">
        <f>TEXT(SalesDataTable[[#This Row],[Order Date]],"MMM")</f>
        <v>Oct</v>
      </c>
      <c r="G2133" s="4" t="s">
        <v>11</v>
      </c>
      <c r="H2133" s="4" t="s">
        <v>52</v>
      </c>
      <c r="I2133" s="4" t="s">
        <v>2</v>
      </c>
      <c r="J2133" s="4" t="s">
        <v>16</v>
      </c>
      <c r="K2133" s="4" t="s">
        <v>4</v>
      </c>
      <c r="L2133" s="4" t="s">
        <v>5</v>
      </c>
      <c r="M2133" s="8">
        <v>1</v>
      </c>
      <c r="N2133" s="5">
        <v>81.47</v>
      </c>
      <c r="O2133" s="6">
        <v>0</v>
      </c>
      <c r="P2133" s="5">
        <v>43.67</v>
      </c>
      <c r="Q2133" s="5">
        <f t="shared" si="132"/>
        <v>81.47</v>
      </c>
      <c r="R2133" s="5">
        <f t="shared" si="133"/>
        <v>43.67</v>
      </c>
      <c r="S2133" s="5">
        <f t="shared" si="134"/>
        <v>37.799999999999997</v>
      </c>
      <c r="T2133" s="7">
        <f t="shared" si="135"/>
        <v>0.463974469129741</v>
      </c>
    </row>
    <row r="2134" spans="1:20" ht="15.6">
      <c r="A2134" s="2">
        <v>2267</v>
      </c>
      <c r="B2134" s="3">
        <v>46312</v>
      </c>
      <c r="C2134" s="4">
        <f>YEAR(SalesDataTable[[#This Row],[Order Date]])</f>
        <v>2026</v>
      </c>
      <c r="D2134" s="16" t="str">
        <f>"Q"&amp;ROUNDUP(MONTH(SalesDataTable[[#This Row],[Order Date]])/3,0)</f>
        <v>Q4</v>
      </c>
      <c r="E2134" s="4">
        <f>MONTH(SalesDataTable[[#This Row],[Order Date]])</f>
        <v>10</v>
      </c>
      <c r="F2134" s="16" t="str">
        <f>TEXT(SalesDataTable[[#This Row],[Order Date]],"MMM")</f>
        <v>Oct</v>
      </c>
      <c r="G2134" s="4" t="s">
        <v>0</v>
      </c>
      <c r="H2134" s="4" t="s">
        <v>50</v>
      </c>
      <c r="I2134" s="4" t="s">
        <v>2</v>
      </c>
      <c r="J2134" s="4" t="s">
        <v>3</v>
      </c>
      <c r="K2134" s="4" t="s">
        <v>14</v>
      </c>
      <c r="L2134" s="4" t="s">
        <v>44</v>
      </c>
      <c r="M2134" s="8">
        <v>1</v>
      </c>
      <c r="N2134" s="5">
        <v>134.31</v>
      </c>
      <c r="O2134" s="6">
        <v>0.05</v>
      </c>
      <c r="P2134" s="5">
        <v>67.239999999999995</v>
      </c>
      <c r="Q2134" s="5">
        <f t="shared" si="132"/>
        <v>127.5945</v>
      </c>
      <c r="R2134" s="5">
        <f t="shared" si="133"/>
        <v>67.239999999999995</v>
      </c>
      <c r="S2134" s="5">
        <f t="shared" si="134"/>
        <v>60.354500000000002</v>
      </c>
      <c r="T2134" s="7">
        <f t="shared" si="135"/>
        <v>0.47301803761133909</v>
      </c>
    </row>
    <row r="2135" spans="1:20" ht="15.6">
      <c r="A2135" s="2">
        <v>2656</v>
      </c>
      <c r="B2135" s="3">
        <v>46312</v>
      </c>
      <c r="C2135" s="4">
        <f>YEAR(SalesDataTable[[#This Row],[Order Date]])</f>
        <v>2026</v>
      </c>
      <c r="D2135" s="16" t="str">
        <f>"Q"&amp;ROUNDUP(MONTH(SalesDataTable[[#This Row],[Order Date]])/3,0)</f>
        <v>Q4</v>
      </c>
      <c r="E2135" s="4">
        <f>MONTH(SalesDataTable[[#This Row],[Order Date]])</f>
        <v>10</v>
      </c>
      <c r="F2135" s="16" t="str">
        <f>TEXT(SalesDataTable[[#This Row],[Order Date]],"MMM")</f>
        <v>Oct</v>
      </c>
      <c r="G2135" s="4" t="s">
        <v>11</v>
      </c>
      <c r="H2135" s="4" t="s">
        <v>52</v>
      </c>
      <c r="I2135" s="4" t="s">
        <v>2</v>
      </c>
      <c r="J2135" s="4" t="s">
        <v>13</v>
      </c>
      <c r="K2135" s="4" t="s">
        <v>23</v>
      </c>
      <c r="L2135" s="4" t="s">
        <v>51</v>
      </c>
      <c r="M2135" s="8">
        <v>1</v>
      </c>
      <c r="N2135" s="5">
        <v>123.11</v>
      </c>
      <c r="O2135" s="6">
        <v>0</v>
      </c>
      <c r="P2135" s="5">
        <v>58.99</v>
      </c>
      <c r="Q2135" s="5">
        <f t="shared" si="132"/>
        <v>123.11</v>
      </c>
      <c r="R2135" s="5">
        <f t="shared" si="133"/>
        <v>58.99</v>
      </c>
      <c r="S2135" s="5">
        <f t="shared" si="134"/>
        <v>64.12</v>
      </c>
      <c r="T2135" s="7">
        <f t="shared" si="135"/>
        <v>0.52083502558687356</v>
      </c>
    </row>
    <row r="2136" spans="1:20" ht="15.6">
      <c r="A2136" s="2">
        <v>2867</v>
      </c>
      <c r="B2136" s="3">
        <v>46312</v>
      </c>
      <c r="C2136" s="4">
        <f>YEAR(SalesDataTable[[#This Row],[Order Date]])</f>
        <v>2026</v>
      </c>
      <c r="D2136" s="16" t="str">
        <f>"Q"&amp;ROUNDUP(MONTH(SalesDataTable[[#This Row],[Order Date]])/3,0)</f>
        <v>Q4</v>
      </c>
      <c r="E2136" s="4">
        <f>MONTH(SalesDataTable[[#This Row],[Order Date]])</f>
        <v>10</v>
      </c>
      <c r="F2136" s="16" t="str">
        <f>TEXT(SalesDataTable[[#This Row],[Order Date]],"MMM")</f>
        <v>Oct</v>
      </c>
      <c r="G2136" s="4" t="s">
        <v>6</v>
      </c>
      <c r="H2136" s="4" t="s">
        <v>27</v>
      </c>
      <c r="I2136" s="4" t="s">
        <v>2</v>
      </c>
      <c r="J2136" s="4" t="s">
        <v>13</v>
      </c>
      <c r="K2136" s="4" t="s">
        <v>23</v>
      </c>
      <c r="L2136" s="4" t="s">
        <v>40</v>
      </c>
      <c r="M2136" s="8">
        <v>1</v>
      </c>
      <c r="N2136" s="5">
        <v>81.239999999999995</v>
      </c>
      <c r="O2136" s="6">
        <v>0</v>
      </c>
      <c r="P2136" s="5">
        <v>38.65</v>
      </c>
      <c r="Q2136" s="5">
        <f t="shared" si="132"/>
        <v>81.239999999999995</v>
      </c>
      <c r="R2136" s="5">
        <f t="shared" si="133"/>
        <v>38.65</v>
      </c>
      <c r="S2136" s="5">
        <f t="shared" si="134"/>
        <v>42.589999999999996</v>
      </c>
      <c r="T2136" s="7">
        <f t="shared" si="135"/>
        <v>0.52424913835548992</v>
      </c>
    </row>
    <row r="2137" spans="1:20" ht="15.6">
      <c r="A2137" s="2">
        <v>3335</v>
      </c>
      <c r="B2137" s="3">
        <v>46312</v>
      </c>
      <c r="C2137" s="4">
        <f>YEAR(SalesDataTable[[#This Row],[Order Date]])</f>
        <v>2026</v>
      </c>
      <c r="D2137" s="16" t="str">
        <f>"Q"&amp;ROUNDUP(MONTH(SalesDataTable[[#This Row],[Order Date]])/3,0)</f>
        <v>Q4</v>
      </c>
      <c r="E2137" s="4">
        <f>MONTH(SalesDataTable[[#This Row],[Order Date]])</f>
        <v>10</v>
      </c>
      <c r="F2137" s="16" t="str">
        <f>TEXT(SalesDataTable[[#This Row],[Order Date]],"MMM")</f>
        <v>Oct</v>
      </c>
      <c r="G2137" s="4" t="s">
        <v>0</v>
      </c>
      <c r="H2137" s="4" t="s">
        <v>36</v>
      </c>
      <c r="I2137" s="4" t="s">
        <v>28</v>
      </c>
      <c r="J2137" s="4" t="s">
        <v>3</v>
      </c>
      <c r="K2137" s="4" t="s">
        <v>9</v>
      </c>
      <c r="L2137" s="4" t="s">
        <v>46</v>
      </c>
      <c r="M2137" s="8">
        <v>1</v>
      </c>
      <c r="N2137" s="5">
        <v>70.81</v>
      </c>
      <c r="O2137" s="6">
        <v>0.15</v>
      </c>
      <c r="P2137" s="5">
        <v>32.93</v>
      </c>
      <c r="Q2137" s="5">
        <f t="shared" si="132"/>
        <v>60.188499999999998</v>
      </c>
      <c r="R2137" s="5">
        <f t="shared" si="133"/>
        <v>32.93</v>
      </c>
      <c r="S2137" s="5">
        <f t="shared" si="134"/>
        <v>27.258499999999998</v>
      </c>
      <c r="T2137" s="7">
        <f t="shared" si="135"/>
        <v>0.45288551799762411</v>
      </c>
    </row>
    <row r="2138" spans="1:20" ht="15.6">
      <c r="A2138" s="2">
        <v>3770</v>
      </c>
      <c r="B2138" s="3">
        <v>46312</v>
      </c>
      <c r="C2138" s="4">
        <f>YEAR(SalesDataTable[[#This Row],[Order Date]])</f>
        <v>2026</v>
      </c>
      <c r="D2138" s="16" t="str">
        <f>"Q"&amp;ROUNDUP(MONTH(SalesDataTable[[#This Row],[Order Date]])/3,0)</f>
        <v>Q4</v>
      </c>
      <c r="E2138" s="4">
        <f>MONTH(SalesDataTable[[#This Row],[Order Date]])</f>
        <v>10</v>
      </c>
      <c r="F2138" s="16" t="str">
        <f>TEXT(SalesDataTable[[#This Row],[Order Date]],"MMM")</f>
        <v>Oct</v>
      </c>
      <c r="G2138" s="4" t="s">
        <v>20</v>
      </c>
      <c r="H2138" s="4" t="s">
        <v>47</v>
      </c>
      <c r="I2138" s="4" t="s">
        <v>2</v>
      </c>
      <c r="J2138" s="4" t="s">
        <v>16</v>
      </c>
      <c r="K2138" s="4" t="s">
        <v>23</v>
      </c>
      <c r="L2138" s="4" t="s">
        <v>29</v>
      </c>
      <c r="M2138" s="8">
        <v>6</v>
      </c>
      <c r="N2138" s="5">
        <v>200.26</v>
      </c>
      <c r="O2138" s="6">
        <v>0</v>
      </c>
      <c r="P2138" s="5">
        <v>106.71</v>
      </c>
      <c r="Q2138" s="5">
        <f t="shared" si="132"/>
        <v>1201.56</v>
      </c>
      <c r="R2138" s="5">
        <f t="shared" si="133"/>
        <v>640.26</v>
      </c>
      <c r="S2138" s="5">
        <f t="shared" si="134"/>
        <v>561.29999999999995</v>
      </c>
      <c r="T2138" s="7">
        <f t="shared" si="135"/>
        <v>0.46714271447118744</v>
      </c>
    </row>
    <row r="2139" spans="1:20" ht="15.6">
      <c r="A2139" s="2">
        <v>4065</v>
      </c>
      <c r="B2139" s="3">
        <v>46312</v>
      </c>
      <c r="C2139" s="4">
        <f>YEAR(SalesDataTable[[#This Row],[Order Date]])</f>
        <v>2026</v>
      </c>
      <c r="D2139" s="16" t="str">
        <f>"Q"&amp;ROUNDUP(MONTH(SalesDataTable[[#This Row],[Order Date]])/3,0)</f>
        <v>Q4</v>
      </c>
      <c r="E2139" s="4">
        <f>MONTH(SalesDataTable[[#This Row],[Order Date]])</f>
        <v>10</v>
      </c>
      <c r="F2139" s="16" t="str">
        <f>TEXT(SalesDataTable[[#This Row],[Order Date]],"MMM")</f>
        <v>Oct</v>
      </c>
      <c r="G2139" s="4" t="s">
        <v>20</v>
      </c>
      <c r="H2139" s="4" t="s">
        <v>21</v>
      </c>
      <c r="I2139" s="4" t="s">
        <v>2</v>
      </c>
      <c r="J2139" s="4" t="s">
        <v>13</v>
      </c>
      <c r="K2139" s="4" t="s">
        <v>34</v>
      </c>
      <c r="L2139" s="4" t="s">
        <v>42</v>
      </c>
      <c r="M2139" s="8">
        <v>3</v>
      </c>
      <c r="N2139" s="5">
        <v>36.75</v>
      </c>
      <c r="O2139" s="6">
        <v>0.05</v>
      </c>
      <c r="P2139" s="5">
        <v>13.71</v>
      </c>
      <c r="Q2139" s="5">
        <f t="shared" si="132"/>
        <v>104.7375</v>
      </c>
      <c r="R2139" s="5">
        <f t="shared" si="133"/>
        <v>41.13</v>
      </c>
      <c r="S2139" s="5">
        <f t="shared" si="134"/>
        <v>63.607499999999995</v>
      </c>
      <c r="T2139" s="7">
        <f t="shared" si="135"/>
        <v>0.60730397422126747</v>
      </c>
    </row>
    <row r="2140" spans="1:20" ht="15.6">
      <c r="A2140" s="2">
        <v>4222</v>
      </c>
      <c r="B2140" s="3">
        <v>46312</v>
      </c>
      <c r="C2140" s="4">
        <f>YEAR(SalesDataTable[[#This Row],[Order Date]])</f>
        <v>2026</v>
      </c>
      <c r="D2140" s="16" t="str">
        <f>"Q"&amp;ROUNDUP(MONTH(SalesDataTable[[#This Row],[Order Date]])/3,0)</f>
        <v>Q4</v>
      </c>
      <c r="E2140" s="4">
        <f>MONTH(SalesDataTable[[#This Row],[Order Date]])</f>
        <v>10</v>
      </c>
      <c r="F2140" s="16" t="str">
        <f>TEXT(SalesDataTable[[#This Row],[Order Date]],"MMM")</f>
        <v>Oct</v>
      </c>
      <c r="G2140" s="4" t="s">
        <v>11</v>
      </c>
      <c r="H2140" s="4" t="s">
        <v>52</v>
      </c>
      <c r="I2140" s="4" t="s">
        <v>2</v>
      </c>
      <c r="J2140" s="4" t="s">
        <v>3</v>
      </c>
      <c r="K2140" s="4" t="s">
        <v>9</v>
      </c>
      <c r="L2140" s="4" t="s">
        <v>10</v>
      </c>
      <c r="M2140" s="8">
        <v>2</v>
      </c>
      <c r="N2140" s="5">
        <v>92.41</v>
      </c>
      <c r="O2140" s="6">
        <v>0.1</v>
      </c>
      <c r="P2140" s="5">
        <v>45.42</v>
      </c>
      <c r="Q2140" s="5">
        <f t="shared" si="132"/>
        <v>166.33799999999999</v>
      </c>
      <c r="R2140" s="5">
        <f t="shared" si="133"/>
        <v>90.84</v>
      </c>
      <c r="S2140" s="5">
        <f t="shared" si="134"/>
        <v>75.49799999999999</v>
      </c>
      <c r="T2140" s="7">
        <f t="shared" si="135"/>
        <v>0.4538830573891714</v>
      </c>
    </row>
    <row r="2141" spans="1:20" ht="15.6">
      <c r="A2141" s="2">
        <v>4304</v>
      </c>
      <c r="B2141" s="3">
        <v>46312</v>
      </c>
      <c r="C2141" s="4">
        <f>YEAR(SalesDataTable[[#This Row],[Order Date]])</f>
        <v>2026</v>
      </c>
      <c r="D2141" s="16" t="str">
        <f>"Q"&amp;ROUNDUP(MONTH(SalesDataTable[[#This Row],[Order Date]])/3,0)</f>
        <v>Q4</v>
      </c>
      <c r="E2141" s="4">
        <f>MONTH(SalesDataTable[[#This Row],[Order Date]])</f>
        <v>10</v>
      </c>
      <c r="F2141" s="16" t="str">
        <f>TEXT(SalesDataTable[[#This Row],[Order Date]],"MMM")</f>
        <v>Oct</v>
      </c>
      <c r="G2141" s="4" t="s">
        <v>6</v>
      </c>
      <c r="H2141" s="4" t="s">
        <v>49</v>
      </c>
      <c r="I2141" s="4" t="s">
        <v>19</v>
      </c>
      <c r="J2141" s="4" t="s">
        <v>13</v>
      </c>
      <c r="K2141" s="4" t="s">
        <v>34</v>
      </c>
      <c r="L2141" s="4" t="s">
        <v>35</v>
      </c>
      <c r="M2141" s="8">
        <v>1</v>
      </c>
      <c r="N2141" s="5">
        <v>40.67</v>
      </c>
      <c r="O2141" s="6">
        <v>0</v>
      </c>
      <c r="P2141" s="5">
        <v>15.09</v>
      </c>
      <c r="Q2141" s="5">
        <f t="shared" si="132"/>
        <v>40.67</v>
      </c>
      <c r="R2141" s="5">
        <f t="shared" si="133"/>
        <v>15.09</v>
      </c>
      <c r="S2141" s="5">
        <f t="shared" si="134"/>
        <v>25.580000000000002</v>
      </c>
      <c r="T2141" s="7">
        <f t="shared" si="135"/>
        <v>0.62896483894762722</v>
      </c>
    </row>
    <row r="2142" spans="1:20" ht="15.6">
      <c r="A2142" s="2">
        <v>109</v>
      </c>
      <c r="B2142" s="3">
        <v>46313</v>
      </c>
      <c r="C2142" s="4">
        <f>YEAR(SalesDataTable[[#This Row],[Order Date]])</f>
        <v>2026</v>
      </c>
      <c r="D2142" s="16" t="str">
        <f>"Q"&amp;ROUNDUP(MONTH(SalesDataTable[[#This Row],[Order Date]])/3,0)</f>
        <v>Q4</v>
      </c>
      <c r="E2142" s="4">
        <f>MONTH(SalesDataTable[[#This Row],[Order Date]])</f>
        <v>10</v>
      </c>
      <c r="F2142" s="16" t="str">
        <f>TEXT(SalesDataTable[[#This Row],[Order Date]],"MMM")</f>
        <v>Oct</v>
      </c>
      <c r="G2142" s="4" t="s">
        <v>6</v>
      </c>
      <c r="H2142" s="4" t="s">
        <v>7</v>
      </c>
      <c r="I2142" s="4" t="s">
        <v>2</v>
      </c>
      <c r="J2142" s="4" t="s">
        <v>3</v>
      </c>
      <c r="K2142" s="4" t="s">
        <v>9</v>
      </c>
      <c r="L2142" s="4" t="s">
        <v>10</v>
      </c>
      <c r="M2142" s="8">
        <v>1</v>
      </c>
      <c r="N2142" s="5">
        <v>90.09</v>
      </c>
      <c r="O2142" s="6">
        <v>0</v>
      </c>
      <c r="P2142" s="5">
        <v>45.17</v>
      </c>
      <c r="Q2142" s="5">
        <f t="shared" si="132"/>
        <v>90.09</v>
      </c>
      <c r="R2142" s="5">
        <f t="shared" si="133"/>
        <v>45.17</v>
      </c>
      <c r="S2142" s="5">
        <f t="shared" si="134"/>
        <v>44.92</v>
      </c>
      <c r="T2142" s="7">
        <f t="shared" si="135"/>
        <v>0.49861249861249862</v>
      </c>
    </row>
    <row r="2143" spans="1:20" ht="15.6">
      <c r="A2143" s="2">
        <v>744</v>
      </c>
      <c r="B2143" s="3">
        <v>46313</v>
      </c>
      <c r="C2143" s="4">
        <f>YEAR(SalesDataTable[[#This Row],[Order Date]])</f>
        <v>2026</v>
      </c>
      <c r="D2143" s="16" t="str">
        <f>"Q"&amp;ROUNDUP(MONTH(SalesDataTable[[#This Row],[Order Date]])/3,0)</f>
        <v>Q4</v>
      </c>
      <c r="E2143" s="4">
        <f>MONTH(SalesDataTable[[#This Row],[Order Date]])</f>
        <v>10</v>
      </c>
      <c r="F2143" s="16" t="str">
        <f>TEXT(SalesDataTable[[#This Row],[Order Date]],"MMM")</f>
        <v>Oct</v>
      </c>
      <c r="G2143" s="4" t="s">
        <v>11</v>
      </c>
      <c r="H2143" s="4" t="s">
        <v>39</v>
      </c>
      <c r="I2143" s="4" t="s">
        <v>2</v>
      </c>
      <c r="J2143" s="4" t="s">
        <v>3</v>
      </c>
      <c r="K2143" s="4" t="s">
        <v>14</v>
      </c>
      <c r="L2143" s="4" t="s">
        <v>15</v>
      </c>
      <c r="M2143" s="8">
        <v>1</v>
      </c>
      <c r="N2143" s="5">
        <v>36.83</v>
      </c>
      <c r="O2143" s="6">
        <v>0</v>
      </c>
      <c r="P2143" s="5">
        <v>13.64</v>
      </c>
      <c r="Q2143" s="5">
        <f t="shared" si="132"/>
        <v>36.83</v>
      </c>
      <c r="R2143" s="5">
        <f t="shared" si="133"/>
        <v>13.64</v>
      </c>
      <c r="S2143" s="5">
        <f t="shared" si="134"/>
        <v>23.189999999999998</v>
      </c>
      <c r="T2143" s="7">
        <f t="shared" si="135"/>
        <v>0.62964974205810476</v>
      </c>
    </row>
    <row r="2144" spans="1:20" ht="15.6">
      <c r="A2144" s="2">
        <v>960</v>
      </c>
      <c r="B2144" s="3">
        <v>46313</v>
      </c>
      <c r="C2144" s="4">
        <f>YEAR(SalesDataTable[[#This Row],[Order Date]])</f>
        <v>2026</v>
      </c>
      <c r="D2144" s="16" t="str">
        <f>"Q"&amp;ROUNDUP(MONTH(SalesDataTable[[#This Row],[Order Date]])/3,0)</f>
        <v>Q4</v>
      </c>
      <c r="E2144" s="4">
        <f>MONTH(SalesDataTable[[#This Row],[Order Date]])</f>
        <v>10</v>
      </c>
      <c r="F2144" s="16" t="str">
        <f>TEXT(SalesDataTable[[#This Row],[Order Date]],"MMM")</f>
        <v>Oct</v>
      </c>
      <c r="G2144" s="4" t="s">
        <v>6</v>
      </c>
      <c r="H2144" s="4" t="s">
        <v>43</v>
      </c>
      <c r="I2144" s="4" t="s">
        <v>28</v>
      </c>
      <c r="J2144" s="4" t="s">
        <v>3</v>
      </c>
      <c r="K2144" s="4" t="s">
        <v>23</v>
      </c>
      <c r="L2144" s="4" t="s">
        <v>29</v>
      </c>
      <c r="M2144" s="8">
        <v>5</v>
      </c>
      <c r="N2144" s="5">
        <v>196.37</v>
      </c>
      <c r="O2144" s="6">
        <v>0.05</v>
      </c>
      <c r="P2144" s="5">
        <v>103.51</v>
      </c>
      <c r="Q2144" s="5">
        <f t="shared" si="132"/>
        <v>932.75749999999994</v>
      </c>
      <c r="R2144" s="5">
        <f t="shared" si="133"/>
        <v>517.55000000000007</v>
      </c>
      <c r="S2144" s="5">
        <f t="shared" si="134"/>
        <v>415.20749999999987</v>
      </c>
      <c r="T2144" s="7">
        <f t="shared" si="135"/>
        <v>0.44513981393877816</v>
      </c>
    </row>
    <row r="2145" spans="1:20" ht="15.6">
      <c r="A2145" s="2">
        <v>1389</v>
      </c>
      <c r="B2145" s="3">
        <v>46313</v>
      </c>
      <c r="C2145" s="4">
        <f>YEAR(SalesDataTable[[#This Row],[Order Date]])</f>
        <v>2026</v>
      </c>
      <c r="D2145" s="16" t="str">
        <f>"Q"&amp;ROUNDUP(MONTH(SalesDataTable[[#This Row],[Order Date]])/3,0)</f>
        <v>Q4</v>
      </c>
      <c r="E2145" s="4">
        <f>MONTH(SalesDataTable[[#This Row],[Order Date]])</f>
        <v>10</v>
      </c>
      <c r="F2145" s="16" t="str">
        <f>TEXT(SalesDataTable[[#This Row],[Order Date]],"MMM")</f>
        <v>Oct</v>
      </c>
      <c r="G2145" s="4" t="s">
        <v>0</v>
      </c>
      <c r="H2145" s="4" t="s">
        <v>50</v>
      </c>
      <c r="I2145" s="4" t="s">
        <v>2</v>
      </c>
      <c r="J2145" s="4" t="s">
        <v>13</v>
      </c>
      <c r="K2145" s="4" t="s">
        <v>9</v>
      </c>
      <c r="L2145" s="4" t="s">
        <v>10</v>
      </c>
      <c r="M2145" s="8">
        <v>2</v>
      </c>
      <c r="N2145" s="5">
        <v>93.73</v>
      </c>
      <c r="O2145" s="6">
        <v>0</v>
      </c>
      <c r="P2145" s="5">
        <v>44.79</v>
      </c>
      <c r="Q2145" s="5">
        <f t="shared" si="132"/>
        <v>187.46</v>
      </c>
      <c r="R2145" s="5">
        <f t="shared" si="133"/>
        <v>89.58</v>
      </c>
      <c r="S2145" s="5">
        <f t="shared" si="134"/>
        <v>97.88000000000001</v>
      </c>
      <c r="T2145" s="7">
        <f t="shared" si="135"/>
        <v>0.52213805611863873</v>
      </c>
    </row>
    <row r="2146" spans="1:20" ht="15.6">
      <c r="A2146" s="2">
        <v>1493</v>
      </c>
      <c r="B2146" s="3">
        <v>46313</v>
      </c>
      <c r="C2146" s="4">
        <f>YEAR(SalesDataTable[[#This Row],[Order Date]])</f>
        <v>2026</v>
      </c>
      <c r="D2146" s="16" t="str">
        <f>"Q"&amp;ROUNDUP(MONTH(SalesDataTable[[#This Row],[Order Date]])/3,0)</f>
        <v>Q4</v>
      </c>
      <c r="E2146" s="4">
        <f>MONTH(SalesDataTable[[#This Row],[Order Date]])</f>
        <v>10</v>
      </c>
      <c r="F2146" s="16" t="str">
        <f>TEXT(SalesDataTable[[#This Row],[Order Date]],"MMM")</f>
        <v>Oct</v>
      </c>
      <c r="G2146" s="4" t="s">
        <v>11</v>
      </c>
      <c r="H2146" s="4" t="s">
        <v>39</v>
      </c>
      <c r="I2146" s="4" t="s">
        <v>2</v>
      </c>
      <c r="J2146" s="4" t="s">
        <v>16</v>
      </c>
      <c r="K2146" s="4" t="s">
        <v>14</v>
      </c>
      <c r="L2146" s="4" t="s">
        <v>15</v>
      </c>
      <c r="M2146" s="8">
        <v>1</v>
      </c>
      <c r="N2146" s="5">
        <v>36.46</v>
      </c>
      <c r="O2146" s="6">
        <v>0.05</v>
      </c>
      <c r="P2146" s="5">
        <v>13.35</v>
      </c>
      <c r="Q2146" s="5">
        <f t="shared" si="132"/>
        <v>34.637</v>
      </c>
      <c r="R2146" s="5">
        <f t="shared" si="133"/>
        <v>13.35</v>
      </c>
      <c r="S2146" s="5">
        <f t="shared" si="134"/>
        <v>21.286999999999999</v>
      </c>
      <c r="T2146" s="7">
        <f t="shared" si="135"/>
        <v>0.61457401045125148</v>
      </c>
    </row>
    <row r="2147" spans="1:20" ht="15.6">
      <c r="A2147" s="2">
        <v>1967</v>
      </c>
      <c r="B2147" s="3">
        <v>46313</v>
      </c>
      <c r="C2147" s="4">
        <f>YEAR(SalesDataTable[[#This Row],[Order Date]])</f>
        <v>2026</v>
      </c>
      <c r="D2147" s="16" t="str">
        <f>"Q"&amp;ROUNDUP(MONTH(SalesDataTable[[#This Row],[Order Date]])/3,0)</f>
        <v>Q4</v>
      </c>
      <c r="E2147" s="4">
        <f>MONTH(SalesDataTable[[#This Row],[Order Date]])</f>
        <v>10</v>
      </c>
      <c r="F2147" s="16" t="str">
        <f>TEXT(SalesDataTable[[#This Row],[Order Date]],"MMM")</f>
        <v>Oct</v>
      </c>
      <c r="G2147" s="4" t="s">
        <v>6</v>
      </c>
      <c r="H2147" s="4" t="s">
        <v>49</v>
      </c>
      <c r="I2147" s="4" t="s">
        <v>2</v>
      </c>
      <c r="J2147" s="4" t="s">
        <v>3</v>
      </c>
      <c r="K2147" s="4" t="s">
        <v>23</v>
      </c>
      <c r="L2147" s="4" t="s">
        <v>51</v>
      </c>
      <c r="M2147" s="8">
        <v>2</v>
      </c>
      <c r="N2147" s="5">
        <v>125.91</v>
      </c>
      <c r="O2147" s="6">
        <v>0</v>
      </c>
      <c r="P2147" s="5">
        <v>61.95</v>
      </c>
      <c r="Q2147" s="5">
        <f t="shared" si="132"/>
        <v>251.82</v>
      </c>
      <c r="R2147" s="5">
        <f t="shared" si="133"/>
        <v>123.9</v>
      </c>
      <c r="S2147" s="5">
        <f t="shared" si="134"/>
        <v>127.91999999999999</v>
      </c>
      <c r="T2147" s="7">
        <f t="shared" si="135"/>
        <v>0.50798189182749576</v>
      </c>
    </row>
    <row r="2148" spans="1:20" ht="15.6">
      <c r="A2148" s="2">
        <v>2132</v>
      </c>
      <c r="B2148" s="3">
        <v>46313</v>
      </c>
      <c r="C2148" s="4">
        <f>YEAR(SalesDataTable[[#This Row],[Order Date]])</f>
        <v>2026</v>
      </c>
      <c r="D2148" s="16" t="str">
        <f>"Q"&amp;ROUNDUP(MONTH(SalesDataTable[[#This Row],[Order Date]])/3,0)</f>
        <v>Q4</v>
      </c>
      <c r="E2148" s="4">
        <f>MONTH(SalesDataTable[[#This Row],[Order Date]])</f>
        <v>10</v>
      </c>
      <c r="F2148" s="16" t="str">
        <f>TEXT(SalesDataTable[[#This Row],[Order Date]],"MMM")</f>
        <v>Oct</v>
      </c>
      <c r="G2148" s="4" t="s">
        <v>20</v>
      </c>
      <c r="H2148" s="4" t="s">
        <v>33</v>
      </c>
      <c r="I2148" s="4" t="s">
        <v>19</v>
      </c>
      <c r="J2148" s="4" t="s">
        <v>13</v>
      </c>
      <c r="K2148" s="4" t="s">
        <v>9</v>
      </c>
      <c r="L2148" s="4" t="s">
        <v>10</v>
      </c>
      <c r="M2148" s="8">
        <v>1</v>
      </c>
      <c r="N2148" s="5">
        <v>92.56</v>
      </c>
      <c r="O2148" s="6">
        <v>0.1</v>
      </c>
      <c r="P2148" s="5">
        <v>44.23</v>
      </c>
      <c r="Q2148" s="5">
        <f t="shared" si="132"/>
        <v>83.304000000000002</v>
      </c>
      <c r="R2148" s="5">
        <f t="shared" si="133"/>
        <v>44.23</v>
      </c>
      <c r="S2148" s="5">
        <f t="shared" si="134"/>
        <v>39.074000000000005</v>
      </c>
      <c r="T2148" s="7">
        <f t="shared" si="135"/>
        <v>0.46905310669355621</v>
      </c>
    </row>
    <row r="2149" spans="1:20" ht="15.6">
      <c r="A2149" s="2">
        <v>2882</v>
      </c>
      <c r="B2149" s="3">
        <v>46313</v>
      </c>
      <c r="C2149" s="4">
        <f>YEAR(SalesDataTable[[#This Row],[Order Date]])</f>
        <v>2026</v>
      </c>
      <c r="D2149" s="16" t="str">
        <f>"Q"&amp;ROUNDUP(MONTH(SalesDataTable[[#This Row],[Order Date]])/3,0)</f>
        <v>Q4</v>
      </c>
      <c r="E2149" s="4">
        <f>MONTH(SalesDataTable[[#This Row],[Order Date]])</f>
        <v>10</v>
      </c>
      <c r="F2149" s="16" t="str">
        <f>TEXT(SalesDataTable[[#This Row],[Order Date]],"MMM")</f>
        <v>Oct</v>
      </c>
      <c r="G2149" s="4" t="s">
        <v>20</v>
      </c>
      <c r="H2149" s="4" t="s">
        <v>33</v>
      </c>
      <c r="I2149" s="4" t="s">
        <v>28</v>
      </c>
      <c r="J2149" s="4" t="s">
        <v>13</v>
      </c>
      <c r="K2149" s="4" t="s">
        <v>9</v>
      </c>
      <c r="L2149" s="4" t="s">
        <v>46</v>
      </c>
      <c r="M2149" s="8">
        <v>4</v>
      </c>
      <c r="N2149" s="5">
        <v>70.02</v>
      </c>
      <c r="O2149" s="6">
        <v>0</v>
      </c>
      <c r="P2149" s="5">
        <v>32.86</v>
      </c>
      <c r="Q2149" s="5">
        <f t="shared" si="132"/>
        <v>280.08</v>
      </c>
      <c r="R2149" s="5">
        <f t="shared" si="133"/>
        <v>131.44</v>
      </c>
      <c r="S2149" s="5">
        <f t="shared" si="134"/>
        <v>148.63999999999999</v>
      </c>
      <c r="T2149" s="7">
        <f t="shared" si="135"/>
        <v>0.53070551271065403</v>
      </c>
    </row>
    <row r="2150" spans="1:20" ht="15.6">
      <c r="A2150" s="2">
        <v>3345</v>
      </c>
      <c r="B2150" s="3">
        <v>46313</v>
      </c>
      <c r="C2150" s="4">
        <f>YEAR(SalesDataTable[[#This Row],[Order Date]])</f>
        <v>2026</v>
      </c>
      <c r="D2150" s="16" t="str">
        <f>"Q"&amp;ROUNDUP(MONTH(SalesDataTable[[#This Row],[Order Date]])/3,0)</f>
        <v>Q4</v>
      </c>
      <c r="E2150" s="4">
        <f>MONTH(SalesDataTable[[#This Row],[Order Date]])</f>
        <v>10</v>
      </c>
      <c r="F2150" s="16" t="str">
        <f>TEXT(SalesDataTable[[#This Row],[Order Date]],"MMM")</f>
        <v>Oct</v>
      </c>
      <c r="G2150" s="4" t="s">
        <v>0</v>
      </c>
      <c r="H2150" s="4" t="s">
        <v>50</v>
      </c>
      <c r="I2150" s="4" t="s">
        <v>2</v>
      </c>
      <c r="J2150" s="4" t="s">
        <v>3</v>
      </c>
      <c r="K2150" s="4" t="s">
        <v>4</v>
      </c>
      <c r="L2150" s="4" t="s">
        <v>22</v>
      </c>
      <c r="M2150" s="8">
        <v>3</v>
      </c>
      <c r="N2150" s="5">
        <v>51.62</v>
      </c>
      <c r="O2150" s="6">
        <v>0.1</v>
      </c>
      <c r="P2150" s="5">
        <v>22.94</v>
      </c>
      <c r="Q2150" s="5">
        <f t="shared" si="132"/>
        <v>139.374</v>
      </c>
      <c r="R2150" s="5">
        <f t="shared" si="133"/>
        <v>68.820000000000007</v>
      </c>
      <c r="S2150" s="5">
        <f t="shared" si="134"/>
        <v>70.553999999999988</v>
      </c>
      <c r="T2150" s="7">
        <f t="shared" si="135"/>
        <v>0.50622067243531788</v>
      </c>
    </row>
    <row r="2151" spans="1:20" ht="15.6">
      <c r="A2151" s="2">
        <v>4089</v>
      </c>
      <c r="B2151" s="3">
        <v>46313</v>
      </c>
      <c r="C2151" s="4">
        <f>YEAR(SalesDataTable[[#This Row],[Order Date]])</f>
        <v>2026</v>
      </c>
      <c r="D2151" s="16" t="str">
        <f>"Q"&amp;ROUNDUP(MONTH(SalesDataTable[[#This Row],[Order Date]])/3,0)</f>
        <v>Q4</v>
      </c>
      <c r="E2151" s="4">
        <f>MONTH(SalesDataTable[[#This Row],[Order Date]])</f>
        <v>10</v>
      </c>
      <c r="F2151" s="16" t="str">
        <f>TEXT(SalesDataTable[[#This Row],[Order Date]],"MMM")</f>
        <v>Oct</v>
      </c>
      <c r="G2151" s="4" t="s">
        <v>11</v>
      </c>
      <c r="H2151" s="4" t="s">
        <v>12</v>
      </c>
      <c r="I2151" s="4" t="s">
        <v>2</v>
      </c>
      <c r="J2151" s="4" t="s">
        <v>13</v>
      </c>
      <c r="K2151" s="4" t="s">
        <v>23</v>
      </c>
      <c r="L2151" s="4" t="s">
        <v>29</v>
      </c>
      <c r="M2151" s="8">
        <v>1</v>
      </c>
      <c r="N2151" s="5">
        <v>196.39</v>
      </c>
      <c r="O2151" s="6">
        <v>0</v>
      </c>
      <c r="P2151" s="5">
        <v>104.66</v>
      </c>
      <c r="Q2151" s="5">
        <f t="shared" si="132"/>
        <v>196.39</v>
      </c>
      <c r="R2151" s="5">
        <f t="shared" si="133"/>
        <v>104.66</v>
      </c>
      <c r="S2151" s="5">
        <f t="shared" si="134"/>
        <v>91.72999999999999</v>
      </c>
      <c r="T2151" s="7">
        <f t="shared" si="135"/>
        <v>0.46708080859514228</v>
      </c>
    </row>
    <row r="2152" spans="1:20" ht="15.6">
      <c r="A2152" s="2">
        <v>4119</v>
      </c>
      <c r="B2152" s="3">
        <v>46313</v>
      </c>
      <c r="C2152" s="4">
        <f>YEAR(SalesDataTable[[#This Row],[Order Date]])</f>
        <v>2026</v>
      </c>
      <c r="D2152" s="16" t="str">
        <f>"Q"&amp;ROUNDUP(MONTH(SalesDataTable[[#This Row],[Order Date]])/3,0)</f>
        <v>Q4</v>
      </c>
      <c r="E2152" s="4">
        <f>MONTH(SalesDataTable[[#This Row],[Order Date]])</f>
        <v>10</v>
      </c>
      <c r="F2152" s="16" t="str">
        <f>TEXT(SalesDataTable[[#This Row],[Order Date]],"MMM")</f>
        <v>Oct</v>
      </c>
      <c r="G2152" s="4" t="s">
        <v>20</v>
      </c>
      <c r="H2152" s="4" t="s">
        <v>33</v>
      </c>
      <c r="I2152" s="4" t="s">
        <v>8</v>
      </c>
      <c r="J2152" s="4" t="s">
        <v>16</v>
      </c>
      <c r="K2152" s="4" t="s">
        <v>34</v>
      </c>
      <c r="L2152" s="4" t="s">
        <v>35</v>
      </c>
      <c r="M2152" s="8">
        <v>10</v>
      </c>
      <c r="N2152" s="5">
        <v>41.26</v>
      </c>
      <c r="O2152" s="6">
        <v>0.1</v>
      </c>
      <c r="P2152" s="5">
        <v>15.06</v>
      </c>
      <c r="Q2152" s="5">
        <f t="shared" si="132"/>
        <v>371.34</v>
      </c>
      <c r="R2152" s="5">
        <f t="shared" si="133"/>
        <v>150.6</v>
      </c>
      <c r="S2152" s="5">
        <f t="shared" si="134"/>
        <v>220.73999999999998</v>
      </c>
      <c r="T2152" s="7">
        <f t="shared" si="135"/>
        <v>0.59444175149458711</v>
      </c>
    </row>
    <row r="2153" spans="1:20" ht="15.6">
      <c r="A2153" s="2">
        <v>4968</v>
      </c>
      <c r="B2153" s="3">
        <v>46313</v>
      </c>
      <c r="C2153" s="4">
        <f>YEAR(SalesDataTable[[#This Row],[Order Date]])</f>
        <v>2026</v>
      </c>
      <c r="D2153" s="16" t="str">
        <f>"Q"&amp;ROUNDUP(MONTH(SalesDataTable[[#This Row],[Order Date]])/3,0)</f>
        <v>Q4</v>
      </c>
      <c r="E2153" s="4">
        <f>MONTH(SalesDataTable[[#This Row],[Order Date]])</f>
        <v>10</v>
      </c>
      <c r="F2153" s="16" t="str">
        <f>TEXT(SalesDataTable[[#This Row],[Order Date]],"MMM")</f>
        <v>Oct</v>
      </c>
      <c r="G2153" s="4" t="s">
        <v>11</v>
      </c>
      <c r="H2153" s="4" t="s">
        <v>18</v>
      </c>
      <c r="I2153" s="4" t="s">
        <v>28</v>
      </c>
      <c r="J2153" s="4" t="s">
        <v>13</v>
      </c>
      <c r="K2153" s="4" t="s">
        <v>14</v>
      </c>
      <c r="L2153" s="4" t="s">
        <v>15</v>
      </c>
      <c r="M2153" s="8">
        <v>1</v>
      </c>
      <c r="N2153" s="5">
        <v>35.549999999999997</v>
      </c>
      <c r="O2153" s="6">
        <v>0.05</v>
      </c>
      <c r="P2153" s="5">
        <v>13.44</v>
      </c>
      <c r="Q2153" s="5">
        <f t="shared" si="132"/>
        <v>33.772499999999994</v>
      </c>
      <c r="R2153" s="5">
        <f t="shared" si="133"/>
        <v>13.44</v>
      </c>
      <c r="S2153" s="5">
        <f t="shared" si="134"/>
        <v>20.332499999999996</v>
      </c>
      <c r="T2153" s="7">
        <f t="shared" si="135"/>
        <v>0.60204308238951809</v>
      </c>
    </row>
    <row r="2154" spans="1:20" ht="15.6">
      <c r="A2154" s="2">
        <v>5197</v>
      </c>
      <c r="B2154" s="3">
        <v>46313</v>
      </c>
      <c r="C2154" s="4">
        <f>YEAR(SalesDataTable[[#This Row],[Order Date]])</f>
        <v>2026</v>
      </c>
      <c r="D2154" s="16" t="str">
        <f>"Q"&amp;ROUNDUP(MONTH(SalesDataTable[[#This Row],[Order Date]])/3,0)</f>
        <v>Q4</v>
      </c>
      <c r="E2154" s="4">
        <f>MONTH(SalesDataTable[[#This Row],[Order Date]])</f>
        <v>10</v>
      </c>
      <c r="F2154" s="16" t="str">
        <f>TEXT(SalesDataTable[[#This Row],[Order Date]],"MMM")</f>
        <v>Oct</v>
      </c>
      <c r="G2154" s="4" t="s">
        <v>20</v>
      </c>
      <c r="H2154" s="4" t="s">
        <v>33</v>
      </c>
      <c r="I2154" s="4" t="s">
        <v>2</v>
      </c>
      <c r="J2154" s="4" t="s">
        <v>13</v>
      </c>
      <c r="K2154" s="4" t="s">
        <v>4</v>
      </c>
      <c r="L2154" s="4" t="s">
        <v>22</v>
      </c>
      <c r="M2154" s="8">
        <v>1</v>
      </c>
      <c r="N2154" s="5">
        <v>49.5</v>
      </c>
      <c r="O2154" s="6">
        <v>0</v>
      </c>
      <c r="P2154" s="5">
        <v>22.36</v>
      </c>
      <c r="Q2154" s="5">
        <f t="shared" si="132"/>
        <v>49.5</v>
      </c>
      <c r="R2154" s="5">
        <f t="shared" si="133"/>
        <v>22.36</v>
      </c>
      <c r="S2154" s="5">
        <f t="shared" si="134"/>
        <v>27.14</v>
      </c>
      <c r="T2154" s="7">
        <f t="shared" si="135"/>
        <v>0.54828282828282826</v>
      </c>
    </row>
    <row r="2155" spans="1:20" ht="15.6">
      <c r="A2155" s="2">
        <v>66</v>
      </c>
      <c r="B2155" s="3">
        <v>46314</v>
      </c>
      <c r="C2155" s="4">
        <f>YEAR(SalesDataTable[[#This Row],[Order Date]])</f>
        <v>2026</v>
      </c>
      <c r="D2155" s="16" t="str">
        <f>"Q"&amp;ROUNDUP(MONTH(SalesDataTable[[#This Row],[Order Date]])/3,0)</f>
        <v>Q4</v>
      </c>
      <c r="E2155" s="4">
        <f>MONTH(SalesDataTable[[#This Row],[Order Date]])</f>
        <v>10</v>
      </c>
      <c r="F2155" s="16" t="str">
        <f>TEXT(SalesDataTable[[#This Row],[Order Date]],"MMM")</f>
        <v>Oct</v>
      </c>
      <c r="G2155" s="4" t="s">
        <v>0</v>
      </c>
      <c r="H2155" s="4" t="s">
        <v>50</v>
      </c>
      <c r="I2155" s="4" t="s">
        <v>2</v>
      </c>
      <c r="J2155" s="4" t="s">
        <v>16</v>
      </c>
      <c r="K2155" s="4" t="s">
        <v>23</v>
      </c>
      <c r="L2155" s="4" t="s">
        <v>40</v>
      </c>
      <c r="M2155" s="8">
        <v>1</v>
      </c>
      <c r="N2155" s="5">
        <v>80.58</v>
      </c>
      <c r="O2155" s="6">
        <v>0</v>
      </c>
      <c r="P2155" s="5">
        <v>40.43</v>
      </c>
      <c r="Q2155" s="5">
        <f t="shared" si="132"/>
        <v>80.58</v>
      </c>
      <c r="R2155" s="5">
        <f t="shared" si="133"/>
        <v>40.43</v>
      </c>
      <c r="S2155" s="5">
        <f t="shared" si="134"/>
        <v>40.15</v>
      </c>
      <c r="T2155" s="7">
        <f t="shared" si="135"/>
        <v>0.49826259617771157</v>
      </c>
    </row>
    <row r="2156" spans="1:20" ht="15.6">
      <c r="A2156" s="2">
        <v>585</v>
      </c>
      <c r="B2156" s="3">
        <v>46314</v>
      </c>
      <c r="C2156" s="4">
        <f>YEAR(SalesDataTable[[#This Row],[Order Date]])</f>
        <v>2026</v>
      </c>
      <c r="D2156" s="16" t="str">
        <f>"Q"&amp;ROUNDUP(MONTH(SalesDataTable[[#This Row],[Order Date]])/3,0)</f>
        <v>Q4</v>
      </c>
      <c r="E2156" s="4">
        <f>MONTH(SalesDataTable[[#This Row],[Order Date]])</f>
        <v>10</v>
      </c>
      <c r="F2156" s="16" t="str">
        <f>TEXT(SalesDataTable[[#This Row],[Order Date]],"MMM")</f>
        <v>Oct</v>
      </c>
      <c r="G2156" s="4" t="s">
        <v>11</v>
      </c>
      <c r="H2156" s="4" t="s">
        <v>25</v>
      </c>
      <c r="I2156" s="4" t="s">
        <v>19</v>
      </c>
      <c r="J2156" s="4" t="s">
        <v>16</v>
      </c>
      <c r="K2156" s="4" t="s">
        <v>14</v>
      </c>
      <c r="L2156" s="4" t="s">
        <v>48</v>
      </c>
      <c r="M2156" s="8">
        <v>2</v>
      </c>
      <c r="N2156" s="5">
        <v>161.59</v>
      </c>
      <c r="O2156" s="6">
        <v>0.05</v>
      </c>
      <c r="P2156" s="5">
        <v>89.57</v>
      </c>
      <c r="Q2156" s="5">
        <f t="shared" si="132"/>
        <v>307.02100000000002</v>
      </c>
      <c r="R2156" s="5">
        <f t="shared" si="133"/>
        <v>179.14</v>
      </c>
      <c r="S2156" s="5">
        <f t="shared" si="134"/>
        <v>127.88100000000003</v>
      </c>
      <c r="T2156" s="7">
        <f t="shared" si="135"/>
        <v>0.41652199686666391</v>
      </c>
    </row>
    <row r="2157" spans="1:20" ht="15.6">
      <c r="A2157" s="2">
        <v>856</v>
      </c>
      <c r="B2157" s="3">
        <v>46314</v>
      </c>
      <c r="C2157" s="4">
        <f>YEAR(SalesDataTable[[#This Row],[Order Date]])</f>
        <v>2026</v>
      </c>
      <c r="D2157" s="16" t="str">
        <f>"Q"&amp;ROUNDUP(MONTH(SalesDataTable[[#This Row],[Order Date]])/3,0)</f>
        <v>Q4</v>
      </c>
      <c r="E2157" s="4">
        <f>MONTH(SalesDataTable[[#This Row],[Order Date]])</f>
        <v>10</v>
      </c>
      <c r="F2157" s="16" t="str">
        <f>TEXT(SalesDataTable[[#This Row],[Order Date]],"MMM")</f>
        <v>Oct</v>
      </c>
      <c r="G2157" s="4" t="s">
        <v>20</v>
      </c>
      <c r="H2157" s="4" t="s">
        <v>33</v>
      </c>
      <c r="I2157" s="4" t="s">
        <v>2</v>
      </c>
      <c r="J2157" s="4" t="s">
        <v>16</v>
      </c>
      <c r="K2157" s="4" t="s">
        <v>23</v>
      </c>
      <c r="L2157" s="4" t="s">
        <v>40</v>
      </c>
      <c r="M2157" s="8">
        <v>1</v>
      </c>
      <c r="N2157" s="5">
        <v>80.319999999999993</v>
      </c>
      <c r="O2157" s="6">
        <v>0</v>
      </c>
      <c r="P2157" s="5">
        <v>39.729999999999997</v>
      </c>
      <c r="Q2157" s="5">
        <f t="shared" si="132"/>
        <v>80.319999999999993</v>
      </c>
      <c r="R2157" s="5">
        <f t="shared" si="133"/>
        <v>39.729999999999997</v>
      </c>
      <c r="S2157" s="5">
        <f t="shared" si="134"/>
        <v>40.589999999999996</v>
      </c>
      <c r="T2157" s="7">
        <f t="shared" si="135"/>
        <v>0.50535358565737054</v>
      </c>
    </row>
    <row r="2158" spans="1:20" ht="15.6">
      <c r="A2158" s="2">
        <v>1793</v>
      </c>
      <c r="B2158" s="3">
        <v>46314</v>
      </c>
      <c r="C2158" s="4">
        <f>YEAR(SalesDataTable[[#This Row],[Order Date]])</f>
        <v>2026</v>
      </c>
      <c r="D2158" s="16" t="str">
        <f>"Q"&amp;ROUNDUP(MONTH(SalesDataTable[[#This Row],[Order Date]])/3,0)</f>
        <v>Q4</v>
      </c>
      <c r="E2158" s="4">
        <f>MONTH(SalesDataTable[[#This Row],[Order Date]])</f>
        <v>10</v>
      </c>
      <c r="F2158" s="16" t="str">
        <f>TEXT(SalesDataTable[[#This Row],[Order Date]],"MMM")</f>
        <v>Oct</v>
      </c>
      <c r="G2158" s="4" t="s">
        <v>0</v>
      </c>
      <c r="H2158" s="4" t="s">
        <v>36</v>
      </c>
      <c r="I2158" s="4" t="s">
        <v>28</v>
      </c>
      <c r="J2158" s="4" t="s">
        <v>13</v>
      </c>
      <c r="K2158" s="4" t="s">
        <v>14</v>
      </c>
      <c r="L2158" s="4" t="s">
        <v>48</v>
      </c>
      <c r="M2158" s="8">
        <v>1</v>
      </c>
      <c r="N2158" s="5">
        <v>164.25</v>
      </c>
      <c r="O2158" s="6">
        <v>0</v>
      </c>
      <c r="P2158" s="5">
        <v>86.6</v>
      </c>
      <c r="Q2158" s="5">
        <f t="shared" si="132"/>
        <v>164.25</v>
      </c>
      <c r="R2158" s="5">
        <f t="shared" si="133"/>
        <v>86.6</v>
      </c>
      <c r="S2158" s="5">
        <f t="shared" si="134"/>
        <v>77.650000000000006</v>
      </c>
      <c r="T2158" s="7">
        <f t="shared" si="135"/>
        <v>0.47275494672754947</v>
      </c>
    </row>
    <row r="2159" spans="1:20" ht="15.6">
      <c r="A2159" s="2">
        <v>4763</v>
      </c>
      <c r="B2159" s="3">
        <v>46314</v>
      </c>
      <c r="C2159" s="4">
        <f>YEAR(SalesDataTable[[#This Row],[Order Date]])</f>
        <v>2026</v>
      </c>
      <c r="D2159" s="16" t="str">
        <f>"Q"&amp;ROUNDUP(MONTH(SalesDataTable[[#This Row],[Order Date]])/3,0)</f>
        <v>Q4</v>
      </c>
      <c r="E2159" s="4">
        <f>MONTH(SalesDataTable[[#This Row],[Order Date]])</f>
        <v>10</v>
      </c>
      <c r="F2159" s="16" t="str">
        <f>TEXT(SalesDataTable[[#This Row],[Order Date]],"MMM")</f>
        <v>Oct</v>
      </c>
      <c r="G2159" s="4" t="s">
        <v>20</v>
      </c>
      <c r="H2159" s="4" t="s">
        <v>33</v>
      </c>
      <c r="I2159" s="4" t="s">
        <v>28</v>
      </c>
      <c r="J2159" s="4" t="s">
        <v>13</v>
      </c>
      <c r="K2159" s="4" t="s">
        <v>4</v>
      </c>
      <c r="L2159" s="4" t="s">
        <v>30</v>
      </c>
      <c r="M2159" s="8">
        <v>6</v>
      </c>
      <c r="N2159" s="5">
        <v>101.6</v>
      </c>
      <c r="O2159" s="6">
        <v>0</v>
      </c>
      <c r="P2159" s="5">
        <v>50.17</v>
      </c>
      <c r="Q2159" s="5">
        <f t="shared" si="132"/>
        <v>609.59999999999991</v>
      </c>
      <c r="R2159" s="5">
        <f t="shared" si="133"/>
        <v>301.02</v>
      </c>
      <c r="S2159" s="5">
        <f t="shared" si="134"/>
        <v>308.57999999999993</v>
      </c>
      <c r="T2159" s="7">
        <f t="shared" si="135"/>
        <v>0.50620078740157481</v>
      </c>
    </row>
    <row r="2160" spans="1:20" ht="15.6">
      <c r="A2160" s="2">
        <v>1716</v>
      </c>
      <c r="B2160" s="3">
        <v>46315</v>
      </c>
      <c r="C2160" s="4">
        <f>YEAR(SalesDataTable[[#This Row],[Order Date]])</f>
        <v>2026</v>
      </c>
      <c r="D2160" s="16" t="str">
        <f>"Q"&amp;ROUNDUP(MONTH(SalesDataTable[[#This Row],[Order Date]])/3,0)</f>
        <v>Q4</v>
      </c>
      <c r="E2160" s="4">
        <f>MONTH(SalesDataTable[[#This Row],[Order Date]])</f>
        <v>10</v>
      </c>
      <c r="F2160" s="16" t="str">
        <f>TEXT(SalesDataTable[[#This Row],[Order Date]],"MMM")</f>
        <v>Oct</v>
      </c>
      <c r="G2160" s="4" t="s">
        <v>0</v>
      </c>
      <c r="H2160" s="4" t="s">
        <v>1</v>
      </c>
      <c r="I2160" s="4" t="s">
        <v>19</v>
      </c>
      <c r="J2160" s="4" t="s">
        <v>3</v>
      </c>
      <c r="K2160" s="4" t="s">
        <v>34</v>
      </c>
      <c r="L2160" s="4" t="s">
        <v>42</v>
      </c>
      <c r="M2160" s="8">
        <v>5</v>
      </c>
      <c r="N2160" s="5">
        <v>35.99</v>
      </c>
      <c r="O2160" s="6">
        <v>0</v>
      </c>
      <c r="P2160" s="5">
        <v>14.19</v>
      </c>
      <c r="Q2160" s="5">
        <f t="shared" si="132"/>
        <v>179.95000000000002</v>
      </c>
      <c r="R2160" s="5">
        <f t="shared" si="133"/>
        <v>70.95</v>
      </c>
      <c r="S2160" s="5">
        <f t="shared" si="134"/>
        <v>109.00000000000001</v>
      </c>
      <c r="T2160" s="7">
        <f t="shared" si="135"/>
        <v>0.60572381217004723</v>
      </c>
    </row>
    <row r="2161" spans="1:20" ht="15.6">
      <c r="A2161" s="2">
        <v>1759</v>
      </c>
      <c r="B2161" s="3">
        <v>46315</v>
      </c>
      <c r="C2161" s="4">
        <f>YEAR(SalesDataTable[[#This Row],[Order Date]])</f>
        <v>2026</v>
      </c>
      <c r="D2161" s="16" t="str">
        <f>"Q"&amp;ROUNDUP(MONTH(SalesDataTable[[#This Row],[Order Date]])/3,0)</f>
        <v>Q4</v>
      </c>
      <c r="E2161" s="4">
        <f>MONTH(SalesDataTable[[#This Row],[Order Date]])</f>
        <v>10</v>
      </c>
      <c r="F2161" s="16" t="str">
        <f>TEXT(SalesDataTable[[#This Row],[Order Date]],"MMM")</f>
        <v>Oct</v>
      </c>
      <c r="G2161" s="4" t="s">
        <v>20</v>
      </c>
      <c r="H2161" s="4" t="s">
        <v>33</v>
      </c>
      <c r="I2161" s="4" t="s">
        <v>2</v>
      </c>
      <c r="J2161" s="4" t="s">
        <v>3</v>
      </c>
      <c r="K2161" s="4" t="s">
        <v>34</v>
      </c>
      <c r="L2161" s="4" t="s">
        <v>42</v>
      </c>
      <c r="M2161" s="8">
        <v>2</v>
      </c>
      <c r="N2161" s="5">
        <v>36.57</v>
      </c>
      <c r="O2161" s="6">
        <v>0.1</v>
      </c>
      <c r="P2161" s="5">
        <v>13.79</v>
      </c>
      <c r="Q2161" s="5">
        <f t="shared" si="132"/>
        <v>65.826000000000008</v>
      </c>
      <c r="R2161" s="5">
        <f t="shared" si="133"/>
        <v>27.58</v>
      </c>
      <c r="S2161" s="5">
        <f t="shared" si="134"/>
        <v>38.246000000000009</v>
      </c>
      <c r="T2161" s="7">
        <f t="shared" si="135"/>
        <v>0.58101661957281325</v>
      </c>
    </row>
    <row r="2162" spans="1:20" ht="15.6">
      <c r="A2162" s="2">
        <v>1811</v>
      </c>
      <c r="B2162" s="3">
        <v>46315</v>
      </c>
      <c r="C2162" s="4">
        <f>YEAR(SalesDataTable[[#This Row],[Order Date]])</f>
        <v>2026</v>
      </c>
      <c r="D2162" s="16" t="str">
        <f>"Q"&amp;ROUNDUP(MONTH(SalesDataTable[[#This Row],[Order Date]])/3,0)</f>
        <v>Q4</v>
      </c>
      <c r="E2162" s="4">
        <f>MONTH(SalesDataTable[[#This Row],[Order Date]])</f>
        <v>10</v>
      </c>
      <c r="F2162" s="16" t="str">
        <f>TEXT(SalesDataTable[[#This Row],[Order Date]],"MMM")</f>
        <v>Oct</v>
      </c>
      <c r="G2162" s="4" t="s">
        <v>6</v>
      </c>
      <c r="H2162" s="4" t="s">
        <v>27</v>
      </c>
      <c r="I2162" s="4" t="s">
        <v>2</v>
      </c>
      <c r="J2162" s="4" t="s">
        <v>13</v>
      </c>
      <c r="K2162" s="4" t="s">
        <v>4</v>
      </c>
      <c r="L2162" s="4" t="s">
        <v>26</v>
      </c>
      <c r="M2162" s="8">
        <v>1</v>
      </c>
      <c r="N2162" s="5">
        <v>40.99</v>
      </c>
      <c r="O2162" s="6">
        <v>0.1</v>
      </c>
      <c r="P2162" s="5">
        <v>17.16</v>
      </c>
      <c r="Q2162" s="5">
        <f t="shared" si="132"/>
        <v>36.891000000000005</v>
      </c>
      <c r="R2162" s="5">
        <f t="shared" si="133"/>
        <v>17.16</v>
      </c>
      <c r="S2162" s="5">
        <f t="shared" si="134"/>
        <v>19.731000000000005</v>
      </c>
      <c r="T2162" s="7">
        <f t="shared" si="135"/>
        <v>0.5348458973733432</v>
      </c>
    </row>
    <row r="2163" spans="1:20" ht="15.6">
      <c r="A2163" s="2">
        <v>2918</v>
      </c>
      <c r="B2163" s="3">
        <v>46315</v>
      </c>
      <c r="C2163" s="4">
        <f>YEAR(SalesDataTable[[#This Row],[Order Date]])</f>
        <v>2026</v>
      </c>
      <c r="D2163" s="16" t="str">
        <f>"Q"&amp;ROUNDUP(MONTH(SalesDataTable[[#This Row],[Order Date]])/3,0)</f>
        <v>Q4</v>
      </c>
      <c r="E2163" s="4">
        <f>MONTH(SalesDataTable[[#This Row],[Order Date]])</f>
        <v>10</v>
      </c>
      <c r="F2163" s="16" t="str">
        <f>TEXT(SalesDataTable[[#This Row],[Order Date]],"MMM")</f>
        <v>Oct</v>
      </c>
      <c r="G2163" s="4" t="s">
        <v>20</v>
      </c>
      <c r="H2163" s="4" t="s">
        <v>33</v>
      </c>
      <c r="I2163" s="4" t="s">
        <v>19</v>
      </c>
      <c r="J2163" s="4" t="s">
        <v>3</v>
      </c>
      <c r="K2163" s="4" t="s">
        <v>23</v>
      </c>
      <c r="L2163" s="4" t="s">
        <v>40</v>
      </c>
      <c r="M2163" s="8">
        <v>3</v>
      </c>
      <c r="N2163" s="5">
        <v>80.47</v>
      </c>
      <c r="O2163" s="6">
        <v>0</v>
      </c>
      <c r="P2163" s="5">
        <v>40.090000000000003</v>
      </c>
      <c r="Q2163" s="5">
        <f t="shared" si="132"/>
        <v>241.41</v>
      </c>
      <c r="R2163" s="5">
        <f t="shared" si="133"/>
        <v>120.27000000000001</v>
      </c>
      <c r="S2163" s="5">
        <f t="shared" si="134"/>
        <v>121.13999999999999</v>
      </c>
      <c r="T2163" s="7">
        <f t="shared" si="135"/>
        <v>0.50180191375667949</v>
      </c>
    </row>
    <row r="2164" spans="1:20" ht="15.6">
      <c r="A2164" s="2">
        <v>4150</v>
      </c>
      <c r="B2164" s="3">
        <v>46315</v>
      </c>
      <c r="C2164" s="4">
        <f>YEAR(SalesDataTable[[#This Row],[Order Date]])</f>
        <v>2026</v>
      </c>
      <c r="D2164" s="16" t="str">
        <f>"Q"&amp;ROUNDUP(MONTH(SalesDataTable[[#This Row],[Order Date]])/3,0)</f>
        <v>Q4</v>
      </c>
      <c r="E2164" s="4">
        <f>MONTH(SalesDataTable[[#This Row],[Order Date]])</f>
        <v>10</v>
      </c>
      <c r="F2164" s="16" t="str">
        <f>TEXT(SalesDataTable[[#This Row],[Order Date]],"MMM")</f>
        <v>Oct</v>
      </c>
      <c r="G2164" s="4" t="s">
        <v>20</v>
      </c>
      <c r="H2164" s="4" t="s">
        <v>47</v>
      </c>
      <c r="I2164" s="4" t="s">
        <v>19</v>
      </c>
      <c r="J2164" s="4" t="s">
        <v>16</v>
      </c>
      <c r="K2164" s="4" t="s">
        <v>9</v>
      </c>
      <c r="L2164" s="4" t="s">
        <v>17</v>
      </c>
      <c r="M2164" s="8">
        <v>5</v>
      </c>
      <c r="N2164" s="5">
        <v>140.32</v>
      </c>
      <c r="O2164" s="6">
        <v>0</v>
      </c>
      <c r="P2164" s="5">
        <v>80.08</v>
      </c>
      <c r="Q2164" s="5">
        <f t="shared" si="132"/>
        <v>701.59999999999991</v>
      </c>
      <c r="R2164" s="5">
        <f t="shared" si="133"/>
        <v>400.4</v>
      </c>
      <c r="S2164" s="5">
        <f t="shared" si="134"/>
        <v>301.19999999999993</v>
      </c>
      <c r="T2164" s="7">
        <f t="shared" si="135"/>
        <v>0.4293044469783352</v>
      </c>
    </row>
    <row r="2165" spans="1:20" ht="15.6">
      <c r="A2165" s="2">
        <v>4830</v>
      </c>
      <c r="B2165" s="3">
        <v>46315</v>
      </c>
      <c r="C2165" s="4">
        <f>YEAR(SalesDataTable[[#This Row],[Order Date]])</f>
        <v>2026</v>
      </c>
      <c r="D2165" s="16" t="str">
        <f>"Q"&amp;ROUNDUP(MONTH(SalesDataTable[[#This Row],[Order Date]])/3,0)</f>
        <v>Q4</v>
      </c>
      <c r="E2165" s="4">
        <f>MONTH(SalesDataTable[[#This Row],[Order Date]])</f>
        <v>10</v>
      </c>
      <c r="F2165" s="16" t="str">
        <f>TEXT(SalesDataTable[[#This Row],[Order Date]],"MMM")</f>
        <v>Oct</v>
      </c>
      <c r="G2165" s="4" t="s">
        <v>6</v>
      </c>
      <c r="H2165" s="4" t="s">
        <v>41</v>
      </c>
      <c r="I2165" s="4" t="s">
        <v>2</v>
      </c>
      <c r="J2165" s="4" t="s">
        <v>13</v>
      </c>
      <c r="K2165" s="4" t="s">
        <v>34</v>
      </c>
      <c r="L2165" s="4" t="s">
        <v>38</v>
      </c>
      <c r="M2165" s="8">
        <v>3</v>
      </c>
      <c r="N2165" s="5">
        <v>125.93</v>
      </c>
      <c r="O2165" s="6">
        <v>0.1</v>
      </c>
      <c r="P2165" s="5">
        <v>68.45</v>
      </c>
      <c r="Q2165" s="5">
        <f t="shared" si="132"/>
        <v>340.01100000000002</v>
      </c>
      <c r="R2165" s="5">
        <f t="shared" si="133"/>
        <v>205.35000000000002</v>
      </c>
      <c r="S2165" s="5">
        <f t="shared" si="134"/>
        <v>134.661</v>
      </c>
      <c r="T2165" s="7">
        <f t="shared" si="135"/>
        <v>0.39604895135745605</v>
      </c>
    </row>
    <row r="2166" spans="1:20" ht="15.6">
      <c r="A2166" s="2">
        <v>4698</v>
      </c>
      <c r="B2166" s="3">
        <v>46316</v>
      </c>
      <c r="C2166" s="4">
        <f>YEAR(SalesDataTable[[#This Row],[Order Date]])</f>
        <v>2026</v>
      </c>
      <c r="D2166" s="16" t="str">
        <f>"Q"&amp;ROUNDUP(MONTH(SalesDataTable[[#This Row],[Order Date]])/3,0)</f>
        <v>Q4</v>
      </c>
      <c r="E2166" s="4">
        <f>MONTH(SalesDataTable[[#This Row],[Order Date]])</f>
        <v>10</v>
      </c>
      <c r="F2166" s="16" t="str">
        <f>TEXT(SalesDataTable[[#This Row],[Order Date]],"MMM")</f>
        <v>Oct</v>
      </c>
      <c r="G2166" s="4" t="s">
        <v>20</v>
      </c>
      <c r="H2166" s="4" t="s">
        <v>33</v>
      </c>
      <c r="I2166" s="4" t="s">
        <v>2</v>
      </c>
      <c r="J2166" s="4" t="s">
        <v>3</v>
      </c>
      <c r="K2166" s="4" t="s">
        <v>9</v>
      </c>
      <c r="L2166" s="4" t="s">
        <v>17</v>
      </c>
      <c r="M2166" s="8">
        <v>2</v>
      </c>
      <c r="N2166" s="5">
        <v>141.4</v>
      </c>
      <c r="O2166" s="6">
        <v>0.05</v>
      </c>
      <c r="P2166" s="5">
        <v>77.48</v>
      </c>
      <c r="Q2166" s="5">
        <f t="shared" si="132"/>
        <v>268.66000000000003</v>
      </c>
      <c r="R2166" s="5">
        <f t="shared" si="133"/>
        <v>154.96</v>
      </c>
      <c r="S2166" s="5">
        <f t="shared" si="134"/>
        <v>113.70000000000002</v>
      </c>
      <c r="T2166" s="7">
        <f t="shared" si="135"/>
        <v>0.42321149408173903</v>
      </c>
    </row>
    <row r="2167" spans="1:20" ht="15.6">
      <c r="A2167" s="2">
        <v>4846</v>
      </c>
      <c r="B2167" s="3">
        <v>46316</v>
      </c>
      <c r="C2167" s="4">
        <f>YEAR(SalesDataTable[[#This Row],[Order Date]])</f>
        <v>2026</v>
      </c>
      <c r="D2167" s="16" t="str">
        <f>"Q"&amp;ROUNDUP(MONTH(SalesDataTable[[#This Row],[Order Date]])/3,0)</f>
        <v>Q4</v>
      </c>
      <c r="E2167" s="4">
        <f>MONTH(SalesDataTable[[#This Row],[Order Date]])</f>
        <v>10</v>
      </c>
      <c r="F2167" s="16" t="str">
        <f>TEXT(SalesDataTable[[#This Row],[Order Date]],"MMM")</f>
        <v>Oct</v>
      </c>
      <c r="G2167" s="4" t="s">
        <v>0</v>
      </c>
      <c r="H2167" s="4" t="s">
        <v>1</v>
      </c>
      <c r="I2167" s="4" t="s">
        <v>8</v>
      </c>
      <c r="J2167" s="4" t="s">
        <v>16</v>
      </c>
      <c r="K2167" s="4" t="s">
        <v>4</v>
      </c>
      <c r="L2167" s="4" t="s">
        <v>22</v>
      </c>
      <c r="M2167" s="8">
        <v>8</v>
      </c>
      <c r="N2167" s="5">
        <v>51.91</v>
      </c>
      <c r="O2167" s="6">
        <v>0.05</v>
      </c>
      <c r="P2167" s="5">
        <v>22.99</v>
      </c>
      <c r="Q2167" s="5">
        <f t="shared" si="132"/>
        <v>394.51599999999996</v>
      </c>
      <c r="R2167" s="5">
        <f t="shared" si="133"/>
        <v>183.92</v>
      </c>
      <c r="S2167" s="5">
        <f t="shared" si="134"/>
        <v>210.59599999999998</v>
      </c>
      <c r="T2167" s="7">
        <f t="shared" si="135"/>
        <v>0.53380851473704483</v>
      </c>
    </row>
    <row r="2168" spans="1:20" ht="15.6">
      <c r="A2168" s="2">
        <v>5024</v>
      </c>
      <c r="B2168" s="3">
        <v>46316</v>
      </c>
      <c r="C2168" s="4">
        <f>YEAR(SalesDataTable[[#This Row],[Order Date]])</f>
        <v>2026</v>
      </c>
      <c r="D2168" s="16" t="str">
        <f>"Q"&amp;ROUNDUP(MONTH(SalesDataTable[[#This Row],[Order Date]])/3,0)</f>
        <v>Q4</v>
      </c>
      <c r="E2168" s="4">
        <f>MONTH(SalesDataTable[[#This Row],[Order Date]])</f>
        <v>10</v>
      </c>
      <c r="F2168" s="16" t="str">
        <f>TEXT(SalesDataTable[[#This Row],[Order Date]],"MMM")</f>
        <v>Oct</v>
      </c>
      <c r="G2168" s="4" t="s">
        <v>20</v>
      </c>
      <c r="H2168" s="4" t="s">
        <v>31</v>
      </c>
      <c r="I2168" s="4" t="s">
        <v>28</v>
      </c>
      <c r="J2168" s="4" t="s">
        <v>3</v>
      </c>
      <c r="K2168" s="4" t="s">
        <v>23</v>
      </c>
      <c r="L2168" s="4" t="s">
        <v>29</v>
      </c>
      <c r="M2168" s="8">
        <v>1</v>
      </c>
      <c r="N2168" s="5">
        <v>192.62</v>
      </c>
      <c r="O2168" s="6">
        <v>0</v>
      </c>
      <c r="P2168" s="5">
        <v>102.51</v>
      </c>
      <c r="Q2168" s="5">
        <f t="shared" si="132"/>
        <v>192.62</v>
      </c>
      <c r="R2168" s="5">
        <f t="shared" si="133"/>
        <v>102.51</v>
      </c>
      <c r="S2168" s="5">
        <f t="shared" si="134"/>
        <v>90.11</v>
      </c>
      <c r="T2168" s="7">
        <f t="shared" si="135"/>
        <v>0.46781227286886096</v>
      </c>
    </row>
    <row r="2169" spans="1:20" ht="15.6">
      <c r="A2169" s="2">
        <v>1157</v>
      </c>
      <c r="B2169" s="3">
        <v>46317</v>
      </c>
      <c r="C2169" s="4">
        <f>YEAR(SalesDataTable[[#This Row],[Order Date]])</f>
        <v>2026</v>
      </c>
      <c r="D2169" s="16" t="str">
        <f>"Q"&amp;ROUNDUP(MONTH(SalesDataTable[[#This Row],[Order Date]])/3,0)</f>
        <v>Q4</v>
      </c>
      <c r="E2169" s="4">
        <f>MONTH(SalesDataTable[[#This Row],[Order Date]])</f>
        <v>10</v>
      </c>
      <c r="F2169" s="16" t="str">
        <f>TEXT(SalesDataTable[[#This Row],[Order Date]],"MMM")</f>
        <v>Oct</v>
      </c>
      <c r="G2169" s="4" t="s">
        <v>20</v>
      </c>
      <c r="H2169" s="4" t="s">
        <v>21</v>
      </c>
      <c r="I2169" s="4" t="s">
        <v>2</v>
      </c>
      <c r="J2169" s="4" t="s">
        <v>13</v>
      </c>
      <c r="K2169" s="4" t="s">
        <v>4</v>
      </c>
      <c r="L2169" s="4" t="s">
        <v>22</v>
      </c>
      <c r="M2169" s="8">
        <v>1</v>
      </c>
      <c r="N2169" s="5">
        <v>51.25</v>
      </c>
      <c r="O2169" s="6">
        <v>0</v>
      </c>
      <c r="P2169" s="5">
        <v>22.58</v>
      </c>
      <c r="Q2169" s="5">
        <f t="shared" si="132"/>
        <v>51.25</v>
      </c>
      <c r="R2169" s="5">
        <f t="shared" si="133"/>
        <v>22.58</v>
      </c>
      <c r="S2169" s="5">
        <f t="shared" si="134"/>
        <v>28.67</v>
      </c>
      <c r="T2169" s="7">
        <f t="shared" si="135"/>
        <v>0.55941463414634152</v>
      </c>
    </row>
    <row r="2170" spans="1:20" ht="15.6">
      <c r="A2170" s="2">
        <v>1427</v>
      </c>
      <c r="B2170" s="3">
        <v>46317</v>
      </c>
      <c r="C2170" s="4">
        <f>YEAR(SalesDataTable[[#This Row],[Order Date]])</f>
        <v>2026</v>
      </c>
      <c r="D2170" s="16" t="str">
        <f>"Q"&amp;ROUNDUP(MONTH(SalesDataTable[[#This Row],[Order Date]])/3,0)</f>
        <v>Q4</v>
      </c>
      <c r="E2170" s="4">
        <f>MONTH(SalesDataTable[[#This Row],[Order Date]])</f>
        <v>10</v>
      </c>
      <c r="F2170" s="16" t="str">
        <f>TEXT(SalesDataTable[[#This Row],[Order Date]],"MMM")</f>
        <v>Oct</v>
      </c>
      <c r="G2170" s="4" t="s">
        <v>20</v>
      </c>
      <c r="H2170" s="4" t="s">
        <v>21</v>
      </c>
      <c r="I2170" s="4" t="s">
        <v>19</v>
      </c>
      <c r="J2170" s="4" t="s">
        <v>13</v>
      </c>
      <c r="K2170" s="4" t="s">
        <v>14</v>
      </c>
      <c r="L2170" s="4" t="s">
        <v>32</v>
      </c>
      <c r="M2170" s="8">
        <v>1</v>
      </c>
      <c r="N2170" s="5">
        <v>45.97</v>
      </c>
      <c r="O2170" s="6">
        <v>0.05</v>
      </c>
      <c r="P2170" s="5">
        <v>18.760000000000002</v>
      </c>
      <c r="Q2170" s="5">
        <f t="shared" si="132"/>
        <v>43.671499999999995</v>
      </c>
      <c r="R2170" s="5">
        <f t="shared" si="133"/>
        <v>18.760000000000002</v>
      </c>
      <c r="S2170" s="5">
        <f t="shared" si="134"/>
        <v>24.911499999999993</v>
      </c>
      <c r="T2170" s="7">
        <f t="shared" si="135"/>
        <v>0.57042922729926826</v>
      </c>
    </row>
    <row r="2171" spans="1:20" ht="15.6">
      <c r="A2171" s="2">
        <v>1622</v>
      </c>
      <c r="B2171" s="3">
        <v>46317</v>
      </c>
      <c r="C2171" s="4">
        <f>YEAR(SalesDataTable[[#This Row],[Order Date]])</f>
        <v>2026</v>
      </c>
      <c r="D2171" s="16" t="str">
        <f>"Q"&amp;ROUNDUP(MONTH(SalesDataTable[[#This Row],[Order Date]])/3,0)</f>
        <v>Q4</v>
      </c>
      <c r="E2171" s="4">
        <f>MONTH(SalesDataTable[[#This Row],[Order Date]])</f>
        <v>10</v>
      </c>
      <c r="F2171" s="16" t="str">
        <f>TEXT(SalesDataTable[[#This Row],[Order Date]],"MMM")</f>
        <v>Oct</v>
      </c>
      <c r="G2171" s="4" t="s">
        <v>11</v>
      </c>
      <c r="H2171" s="4" t="s">
        <v>12</v>
      </c>
      <c r="I2171" s="4" t="s">
        <v>28</v>
      </c>
      <c r="J2171" s="4" t="s">
        <v>3</v>
      </c>
      <c r="K2171" s="4" t="s">
        <v>23</v>
      </c>
      <c r="L2171" s="4" t="s">
        <v>51</v>
      </c>
      <c r="M2171" s="8">
        <v>1</v>
      </c>
      <c r="N2171" s="5">
        <v>123.29</v>
      </c>
      <c r="O2171" s="6">
        <v>0</v>
      </c>
      <c r="P2171" s="5">
        <v>59.48</v>
      </c>
      <c r="Q2171" s="5">
        <f t="shared" si="132"/>
        <v>123.29</v>
      </c>
      <c r="R2171" s="5">
        <f t="shared" si="133"/>
        <v>59.48</v>
      </c>
      <c r="S2171" s="5">
        <f t="shared" si="134"/>
        <v>63.810000000000009</v>
      </c>
      <c r="T2171" s="7">
        <f t="shared" si="135"/>
        <v>0.51756022386243816</v>
      </c>
    </row>
    <row r="2172" spans="1:20" ht="15.6">
      <c r="A2172" s="2">
        <v>1879</v>
      </c>
      <c r="B2172" s="3">
        <v>46317</v>
      </c>
      <c r="C2172" s="4">
        <f>YEAR(SalesDataTable[[#This Row],[Order Date]])</f>
        <v>2026</v>
      </c>
      <c r="D2172" s="16" t="str">
        <f>"Q"&amp;ROUNDUP(MONTH(SalesDataTable[[#This Row],[Order Date]])/3,0)</f>
        <v>Q4</v>
      </c>
      <c r="E2172" s="4">
        <f>MONTH(SalesDataTable[[#This Row],[Order Date]])</f>
        <v>10</v>
      </c>
      <c r="F2172" s="16" t="str">
        <f>TEXT(SalesDataTable[[#This Row],[Order Date]],"MMM")</f>
        <v>Oct</v>
      </c>
      <c r="G2172" s="4" t="s">
        <v>20</v>
      </c>
      <c r="H2172" s="4" t="s">
        <v>33</v>
      </c>
      <c r="I2172" s="4" t="s">
        <v>8</v>
      </c>
      <c r="J2172" s="4" t="s">
        <v>16</v>
      </c>
      <c r="K2172" s="4" t="s">
        <v>14</v>
      </c>
      <c r="L2172" s="4" t="s">
        <v>15</v>
      </c>
      <c r="M2172" s="8">
        <v>8</v>
      </c>
      <c r="N2172" s="5">
        <v>35.83</v>
      </c>
      <c r="O2172" s="6">
        <v>0.05</v>
      </c>
      <c r="P2172" s="5">
        <v>13.89</v>
      </c>
      <c r="Q2172" s="5">
        <f t="shared" si="132"/>
        <v>272.30799999999999</v>
      </c>
      <c r="R2172" s="5">
        <f t="shared" si="133"/>
        <v>111.12</v>
      </c>
      <c r="S2172" s="5">
        <f t="shared" si="134"/>
        <v>161.18799999999999</v>
      </c>
      <c r="T2172" s="7">
        <f t="shared" si="135"/>
        <v>0.59193266448286497</v>
      </c>
    </row>
    <row r="2173" spans="1:20" ht="15.6">
      <c r="A2173" s="2">
        <v>2483</v>
      </c>
      <c r="B2173" s="3">
        <v>46317</v>
      </c>
      <c r="C2173" s="4">
        <f>YEAR(SalesDataTable[[#This Row],[Order Date]])</f>
        <v>2026</v>
      </c>
      <c r="D2173" s="16" t="str">
        <f>"Q"&amp;ROUNDUP(MONTH(SalesDataTable[[#This Row],[Order Date]])/3,0)</f>
        <v>Q4</v>
      </c>
      <c r="E2173" s="4">
        <f>MONTH(SalesDataTable[[#This Row],[Order Date]])</f>
        <v>10</v>
      </c>
      <c r="F2173" s="16" t="str">
        <f>TEXT(SalesDataTable[[#This Row],[Order Date]],"MMM")</f>
        <v>Oct</v>
      </c>
      <c r="G2173" s="4" t="s">
        <v>0</v>
      </c>
      <c r="H2173" s="4" t="s">
        <v>1</v>
      </c>
      <c r="I2173" s="4" t="s">
        <v>2</v>
      </c>
      <c r="J2173" s="4" t="s">
        <v>13</v>
      </c>
      <c r="K2173" s="4" t="s">
        <v>23</v>
      </c>
      <c r="L2173" s="4" t="s">
        <v>40</v>
      </c>
      <c r="M2173" s="8">
        <v>1</v>
      </c>
      <c r="N2173" s="5">
        <v>80.56</v>
      </c>
      <c r="O2173" s="6">
        <v>0</v>
      </c>
      <c r="P2173" s="5">
        <v>39.53</v>
      </c>
      <c r="Q2173" s="5">
        <f t="shared" si="132"/>
        <v>80.56</v>
      </c>
      <c r="R2173" s="5">
        <f t="shared" si="133"/>
        <v>39.53</v>
      </c>
      <c r="S2173" s="5">
        <f t="shared" si="134"/>
        <v>41.03</v>
      </c>
      <c r="T2173" s="7">
        <f t="shared" si="135"/>
        <v>0.5093098311817279</v>
      </c>
    </row>
    <row r="2174" spans="1:20" ht="15.6">
      <c r="A2174" s="2">
        <v>4451</v>
      </c>
      <c r="B2174" s="3">
        <v>46317</v>
      </c>
      <c r="C2174" s="4">
        <f>YEAR(SalesDataTable[[#This Row],[Order Date]])</f>
        <v>2026</v>
      </c>
      <c r="D2174" s="16" t="str">
        <f>"Q"&amp;ROUNDUP(MONTH(SalesDataTable[[#This Row],[Order Date]])/3,0)</f>
        <v>Q4</v>
      </c>
      <c r="E2174" s="4">
        <f>MONTH(SalesDataTable[[#This Row],[Order Date]])</f>
        <v>10</v>
      </c>
      <c r="F2174" s="16" t="str">
        <f>TEXT(SalesDataTable[[#This Row],[Order Date]],"MMM")</f>
        <v>Oct</v>
      </c>
      <c r="G2174" s="4" t="s">
        <v>20</v>
      </c>
      <c r="H2174" s="4" t="s">
        <v>31</v>
      </c>
      <c r="I2174" s="4" t="s">
        <v>2</v>
      </c>
      <c r="J2174" s="4" t="s">
        <v>13</v>
      </c>
      <c r="K2174" s="4" t="s">
        <v>4</v>
      </c>
      <c r="L2174" s="4" t="s">
        <v>26</v>
      </c>
      <c r="M2174" s="8">
        <v>1</v>
      </c>
      <c r="N2174" s="5">
        <v>40.47</v>
      </c>
      <c r="O2174" s="6">
        <v>0.05</v>
      </c>
      <c r="P2174" s="5">
        <v>16.73</v>
      </c>
      <c r="Q2174" s="5">
        <f t="shared" si="132"/>
        <v>38.4465</v>
      </c>
      <c r="R2174" s="5">
        <f t="shared" si="133"/>
        <v>16.73</v>
      </c>
      <c r="S2174" s="5">
        <f t="shared" si="134"/>
        <v>21.7165</v>
      </c>
      <c r="T2174" s="7">
        <f t="shared" si="135"/>
        <v>0.5648498562938109</v>
      </c>
    </row>
    <row r="2175" spans="1:20" ht="15.6">
      <c r="A2175" s="2">
        <v>93</v>
      </c>
      <c r="B2175" s="3">
        <v>46318</v>
      </c>
      <c r="C2175" s="4">
        <f>YEAR(SalesDataTable[[#This Row],[Order Date]])</f>
        <v>2026</v>
      </c>
      <c r="D2175" s="16" t="str">
        <f>"Q"&amp;ROUNDUP(MONTH(SalesDataTable[[#This Row],[Order Date]])/3,0)</f>
        <v>Q4</v>
      </c>
      <c r="E2175" s="4">
        <f>MONTH(SalesDataTable[[#This Row],[Order Date]])</f>
        <v>10</v>
      </c>
      <c r="F2175" s="16" t="str">
        <f>TEXT(SalesDataTable[[#This Row],[Order Date]],"MMM")</f>
        <v>Oct</v>
      </c>
      <c r="G2175" s="4" t="s">
        <v>6</v>
      </c>
      <c r="H2175" s="4" t="s">
        <v>43</v>
      </c>
      <c r="I2175" s="4" t="s">
        <v>8</v>
      </c>
      <c r="J2175" s="4" t="s">
        <v>16</v>
      </c>
      <c r="K2175" s="4" t="s">
        <v>14</v>
      </c>
      <c r="L2175" s="4" t="s">
        <v>44</v>
      </c>
      <c r="M2175" s="8">
        <v>15</v>
      </c>
      <c r="N2175" s="5">
        <v>133.52000000000001</v>
      </c>
      <c r="O2175" s="6">
        <v>0.2</v>
      </c>
      <c r="P2175" s="5">
        <v>66</v>
      </c>
      <c r="Q2175" s="5">
        <f t="shared" si="132"/>
        <v>1602.2400000000002</v>
      </c>
      <c r="R2175" s="5">
        <f t="shared" si="133"/>
        <v>990</v>
      </c>
      <c r="S2175" s="5">
        <f t="shared" si="134"/>
        <v>612.24000000000024</v>
      </c>
      <c r="T2175" s="7">
        <f t="shared" si="135"/>
        <v>0.38211503894547644</v>
      </c>
    </row>
    <row r="2176" spans="1:20" ht="15.6">
      <c r="A2176" s="2">
        <v>265</v>
      </c>
      <c r="B2176" s="3">
        <v>46318</v>
      </c>
      <c r="C2176" s="4">
        <f>YEAR(SalesDataTable[[#This Row],[Order Date]])</f>
        <v>2026</v>
      </c>
      <c r="D2176" s="16" t="str">
        <f>"Q"&amp;ROUNDUP(MONTH(SalesDataTable[[#This Row],[Order Date]])/3,0)</f>
        <v>Q4</v>
      </c>
      <c r="E2176" s="4">
        <f>MONTH(SalesDataTable[[#This Row],[Order Date]])</f>
        <v>10</v>
      </c>
      <c r="F2176" s="16" t="str">
        <f>TEXT(SalesDataTable[[#This Row],[Order Date]],"MMM")</f>
        <v>Oct</v>
      </c>
      <c r="G2176" s="4" t="s">
        <v>6</v>
      </c>
      <c r="H2176" s="4" t="s">
        <v>27</v>
      </c>
      <c r="I2176" s="4" t="s">
        <v>2</v>
      </c>
      <c r="J2176" s="4" t="s">
        <v>3</v>
      </c>
      <c r="K2176" s="4" t="s">
        <v>4</v>
      </c>
      <c r="L2176" s="4" t="s">
        <v>5</v>
      </c>
      <c r="M2176" s="8">
        <v>1</v>
      </c>
      <c r="N2176" s="5">
        <v>82.28</v>
      </c>
      <c r="O2176" s="6">
        <v>0</v>
      </c>
      <c r="P2176" s="5">
        <v>42.08</v>
      </c>
      <c r="Q2176" s="5">
        <f t="shared" si="132"/>
        <v>82.28</v>
      </c>
      <c r="R2176" s="5">
        <f t="shared" si="133"/>
        <v>42.08</v>
      </c>
      <c r="S2176" s="5">
        <f t="shared" si="134"/>
        <v>40.200000000000003</v>
      </c>
      <c r="T2176" s="7">
        <f t="shared" si="135"/>
        <v>0.48857559552746721</v>
      </c>
    </row>
    <row r="2177" spans="1:20" ht="15.6">
      <c r="A2177" s="2">
        <v>555</v>
      </c>
      <c r="B2177" s="3">
        <v>46318</v>
      </c>
      <c r="C2177" s="4">
        <f>YEAR(SalesDataTable[[#This Row],[Order Date]])</f>
        <v>2026</v>
      </c>
      <c r="D2177" s="16" t="str">
        <f>"Q"&amp;ROUNDUP(MONTH(SalesDataTable[[#This Row],[Order Date]])/3,0)</f>
        <v>Q4</v>
      </c>
      <c r="E2177" s="4">
        <f>MONTH(SalesDataTable[[#This Row],[Order Date]])</f>
        <v>10</v>
      </c>
      <c r="F2177" s="16" t="str">
        <f>TEXT(SalesDataTable[[#This Row],[Order Date]],"MMM")</f>
        <v>Oct</v>
      </c>
      <c r="G2177" s="4" t="s">
        <v>6</v>
      </c>
      <c r="H2177" s="4" t="s">
        <v>41</v>
      </c>
      <c r="I2177" s="4" t="s">
        <v>2</v>
      </c>
      <c r="J2177" s="4" t="s">
        <v>13</v>
      </c>
      <c r="K2177" s="4" t="s">
        <v>14</v>
      </c>
      <c r="L2177" s="4" t="s">
        <v>15</v>
      </c>
      <c r="M2177" s="8">
        <v>6</v>
      </c>
      <c r="N2177" s="5">
        <v>35.479999999999997</v>
      </c>
      <c r="O2177" s="6">
        <v>0</v>
      </c>
      <c r="P2177" s="5">
        <v>13.37</v>
      </c>
      <c r="Q2177" s="5">
        <f t="shared" si="132"/>
        <v>212.88</v>
      </c>
      <c r="R2177" s="5">
        <f t="shared" si="133"/>
        <v>80.22</v>
      </c>
      <c r="S2177" s="5">
        <f t="shared" si="134"/>
        <v>132.66</v>
      </c>
      <c r="T2177" s="7">
        <f t="shared" si="135"/>
        <v>0.62316798196166856</v>
      </c>
    </row>
    <row r="2178" spans="1:20" ht="15.6">
      <c r="A2178" s="2">
        <v>1993</v>
      </c>
      <c r="B2178" s="3">
        <v>46318</v>
      </c>
      <c r="C2178" s="4">
        <f>YEAR(SalesDataTable[[#This Row],[Order Date]])</f>
        <v>2026</v>
      </c>
      <c r="D2178" s="16" t="str">
        <f>"Q"&amp;ROUNDUP(MONTH(SalesDataTable[[#This Row],[Order Date]])/3,0)</f>
        <v>Q4</v>
      </c>
      <c r="E2178" s="4">
        <f>MONTH(SalesDataTable[[#This Row],[Order Date]])</f>
        <v>10</v>
      </c>
      <c r="F2178" s="16" t="str">
        <f>TEXT(SalesDataTable[[#This Row],[Order Date]],"MMM")</f>
        <v>Oct</v>
      </c>
      <c r="G2178" s="4" t="s">
        <v>11</v>
      </c>
      <c r="H2178" s="4" t="s">
        <v>18</v>
      </c>
      <c r="I2178" s="4" t="s">
        <v>19</v>
      </c>
      <c r="J2178" s="4" t="s">
        <v>13</v>
      </c>
      <c r="K2178" s="4" t="s">
        <v>9</v>
      </c>
      <c r="L2178" s="4" t="s">
        <v>37</v>
      </c>
      <c r="M2178" s="8">
        <v>1</v>
      </c>
      <c r="N2178" s="5">
        <v>152.38</v>
      </c>
      <c r="O2178" s="6">
        <v>0.15</v>
      </c>
      <c r="P2178" s="5">
        <v>78.92</v>
      </c>
      <c r="Q2178" s="5">
        <f t="shared" ref="Q2178:Q2241" si="136">M2178*N2178*(1-O2178)</f>
        <v>129.523</v>
      </c>
      <c r="R2178" s="5">
        <f t="shared" ref="R2178:R2241" si="137">M2178*P2178</f>
        <v>78.92</v>
      </c>
      <c r="S2178" s="5">
        <f t="shared" ref="S2178:S2241" si="138">Q2178-R2178</f>
        <v>50.602999999999994</v>
      </c>
      <c r="T2178" s="7">
        <f t="shared" ref="T2178:T2241" si="139">IFERROR(S2178/Q2178,0)</f>
        <v>0.39068736826663986</v>
      </c>
    </row>
    <row r="2179" spans="1:20" ht="15.6">
      <c r="A2179" s="2">
        <v>3116</v>
      </c>
      <c r="B2179" s="3">
        <v>46318</v>
      </c>
      <c r="C2179" s="4">
        <f>YEAR(SalesDataTable[[#This Row],[Order Date]])</f>
        <v>2026</v>
      </c>
      <c r="D2179" s="16" t="str">
        <f>"Q"&amp;ROUNDUP(MONTH(SalesDataTable[[#This Row],[Order Date]])/3,0)</f>
        <v>Q4</v>
      </c>
      <c r="E2179" s="4">
        <f>MONTH(SalesDataTable[[#This Row],[Order Date]])</f>
        <v>10</v>
      </c>
      <c r="F2179" s="16" t="str">
        <f>TEXT(SalesDataTable[[#This Row],[Order Date]],"MMM")</f>
        <v>Oct</v>
      </c>
      <c r="G2179" s="4" t="s">
        <v>6</v>
      </c>
      <c r="H2179" s="4" t="s">
        <v>7</v>
      </c>
      <c r="I2179" s="4" t="s">
        <v>28</v>
      </c>
      <c r="J2179" s="4" t="s">
        <v>13</v>
      </c>
      <c r="K2179" s="4" t="s">
        <v>9</v>
      </c>
      <c r="L2179" s="4" t="s">
        <v>10</v>
      </c>
      <c r="M2179" s="8">
        <v>1</v>
      </c>
      <c r="N2179" s="5">
        <v>93.64</v>
      </c>
      <c r="O2179" s="6">
        <v>0</v>
      </c>
      <c r="P2179" s="5">
        <v>44.34</v>
      </c>
      <c r="Q2179" s="5">
        <f t="shared" si="136"/>
        <v>93.64</v>
      </c>
      <c r="R2179" s="5">
        <f t="shared" si="137"/>
        <v>44.34</v>
      </c>
      <c r="S2179" s="5">
        <f t="shared" si="138"/>
        <v>49.3</v>
      </c>
      <c r="T2179" s="7">
        <f t="shared" si="139"/>
        <v>0.52648440837249033</v>
      </c>
    </row>
    <row r="2180" spans="1:20" ht="15.6">
      <c r="A2180" s="2">
        <v>3631</v>
      </c>
      <c r="B2180" s="3">
        <v>46318</v>
      </c>
      <c r="C2180" s="4">
        <f>YEAR(SalesDataTable[[#This Row],[Order Date]])</f>
        <v>2026</v>
      </c>
      <c r="D2180" s="16" t="str">
        <f>"Q"&amp;ROUNDUP(MONTH(SalesDataTable[[#This Row],[Order Date]])/3,0)</f>
        <v>Q4</v>
      </c>
      <c r="E2180" s="4">
        <f>MONTH(SalesDataTable[[#This Row],[Order Date]])</f>
        <v>10</v>
      </c>
      <c r="F2180" s="16" t="str">
        <f>TEXT(SalesDataTable[[#This Row],[Order Date]],"MMM")</f>
        <v>Oct</v>
      </c>
      <c r="G2180" s="4" t="s">
        <v>20</v>
      </c>
      <c r="H2180" s="4" t="s">
        <v>31</v>
      </c>
      <c r="I2180" s="4" t="s">
        <v>19</v>
      </c>
      <c r="J2180" s="4" t="s">
        <v>3</v>
      </c>
      <c r="K2180" s="4" t="s">
        <v>34</v>
      </c>
      <c r="L2180" s="4" t="s">
        <v>38</v>
      </c>
      <c r="M2180" s="8">
        <v>1</v>
      </c>
      <c r="N2180" s="5">
        <v>123.6</v>
      </c>
      <c r="O2180" s="6">
        <v>0</v>
      </c>
      <c r="P2180" s="5">
        <v>67.3</v>
      </c>
      <c r="Q2180" s="5">
        <f t="shared" si="136"/>
        <v>123.6</v>
      </c>
      <c r="R2180" s="5">
        <f t="shared" si="137"/>
        <v>67.3</v>
      </c>
      <c r="S2180" s="5">
        <f t="shared" si="138"/>
        <v>56.3</v>
      </c>
      <c r="T2180" s="7">
        <f t="shared" si="139"/>
        <v>0.45550161812297735</v>
      </c>
    </row>
    <row r="2181" spans="1:20" ht="15.6">
      <c r="A2181" s="2">
        <v>4216</v>
      </c>
      <c r="B2181" s="3">
        <v>46318</v>
      </c>
      <c r="C2181" s="4">
        <f>YEAR(SalesDataTable[[#This Row],[Order Date]])</f>
        <v>2026</v>
      </c>
      <c r="D2181" s="16" t="str">
        <f>"Q"&amp;ROUNDUP(MONTH(SalesDataTable[[#This Row],[Order Date]])/3,0)</f>
        <v>Q4</v>
      </c>
      <c r="E2181" s="4">
        <f>MONTH(SalesDataTable[[#This Row],[Order Date]])</f>
        <v>10</v>
      </c>
      <c r="F2181" s="16" t="str">
        <f>TEXT(SalesDataTable[[#This Row],[Order Date]],"MMM")</f>
        <v>Oct</v>
      </c>
      <c r="G2181" s="4" t="s">
        <v>6</v>
      </c>
      <c r="H2181" s="4" t="s">
        <v>7</v>
      </c>
      <c r="I2181" s="4" t="s">
        <v>2</v>
      </c>
      <c r="J2181" s="4" t="s">
        <v>13</v>
      </c>
      <c r="K2181" s="4" t="s">
        <v>34</v>
      </c>
      <c r="L2181" s="4" t="s">
        <v>38</v>
      </c>
      <c r="M2181" s="8">
        <v>3</v>
      </c>
      <c r="N2181" s="5">
        <v>124.6</v>
      </c>
      <c r="O2181" s="6">
        <v>0.05</v>
      </c>
      <c r="P2181" s="5">
        <v>69.12</v>
      </c>
      <c r="Q2181" s="5">
        <f t="shared" si="136"/>
        <v>355.10999999999996</v>
      </c>
      <c r="R2181" s="5">
        <f t="shared" si="137"/>
        <v>207.36</v>
      </c>
      <c r="S2181" s="5">
        <f t="shared" si="138"/>
        <v>147.74999999999994</v>
      </c>
      <c r="T2181" s="7">
        <f t="shared" si="139"/>
        <v>0.41606826053898782</v>
      </c>
    </row>
    <row r="2182" spans="1:20" ht="15.6">
      <c r="A2182" s="2">
        <v>4956</v>
      </c>
      <c r="B2182" s="3">
        <v>46318</v>
      </c>
      <c r="C2182" s="4">
        <f>YEAR(SalesDataTable[[#This Row],[Order Date]])</f>
        <v>2026</v>
      </c>
      <c r="D2182" s="16" t="str">
        <f>"Q"&amp;ROUNDUP(MONTH(SalesDataTable[[#This Row],[Order Date]])/3,0)</f>
        <v>Q4</v>
      </c>
      <c r="E2182" s="4">
        <f>MONTH(SalesDataTable[[#This Row],[Order Date]])</f>
        <v>10</v>
      </c>
      <c r="F2182" s="16" t="str">
        <f>TEXT(SalesDataTable[[#This Row],[Order Date]],"MMM")</f>
        <v>Oct</v>
      </c>
      <c r="G2182" s="4" t="s">
        <v>20</v>
      </c>
      <c r="H2182" s="4" t="s">
        <v>47</v>
      </c>
      <c r="I2182" s="4" t="s">
        <v>19</v>
      </c>
      <c r="J2182" s="4" t="s">
        <v>16</v>
      </c>
      <c r="K2182" s="4" t="s">
        <v>9</v>
      </c>
      <c r="L2182" s="4" t="s">
        <v>37</v>
      </c>
      <c r="M2182" s="8">
        <v>2</v>
      </c>
      <c r="N2182" s="5">
        <v>151.66</v>
      </c>
      <c r="O2182" s="6">
        <v>0</v>
      </c>
      <c r="P2182" s="5">
        <v>77.17</v>
      </c>
      <c r="Q2182" s="5">
        <f t="shared" si="136"/>
        <v>303.32</v>
      </c>
      <c r="R2182" s="5">
        <f t="shared" si="137"/>
        <v>154.34</v>
      </c>
      <c r="S2182" s="5">
        <f t="shared" si="138"/>
        <v>148.97999999999999</v>
      </c>
      <c r="T2182" s="7">
        <f t="shared" si="139"/>
        <v>0.49116444678886984</v>
      </c>
    </row>
    <row r="2183" spans="1:20" ht="15.6">
      <c r="A2183" s="2">
        <v>439</v>
      </c>
      <c r="B2183" s="3">
        <v>46319</v>
      </c>
      <c r="C2183" s="4">
        <f>YEAR(SalesDataTable[[#This Row],[Order Date]])</f>
        <v>2026</v>
      </c>
      <c r="D2183" s="16" t="str">
        <f>"Q"&amp;ROUNDUP(MONTH(SalesDataTable[[#This Row],[Order Date]])/3,0)</f>
        <v>Q4</v>
      </c>
      <c r="E2183" s="4">
        <f>MONTH(SalesDataTable[[#This Row],[Order Date]])</f>
        <v>10</v>
      </c>
      <c r="F2183" s="16" t="str">
        <f>TEXT(SalesDataTable[[#This Row],[Order Date]],"MMM")</f>
        <v>Oct</v>
      </c>
      <c r="G2183" s="4" t="s">
        <v>11</v>
      </c>
      <c r="H2183" s="4" t="s">
        <v>25</v>
      </c>
      <c r="I2183" s="4" t="s">
        <v>19</v>
      </c>
      <c r="J2183" s="4" t="s">
        <v>13</v>
      </c>
      <c r="K2183" s="4" t="s">
        <v>14</v>
      </c>
      <c r="L2183" s="4" t="s">
        <v>15</v>
      </c>
      <c r="M2183" s="8">
        <v>1</v>
      </c>
      <c r="N2183" s="5">
        <v>36.76</v>
      </c>
      <c r="O2183" s="6">
        <v>0</v>
      </c>
      <c r="P2183" s="5">
        <v>13.18</v>
      </c>
      <c r="Q2183" s="5">
        <f t="shared" si="136"/>
        <v>36.76</v>
      </c>
      <c r="R2183" s="5">
        <f t="shared" si="137"/>
        <v>13.18</v>
      </c>
      <c r="S2183" s="5">
        <f t="shared" si="138"/>
        <v>23.58</v>
      </c>
      <c r="T2183" s="7">
        <f t="shared" si="139"/>
        <v>0.64145810663764957</v>
      </c>
    </row>
    <row r="2184" spans="1:20" ht="15.6">
      <c r="A2184" s="2">
        <v>1076</v>
      </c>
      <c r="B2184" s="3">
        <v>46319</v>
      </c>
      <c r="C2184" s="4">
        <f>YEAR(SalesDataTable[[#This Row],[Order Date]])</f>
        <v>2026</v>
      </c>
      <c r="D2184" s="16" t="str">
        <f>"Q"&amp;ROUNDUP(MONTH(SalesDataTable[[#This Row],[Order Date]])/3,0)</f>
        <v>Q4</v>
      </c>
      <c r="E2184" s="4">
        <f>MONTH(SalesDataTable[[#This Row],[Order Date]])</f>
        <v>10</v>
      </c>
      <c r="F2184" s="16" t="str">
        <f>TEXT(SalesDataTable[[#This Row],[Order Date]],"MMM")</f>
        <v>Oct</v>
      </c>
      <c r="G2184" s="4" t="s">
        <v>0</v>
      </c>
      <c r="H2184" s="4" t="s">
        <v>36</v>
      </c>
      <c r="I2184" s="4" t="s">
        <v>28</v>
      </c>
      <c r="J2184" s="4" t="s">
        <v>3</v>
      </c>
      <c r="K2184" s="4" t="s">
        <v>23</v>
      </c>
      <c r="L2184" s="4" t="s">
        <v>29</v>
      </c>
      <c r="M2184" s="8">
        <v>1</v>
      </c>
      <c r="N2184" s="5">
        <v>195.67</v>
      </c>
      <c r="O2184" s="6">
        <v>0</v>
      </c>
      <c r="P2184" s="5">
        <v>105.88</v>
      </c>
      <c r="Q2184" s="5">
        <f t="shared" si="136"/>
        <v>195.67</v>
      </c>
      <c r="R2184" s="5">
        <f t="shared" si="137"/>
        <v>105.88</v>
      </c>
      <c r="S2184" s="5">
        <f t="shared" si="138"/>
        <v>89.789999999999992</v>
      </c>
      <c r="T2184" s="7">
        <f t="shared" si="139"/>
        <v>0.45888485715745897</v>
      </c>
    </row>
    <row r="2185" spans="1:20" ht="15.6">
      <c r="A2185" s="2">
        <v>1130</v>
      </c>
      <c r="B2185" s="3">
        <v>46319</v>
      </c>
      <c r="C2185" s="4">
        <f>YEAR(SalesDataTable[[#This Row],[Order Date]])</f>
        <v>2026</v>
      </c>
      <c r="D2185" s="16" t="str">
        <f>"Q"&amp;ROUNDUP(MONTH(SalesDataTable[[#This Row],[Order Date]])/3,0)</f>
        <v>Q4</v>
      </c>
      <c r="E2185" s="4">
        <f>MONTH(SalesDataTable[[#This Row],[Order Date]])</f>
        <v>10</v>
      </c>
      <c r="F2185" s="16" t="str">
        <f>TEXT(SalesDataTable[[#This Row],[Order Date]],"MMM")</f>
        <v>Oct</v>
      </c>
      <c r="G2185" s="4" t="s">
        <v>0</v>
      </c>
      <c r="H2185" s="4" t="s">
        <v>50</v>
      </c>
      <c r="I2185" s="4" t="s">
        <v>19</v>
      </c>
      <c r="J2185" s="4" t="s">
        <v>3</v>
      </c>
      <c r="K2185" s="4" t="s">
        <v>4</v>
      </c>
      <c r="L2185" s="4" t="s">
        <v>26</v>
      </c>
      <c r="M2185" s="8">
        <v>1</v>
      </c>
      <c r="N2185" s="5">
        <v>40.83</v>
      </c>
      <c r="O2185" s="6">
        <v>0.1</v>
      </c>
      <c r="P2185" s="5">
        <v>16.54</v>
      </c>
      <c r="Q2185" s="5">
        <f t="shared" si="136"/>
        <v>36.747</v>
      </c>
      <c r="R2185" s="5">
        <f t="shared" si="137"/>
        <v>16.54</v>
      </c>
      <c r="S2185" s="5">
        <f t="shared" si="138"/>
        <v>20.207000000000001</v>
      </c>
      <c r="T2185" s="7">
        <f t="shared" si="139"/>
        <v>0.54989522954254766</v>
      </c>
    </row>
    <row r="2186" spans="1:20" ht="15.6">
      <c r="A2186" s="2">
        <v>2820</v>
      </c>
      <c r="B2186" s="3">
        <v>46319</v>
      </c>
      <c r="C2186" s="4">
        <f>YEAR(SalesDataTable[[#This Row],[Order Date]])</f>
        <v>2026</v>
      </c>
      <c r="D2186" s="16" t="str">
        <f>"Q"&amp;ROUNDUP(MONTH(SalesDataTable[[#This Row],[Order Date]])/3,0)</f>
        <v>Q4</v>
      </c>
      <c r="E2186" s="4">
        <f>MONTH(SalesDataTable[[#This Row],[Order Date]])</f>
        <v>10</v>
      </c>
      <c r="F2186" s="16" t="str">
        <f>TEXT(SalesDataTable[[#This Row],[Order Date]],"MMM")</f>
        <v>Oct</v>
      </c>
      <c r="G2186" s="4" t="s">
        <v>20</v>
      </c>
      <c r="H2186" s="4" t="s">
        <v>31</v>
      </c>
      <c r="I2186" s="4" t="s">
        <v>8</v>
      </c>
      <c r="J2186" s="4" t="s">
        <v>16</v>
      </c>
      <c r="K2186" s="4" t="s">
        <v>9</v>
      </c>
      <c r="L2186" s="4" t="s">
        <v>46</v>
      </c>
      <c r="M2186" s="8">
        <v>6</v>
      </c>
      <c r="N2186" s="5">
        <v>72.73</v>
      </c>
      <c r="O2186" s="6">
        <v>0.05</v>
      </c>
      <c r="P2186" s="5">
        <v>32.700000000000003</v>
      </c>
      <c r="Q2186" s="5">
        <f t="shared" si="136"/>
        <v>414.56099999999998</v>
      </c>
      <c r="R2186" s="5">
        <f t="shared" si="137"/>
        <v>196.20000000000002</v>
      </c>
      <c r="S2186" s="5">
        <f t="shared" si="138"/>
        <v>218.36099999999996</v>
      </c>
      <c r="T2186" s="7">
        <f t="shared" si="139"/>
        <v>0.52672827400551425</v>
      </c>
    </row>
    <row r="2187" spans="1:20" ht="15.6">
      <c r="A2187" s="2">
        <v>4213</v>
      </c>
      <c r="B2187" s="3">
        <v>46319</v>
      </c>
      <c r="C2187" s="4">
        <f>YEAR(SalesDataTable[[#This Row],[Order Date]])</f>
        <v>2026</v>
      </c>
      <c r="D2187" s="16" t="str">
        <f>"Q"&amp;ROUNDUP(MONTH(SalesDataTable[[#This Row],[Order Date]])/3,0)</f>
        <v>Q4</v>
      </c>
      <c r="E2187" s="4">
        <f>MONTH(SalesDataTable[[#This Row],[Order Date]])</f>
        <v>10</v>
      </c>
      <c r="F2187" s="16" t="str">
        <f>TEXT(SalesDataTable[[#This Row],[Order Date]],"MMM")</f>
        <v>Oct</v>
      </c>
      <c r="G2187" s="4" t="s">
        <v>6</v>
      </c>
      <c r="H2187" s="4" t="s">
        <v>49</v>
      </c>
      <c r="I2187" s="4" t="s">
        <v>8</v>
      </c>
      <c r="J2187" s="4" t="s">
        <v>16</v>
      </c>
      <c r="K2187" s="4" t="s">
        <v>23</v>
      </c>
      <c r="L2187" s="4" t="s">
        <v>40</v>
      </c>
      <c r="M2187" s="8">
        <v>4</v>
      </c>
      <c r="N2187" s="5">
        <v>81.23</v>
      </c>
      <c r="O2187" s="6">
        <v>0.1</v>
      </c>
      <c r="P2187" s="5">
        <v>38.96</v>
      </c>
      <c r="Q2187" s="5">
        <f t="shared" si="136"/>
        <v>292.428</v>
      </c>
      <c r="R2187" s="5">
        <f t="shared" si="137"/>
        <v>155.84</v>
      </c>
      <c r="S2187" s="5">
        <f t="shared" si="138"/>
        <v>136.58799999999999</v>
      </c>
      <c r="T2187" s="7">
        <f t="shared" si="139"/>
        <v>0.46708249552026482</v>
      </c>
    </row>
    <row r="2188" spans="1:20" ht="15.6">
      <c r="A2188" s="2">
        <v>4375</v>
      </c>
      <c r="B2188" s="3">
        <v>46319</v>
      </c>
      <c r="C2188" s="4">
        <f>YEAR(SalesDataTable[[#This Row],[Order Date]])</f>
        <v>2026</v>
      </c>
      <c r="D2188" s="16" t="str">
        <f>"Q"&amp;ROUNDUP(MONTH(SalesDataTable[[#This Row],[Order Date]])/3,0)</f>
        <v>Q4</v>
      </c>
      <c r="E2188" s="4">
        <f>MONTH(SalesDataTable[[#This Row],[Order Date]])</f>
        <v>10</v>
      </c>
      <c r="F2188" s="16" t="str">
        <f>TEXT(SalesDataTable[[#This Row],[Order Date]],"MMM")</f>
        <v>Oct</v>
      </c>
      <c r="G2188" s="4" t="s">
        <v>6</v>
      </c>
      <c r="H2188" s="4" t="s">
        <v>7</v>
      </c>
      <c r="I2188" s="4" t="s">
        <v>2</v>
      </c>
      <c r="J2188" s="4" t="s">
        <v>16</v>
      </c>
      <c r="K2188" s="4" t="s">
        <v>14</v>
      </c>
      <c r="L2188" s="4" t="s">
        <v>32</v>
      </c>
      <c r="M2188" s="8">
        <v>1</v>
      </c>
      <c r="N2188" s="5">
        <v>46.38</v>
      </c>
      <c r="O2188" s="6">
        <v>0.15</v>
      </c>
      <c r="P2188" s="5">
        <v>17.87</v>
      </c>
      <c r="Q2188" s="5">
        <f t="shared" si="136"/>
        <v>39.423000000000002</v>
      </c>
      <c r="R2188" s="5">
        <f t="shared" si="137"/>
        <v>17.87</v>
      </c>
      <c r="S2188" s="5">
        <f t="shared" si="138"/>
        <v>21.553000000000001</v>
      </c>
      <c r="T2188" s="7">
        <f t="shared" si="139"/>
        <v>0.54671131065621592</v>
      </c>
    </row>
    <row r="2189" spans="1:20" ht="15.6">
      <c r="A2189" s="2">
        <v>5072</v>
      </c>
      <c r="B2189" s="3">
        <v>46319</v>
      </c>
      <c r="C2189" s="4">
        <f>YEAR(SalesDataTable[[#This Row],[Order Date]])</f>
        <v>2026</v>
      </c>
      <c r="D2189" s="16" t="str">
        <f>"Q"&amp;ROUNDUP(MONTH(SalesDataTable[[#This Row],[Order Date]])/3,0)</f>
        <v>Q4</v>
      </c>
      <c r="E2189" s="4">
        <f>MONTH(SalesDataTable[[#This Row],[Order Date]])</f>
        <v>10</v>
      </c>
      <c r="F2189" s="16" t="str">
        <f>TEXT(SalesDataTable[[#This Row],[Order Date]],"MMM")</f>
        <v>Oct</v>
      </c>
      <c r="G2189" s="4" t="s">
        <v>20</v>
      </c>
      <c r="H2189" s="4" t="s">
        <v>31</v>
      </c>
      <c r="I2189" s="4" t="s">
        <v>8</v>
      </c>
      <c r="J2189" s="4" t="s">
        <v>16</v>
      </c>
      <c r="K2189" s="4" t="s">
        <v>14</v>
      </c>
      <c r="L2189" s="4" t="s">
        <v>32</v>
      </c>
      <c r="M2189" s="8">
        <v>5</v>
      </c>
      <c r="N2189" s="5">
        <v>45.9</v>
      </c>
      <c r="O2189" s="6">
        <v>0.1</v>
      </c>
      <c r="P2189" s="5">
        <v>17.940000000000001</v>
      </c>
      <c r="Q2189" s="5">
        <f t="shared" si="136"/>
        <v>206.55</v>
      </c>
      <c r="R2189" s="5">
        <f t="shared" si="137"/>
        <v>89.7</v>
      </c>
      <c r="S2189" s="5">
        <f t="shared" si="138"/>
        <v>116.85000000000001</v>
      </c>
      <c r="T2189" s="7">
        <f t="shared" si="139"/>
        <v>0.56572258533042852</v>
      </c>
    </row>
    <row r="2190" spans="1:20" ht="15.6">
      <c r="A2190" s="2">
        <v>310</v>
      </c>
      <c r="B2190" s="3">
        <v>46320</v>
      </c>
      <c r="C2190" s="4">
        <f>YEAR(SalesDataTable[[#This Row],[Order Date]])</f>
        <v>2026</v>
      </c>
      <c r="D2190" s="16" t="str">
        <f>"Q"&amp;ROUNDUP(MONTH(SalesDataTable[[#This Row],[Order Date]])/3,0)</f>
        <v>Q4</v>
      </c>
      <c r="E2190" s="4">
        <f>MONTH(SalesDataTable[[#This Row],[Order Date]])</f>
        <v>10</v>
      </c>
      <c r="F2190" s="16" t="str">
        <f>TEXT(SalesDataTable[[#This Row],[Order Date]],"MMM")</f>
        <v>Oct</v>
      </c>
      <c r="G2190" s="4" t="s">
        <v>6</v>
      </c>
      <c r="H2190" s="4" t="s">
        <v>43</v>
      </c>
      <c r="I2190" s="4" t="s">
        <v>2</v>
      </c>
      <c r="J2190" s="4" t="s">
        <v>16</v>
      </c>
      <c r="K2190" s="4" t="s">
        <v>9</v>
      </c>
      <c r="L2190" s="4" t="s">
        <v>17</v>
      </c>
      <c r="M2190" s="8">
        <v>5</v>
      </c>
      <c r="N2190" s="5">
        <v>144.04</v>
      </c>
      <c r="O2190" s="6">
        <v>0.1</v>
      </c>
      <c r="P2190" s="5">
        <v>78.069999999999993</v>
      </c>
      <c r="Q2190" s="5">
        <f t="shared" si="136"/>
        <v>648.17999999999995</v>
      </c>
      <c r="R2190" s="5">
        <f t="shared" si="137"/>
        <v>390.34999999999997</v>
      </c>
      <c r="S2190" s="5">
        <f t="shared" si="138"/>
        <v>257.83</v>
      </c>
      <c r="T2190" s="7">
        <f t="shared" si="139"/>
        <v>0.39777530932765592</v>
      </c>
    </row>
    <row r="2191" spans="1:20" ht="15.6">
      <c r="A2191" s="2">
        <v>317</v>
      </c>
      <c r="B2191" s="3">
        <v>46320</v>
      </c>
      <c r="C2191" s="4">
        <f>YEAR(SalesDataTable[[#This Row],[Order Date]])</f>
        <v>2026</v>
      </c>
      <c r="D2191" s="16" t="str">
        <f>"Q"&amp;ROUNDUP(MONTH(SalesDataTable[[#This Row],[Order Date]])/3,0)</f>
        <v>Q4</v>
      </c>
      <c r="E2191" s="4">
        <f>MONTH(SalesDataTable[[#This Row],[Order Date]])</f>
        <v>10</v>
      </c>
      <c r="F2191" s="16" t="str">
        <f>TEXT(SalesDataTable[[#This Row],[Order Date]],"MMM")</f>
        <v>Oct</v>
      </c>
      <c r="G2191" s="4" t="s">
        <v>11</v>
      </c>
      <c r="H2191" s="4" t="s">
        <v>39</v>
      </c>
      <c r="I2191" s="4" t="s">
        <v>28</v>
      </c>
      <c r="J2191" s="4" t="s">
        <v>13</v>
      </c>
      <c r="K2191" s="4" t="s">
        <v>4</v>
      </c>
      <c r="L2191" s="4" t="s">
        <v>5</v>
      </c>
      <c r="M2191" s="8">
        <v>2</v>
      </c>
      <c r="N2191" s="5">
        <v>80.69</v>
      </c>
      <c r="O2191" s="6">
        <v>0.05</v>
      </c>
      <c r="P2191" s="5">
        <v>43.81</v>
      </c>
      <c r="Q2191" s="5">
        <f t="shared" si="136"/>
        <v>153.31099999999998</v>
      </c>
      <c r="R2191" s="5">
        <f t="shared" si="137"/>
        <v>87.62</v>
      </c>
      <c r="S2191" s="5">
        <f t="shared" si="138"/>
        <v>65.690999999999974</v>
      </c>
      <c r="T2191" s="7">
        <f t="shared" si="139"/>
        <v>0.42848197454846676</v>
      </c>
    </row>
    <row r="2192" spans="1:20" ht="15.6">
      <c r="A2192" s="2">
        <v>684</v>
      </c>
      <c r="B2192" s="3">
        <v>46320</v>
      </c>
      <c r="C2192" s="4">
        <f>YEAR(SalesDataTable[[#This Row],[Order Date]])</f>
        <v>2026</v>
      </c>
      <c r="D2192" s="16" t="str">
        <f>"Q"&amp;ROUNDUP(MONTH(SalesDataTable[[#This Row],[Order Date]])/3,0)</f>
        <v>Q4</v>
      </c>
      <c r="E2192" s="4">
        <f>MONTH(SalesDataTable[[#This Row],[Order Date]])</f>
        <v>10</v>
      </c>
      <c r="F2192" s="16" t="str">
        <f>TEXT(SalesDataTable[[#This Row],[Order Date]],"MMM")</f>
        <v>Oct</v>
      </c>
      <c r="G2192" s="4" t="s">
        <v>20</v>
      </c>
      <c r="H2192" s="4" t="s">
        <v>21</v>
      </c>
      <c r="I2192" s="4" t="s">
        <v>2</v>
      </c>
      <c r="J2192" s="4" t="s">
        <v>16</v>
      </c>
      <c r="K2192" s="4" t="s">
        <v>23</v>
      </c>
      <c r="L2192" s="4" t="s">
        <v>29</v>
      </c>
      <c r="M2192" s="8">
        <v>1</v>
      </c>
      <c r="N2192" s="5">
        <v>191.91</v>
      </c>
      <c r="O2192" s="6">
        <v>0</v>
      </c>
      <c r="P2192" s="5">
        <v>101.89</v>
      </c>
      <c r="Q2192" s="5">
        <f t="shared" si="136"/>
        <v>191.91</v>
      </c>
      <c r="R2192" s="5">
        <f t="shared" si="137"/>
        <v>101.89</v>
      </c>
      <c r="S2192" s="5">
        <f t="shared" si="138"/>
        <v>90.02</v>
      </c>
      <c r="T2192" s="7">
        <f t="shared" si="139"/>
        <v>0.46907404512531914</v>
      </c>
    </row>
    <row r="2193" spans="1:20" ht="15.6">
      <c r="A2193" s="2">
        <v>1430</v>
      </c>
      <c r="B2193" s="3">
        <v>46320</v>
      </c>
      <c r="C2193" s="4">
        <f>YEAR(SalesDataTable[[#This Row],[Order Date]])</f>
        <v>2026</v>
      </c>
      <c r="D2193" s="16" t="str">
        <f>"Q"&amp;ROUNDUP(MONTH(SalesDataTable[[#This Row],[Order Date]])/3,0)</f>
        <v>Q4</v>
      </c>
      <c r="E2193" s="4">
        <f>MONTH(SalesDataTable[[#This Row],[Order Date]])</f>
        <v>10</v>
      </c>
      <c r="F2193" s="16" t="str">
        <f>TEXT(SalesDataTable[[#This Row],[Order Date]],"MMM")</f>
        <v>Oct</v>
      </c>
      <c r="G2193" s="4" t="s">
        <v>20</v>
      </c>
      <c r="H2193" s="4" t="s">
        <v>47</v>
      </c>
      <c r="I2193" s="4" t="s">
        <v>19</v>
      </c>
      <c r="J2193" s="4" t="s">
        <v>13</v>
      </c>
      <c r="K2193" s="4" t="s">
        <v>34</v>
      </c>
      <c r="L2193" s="4" t="s">
        <v>42</v>
      </c>
      <c r="M2193" s="8">
        <v>1</v>
      </c>
      <c r="N2193" s="5">
        <v>36.630000000000003</v>
      </c>
      <c r="O2193" s="6">
        <v>0.05</v>
      </c>
      <c r="P2193" s="5">
        <v>13.97</v>
      </c>
      <c r="Q2193" s="5">
        <f t="shared" si="136"/>
        <v>34.798500000000004</v>
      </c>
      <c r="R2193" s="5">
        <f t="shared" si="137"/>
        <v>13.97</v>
      </c>
      <c r="S2193" s="5">
        <f t="shared" si="138"/>
        <v>20.828500000000005</v>
      </c>
      <c r="T2193" s="7">
        <f t="shared" si="139"/>
        <v>0.59854591433538806</v>
      </c>
    </row>
    <row r="2194" spans="1:20" ht="15.6">
      <c r="A2194" s="2">
        <v>2049</v>
      </c>
      <c r="B2194" s="3">
        <v>46320</v>
      </c>
      <c r="C2194" s="4">
        <f>YEAR(SalesDataTable[[#This Row],[Order Date]])</f>
        <v>2026</v>
      </c>
      <c r="D2194" s="16" t="str">
        <f>"Q"&amp;ROUNDUP(MONTH(SalesDataTable[[#This Row],[Order Date]])/3,0)</f>
        <v>Q4</v>
      </c>
      <c r="E2194" s="4">
        <f>MONTH(SalesDataTable[[#This Row],[Order Date]])</f>
        <v>10</v>
      </c>
      <c r="F2194" s="16" t="str">
        <f>TEXT(SalesDataTable[[#This Row],[Order Date]],"MMM")</f>
        <v>Oct</v>
      </c>
      <c r="G2194" s="4" t="s">
        <v>20</v>
      </c>
      <c r="H2194" s="4" t="s">
        <v>21</v>
      </c>
      <c r="I2194" s="4" t="s">
        <v>8</v>
      </c>
      <c r="J2194" s="4" t="s">
        <v>16</v>
      </c>
      <c r="K2194" s="4" t="s">
        <v>14</v>
      </c>
      <c r="L2194" s="4" t="s">
        <v>15</v>
      </c>
      <c r="M2194" s="8">
        <v>6</v>
      </c>
      <c r="N2194" s="5">
        <v>35.380000000000003</v>
      </c>
      <c r="O2194" s="6">
        <v>0.05</v>
      </c>
      <c r="P2194" s="5">
        <v>13.9</v>
      </c>
      <c r="Q2194" s="5">
        <f t="shared" si="136"/>
        <v>201.66600000000003</v>
      </c>
      <c r="R2194" s="5">
        <f t="shared" si="137"/>
        <v>83.4</v>
      </c>
      <c r="S2194" s="5">
        <f t="shared" si="138"/>
        <v>118.26600000000002</v>
      </c>
      <c r="T2194" s="7">
        <f t="shared" si="139"/>
        <v>0.58644491386748387</v>
      </c>
    </row>
    <row r="2195" spans="1:20" ht="15.6">
      <c r="A2195" s="2">
        <v>2199</v>
      </c>
      <c r="B2195" s="3">
        <v>46320</v>
      </c>
      <c r="C2195" s="4">
        <f>YEAR(SalesDataTable[[#This Row],[Order Date]])</f>
        <v>2026</v>
      </c>
      <c r="D2195" s="16" t="str">
        <f>"Q"&amp;ROUNDUP(MONTH(SalesDataTable[[#This Row],[Order Date]])/3,0)</f>
        <v>Q4</v>
      </c>
      <c r="E2195" s="4">
        <f>MONTH(SalesDataTable[[#This Row],[Order Date]])</f>
        <v>10</v>
      </c>
      <c r="F2195" s="16" t="str">
        <f>TEXT(SalesDataTable[[#This Row],[Order Date]],"MMM")</f>
        <v>Oct</v>
      </c>
      <c r="G2195" s="4" t="s">
        <v>6</v>
      </c>
      <c r="H2195" s="4" t="s">
        <v>43</v>
      </c>
      <c r="I2195" s="4" t="s">
        <v>28</v>
      </c>
      <c r="J2195" s="4" t="s">
        <v>3</v>
      </c>
      <c r="K2195" s="4" t="s">
        <v>14</v>
      </c>
      <c r="L2195" s="4" t="s">
        <v>44</v>
      </c>
      <c r="M2195" s="8">
        <v>1</v>
      </c>
      <c r="N2195" s="5">
        <v>132.63</v>
      </c>
      <c r="O2195" s="6">
        <v>0.05</v>
      </c>
      <c r="P2195" s="5">
        <v>67.489999999999995</v>
      </c>
      <c r="Q2195" s="5">
        <f t="shared" si="136"/>
        <v>125.99849999999999</v>
      </c>
      <c r="R2195" s="5">
        <f t="shared" si="137"/>
        <v>67.489999999999995</v>
      </c>
      <c r="S2195" s="5">
        <f t="shared" si="138"/>
        <v>58.508499999999998</v>
      </c>
      <c r="T2195" s="7">
        <f t="shared" si="139"/>
        <v>0.46435870268296847</v>
      </c>
    </row>
    <row r="2196" spans="1:20" ht="15.6">
      <c r="A2196" s="2">
        <v>2954</v>
      </c>
      <c r="B2196" s="3">
        <v>46320</v>
      </c>
      <c r="C2196" s="4">
        <f>YEAR(SalesDataTable[[#This Row],[Order Date]])</f>
        <v>2026</v>
      </c>
      <c r="D2196" s="16" t="str">
        <f>"Q"&amp;ROUNDUP(MONTH(SalesDataTable[[#This Row],[Order Date]])/3,0)</f>
        <v>Q4</v>
      </c>
      <c r="E2196" s="4">
        <f>MONTH(SalesDataTable[[#This Row],[Order Date]])</f>
        <v>10</v>
      </c>
      <c r="F2196" s="16" t="str">
        <f>TEXT(SalesDataTable[[#This Row],[Order Date]],"MMM")</f>
        <v>Oct</v>
      </c>
      <c r="G2196" s="4" t="s">
        <v>20</v>
      </c>
      <c r="H2196" s="4" t="s">
        <v>21</v>
      </c>
      <c r="I2196" s="4" t="s">
        <v>2</v>
      </c>
      <c r="J2196" s="4" t="s">
        <v>13</v>
      </c>
      <c r="K2196" s="4" t="s">
        <v>9</v>
      </c>
      <c r="L2196" s="4" t="s">
        <v>46</v>
      </c>
      <c r="M2196" s="8">
        <v>1</v>
      </c>
      <c r="N2196" s="5">
        <v>71.17</v>
      </c>
      <c r="O2196" s="6">
        <v>0</v>
      </c>
      <c r="P2196" s="5">
        <v>32.57</v>
      </c>
      <c r="Q2196" s="5">
        <f t="shared" si="136"/>
        <v>71.17</v>
      </c>
      <c r="R2196" s="5">
        <f t="shared" si="137"/>
        <v>32.57</v>
      </c>
      <c r="S2196" s="5">
        <f t="shared" si="138"/>
        <v>38.6</v>
      </c>
      <c r="T2196" s="7">
        <f t="shared" si="139"/>
        <v>0.54236335534635383</v>
      </c>
    </row>
    <row r="2197" spans="1:20" ht="15.6">
      <c r="A2197" s="2">
        <v>3218</v>
      </c>
      <c r="B2197" s="3">
        <v>46320</v>
      </c>
      <c r="C2197" s="4">
        <f>YEAR(SalesDataTable[[#This Row],[Order Date]])</f>
        <v>2026</v>
      </c>
      <c r="D2197" s="16" t="str">
        <f>"Q"&amp;ROUNDUP(MONTH(SalesDataTable[[#This Row],[Order Date]])/3,0)</f>
        <v>Q4</v>
      </c>
      <c r="E2197" s="4">
        <f>MONTH(SalesDataTable[[#This Row],[Order Date]])</f>
        <v>10</v>
      </c>
      <c r="F2197" s="16" t="str">
        <f>TEXT(SalesDataTable[[#This Row],[Order Date]],"MMM")</f>
        <v>Oct</v>
      </c>
      <c r="G2197" s="4" t="s">
        <v>0</v>
      </c>
      <c r="H2197" s="4" t="s">
        <v>50</v>
      </c>
      <c r="I2197" s="4" t="s">
        <v>8</v>
      </c>
      <c r="J2197" s="4" t="s">
        <v>16</v>
      </c>
      <c r="K2197" s="4" t="s">
        <v>14</v>
      </c>
      <c r="L2197" s="4" t="s">
        <v>44</v>
      </c>
      <c r="M2197" s="8">
        <v>6</v>
      </c>
      <c r="N2197" s="5">
        <v>132.08000000000001</v>
      </c>
      <c r="O2197" s="6">
        <v>0.1</v>
      </c>
      <c r="P2197" s="5">
        <v>67.61</v>
      </c>
      <c r="Q2197" s="5">
        <f t="shared" si="136"/>
        <v>713.23200000000008</v>
      </c>
      <c r="R2197" s="5">
        <f t="shared" si="137"/>
        <v>405.65999999999997</v>
      </c>
      <c r="S2197" s="5">
        <f t="shared" si="138"/>
        <v>307.57200000000012</v>
      </c>
      <c r="T2197" s="7">
        <f t="shared" si="139"/>
        <v>0.43123696076451995</v>
      </c>
    </row>
    <row r="2198" spans="1:20" ht="15.6">
      <c r="A2198" s="2">
        <v>3965</v>
      </c>
      <c r="B2198" s="3">
        <v>46320</v>
      </c>
      <c r="C2198" s="4">
        <f>YEAR(SalesDataTable[[#This Row],[Order Date]])</f>
        <v>2026</v>
      </c>
      <c r="D2198" s="16" t="str">
        <f>"Q"&amp;ROUNDUP(MONTH(SalesDataTable[[#This Row],[Order Date]])/3,0)</f>
        <v>Q4</v>
      </c>
      <c r="E2198" s="4">
        <f>MONTH(SalesDataTable[[#This Row],[Order Date]])</f>
        <v>10</v>
      </c>
      <c r="F2198" s="16" t="str">
        <f>TEXT(SalesDataTable[[#This Row],[Order Date]],"MMM")</f>
        <v>Oct</v>
      </c>
      <c r="G2198" s="4" t="s">
        <v>6</v>
      </c>
      <c r="H2198" s="4" t="s">
        <v>41</v>
      </c>
      <c r="I2198" s="4" t="s">
        <v>19</v>
      </c>
      <c r="J2198" s="4" t="s">
        <v>3</v>
      </c>
      <c r="K2198" s="4" t="s">
        <v>23</v>
      </c>
      <c r="L2198" s="4" t="s">
        <v>40</v>
      </c>
      <c r="M2198" s="8">
        <v>3</v>
      </c>
      <c r="N2198" s="5">
        <v>82.75</v>
      </c>
      <c r="O2198" s="6">
        <v>0.05</v>
      </c>
      <c r="P2198" s="5">
        <v>38.53</v>
      </c>
      <c r="Q2198" s="5">
        <f t="shared" si="136"/>
        <v>235.83749999999998</v>
      </c>
      <c r="R2198" s="5">
        <f t="shared" si="137"/>
        <v>115.59</v>
      </c>
      <c r="S2198" s="5">
        <f t="shared" si="138"/>
        <v>120.24749999999997</v>
      </c>
      <c r="T2198" s="7">
        <f t="shared" si="139"/>
        <v>0.50987438384480832</v>
      </c>
    </row>
    <row r="2199" spans="1:20" ht="15.6">
      <c r="A2199" s="2">
        <v>2278</v>
      </c>
      <c r="B2199" s="3">
        <v>46321</v>
      </c>
      <c r="C2199" s="4">
        <f>YEAR(SalesDataTable[[#This Row],[Order Date]])</f>
        <v>2026</v>
      </c>
      <c r="D2199" s="16" t="str">
        <f>"Q"&amp;ROUNDUP(MONTH(SalesDataTable[[#This Row],[Order Date]])/3,0)</f>
        <v>Q4</v>
      </c>
      <c r="E2199" s="4">
        <f>MONTH(SalesDataTable[[#This Row],[Order Date]])</f>
        <v>10</v>
      </c>
      <c r="F2199" s="16" t="str">
        <f>TEXT(SalesDataTable[[#This Row],[Order Date]],"MMM")</f>
        <v>Oct</v>
      </c>
      <c r="G2199" s="4" t="s">
        <v>0</v>
      </c>
      <c r="H2199" s="4" t="s">
        <v>50</v>
      </c>
      <c r="I2199" s="4" t="s">
        <v>2</v>
      </c>
      <c r="J2199" s="4" t="s">
        <v>3</v>
      </c>
      <c r="K2199" s="4" t="s">
        <v>34</v>
      </c>
      <c r="L2199" s="4" t="s">
        <v>45</v>
      </c>
      <c r="M2199" s="8">
        <v>5</v>
      </c>
      <c r="N2199" s="5">
        <v>51.5</v>
      </c>
      <c r="O2199" s="6">
        <v>0.1</v>
      </c>
      <c r="P2199" s="5">
        <v>21.38</v>
      </c>
      <c r="Q2199" s="5">
        <f t="shared" si="136"/>
        <v>231.75</v>
      </c>
      <c r="R2199" s="5">
        <f t="shared" si="137"/>
        <v>106.89999999999999</v>
      </c>
      <c r="S2199" s="5">
        <f t="shared" si="138"/>
        <v>124.85000000000001</v>
      </c>
      <c r="T2199" s="7">
        <f t="shared" si="139"/>
        <v>0.53872707659115426</v>
      </c>
    </row>
    <row r="2200" spans="1:20" ht="15.6">
      <c r="A2200" s="2">
        <v>3132</v>
      </c>
      <c r="B2200" s="3">
        <v>46321</v>
      </c>
      <c r="C2200" s="4">
        <f>YEAR(SalesDataTable[[#This Row],[Order Date]])</f>
        <v>2026</v>
      </c>
      <c r="D2200" s="16" t="str">
        <f>"Q"&amp;ROUNDUP(MONTH(SalesDataTable[[#This Row],[Order Date]])/3,0)</f>
        <v>Q4</v>
      </c>
      <c r="E2200" s="4">
        <f>MONTH(SalesDataTable[[#This Row],[Order Date]])</f>
        <v>10</v>
      </c>
      <c r="F2200" s="16" t="str">
        <f>TEXT(SalesDataTable[[#This Row],[Order Date]],"MMM")</f>
        <v>Oct</v>
      </c>
      <c r="G2200" s="4" t="s">
        <v>11</v>
      </c>
      <c r="H2200" s="4" t="s">
        <v>25</v>
      </c>
      <c r="I2200" s="4" t="s">
        <v>2</v>
      </c>
      <c r="J2200" s="4" t="s">
        <v>13</v>
      </c>
      <c r="K2200" s="4" t="s">
        <v>9</v>
      </c>
      <c r="L2200" s="4" t="s">
        <v>17</v>
      </c>
      <c r="M2200" s="8">
        <v>3</v>
      </c>
      <c r="N2200" s="5">
        <v>140.49</v>
      </c>
      <c r="O2200" s="6">
        <v>0.05</v>
      </c>
      <c r="P2200" s="5">
        <v>77.45</v>
      </c>
      <c r="Q2200" s="5">
        <f t="shared" si="136"/>
        <v>400.3965</v>
      </c>
      <c r="R2200" s="5">
        <f t="shared" si="137"/>
        <v>232.35000000000002</v>
      </c>
      <c r="S2200" s="5">
        <f t="shared" si="138"/>
        <v>168.04649999999998</v>
      </c>
      <c r="T2200" s="7">
        <f t="shared" si="139"/>
        <v>0.41970022215478903</v>
      </c>
    </row>
    <row r="2201" spans="1:20" ht="15.6">
      <c r="A2201" s="2">
        <v>3144</v>
      </c>
      <c r="B2201" s="3">
        <v>46321</v>
      </c>
      <c r="C2201" s="4">
        <f>YEAR(SalesDataTable[[#This Row],[Order Date]])</f>
        <v>2026</v>
      </c>
      <c r="D2201" s="16" t="str">
        <f>"Q"&amp;ROUNDUP(MONTH(SalesDataTable[[#This Row],[Order Date]])/3,0)</f>
        <v>Q4</v>
      </c>
      <c r="E2201" s="4">
        <f>MONTH(SalesDataTable[[#This Row],[Order Date]])</f>
        <v>10</v>
      </c>
      <c r="F2201" s="16" t="str">
        <f>TEXT(SalesDataTable[[#This Row],[Order Date]],"MMM")</f>
        <v>Oct</v>
      </c>
      <c r="G2201" s="4" t="s">
        <v>11</v>
      </c>
      <c r="H2201" s="4" t="s">
        <v>12</v>
      </c>
      <c r="I2201" s="4" t="s">
        <v>28</v>
      </c>
      <c r="J2201" s="4" t="s">
        <v>13</v>
      </c>
      <c r="K2201" s="4" t="s">
        <v>34</v>
      </c>
      <c r="L2201" s="4" t="s">
        <v>42</v>
      </c>
      <c r="M2201" s="8">
        <v>4</v>
      </c>
      <c r="N2201" s="5">
        <v>36.200000000000003</v>
      </c>
      <c r="O2201" s="6">
        <v>0.15</v>
      </c>
      <c r="P2201" s="5">
        <v>13.53</v>
      </c>
      <c r="Q2201" s="5">
        <f t="shared" si="136"/>
        <v>123.08000000000001</v>
      </c>
      <c r="R2201" s="5">
        <f t="shared" si="137"/>
        <v>54.12</v>
      </c>
      <c r="S2201" s="5">
        <f t="shared" si="138"/>
        <v>68.960000000000008</v>
      </c>
      <c r="T2201" s="7">
        <f t="shared" si="139"/>
        <v>0.56028599285017877</v>
      </c>
    </row>
    <row r="2202" spans="1:20" ht="15.6">
      <c r="A2202" s="2">
        <v>3501</v>
      </c>
      <c r="B2202" s="3">
        <v>46321</v>
      </c>
      <c r="C2202" s="4">
        <f>YEAR(SalesDataTable[[#This Row],[Order Date]])</f>
        <v>2026</v>
      </c>
      <c r="D2202" s="16" t="str">
        <f>"Q"&amp;ROUNDUP(MONTH(SalesDataTable[[#This Row],[Order Date]])/3,0)</f>
        <v>Q4</v>
      </c>
      <c r="E2202" s="4">
        <f>MONTH(SalesDataTable[[#This Row],[Order Date]])</f>
        <v>10</v>
      </c>
      <c r="F2202" s="16" t="str">
        <f>TEXT(SalesDataTable[[#This Row],[Order Date]],"MMM")</f>
        <v>Oct</v>
      </c>
      <c r="G2202" s="4" t="s">
        <v>20</v>
      </c>
      <c r="H2202" s="4" t="s">
        <v>31</v>
      </c>
      <c r="I2202" s="4" t="s">
        <v>19</v>
      </c>
      <c r="J2202" s="4" t="s">
        <v>13</v>
      </c>
      <c r="K2202" s="4" t="s">
        <v>23</v>
      </c>
      <c r="L2202" s="4" t="s">
        <v>51</v>
      </c>
      <c r="M2202" s="8">
        <v>1</v>
      </c>
      <c r="N2202" s="5">
        <v>120.5</v>
      </c>
      <c r="O2202" s="6">
        <v>0.05</v>
      </c>
      <c r="P2202" s="5">
        <v>61.71</v>
      </c>
      <c r="Q2202" s="5">
        <f t="shared" si="136"/>
        <v>114.47499999999999</v>
      </c>
      <c r="R2202" s="5">
        <f t="shared" si="137"/>
        <v>61.71</v>
      </c>
      <c r="S2202" s="5">
        <f t="shared" si="138"/>
        <v>52.764999999999993</v>
      </c>
      <c r="T2202" s="7">
        <f t="shared" si="139"/>
        <v>0.4609303341340904</v>
      </c>
    </row>
    <row r="2203" spans="1:20" ht="15.6">
      <c r="A2203" s="2">
        <v>458</v>
      </c>
      <c r="B2203" s="3">
        <v>46322</v>
      </c>
      <c r="C2203" s="4">
        <f>YEAR(SalesDataTable[[#This Row],[Order Date]])</f>
        <v>2026</v>
      </c>
      <c r="D2203" s="16" t="str">
        <f>"Q"&amp;ROUNDUP(MONTH(SalesDataTable[[#This Row],[Order Date]])/3,0)</f>
        <v>Q4</v>
      </c>
      <c r="E2203" s="4">
        <f>MONTH(SalesDataTable[[#This Row],[Order Date]])</f>
        <v>10</v>
      </c>
      <c r="F2203" s="16" t="str">
        <f>TEXT(SalesDataTable[[#This Row],[Order Date]],"MMM")</f>
        <v>Oct</v>
      </c>
      <c r="G2203" s="4" t="s">
        <v>11</v>
      </c>
      <c r="H2203" s="4" t="s">
        <v>12</v>
      </c>
      <c r="I2203" s="4" t="s">
        <v>19</v>
      </c>
      <c r="J2203" s="4" t="s">
        <v>16</v>
      </c>
      <c r="K2203" s="4" t="s">
        <v>4</v>
      </c>
      <c r="L2203" s="4" t="s">
        <v>30</v>
      </c>
      <c r="M2203" s="8">
        <v>1</v>
      </c>
      <c r="N2203" s="5">
        <v>102.44</v>
      </c>
      <c r="O2203" s="6">
        <v>0.05</v>
      </c>
      <c r="P2203" s="5">
        <v>49.14</v>
      </c>
      <c r="Q2203" s="5">
        <f t="shared" si="136"/>
        <v>97.317999999999998</v>
      </c>
      <c r="R2203" s="5">
        <f t="shared" si="137"/>
        <v>49.14</v>
      </c>
      <c r="S2203" s="5">
        <f t="shared" si="138"/>
        <v>48.177999999999997</v>
      </c>
      <c r="T2203" s="7">
        <f t="shared" si="139"/>
        <v>0.49505744055570394</v>
      </c>
    </row>
    <row r="2204" spans="1:20" ht="15.6">
      <c r="A2204" s="2">
        <v>1065</v>
      </c>
      <c r="B2204" s="3">
        <v>46322</v>
      </c>
      <c r="C2204" s="4">
        <f>YEAR(SalesDataTable[[#This Row],[Order Date]])</f>
        <v>2026</v>
      </c>
      <c r="D2204" s="16" t="str">
        <f>"Q"&amp;ROUNDUP(MONTH(SalesDataTable[[#This Row],[Order Date]])/3,0)</f>
        <v>Q4</v>
      </c>
      <c r="E2204" s="4">
        <f>MONTH(SalesDataTable[[#This Row],[Order Date]])</f>
        <v>10</v>
      </c>
      <c r="F2204" s="16" t="str">
        <f>TEXT(SalesDataTable[[#This Row],[Order Date]],"MMM")</f>
        <v>Oct</v>
      </c>
      <c r="G2204" s="4" t="s">
        <v>11</v>
      </c>
      <c r="H2204" s="4" t="s">
        <v>25</v>
      </c>
      <c r="I2204" s="4" t="s">
        <v>2</v>
      </c>
      <c r="J2204" s="4" t="s">
        <v>13</v>
      </c>
      <c r="K2204" s="4" t="s">
        <v>34</v>
      </c>
      <c r="L2204" s="4" t="s">
        <v>38</v>
      </c>
      <c r="M2204" s="8">
        <v>6</v>
      </c>
      <c r="N2204" s="5">
        <v>121.58</v>
      </c>
      <c r="O2204" s="6">
        <v>0.15</v>
      </c>
      <c r="P2204" s="5">
        <v>68.86</v>
      </c>
      <c r="Q2204" s="5">
        <f t="shared" si="136"/>
        <v>620.05799999999999</v>
      </c>
      <c r="R2204" s="5">
        <f t="shared" si="137"/>
        <v>413.15999999999997</v>
      </c>
      <c r="S2204" s="5">
        <f t="shared" si="138"/>
        <v>206.89800000000002</v>
      </c>
      <c r="T2204" s="7">
        <f t="shared" si="139"/>
        <v>0.33367523683268346</v>
      </c>
    </row>
    <row r="2205" spans="1:20" ht="15.6">
      <c r="A2205" s="2">
        <v>1707</v>
      </c>
      <c r="B2205" s="3">
        <v>46322</v>
      </c>
      <c r="C2205" s="4">
        <f>YEAR(SalesDataTable[[#This Row],[Order Date]])</f>
        <v>2026</v>
      </c>
      <c r="D2205" s="16" t="str">
        <f>"Q"&amp;ROUNDUP(MONTH(SalesDataTable[[#This Row],[Order Date]])/3,0)</f>
        <v>Q4</v>
      </c>
      <c r="E2205" s="4">
        <f>MONTH(SalesDataTable[[#This Row],[Order Date]])</f>
        <v>10</v>
      </c>
      <c r="F2205" s="16" t="str">
        <f>TEXT(SalesDataTable[[#This Row],[Order Date]],"MMM")</f>
        <v>Oct</v>
      </c>
      <c r="G2205" s="4" t="s">
        <v>11</v>
      </c>
      <c r="H2205" s="4" t="s">
        <v>52</v>
      </c>
      <c r="I2205" s="4" t="s">
        <v>2</v>
      </c>
      <c r="J2205" s="4" t="s">
        <v>13</v>
      </c>
      <c r="K2205" s="4" t="s">
        <v>14</v>
      </c>
      <c r="L2205" s="4" t="s">
        <v>15</v>
      </c>
      <c r="M2205" s="8">
        <v>2</v>
      </c>
      <c r="N2205" s="5">
        <v>35.36</v>
      </c>
      <c r="O2205" s="6">
        <v>0</v>
      </c>
      <c r="P2205" s="5">
        <v>13.33</v>
      </c>
      <c r="Q2205" s="5">
        <f t="shared" si="136"/>
        <v>70.72</v>
      </c>
      <c r="R2205" s="5">
        <f t="shared" si="137"/>
        <v>26.66</v>
      </c>
      <c r="S2205" s="5">
        <f t="shared" si="138"/>
        <v>44.06</v>
      </c>
      <c r="T2205" s="7">
        <f t="shared" si="139"/>
        <v>0.62302036199095023</v>
      </c>
    </row>
    <row r="2206" spans="1:20" ht="15.6">
      <c r="A2206" s="2">
        <v>1989</v>
      </c>
      <c r="B2206" s="3">
        <v>46322</v>
      </c>
      <c r="C2206" s="4">
        <f>YEAR(SalesDataTable[[#This Row],[Order Date]])</f>
        <v>2026</v>
      </c>
      <c r="D2206" s="16" t="str">
        <f>"Q"&amp;ROUNDUP(MONTH(SalesDataTable[[#This Row],[Order Date]])/3,0)</f>
        <v>Q4</v>
      </c>
      <c r="E2206" s="4">
        <f>MONTH(SalesDataTable[[#This Row],[Order Date]])</f>
        <v>10</v>
      </c>
      <c r="F2206" s="16" t="str">
        <f>TEXT(SalesDataTable[[#This Row],[Order Date]],"MMM")</f>
        <v>Oct</v>
      </c>
      <c r="G2206" s="4" t="s">
        <v>20</v>
      </c>
      <c r="H2206" s="4" t="s">
        <v>21</v>
      </c>
      <c r="I2206" s="4" t="s">
        <v>2</v>
      </c>
      <c r="J2206" s="4" t="s">
        <v>13</v>
      </c>
      <c r="K2206" s="4" t="s">
        <v>23</v>
      </c>
      <c r="L2206" s="4" t="s">
        <v>24</v>
      </c>
      <c r="M2206" s="8">
        <v>2</v>
      </c>
      <c r="N2206" s="5">
        <v>335.73</v>
      </c>
      <c r="O2206" s="6">
        <v>0</v>
      </c>
      <c r="P2206" s="5">
        <v>199.44</v>
      </c>
      <c r="Q2206" s="5">
        <f t="shared" si="136"/>
        <v>671.46</v>
      </c>
      <c r="R2206" s="5">
        <f t="shared" si="137"/>
        <v>398.88</v>
      </c>
      <c r="S2206" s="5">
        <f t="shared" si="138"/>
        <v>272.58000000000004</v>
      </c>
      <c r="T2206" s="7">
        <f t="shared" si="139"/>
        <v>0.4059512107943884</v>
      </c>
    </row>
    <row r="2207" spans="1:20" ht="15.6">
      <c r="A2207" s="2">
        <v>2852</v>
      </c>
      <c r="B2207" s="3">
        <v>46322</v>
      </c>
      <c r="C2207" s="4">
        <f>YEAR(SalesDataTable[[#This Row],[Order Date]])</f>
        <v>2026</v>
      </c>
      <c r="D2207" s="16" t="str">
        <f>"Q"&amp;ROUNDUP(MONTH(SalesDataTable[[#This Row],[Order Date]])/3,0)</f>
        <v>Q4</v>
      </c>
      <c r="E2207" s="4">
        <f>MONTH(SalesDataTable[[#This Row],[Order Date]])</f>
        <v>10</v>
      </c>
      <c r="F2207" s="16" t="str">
        <f>TEXT(SalesDataTable[[#This Row],[Order Date]],"MMM")</f>
        <v>Oct</v>
      </c>
      <c r="G2207" s="4" t="s">
        <v>6</v>
      </c>
      <c r="H2207" s="4" t="s">
        <v>43</v>
      </c>
      <c r="I2207" s="4" t="s">
        <v>8</v>
      </c>
      <c r="J2207" s="4" t="s">
        <v>16</v>
      </c>
      <c r="K2207" s="4" t="s">
        <v>9</v>
      </c>
      <c r="L2207" s="4" t="s">
        <v>17</v>
      </c>
      <c r="M2207" s="8">
        <v>3</v>
      </c>
      <c r="N2207" s="5">
        <v>141.96</v>
      </c>
      <c r="O2207" s="6">
        <v>0.1</v>
      </c>
      <c r="P2207" s="5">
        <v>77.42</v>
      </c>
      <c r="Q2207" s="5">
        <f t="shared" si="136"/>
        <v>383.29200000000003</v>
      </c>
      <c r="R2207" s="5">
        <f t="shared" si="137"/>
        <v>232.26</v>
      </c>
      <c r="S2207" s="5">
        <f t="shared" si="138"/>
        <v>151.03200000000004</v>
      </c>
      <c r="T2207" s="7">
        <f t="shared" si="139"/>
        <v>0.39403900942362485</v>
      </c>
    </row>
    <row r="2208" spans="1:20" ht="15.6">
      <c r="A2208" s="2">
        <v>4762</v>
      </c>
      <c r="B2208" s="3">
        <v>46322</v>
      </c>
      <c r="C2208" s="4">
        <f>YEAR(SalesDataTable[[#This Row],[Order Date]])</f>
        <v>2026</v>
      </c>
      <c r="D2208" s="16" t="str">
        <f>"Q"&amp;ROUNDUP(MONTH(SalesDataTable[[#This Row],[Order Date]])/3,0)</f>
        <v>Q4</v>
      </c>
      <c r="E2208" s="4">
        <f>MONTH(SalesDataTable[[#This Row],[Order Date]])</f>
        <v>10</v>
      </c>
      <c r="F2208" s="16" t="str">
        <f>TEXT(SalesDataTable[[#This Row],[Order Date]],"MMM")</f>
        <v>Oct</v>
      </c>
      <c r="G2208" s="4" t="s">
        <v>6</v>
      </c>
      <c r="H2208" s="4" t="s">
        <v>43</v>
      </c>
      <c r="I2208" s="4" t="s">
        <v>28</v>
      </c>
      <c r="J2208" s="4" t="s">
        <v>13</v>
      </c>
      <c r="K2208" s="4" t="s">
        <v>34</v>
      </c>
      <c r="L2208" s="4" t="s">
        <v>45</v>
      </c>
      <c r="M2208" s="8">
        <v>2</v>
      </c>
      <c r="N2208" s="5">
        <v>51.76</v>
      </c>
      <c r="O2208" s="6">
        <v>0</v>
      </c>
      <c r="P2208" s="5">
        <v>21.64</v>
      </c>
      <c r="Q2208" s="5">
        <f t="shared" si="136"/>
        <v>103.52</v>
      </c>
      <c r="R2208" s="5">
        <f t="shared" si="137"/>
        <v>43.28</v>
      </c>
      <c r="S2208" s="5">
        <f t="shared" si="138"/>
        <v>60.239999999999995</v>
      </c>
      <c r="T2208" s="7">
        <f t="shared" si="139"/>
        <v>0.58191653786707875</v>
      </c>
    </row>
    <row r="2209" spans="1:20" ht="15.6">
      <c r="A2209" s="2">
        <v>4997</v>
      </c>
      <c r="B2209" s="3">
        <v>46322</v>
      </c>
      <c r="C2209" s="4">
        <f>YEAR(SalesDataTable[[#This Row],[Order Date]])</f>
        <v>2026</v>
      </c>
      <c r="D2209" s="16" t="str">
        <f>"Q"&amp;ROUNDUP(MONTH(SalesDataTable[[#This Row],[Order Date]])/3,0)</f>
        <v>Q4</v>
      </c>
      <c r="E2209" s="4">
        <f>MONTH(SalesDataTable[[#This Row],[Order Date]])</f>
        <v>10</v>
      </c>
      <c r="F2209" s="16" t="str">
        <f>TEXT(SalesDataTable[[#This Row],[Order Date]],"MMM")</f>
        <v>Oct</v>
      </c>
      <c r="G2209" s="4" t="s">
        <v>20</v>
      </c>
      <c r="H2209" s="4" t="s">
        <v>31</v>
      </c>
      <c r="I2209" s="4" t="s">
        <v>2</v>
      </c>
      <c r="J2209" s="4" t="s">
        <v>3</v>
      </c>
      <c r="K2209" s="4" t="s">
        <v>23</v>
      </c>
      <c r="L2209" s="4" t="s">
        <v>29</v>
      </c>
      <c r="M2209" s="8">
        <v>3</v>
      </c>
      <c r="N2209" s="5">
        <v>194.09</v>
      </c>
      <c r="O2209" s="6">
        <v>0.1</v>
      </c>
      <c r="P2209" s="5">
        <v>105.84</v>
      </c>
      <c r="Q2209" s="5">
        <f t="shared" si="136"/>
        <v>524.04300000000001</v>
      </c>
      <c r="R2209" s="5">
        <f t="shared" si="137"/>
        <v>317.52</v>
      </c>
      <c r="S2209" s="5">
        <f t="shared" si="138"/>
        <v>206.52300000000002</v>
      </c>
      <c r="T2209" s="7">
        <f t="shared" si="139"/>
        <v>0.39409552269565667</v>
      </c>
    </row>
    <row r="2210" spans="1:20" ht="15.6">
      <c r="A2210" s="2">
        <v>1238</v>
      </c>
      <c r="B2210" s="3">
        <v>46323</v>
      </c>
      <c r="C2210" s="4">
        <f>YEAR(SalesDataTable[[#This Row],[Order Date]])</f>
        <v>2026</v>
      </c>
      <c r="D2210" s="16" t="str">
        <f>"Q"&amp;ROUNDUP(MONTH(SalesDataTable[[#This Row],[Order Date]])/3,0)</f>
        <v>Q4</v>
      </c>
      <c r="E2210" s="4">
        <f>MONTH(SalesDataTable[[#This Row],[Order Date]])</f>
        <v>10</v>
      </c>
      <c r="F2210" s="16" t="str">
        <f>TEXT(SalesDataTable[[#This Row],[Order Date]],"MMM")</f>
        <v>Oct</v>
      </c>
      <c r="G2210" s="4" t="s">
        <v>6</v>
      </c>
      <c r="H2210" s="4" t="s">
        <v>43</v>
      </c>
      <c r="I2210" s="4" t="s">
        <v>2</v>
      </c>
      <c r="J2210" s="4" t="s">
        <v>3</v>
      </c>
      <c r="K2210" s="4" t="s">
        <v>23</v>
      </c>
      <c r="L2210" s="4" t="s">
        <v>51</v>
      </c>
      <c r="M2210" s="8">
        <v>1</v>
      </c>
      <c r="N2210" s="5">
        <v>125.39</v>
      </c>
      <c r="O2210" s="6">
        <v>0.05</v>
      </c>
      <c r="P2210" s="5">
        <v>61.19</v>
      </c>
      <c r="Q2210" s="5">
        <f t="shared" si="136"/>
        <v>119.12049999999999</v>
      </c>
      <c r="R2210" s="5">
        <f t="shared" si="137"/>
        <v>61.19</v>
      </c>
      <c r="S2210" s="5">
        <f t="shared" si="138"/>
        <v>57.930499999999995</v>
      </c>
      <c r="T2210" s="7">
        <f t="shared" si="139"/>
        <v>0.48631847582909743</v>
      </c>
    </row>
    <row r="2211" spans="1:20" ht="15.6">
      <c r="A2211" s="2">
        <v>2622</v>
      </c>
      <c r="B2211" s="3">
        <v>46323</v>
      </c>
      <c r="C2211" s="4">
        <f>YEAR(SalesDataTable[[#This Row],[Order Date]])</f>
        <v>2026</v>
      </c>
      <c r="D2211" s="16" t="str">
        <f>"Q"&amp;ROUNDUP(MONTH(SalesDataTable[[#This Row],[Order Date]])/3,0)</f>
        <v>Q4</v>
      </c>
      <c r="E2211" s="4">
        <f>MONTH(SalesDataTable[[#This Row],[Order Date]])</f>
        <v>10</v>
      </c>
      <c r="F2211" s="16" t="str">
        <f>TEXT(SalesDataTable[[#This Row],[Order Date]],"MMM")</f>
        <v>Oct</v>
      </c>
      <c r="G2211" s="4" t="s">
        <v>0</v>
      </c>
      <c r="H2211" s="4" t="s">
        <v>50</v>
      </c>
      <c r="I2211" s="4" t="s">
        <v>28</v>
      </c>
      <c r="J2211" s="4" t="s">
        <v>13</v>
      </c>
      <c r="K2211" s="4" t="s">
        <v>23</v>
      </c>
      <c r="L2211" s="4" t="s">
        <v>40</v>
      </c>
      <c r="M2211" s="8">
        <v>3</v>
      </c>
      <c r="N2211" s="5">
        <v>83.73</v>
      </c>
      <c r="O2211" s="6">
        <v>0.15</v>
      </c>
      <c r="P2211" s="5">
        <v>39.43</v>
      </c>
      <c r="Q2211" s="5">
        <f t="shared" si="136"/>
        <v>213.51149999999998</v>
      </c>
      <c r="R2211" s="5">
        <f t="shared" si="137"/>
        <v>118.28999999999999</v>
      </c>
      <c r="S2211" s="5">
        <f t="shared" si="138"/>
        <v>95.221499999999992</v>
      </c>
      <c r="T2211" s="7">
        <f t="shared" si="139"/>
        <v>0.44597831966896395</v>
      </c>
    </row>
    <row r="2212" spans="1:20" ht="15.6">
      <c r="A2212" s="2">
        <v>3106</v>
      </c>
      <c r="B2212" s="3">
        <v>46323</v>
      </c>
      <c r="C2212" s="4">
        <f>YEAR(SalesDataTable[[#This Row],[Order Date]])</f>
        <v>2026</v>
      </c>
      <c r="D2212" s="16" t="str">
        <f>"Q"&amp;ROUNDUP(MONTH(SalesDataTable[[#This Row],[Order Date]])/3,0)</f>
        <v>Q4</v>
      </c>
      <c r="E2212" s="4">
        <f>MONTH(SalesDataTable[[#This Row],[Order Date]])</f>
        <v>10</v>
      </c>
      <c r="F2212" s="16" t="str">
        <f>TEXT(SalesDataTable[[#This Row],[Order Date]],"MMM")</f>
        <v>Oct</v>
      </c>
      <c r="G2212" s="4" t="s">
        <v>20</v>
      </c>
      <c r="H2212" s="4" t="s">
        <v>33</v>
      </c>
      <c r="I2212" s="4" t="s">
        <v>28</v>
      </c>
      <c r="J2212" s="4" t="s">
        <v>16</v>
      </c>
      <c r="K2212" s="4" t="s">
        <v>34</v>
      </c>
      <c r="L2212" s="4" t="s">
        <v>42</v>
      </c>
      <c r="M2212" s="8">
        <v>3</v>
      </c>
      <c r="N2212" s="5">
        <v>36.99</v>
      </c>
      <c r="O2212" s="6">
        <v>0.05</v>
      </c>
      <c r="P2212" s="5">
        <v>14.14</v>
      </c>
      <c r="Q2212" s="5">
        <f t="shared" si="136"/>
        <v>105.42149999999999</v>
      </c>
      <c r="R2212" s="5">
        <f t="shared" si="137"/>
        <v>42.42</v>
      </c>
      <c r="S2212" s="5">
        <f t="shared" si="138"/>
        <v>63.001499999999993</v>
      </c>
      <c r="T2212" s="7">
        <f t="shared" si="139"/>
        <v>0.59761528720422297</v>
      </c>
    </row>
    <row r="2213" spans="1:20" ht="15.6">
      <c r="A2213" s="2">
        <v>3274</v>
      </c>
      <c r="B2213" s="3">
        <v>46323</v>
      </c>
      <c r="C2213" s="4">
        <f>YEAR(SalesDataTable[[#This Row],[Order Date]])</f>
        <v>2026</v>
      </c>
      <c r="D2213" s="16" t="str">
        <f>"Q"&amp;ROUNDUP(MONTH(SalesDataTable[[#This Row],[Order Date]])/3,0)</f>
        <v>Q4</v>
      </c>
      <c r="E2213" s="4">
        <f>MONTH(SalesDataTable[[#This Row],[Order Date]])</f>
        <v>10</v>
      </c>
      <c r="F2213" s="16" t="str">
        <f>TEXT(SalesDataTable[[#This Row],[Order Date]],"MMM")</f>
        <v>Oct</v>
      </c>
      <c r="G2213" s="4" t="s">
        <v>20</v>
      </c>
      <c r="H2213" s="4" t="s">
        <v>31</v>
      </c>
      <c r="I2213" s="4" t="s">
        <v>28</v>
      </c>
      <c r="J2213" s="4" t="s">
        <v>13</v>
      </c>
      <c r="K2213" s="4" t="s">
        <v>34</v>
      </c>
      <c r="L2213" s="4" t="s">
        <v>35</v>
      </c>
      <c r="M2213" s="8">
        <v>1</v>
      </c>
      <c r="N2213" s="5">
        <v>39.42</v>
      </c>
      <c r="O2213" s="6">
        <v>0</v>
      </c>
      <c r="P2213" s="5">
        <v>14.58</v>
      </c>
      <c r="Q2213" s="5">
        <f t="shared" si="136"/>
        <v>39.42</v>
      </c>
      <c r="R2213" s="5">
        <f t="shared" si="137"/>
        <v>14.58</v>
      </c>
      <c r="S2213" s="5">
        <f t="shared" si="138"/>
        <v>24.840000000000003</v>
      </c>
      <c r="T2213" s="7">
        <f t="shared" si="139"/>
        <v>0.63013698630136994</v>
      </c>
    </row>
    <row r="2214" spans="1:20" ht="15.6">
      <c r="A2214" s="2">
        <v>3542</v>
      </c>
      <c r="B2214" s="3">
        <v>46323</v>
      </c>
      <c r="C2214" s="4">
        <f>YEAR(SalesDataTable[[#This Row],[Order Date]])</f>
        <v>2026</v>
      </c>
      <c r="D2214" s="16" t="str">
        <f>"Q"&amp;ROUNDUP(MONTH(SalesDataTable[[#This Row],[Order Date]])/3,0)</f>
        <v>Q4</v>
      </c>
      <c r="E2214" s="4">
        <f>MONTH(SalesDataTable[[#This Row],[Order Date]])</f>
        <v>10</v>
      </c>
      <c r="F2214" s="16" t="str">
        <f>TEXT(SalesDataTable[[#This Row],[Order Date]],"MMM")</f>
        <v>Oct</v>
      </c>
      <c r="G2214" s="4" t="s">
        <v>20</v>
      </c>
      <c r="H2214" s="4" t="s">
        <v>21</v>
      </c>
      <c r="I2214" s="4" t="s">
        <v>2</v>
      </c>
      <c r="J2214" s="4" t="s">
        <v>13</v>
      </c>
      <c r="K2214" s="4" t="s">
        <v>4</v>
      </c>
      <c r="L2214" s="4" t="s">
        <v>22</v>
      </c>
      <c r="M2214" s="8">
        <v>2</v>
      </c>
      <c r="N2214" s="5">
        <v>50.66</v>
      </c>
      <c r="O2214" s="6">
        <v>0</v>
      </c>
      <c r="P2214" s="5">
        <v>22.02</v>
      </c>
      <c r="Q2214" s="5">
        <f t="shared" si="136"/>
        <v>101.32</v>
      </c>
      <c r="R2214" s="5">
        <f t="shared" si="137"/>
        <v>44.04</v>
      </c>
      <c r="S2214" s="5">
        <f t="shared" si="138"/>
        <v>57.279999999999994</v>
      </c>
      <c r="T2214" s="7">
        <f t="shared" si="139"/>
        <v>0.56533754441373862</v>
      </c>
    </row>
    <row r="2215" spans="1:20" ht="15.6">
      <c r="A2215" s="2">
        <v>3704</v>
      </c>
      <c r="B2215" s="3">
        <v>46323</v>
      </c>
      <c r="C2215" s="4">
        <f>YEAR(SalesDataTable[[#This Row],[Order Date]])</f>
        <v>2026</v>
      </c>
      <c r="D2215" s="16" t="str">
        <f>"Q"&amp;ROUNDUP(MONTH(SalesDataTable[[#This Row],[Order Date]])/3,0)</f>
        <v>Q4</v>
      </c>
      <c r="E2215" s="4">
        <f>MONTH(SalesDataTable[[#This Row],[Order Date]])</f>
        <v>10</v>
      </c>
      <c r="F2215" s="16" t="str">
        <f>TEXT(SalesDataTable[[#This Row],[Order Date]],"MMM")</f>
        <v>Oct</v>
      </c>
      <c r="G2215" s="4" t="s">
        <v>6</v>
      </c>
      <c r="H2215" s="4" t="s">
        <v>43</v>
      </c>
      <c r="I2215" s="4" t="s">
        <v>2</v>
      </c>
      <c r="J2215" s="4" t="s">
        <v>3</v>
      </c>
      <c r="K2215" s="4" t="s">
        <v>9</v>
      </c>
      <c r="L2215" s="4" t="s">
        <v>46</v>
      </c>
      <c r="M2215" s="8">
        <v>4</v>
      </c>
      <c r="N2215" s="5">
        <v>71.959999999999994</v>
      </c>
      <c r="O2215" s="6">
        <v>0.1</v>
      </c>
      <c r="P2215" s="5">
        <v>31.51</v>
      </c>
      <c r="Q2215" s="5">
        <f t="shared" si="136"/>
        <v>259.05599999999998</v>
      </c>
      <c r="R2215" s="5">
        <f t="shared" si="137"/>
        <v>126.04</v>
      </c>
      <c r="S2215" s="5">
        <f t="shared" si="138"/>
        <v>133.01599999999996</v>
      </c>
      <c r="T2215" s="7">
        <f t="shared" si="139"/>
        <v>0.51346427027360864</v>
      </c>
    </row>
    <row r="2216" spans="1:20" ht="15.6">
      <c r="A2216" s="2">
        <v>4699</v>
      </c>
      <c r="B2216" s="3">
        <v>46323</v>
      </c>
      <c r="C2216" s="4">
        <f>YEAR(SalesDataTable[[#This Row],[Order Date]])</f>
        <v>2026</v>
      </c>
      <c r="D2216" s="16" t="str">
        <f>"Q"&amp;ROUNDUP(MONTH(SalesDataTable[[#This Row],[Order Date]])/3,0)</f>
        <v>Q4</v>
      </c>
      <c r="E2216" s="4">
        <f>MONTH(SalesDataTable[[#This Row],[Order Date]])</f>
        <v>10</v>
      </c>
      <c r="F2216" s="16" t="str">
        <f>TEXT(SalesDataTable[[#This Row],[Order Date]],"MMM")</f>
        <v>Oct</v>
      </c>
      <c r="G2216" s="4" t="s">
        <v>11</v>
      </c>
      <c r="H2216" s="4" t="s">
        <v>25</v>
      </c>
      <c r="I2216" s="4" t="s">
        <v>19</v>
      </c>
      <c r="J2216" s="4" t="s">
        <v>3</v>
      </c>
      <c r="K2216" s="4" t="s">
        <v>4</v>
      </c>
      <c r="L2216" s="4" t="s">
        <v>22</v>
      </c>
      <c r="M2216" s="8">
        <v>1</v>
      </c>
      <c r="N2216" s="5">
        <v>49.72</v>
      </c>
      <c r="O2216" s="6">
        <v>0.05</v>
      </c>
      <c r="P2216" s="5">
        <v>22.5</v>
      </c>
      <c r="Q2216" s="5">
        <f t="shared" si="136"/>
        <v>47.233999999999995</v>
      </c>
      <c r="R2216" s="5">
        <f t="shared" si="137"/>
        <v>22.5</v>
      </c>
      <c r="S2216" s="5">
        <f t="shared" si="138"/>
        <v>24.733999999999995</v>
      </c>
      <c r="T2216" s="7">
        <f t="shared" si="139"/>
        <v>0.52364821950290041</v>
      </c>
    </row>
    <row r="2217" spans="1:20" ht="15.6">
      <c r="A2217" s="2">
        <v>1226</v>
      </c>
      <c r="B2217" s="3">
        <v>46324</v>
      </c>
      <c r="C2217" s="4">
        <f>YEAR(SalesDataTable[[#This Row],[Order Date]])</f>
        <v>2026</v>
      </c>
      <c r="D2217" s="16" t="str">
        <f>"Q"&amp;ROUNDUP(MONTH(SalesDataTable[[#This Row],[Order Date]])/3,0)</f>
        <v>Q4</v>
      </c>
      <c r="E2217" s="4">
        <f>MONTH(SalesDataTable[[#This Row],[Order Date]])</f>
        <v>10</v>
      </c>
      <c r="F2217" s="16" t="str">
        <f>TEXT(SalesDataTable[[#This Row],[Order Date]],"MMM")</f>
        <v>Oct</v>
      </c>
      <c r="G2217" s="4" t="s">
        <v>0</v>
      </c>
      <c r="H2217" s="4" t="s">
        <v>1</v>
      </c>
      <c r="I2217" s="4" t="s">
        <v>28</v>
      </c>
      <c r="J2217" s="4" t="s">
        <v>3</v>
      </c>
      <c r="K2217" s="4" t="s">
        <v>14</v>
      </c>
      <c r="L2217" s="4" t="s">
        <v>15</v>
      </c>
      <c r="M2217" s="8">
        <v>1</v>
      </c>
      <c r="N2217" s="5">
        <v>36.58</v>
      </c>
      <c r="O2217" s="6">
        <v>0</v>
      </c>
      <c r="P2217" s="5">
        <v>13.5</v>
      </c>
      <c r="Q2217" s="5">
        <f t="shared" si="136"/>
        <v>36.58</v>
      </c>
      <c r="R2217" s="5">
        <f t="shared" si="137"/>
        <v>13.5</v>
      </c>
      <c r="S2217" s="5">
        <f t="shared" si="138"/>
        <v>23.08</v>
      </c>
      <c r="T2217" s="7">
        <f t="shared" si="139"/>
        <v>0.63094587206123565</v>
      </c>
    </row>
    <row r="2218" spans="1:20" ht="15.6">
      <c r="A2218" s="2">
        <v>1245</v>
      </c>
      <c r="B2218" s="3">
        <v>46324</v>
      </c>
      <c r="C2218" s="4">
        <f>YEAR(SalesDataTable[[#This Row],[Order Date]])</f>
        <v>2026</v>
      </c>
      <c r="D2218" s="16" t="str">
        <f>"Q"&amp;ROUNDUP(MONTH(SalesDataTable[[#This Row],[Order Date]])/3,0)</f>
        <v>Q4</v>
      </c>
      <c r="E2218" s="4">
        <f>MONTH(SalesDataTable[[#This Row],[Order Date]])</f>
        <v>10</v>
      </c>
      <c r="F2218" s="16" t="str">
        <f>TEXT(SalesDataTable[[#This Row],[Order Date]],"MMM")</f>
        <v>Oct</v>
      </c>
      <c r="G2218" s="4" t="s">
        <v>6</v>
      </c>
      <c r="H2218" s="4" t="s">
        <v>27</v>
      </c>
      <c r="I2218" s="4" t="s">
        <v>28</v>
      </c>
      <c r="J2218" s="4" t="s">
        <v>3</v>
      </c>
      <c r="K2218" s="4" t="s">
        <v>34</v>
      </c>
      <c r="L2218" s="4" t="s">
        <v>35</v>
      </c>
      <c r="M2218" s="8">
        <v>2</v>
      </c>
      <c r="N2218" s="5">
        <v>41.06</v>
      </c>
      <c r="O2218" s="6">
        <v>0.05</v>
      </c>
      <c r="P2218" s="5">
        <v>15.07</v>
      </c>
      <c r="Q2218" s="5">
        <f t="shared" si="136"/>
        <v>78.013999999999996</v>
      </c>
      <c r="R2218" s="5">
        <f t="shared" si="137"/>
        <v>30.14</v>
      </c>
      <c r="S2218" s="5">
        <f t="shared" si="138"/>
        <v>47.873999999999995</v>
      </c>
      <c r="T2218" s="7">
        <f t="shared" si="139"/>
        <v>0.6136590868305688</v>
      </c>
    </row>
    <row r="2219" spans="1:20" ht="15.6">
      <c r="A2219" s="2">
        <v>1477</v>
      </c>
      <c r="B2219" s="3">
        <v>46324</v>
      </c>
      <c r="C2219" s="4">
        <f>YEAR(SalesDataTable[[#This Row],[Order Date]])</f>
        <v>2026</v>
      </c>
      <c r="D2219" s="16" t="str">
        <f>"Q"&amp;ROUNDUP(MONTH(SalesDataTable[[#This Row],[Order Date]])/3,0)</f>
        <v>Q4</v>
      </c>
      <c r="E2219" s="4">
        <f>MONTH(SalesDataTable[[#This Row],[Order Date]])</f>
        <v>10</v>
      </c>
      <c r="F2219" s="16" t="str">
        <f>TEXT(SalesDataTable[[#This Row],[Order Date]],"MMM")</f>
        <v>Oct</v>
      </c>
      <c r="G2219" s="4" t="s">
        <v>6</v>
      </c>
      <c r="H2219" s="4" t="s">
        <v>49</v>
      </c>
      <c r="I2219" s="4" t="s">
        <v>28</v>
      </c>
      <c r="J2219" s="4" t="s">
        <v>3</v>
      </c>
      <c r="K2219" s="4" t="s">
        <v>23</v>
      </c>
      <c r="L2219" s="4" t="s">
        <v>51</v>
      </c>
      <c r="M2219" s="8">
        <v>1</v>
      </c>
      <c r="N2219" s="5">
        <v>121.78</v>
      </c>
      <c r="O2219" s="6">
        <v>0.15</v>
      </c>
      <c r="P2219" s="5">
        <v>61.55</v>
      </c>
      <c r="Q2219" s="5">
        <f t="shared" si="136"/>
        <v>103.51300000000001</v>
      </c>
      <c r="R2219" s="5">
        <f t="shared" si="137"/>
        <v>61.55</v>
      </c>
      <c r="S2219" s="5">
        <f t="shared" si="138"/>
        <v>41.963000000000008</v>
      </c>
      <c r="T2219" s="7">
        <f t="shared" si="139"/>
        <v>0.40538869513974096</v>
      </c>
    </row>
    <row r="2220" spans="1:20" ht="15.6">
      <c r="A2220" s="2">
        <v>1575</v>
      </c>
      <c r="B2220" s="3">
        <v>46324</v>
      </c>
      <c r="C2220" s="4">
        <f>YEAR(SalesDataTable[[#This Row],[Order Date]])</f>
        <v>2026</v>
      </c>
      <c r="D2220" s="16" t="str">
        <f>"Q"&amp;ROUNDUP(MONTH(SalesDataTable[[#This Row],[Order Date]])/3,0)</f>
        <v>Q4</v>
      </c>
      <c r="E2220" s="4">
        <f>MONTH(SalesDataTable[[#This Row],[Order Date]])</f>
        <v>10</v>
      </c>
      <c r="F2220" s="16" t="str">
        <f>TEXT(SalesDataTable[[#This Row],[Order Date]],"MMM")</f>
        <v>Oct</v>
      </c>
      <c r="G2220" s="4" t="s">
        <v>20</v>
      </c>
      <c r="H2220" s="4" t="s">
        <v>31</v>
      </c>
      <c r="I2220" s="4" t="s">
        <v>8</v>
      </c>
      <c r="J2220" s="4" t="s">
        <v>3</v>
      </c>
      <c r="K2220" s="4" t="s">
        <v>14</v>
      </c>
      <c r="L2220" s="4" t="s">
        <v>44</v>
      </c>
      <c r="M2220" s="8">
        <v>5</v>
      </c>
      <c r="N2220" s="5">
        <v>130.68</v>
      </c>
      <c r="O2220" s="6">
        <v>0.2</v>
      </c>
      <c r="P2220" s="5">
        <v>67.209999999999994</v>
      </c>
      <c r="Q2220" s="5">
        <f t="shared" si="136"/>
        <v>522.72000000000014</v>
      </c>
      <c r="R2220" s="5">
        <f t="shared" si="137"/>
        <v>336.04999999999995</v>
      </c>
      <c r="S2220" s="5">
        <f t="shared" si="138"/>
        <v>186.67000000000019</v>
      </c>
      <c r="T2220" s="7">
        <f t="shared" si="139"/>
        <v>0.35711279461279488</v>
      </c>
    </row>
    <row r="2221" spans="1:20" ht="15.6">
      <c r="A2221" s="2">
        <v>2830</v>
      </c>
      <c r="B2221" s="3">
        <v>46324</v>
      </c>
      <c r="C2221" s="4">
        <f>YEAR(SalesDataTable[[#This Row],[Order Date]])</f>
        <v>2026</v>
      </c>
      <c r="D2221" s="16" t="str">
        <f>"Q"&amp;ROUNDUP(MONTH(SalesDataTable[[#This Row],[Order Date]])/3,0)</f>
        <v>Q4</v>
      </c>
      <c r="E2221" s="4">
        <f>MONTH(SalesDataTable[[#This Row],[Order Date]])</f>
        <v>10</v>
      </c>
      <c r="F2221" s="16" t="str">
        <f>TEXT(SalesDataTable[[#This Row],[Order Date]],"MMM")</f>
        <v>Oct</v>
      </c>
      <c r="G2221" s="4" t="s">
        <v>11</v>
      </c>
      <c r="H2221" s="4" t="s">
        <v>12</v>
      </c>
      <c r="I2221" s="4" t="s">
        <v>2</v>
      </c>
      <c r="J2221" s="4" t="s">
        <v>13</v>
      </c>
      <c r="K2221" s="4" t="s">
        <v>14</v>
      </c>
      <c r="L2221" s="4" t="s">
        <v>48</v>
      </c>
      <c r="M2221" s="8">
        <v>1</v>
      </c>
      <c r="N2221" s="5">
        <v>161.94999999999999</v>
      </c>
      <c r="O2221" s="6">
        <v>0</v>
      </c>
      <c r="P2221" s="5">
        <v>86.61</v>
      </c>
      <c r="Q2221" s="5">
        <f t="shared" si="136"/>
        <v>161.94999999999999</v>
      </c>
      <c r="R2221" s="5">
        <f t="shared" si="137"/>
        <v>86.61</v>
      </c>
      <c r="S2221" s="5">
        <f t="shared" si="138"/>
        <v>75.339999999999989</v>
      </c>
      <c r="T2221" s="7">
        <f t="shared" si="139"/>
        <v>0.46520531028095086</v>
      </c>
    </row>
    <row r="2222" spans="1:20" ht="15.6">
      <c r="A2222" s="2">
        <v>2884</v>
      </c>
      <c r="B2222" s="3">
        <v>46324</v>
      </c>
      <c r="C2222" s="4">
        <f>YEAR(SalesDataTable[[#This Row],[Order Date]])</f>
        <v>2026</v>
      </c>
      <c r="D2222" s="16" t="str">
        <f>"Q"&amp;ROUNDUP(MONTH(SalesDataTable[[#This Row],[Order Date]])/3,0)</f>
        <v>Q4</v>
      </c>
      <c r="E2222" s="4">
        <f>MONTH(SalesDataTable[[#This Row],[Order Date]])</f>
        <v>10</v>
      </c>
      <c r="F2222" s="16" t="str">
        <f>TEXT(SalesDataTable[[#This Row],[Order Date]],"MMM")</f>
        <v>Oct</v>
      </c>
      <c r="G2222" s="4" t="s">
        <v>0</v>
      </c>
      <c r="H2222" s="4" t="s">
        <v>50</v>
      </c>
      <c r="I2222" s="4" t="s">
        <v>19</v>
      </c>
      <c r="J2222" s="4" t="s">
        <v>3</v>
      </c>
      <c r="K2222" s="4" t="s">
        <v>4</v>
      </c>
      <c r="L2222" s="4" t="s">
        <v>5</v>
      </c>
      <c r="M2222" s="8">
        <v>2</v>
      </c>
      <c r="N2222" s="5">
        <v>83.6</v>
      </c>
      <c r="O2222" s="6">
        <v>0</v>
      </c>
      <c r="P2222" s="5">
        <v>43.01</v>
      </c>
      <c r="Q2222" s="5">
        <f t="shared" si="136"/>
        <v>167.2</v>
      </c>
      <c r="R2222" s="5">
        <f t="shared" si="137"/>
        <v>86.02</v>
      </c>
      <c r="S2222" s="5">
        <f t="shared" si="138"/>
        <v>81.179999999999993</v>
      </c>
      <c r="T2222" s="7">
        <f t="shared" si="139"/>
        <v>0.48552631578947369</v>
      </c>
    </row>
    <row r="2223" spans="1:20" ht="15.6">
      <c r="A2223" s="2">
        <v>3093</v>
      </c>
      <c r="B2223" s="3">
        <v>46324</v>
      </c>
      <c r="C2223" s="4">
        <f>YEAR(SalesDataTable[[#This Row],[Order Date]])</f>
        <v>2026</v>
      </c>
      <c r="D2223" s="16" t="str">
        <f>"Q"&amp;ROUNDUP(MONTH(SalesDataTable[[#This Row],[Order Date]])/3,0)</f>
        <v>Q4</v>
      </c>
      <c r="E2223" s="4">
        <f>MONTH(SalesDataTable[[#This Row],[Order Date]])</f>
        <v>10</v>
      </c>
      <c r="F2223" s="16" t="str">
        <f>TEXT(SalesDataTable[[#This Row],[Order Date]],"MMM")</f>
        <v>Oct</v>
      </c>
      <c r="G2223" s="4" t="s">
        <v>20</v>
      </c>
      <c r="H2223" s="4" t="s">
        <v>21</v>
      </c>
      <c r="I2223" s="4" t="s">
        <v>8</v>
      </c>
      <c r="J2223" s="4" t="s">
        <v>16</v>
      </c>
      <c r="K2223" s="4" t="s">
        <v>23</v>
      </c>
      <c r="L2223" s="4" t="s">
        <v>29</v>
      </c>
      <c r="M2223" s="8">
        <v>3</v>
      </c>
      <c r="N2223" s="5">
        <v>194.19</v>
      </c>
      <c r="O2223" s="6">
        <v>0.15</v>
      </c>
      <c r="P2223" s="5">
        <v>104.22</v>
      </c>
      <c r="Q2223" s="5">
        <f t="shared" si="136"/>
        <v>495.18449999999996</v>
      </c>
      <c r="R2223" s="5">
        <f t="shared" si="137"/>
        <v>312.65999999999997</v>
      </c>
      <c r="S2223" s="5">
        <f t="shared" si="138"/>
        <v>182.52449999999999</v>
      </c>
      <c r="T2223" s="7">
        <f t="shared" si="139"/>
        <v>0.36859897674503139</v>
      </c>
    </row>
    <row r="2224" spans="1:20" ht="15.6">
      <c r="A2224" s="2">
        <v>3613</v>
      </c>
      <c r="B2224" s="3">
        <v>46324</v>
      </c>
      <c r="C2224" s="4">
        <f>YEAR(SalesDataTable[[#This Row],[Order Date]])</f>
        <v>2026</v>
      </c>
      <c r="D2224" s="16" t="str">
        <f>"Q"&amp;ROUNDUP(MONTH(SalesDataTable[[#This Row],[Order Date]])/3,0)</f>
        <v>Q4</v>
      </c>
      <c r="E2224" s="4">
        <f>MONTH(SalesDataTable[[#This Row],[Order Date]])</f>
        <v>10</v>
      </c>
      <c r="F2224" s="16" t="str">
        <f>TEXT(SalesDataTable[[#This Row],[Order Date]],"MMM")</f>
        <v>Oct</v>
      </c>
      <c r="G2224" s="4" t="s">
        <v>6</v>
      </c>
      <c r="H2224" s="4" t="s">
        <v>43</v>
      </c>
      <c r="I2224" s="4" t="s">
        <v>2</v>
      </c>
      <c r="J2224" s="4" t="s">
        <v>3</v>
      </c>
      <c r="K2224" s="4" t="s">
        <v>14</v>
      </c>
      <c r="L2224" s="4" t="s">
        <v>48</v>
      </c>
      <c r="M2224" s="8">
        <v>3</v>
      </c>
      <c r="N2224" s="5">
        <v>167.41</v>
      </c>
      <c r="O2224" s="6">
        <v>0</v>
      </c>
      <c r="P2224" s="5">
        <v>85.33</v>
      </c>
      <c r="Q2224" s="5">
        <f t="shared" si="136"/>
        <v>502.23</v>
      </c>
      <c r="R2224" s="5">
        <f t="shared" si="137"/>
        <v>255.99</v>
      </c>
      <c r="S2224" s="5">
        <f t="shared" si="138"/>
        <v>246.24</v>
      </c>
      <c r="T2224" s="7">
        <f t="shared" si="139"/>
        <v>0.49029329191804549</v>
      </c>
    </row>
    <row r="2225" spans="1:20" ht="15.6">
      <c r="A2225" s="2">
        <v>4496</v>
      </c>
      <c r="B2225" s="3">
        <v>46324</v>
      </c>
      <c r="C2225" s="4">
        <f>YEAR(SalesDataTable[[#This Row],[Order Date]])</f>
        <v>2026</v>
      </c>
      <c r="D2225" s="16" t="str">
        <f>"Q"&amp;ROUNDUP(MONTH(SalesDataTable[[#This Row],[Order Date]])/3,0)</f>
        <v>Q4</v>
      </c>
      <c r="E2225" s="4">
        <f>MONTH(SalesDataTable[[#This Row],[Order Date]])</f>
        <v>10</v>
      </c>
      <c r="F2225" s="16" t="str">
        <f>TEXT(SalesDataTable[[#This Row],[Order Date]],"MMM")</f>
        <v>Oct</v>
      </c>
      <c r="G2225" s="4" t="s">
        <v>20</v>
      </c>
      <c r="H2225" s="4" t="s">
        <v>33</v>
      </c>
      <c r="I2225" s="4" t="s">
        <v>2</v>
      </c>
      <c r="J2225" s="4" t="s">
        <v>3</v>
      </c>
      <c r="K2225" s="4" t="s">
        <v>34</v>
      </c>
      <c r="L2225" s="4" t="s">
        <v>35</v>
      </c>
      <c r="M2225" s="8">
        <v>2</v>
      </c>
      <c r="N2225" s="5">
        <v>40.83</v>
      </c>
      <c r="O2225" s="6">
        <v>0.1</v>
      </c>
      <c r="P2225" s="5">
        <v>14.91</v>
      </c>
      <c r="Q2225" s="5">
        <f t="shared" si="136"/>
        <v>73.494</v>
      </c>
      <c r="R2225" s="5">
        <f t="shared" si="137"/>
        <v>29.82</v>
      </c>
      <c r="S2225" s="5">
        <f t="shared" si="138"/>
        <v>43.673999999999999</v>
      </c>
      <c r="T2225" s="7">
        <f t="shared" si="139"/>
        <v>0.59425259204833047</v>
      </c>
    </row>
    <row r="2226" spans="1:20" ht="15.6">
      <c r="A2226" s="2">
        <v>5194</v>
      </c>
      <c r="B2226" s="3">
        <v>46324</v>
      </c>
      <c r="C2226" s="4">
        <f>YEAR(SalesDataTable[[#This Row],[Order Date]])</f>
        <v>2026</v>
      </c>
      <c r="D2226" s="16" t="str">
        <f>"Q"&amp;ROUNDUP(MONTH(SalesDataTable[[#This Row],[Order Date]])/3,0)</f>
        <v>Q4</v>
      </c>
      <c r="E2226" s="4">
        <f>MONTH(SalesDataTable[[#This Row],[Order Date]])</f>
        <v>10</v>
      </c>
      <c r="F2226" s="16" t="str">
        <f>TEXT(SalesDataTable[[#This Row],[Order Date]],"MMM")</f>
        <v>Oct</v>
      </c>
      <c r="G2226" s="4" t="s">
        <v>0</v>
      </c>
      <c r="H2226" s="4" t="s">
        <v>36</v>
      </c>
      <c r="I2226" s="4" t="s">
        <v>8</v>
      </c>
      <c r="J2226" s="4" t="s">
        <v>16</v>
      </c>
      <c r="K2226" s="4" t="s">
        <v>23</v>
      </c>
      <c r="L2226" s="4" t="s">
        <v>40</v>
      </c>
      <c r="M2226" s="8">
        <v>12</v>
      </c>
      <c r="N2226" s="5">
        <v>80.84</v>
      </c>
      <c r="O2226" s="6">
        <v>0.1</v>
      </c>
      <c r="P2226" s="5">
        <v>38.39</v>
      </c>
      <c r="Q2226" s="5">
        <f t="shared" si="136"/>
        <v>873.072</v>
      </c>
      <c r="R2226" s="5">
        <f t="shared" si="137"/>
        <v>460.68</v>
      </c>
      <c r="S2226" s="5">
        <f t="shared" si="138"/>
        <v>412.392</v>
      </c>
      <c r="T2226" s="7">
        <f t="shared" si="139"/>
        <v>0.4723459233602727</v>
      </c>
    </row>
    <row r="2227" spans="1:20" ht="15.6">
      <c r="A2227" s="2">
        <v>339</v>
      </c>
      <c r="B2227" s="3">
        <v>46325</v>
      </c>
      <c r="C2227" s="4">
        <f>YEAR(SalesDataTable[[#This Row],[Order Date]])</f>
        <v>2026</v>
      </c>
      <c r="D2227" s="16" t="str">
        <f>"Q"&amp;ROUNDUP(MONTH(SalesDataTable[[#This Row],[Order Date]])/3,0)</f>
        <v>Q4</v>
      </c>
      <c r="E2227" s="4">
        <f>MONTH(SalesDataTable[[#This Row],[Order Date]])</f>
        <v>10</v>
      </c>
      <c r="F2227" s="16" t="str">
        <f>TEXT(SalesDataTable[[#This Row],[Order Date]],"MMM")</f>
        <v>Oct</v>
      </c>
      <c r="G2227" s="4" t="s">
        <v>20</v>
      </c>
      <c r="H2227" s="4" t="s">
        <v>47</v>
      </c>
      <c r="I2227" s="4" t="s">
        <v>2</v>
      </c>
      <c r="J2227" s="4" t="s">
        <v>3</v>
      </c>
      <c r="K2227" s="4" t="s">
        <v>4</v>
      </c>
      <c r="L2227" s="4" t="s">
        <v>26</v>
      </c>
      <c r="M2227" s="8">
        <v>1</v>
      </c>
      <c r="N2227" s="5">
        <v>39.65</v>
      </c>
      <c r="O2227" s="6">
        <v>0</v>
      </c>
      <c r="P2227" s="5">
        <v>16.38</v>
      </c>
      <c r="Q2227" s="5">
        <f t="shared" si="136"/>
        <v>39.65</v>
      </c>
      <c r="R2227" s="5">
        <f t="shared" si="137"/>
        <v>16.38</v>
      </c>
      <c r="S2227" s="5">
        <f t="shared" si="138"/>
        <v>23.27</v>
      </c>
      <c r="T2227" s="7">
        <f t="shared" si="139"/>
        <v>0.58688524590163937</v>
      </c>
    </row>
    <row r="2228" spans="1:20" ht="15.6">
      <c r="A2228" s="2">
        <v>1199</v>
      </c>
      <c r="B2228" s="3">
        <v>46325</v>
      </c>
      <c r="C2228" s="4">
        <f>YEAR(SalesDataTable[[#This Row],[Order Date]])</f>
        <v>2026</v>
      </c>
      <c r="D2228" s="16" t="str">
        <f>"Q"&amp;ROUNDUP(MONTH(SalesDataTable[[#This Row],[Order Date]])/3,0)</f>
        <v>Q4</v>
      </c>
      <c r="E2228" s="4">
        <f>MONTH(SalesDataTable[[#This Row],[Order Date]])</f>
        <v>10</v>
      </c>
      <c r="F2228" s="16" t="str">
        <f>TEXT(SalesDataTable[[#This Row],[Order Date]],"MMM")</f>
        <v>Oct</v>
      </c>
      <c r="G2228" s="4" t="s">
        <v>6</v>
      </c>
      <c r="H2228" s="4" t="s">
        <v>43</v>
      </c>
      <c r="I2228" s="4" t="s">
        <v>2</v>
      </c>
      <c r="J2228" s="4" t="s">
        <v>13</v>
      </c>
      <c r="K2228" s="4" t="s">
        <v>4</v>
      </c>
      <c r="L2228" s="4" t="s">
        <v>30</v>
      </c>
      <c r="M2228" s="8">
        <v>1</v>
      </c>
      <c r="N2228" s="5">
        <v>102.47</v>
      </c>
      <c r="O2228" s="6">
        <v>0.1</v>
      </c>
      <c r="P2228" s="5">
        <v>49.75</v>
      </c>
      <c r="Q2228" s="5">
        <f t="shared" si="136"/>
        <v>92.222999999999999</v>
      </c>
      <c r="R2228" s="5">
        <f t="shared" si="137"/>
        <v>49.75</v>
      </c>
      <c r="S2228" s="5">
        <f t="shared" si="138"/>
        <v>42.472999999999999</v>
      </c>
      <c r="T2228" s="7">
        <f t="shared" si="139"/>
        <v>0.46054671828068922</v>
      </c>
    </row>
    <row r="2229" spans="1:20" ht="15.6">
      <c r="A2229" s="2">
        <v>1253</v>
      </c>
      <c r="B2229" s="3">
        <v>46325</v>
      </c>
      <c r="C2229" s="4">
        <f>YEAR(SalesDataTable[[#This Row],[Order Date]])</f>
        <v>2026</v>
      </c>
      <c r="D2229" s="16" t="str">
        <f>"Q"&amp;ROUNDUP(MONTH(SalesDataTable[[#This Row],[Order Date]])/3,0)</f>
        <v>Q4</v>
      </c>
      <c r="E2229" s="4">
        <f>MONTH(SalesDataTable[[#This Row],[Order Date]])</f>
        <v>10</v>
      </c>
      <c r="F2229" s="16" t="str">
        <f>TEXT(SalesDataTable[[#This Row],[Order Date]],"MMM")</f>
        <v>Oct</v>
      </c>
      <c r="G2229" s="4" t="s">
        <v>20</v>
      </c>
      <c r="H2229" s="4" t="s">
        <v>47</v>
      </c>
      <c r="I2229" s="4" t="s">
        <v>19</v>
      </c>
      <c r="J2229" s="4" t="s">
        <v>16</v>
      </c>
      <c r="K2229" s="4" t="s">
        <v>34</v>
      </c>
      <c r="L2229" s="4" t="s">
        <v>35</v>
      </c>
      <c r="M2229" s="8">
        <v>2</v>
      </c>
      <c r="N2229" s="5">
        <v>40.43</v>
      </c>
      <c r="O2229" s="6">
        <v>0</v>
      </c>
      <c r="P2229" s="5">
        <v>14.88</v>
      </c>
      <c r="Q2229" s="5">
        <f t="shared" si="136"/>
        <v>80.86</v>
      </c>
      <c r="R2229" s="5">
        <f t="shared" si="137"/>
        <v>29.76</v>
      </c>
      <c r="S2229" s="5">
        <f t="shared" si="138"/>
        <v>51.099999999999994</v>
      </c>
      <c r="T2229" s="7">
        <f t="shared" si="139"/>
        <v>0.63195646796932969</v>
      </c>
    </row>
    <row r="2230" spans="1:20" ht="15.6">
      <c r="A2230" s="2">
        <v>1407</v>
      </c>
      <c r="B2230" s="3">
        <v>46325</v>
      </c>
      <c r="C2230" s="4">
        <f>YEAR(SalesDataTable[[#This Row],[Order Date]])</f>
        <v>2026</v>
      </c>
      <c r="D2230" s="16" t="str">
        <f>"Q"&amp;ROUNDUP(MONTH(SalesDataTable[[#This Row],[Order Date]])/3,0)</f>
        <v>Q4</v>
      </c>
      <c r="E2230" s="4">
        <f>MONTH(SalesDataTable[[#This Row],[Order Date]])</f>
        <v>10</v>
      </c>
      <c r="F2230" s="16" t="str">
        <f>TEXT(SalesDataTable[[#This Row],[Order Date]],"MMM")</f>
        <v>Oct</v>
      </c>
      <c r="G2230" s="4" t="s">
        <v>20</v>
      </c>
      <c r="H2230" s="4" t="s">
        <v>33</v>
      </c>
      <c r="I2230" s="4" t="s">
        <v>19</v>
      </c>
      <c r="J2230" s="4" t="s">
        <v>16</v>
      </c>
      <c r="K2230" s="4" t="s">
        <v>14</v>
      </c>
      <c r="L2230" s="4" t="s">
        <v>15</v>
      </c>
      <c r="M2230" s="8">
        <v>2</v>
      </c>
      <c r="N2230" s="5">
        <v>35.880000000000003</v>
      </c>
      <c r="O2230" s="6">
        <v>0.05</v>
      </c>
      <c r="P2230" s="5">
        <v>13.52</v>
      </c>
      <c r="Q2230" s="5">
        <f t="shared" si="136"/>
        <v>68.171999999999997</v>
      </c>
      <c r="R2230" s="5">
        <f t="shared" si="137"/>
        <v>27.04</v>
      </c>
      <c r="S2230" s="5">
        <f t="shared" si="138"/>
        <v>41.131999999999998</v>
      </c>
      <c r="T2230" s="7">
        <f t="shared" si="139"/>
        <v>0.60335621662852779</v>
      </c>
    </row>
    <row r="2231" spans="1:20" ht="15.6">
      <c r="A2231" s="2">
        <v>2532</v>
      </c>
      <c r="B2231" s="3">
        <v>46325</v>
      </c>
      <c r="C2231" s="4">
        <f>YEAR(SalesDataTable[[#This Row],[Order Date]])</f>
        <v>2026</v>
      </c>
      <c r="D2231" s="16" t="str">
        <f>"Q"&amp;ROUNDUP(MONTH(SalesDataTable[[#This Row],[Order Date]])/3,0)</f>
        <v>Q4</v>
      </c>
      <c r="E2231" s="4">
        <f>MONTH(SalesDataTable[[#This Row],[Order Date]])</f>
        <v>10</v>
      </c>
      <c r="F2231" s="16" t="str">
        <f>TEXT(SalesDataTable[[#This Row],[Order Date]],"MMM")</f>
        <v>Oct</v>
      </c>
      <c r="G2231" s="4" t="s">
        <v>0</v>
      </c>
      <c r="H2231" s="4" t="s">
        <v>50</v>
      </c>
      <c r="I2231" s="4" t="s">
        <v>28</v>
      </c>
      <c r="J2231" s="4" t="s">
        <v>13</v>
      </c>
      <c r="K2231" s="4" t="s">
        <v>4</v>
      </c>
      <c r="L2231" s="4" t="s">
        <v>5</v>
      </c>
      <c r="M2231" s="8">
        <v>1</v>
      </c>
      <c r="N2231" s="5">
        <v>80.400000000000006</v>
      </c>
      <c r="O2231" s="6">
        <v>0</v>
      </c>
      <c r="P2231" s="5">
        <v>43.34</v>
      </c>
      <c r="Q2231" s="5">
        <f t="shared" si="136"/>
        <v>80.400000000000006</v>
      </c>
      <c r="R2231" s="5">
        <f t="shared" si="137"/>
        <v>43.34</v>
      </c>
      <c r="S2231" s="5">
        <f t="shared" si="138"/>
        <v>37.06</v>
      </c>
      <c r="T2231" s="7">
        <f t="shared" si="139"/>
        <v>0.46094527363184079</v>
      </c>
    </row>
    <row r="2232" spans="1:20" ht="15.6">
      <c r="A2232" s="2">
        <v>307</v>
      </c>
      <c r="B2232" s="3">
        <v>46326</v>
      </c>
      <c r="C2232" s="4">
        <f>YEAR(SalesDataTable[[#This Row],[Order Date]])</f>
        <v>2026</v>
      </c>
      <c r="D2232" s="16" t="str">
        <f>"Q"&amp;ROUNDUP(MONTH(SalesDataTable[[#This Row],[Order Date]])/3,0)</f>
        <v>Q4</v>
      </c>
      <c r="E2232" s="4">
        <f>MONTH(SalesDataTable[[#This Row],[Order Date]])</f>
        <v>10</v>
      </c>
      <c r="F2232" s="16" t="str">
        <f>TEXT(SalesDataTable[[#This Row],[Order Date]],"MMM")</f>
        <v>Oct</v>
      </c>
      <c r="G2232" s="4" t="s">
        <v>20</v>
      </c>
      <c r="H2232" s="4" t="s">
        <v>33</v>
      </c>
      <c r="I2232" s="4" t="s">
        <v>2</v>
      </c>
      <c r="J2232" s="4" t="s">
        <v>3</v>
      </c>
      <c r="K2232" s="4" t="s">
        <v>34</v>
      </c>
      <c r="L2232" s="4" t="s">
        <v>42</v>
      </c>
      <c r="M2232" s="8">
        <v>1</v>
      </c>
      <c r="N2232" s="5">
        <v>37.08</v>
      </c>
      <c r="O2232" s="6">
        <v>0</v>
      </c>
      <c r="P2232" s="5">
        <v>13.62</v>
      </c>
      <c r="Q2232" s="5">
        <f t="shared" si="136"/>
        <v>37.08</v>
      </c>
      <c r="R2232" s="5">
        <f t="shared" si="137"/>
        <v>13.62</v>
      </c>
      <c r="S2232" s="5">
        <f t="shared" si="138"/>
        <v>23.46</v>
      </c>
      <c r="T2232" s="7">
        <f t="shared" si="139"/>
        <v>0.63268608414239491</v>
      </c>
    </row>
    <row r="2233" spans="1:20" ht="15.6">
      <c r="A2233" s="2">
        <v>3257</v>
      </c>
      <c r="B2233" s="3">
        <v>46326</v>
      </c>
      <c r="C2233" s="4">
        <f>YEAR(SalesDataTable[[#This Row],[Order Date]])</f>
        <v>2026</v>
      </c>
      <c r="D2233" s="16" t="str">
        <f>"Q"&amp;ROUNDUP(MONTH(SalesDataTable[[#This Row],[Order Date]])/3,0)</f>
        <v>Q4</v>
      </c>
      <c r="E2233" s="4">
        <f>MONTH(SalesDataTable[[#This Row],[Order Date]])</f>
        <v>10</v>
      </c>
      <c r="F2233" s="16" t="str">
        <f>TEXT(SalesDataTable[[#This Row],[Order Date]],"MMM")</f>
        <v>Oct</v>
      </c>
      <c r="G2233" s="4" t="s">
        <v>20</v>
      </c>
      <c r="H2233" s="4" t="s">
        <v>21</v>
      </c>
      <c r="I2233" s="4" t="s">
        <v>19</v>
      </c>
      <c r="J2233" s="4" t="s">
        <v>13</v>
      </c>
      <c r="K2233" s="4" t="s">
        <v>14</v>
      </c>
      <c r="L2233" s="4" t="s">
        <v>48</v>
      </c>
      <c r="M2233" s="8">
        <v>6</v>
      </c>
      <c r="N2233" s="5">
        <v>165.92</v>
      </c>
      <c r="O2233" s="6">
        <v>0</v>
      </c>
      <c r="P2233" s="5">
        <v>87.55</v>
      </c>
      <c r="Q2233" s="5">
        <f t="shared" si="136"/>
        <v>995.52</v>
      </c>
      <c r="R2233" s="5">
        <f t="shared" si="137"/>
        <v>525.29999999999995</v>
      </c>
      <c r="S2233" s="5">
        <f t="shared" si="138"/>
        <v>470.22</v>
      </c>
      <c r="T2233" s="7">
        <f t="shared" si="139"/>
        <v>0.4723360655737705</v>
      </c>
    </row>
    <row r="2234" spans="1:20" ht="15.6">
      <c r="A2234" s="2">
        <v>3739</v>
      </c>
      <c r="B2234" s="3">
        <v>46326</v>
      </c>
      <c r="C2234" s="4">
        <f>YEAR(SalesDataTable[[#This Row],[Order Date]])</f>
        <v>2026</v>
      </c>
      <c r="D2234" s="16" t="str">
        <f>"Q"&amp;ROUNDUP(MONTH(SalesDataTable[[#This Row],[Order Date]])/3,0)</f>
        <v>Q4</v>
      </c>
      <c r="E2234" s="4">
        <f>MONTH(SalesDataTable[[#This Row],[Order Date]])</f>
        <v>10</v>
      </c>
      <c r="F2234" s="16" t="str">
        <f>TEXT(SalesDataTable[[#This Row],[Order Date]],"MMM")</f>
        <v>Oct</v>
      </c>
      <c r="G2234" s="4" t="s">
        <v>6</v>
      </c>
      <c r="H2234" s="4" t="s">
        <v>43</v>
      </c>
      <c r="I2234" s="4" t="s">
        <v>28</v>
      </c>
      <c r="J2234" s="4" t="s">
        <v>13</v>
      </c>
      <c r="K2234" s="4" t="s">
        <v>14</v>
      </c>
      <c r="L2234" s="4" t="s">
        <v>44</v>
      </c>
      <c r="M2234" s="8">
        <v>1</v>
      </c>
      <c r="N2234" s="5">
        <v>135.19</v>
      </c>
      <c r="O2234" s="6">
        <v>0</v>
      </c>
      <c r="P2234" s="5">
        <v>68.319999999999993</v>
      </c>
      <c r="Q2234" s="5">
        <f t="shared" si="136"/>
        <v>135.19</v>
      </c>
      <c r="R2234" s="5">
        <f t="shared" si="137"/>
        <v>68.319999999999993</v>
      </c>
      <c r="S2234" s="5">
        <f t="shared" si="138"/>
        <v>66.87</v>
      </c>
      <c r="T2234" s="7">
        <f t="shared" si="139"/>
        <v>0.49463717730601381</v>
      </c>
    </row>
    <row r="2235" spans="1:20" ht="15.6">
      <c r="A2235" s="2">
        <v>77</v>
      </c>
      <c r="B2235" s="3">
        <v>46327</v>
      </c>
      <c r="C2235" s="4">
        <f>YEAR(SalesDataTable[[#This Row],[Order Date]])</f>
        <v>2026</v>
      </c>
      <c r="D2235" s="16" t="str">
        <f>"Q"&amp;ROUNDUP(MONTH(SalesDataTable[[#This Row],[Order Date]])/3,0)</f>
        <v>Q4</v>
      </c>
      <c r="E2235" s="4">
        <f>MONTH(SalesDataTable[[#This Row],[Order Date]])</f>
        <v>11</v>
      </c>
      <c r="F2235" s="16" t="str">
        <f>TEXT(SalesDataTable[[#This Row],[Order Date]],"MMM")</f>
        <v>Nov</v>
      </c>
      <c r="G2235" s="4" t="s">
        <v>6</v>
      </c>
      <c r="H2235" s="4" t="s">
        <v>41</v>
      </c>
      <c r="I2235" s="4" t="s">
        <v>2</v>
      </c>
      <c r="J2235" s="4" t="s">
        <v>13</v>
      </c>
      <c r="K2235" s="4" t="s">
        <v>14</v>
      </c>
      <c r="L2235" s="4" t="s">
        <v>44</v>
      </c>
      <c r="M2235" s="8">
        <v>2</v>
      </c>
      <c r="N2235" s="5">
        <v>133.96</v>
      </c>
      <c r="O2235" s="6">
        <v>0.1</v>
      </c>
      <c r="P2235" s="5">
        <v>65.44</v>
      </c>
      <c r="Q2235" s="5">
        <f t="shared" si="136"/>
        <v>241.12800000000001</v>
      </c>
      <c r="R2235" s="5">
        <f t="shared" si="137"/>
        <v>130.88</v>
      </c>
      <c r="S2235" s="5">
        <f t="shared" si="138"/>
        <v>110.24800000000002</v>
      </c>
      <c r="T2235" s="7">
        <f t="shared" si="139"/>
        <v>0.4572177432732823</v>
      </c>
    </row>
    <row r="2236" spans="1:20" ht="15.6">
      <c r="A2236" s="2">
        <v>461</v>
      </c>
      <c r="B2236" s="3">
        <v>46327</v>
      </c>
      <c r="C2236" s="4">
        <f>YEAR(SalesDataTable[[#This Row],[Order Date]])</f>
        <v>2026</v>
      </c>
      <c r="D2236" s="16" t="str">
        <f>"Q"&amp;ROUNDUP(MONTH(SalesDataTable[[#This Row],[Order Date]])/3,0)</f>
        <v>Q4</v>
      </c>
      <c r="E2236" s="4">
        <f>MONTH(SalesDataTable[[#This Row],[Order Date]])</f>
        <v>11</v>
      </c>
      <c r="F2236" s="16" t="str">
        <f>TEXT(SalesDataTable[[#This Row],[Order Date]],"MMM")</f>
        <v>Nov</v>
      </c>
      <c r="G2236" s="4" t="s">
        <v>6</v>
      </c>
      <c r="H2236" s="4" t="s">
        <v>41</v>
      </c>
      <c r="I2236" s="4" t="s">
        <v>28</v>
      </c>
      <c r="J2236" s="4" t="s">
        <v>16</v>
      </c>
      <c r="K2236" s="4" t="s">
        <v>4</v>
      </c>
      <c r="L2236" s="4" t="s">
        <v>22</v>
      </c>
      <c r="M2236" s="8">
        <v>3</v>
      </c>
      <c r="N2236" s="5">
        <v>51.67</v>
      </c>
      <c r="O2236" s="6">
        <v>0.05</v>
      </c>
      <c r="P2236" s="5">
        <v>22.8</v>
      </c>
      <c r="Q2236" s="5">
        <f t="shared" si="136"/>
        <v>147.25949999999997</v>
      </c>
      <c r="R2236" s="5">
        <f t="shared" si="137"/>
        <v>68.400000000000006</v>
      </c>
      <c r="S2236" s="5">
        <f t="shared" si="138"/>
        <v>78.859499999999969</v>
      </c>
      <c r="T2236" s="7">
        <f t="shared" si="139"/>
        <v>0.53551383781691497</v>
      </c>
    </row>
    <row r="2237" spans="1:20" ht="15.6">
      <c r="A2237" s="2">
        <v>732</v>
      </c>
      <c r="B2237" s="3">
        <v>46327</v>
      </c>
      <c r="C2237" s="4">
        <f>YEAR(SalesDataTable[[#This Row],[Order Date]])</f>
        <v>2026</v>
      </c>
      <c r="D2237" s="16" t="str">
        <f>"Q"&amp;ROUNDUP(MONTH(SalesDataTable[[#This Row],[Order Date]])/3,0)</f>
        <v>Q4</v>
      </c>
      <c r="E2237" s="4">
        <f>MONTH(SalesDataTable[[#This Row],[Order Date]])</f>
        <v>11</v>
      </c>
      <c r="F2237" s="16" t="str">
        <f>TEXT(SalesDataTable[[#This Row],[Order Date]],"MMM")</f>
        <v>Nov</v>
      </c>
      <c r="G2237" s="4" t="s">
        <v>6</v>
      </c>
      <c r="H2237" s="4" t="s">
        <v>7</v>
      </c>
      <c r="I2237" s="4" t="s">
        <v>28</v>
      </c>
      <c r="J2237" s="4" t="s">
        <v>3</v>
      </c>
      <c r="K2237" s="4" t="s">
        <v>9</v>
      </c>
      <c r="L2237" s="4" t="s">
        <v>37</v>
      </c>
      <c r="M2237" s="8">
        <v>1</v>
      </c>
      <c r="N2237" s="5">
        <v>150.46</v>
      </c>
      <c r="O2237" s="6">
        <v>0.15</v>
      </c>
      <c r="P2237" s="5">
        <v>78.39</v>
      </c>
      <c r="Q2237" s="5">
        <f t="shared" si="136"/>
        <v>127.89100000000001</v>
      </c>
      <c r="R2237" s="5">
        <f t="shared" si="137"/>
        <v>78.39</v>
      </c>
      <c r="S2237" s="5">
        <f t="shared" si="138"/>
        <v>49.501000000000005</v>
      </c>
      <c r="T2237" s="7">
        <f t="shared" si="139"/>
        <v>0.38705616501552104</v>
      </c>
    </row>
    <row r="2238" spans="1:20" ht="15.6">
      <c r="A2238" s="2">
        <v>919</v>
      </c>
      <c r="B2238" s="3">
        <v>46327</v>
      </c>
      <c r="C2238" s="4">
        <f>YEAR(SalesDataTable[[#This Row],[Order Date]])</f>
        <v>2026</v>
      </c>
      <c r="D2238" s="16" t="str">
        <f>"Q"&amp;ROUNDUP(MONTH(SalesDataTable[[#This Row],[Order Date]])/3,0)</f>
        <v>Q4</v>
      </c>
      <c r="E2238" s="4">
        <f>MONTH(SalesDataTable[[#This Row],[Order Date]])</f>
        <v>11</v>
      </c>
      <c r="F2238" s="16" t="str">
        <f>TEXT(SalesDataTable[[#This Row],[Order Date]],"MMM")</f>
        <v>Nov</v>
      </c>
      <c r="G2238" s="4" t="s">
        <v>20</v>
      </c>
      <c r="H2238" s="4" t="s">
        <v>47</v>
      </c>
      <c r="I2238" s="4" t="s">
        <v>2</v>
      </c>
      <c r="J2238" s="4" t="s">
        <v>13</v>
      </c>
      <c r="K2238" s="4" t="s">
        <v>4</v>
      </c>
      <c r="L2238" s="4" t="s">
        <v>30</v>
      </c>
      <c r="M2238" s="8">
        <v>1</v>
      </c>
      <c r="N2238" s="5">
        <v>103.53</v>
      </c>
      <c r="O2238" s="6">
        <v>0.1</v>
      </c>
      <c r="P2238" s="5">
        <v>51.75</v>
      </c>
      <c r="Q2238" s="5">
        <f t="shared" si="136"/>
        <v>93.177000000000007</v>
      </c>
      <c r="R2238" s="5">
        <f t="shared" si="137"/>
        <v>51.75</v>
      </c>
      <c r="S2238" s="5">
        <f t="shared" si="138"/>
        <v>41.427000000000007</v>
      </c>
      <c r="T2238" s="7">
        <f t="shared" si="139"/>
        <v>0.4446054283782479</v>
      </c>
    </row>
    <row r="2239" spans="1:20" ht="15.6">
      <c r="A2239" s="2">
        <v>949</v>
      </c>
      <c r="B2239" s="3">
        <v>46327</v>
      </c>
      <c r="C2239" s="4">
        <f>YEAR(SalesDataTable[[#This Row],[Order Date]])</f>
        <v>2026</v>
      </c>
      <c r="D2239" s="16" t="str">
        <f>"Q"&amp;ROUNDUP(MONTH(SalesDataTable[[#This Row],[Order Date]])/3,0)</f>
        <v>Q4</v>
      </c>
      <c r="E2239" s="4">
        <f>MONTH(SalesDataTable[[#This Row],[Order Date]])</f>
        <v>11</v>
      </c>
      <c r="F2239" s="16" t="str">
        <f>TEXT(SalesDataTable[[#This Row],[Order Date]],"MMM")</f>
        <v>Nov</v>
      </c>
      <c r="G2239" s="4" t="s">
        <v>11</v>
      </c>
      <c r="H2239" s="4" t="s">
        <v>12</v>
      </c>
      <c r="I2239" s="4" t="s">
        <v>2</v>
      </c>
      <c r="J2239" s="4" t="s">
        <v>3</v>
      </c>
      <c r="K2239" s="4" t="s">
        <v>4</v>
      </c>
      <c r="L2239" s="4" t="s">
        <v>30</v>
      </c>
      <c r="M2239" s="8">
        <v>4</v>
      </c>
      <c r="N2239" s="5">
        <v>103.33</v>
      </c>
      <c r="O2239" s="6">
        <v>0</v>
      </c>
      <c r="P2239" s="5">
        <v>49.15</v>
      </c>
      <c r="Q2239" s="5">
        <f t="shared" si="136"/>
        <v>413.32</v>
      </c>
      <c r="R2239" s="5">
        <f t="shared" si="137"/>
        <v>196.6</v>
      </c>
      <c r="S2239" s="5">
        <f t="shared" si="138"/>
        <v>216.72</v>
      </c>
      <c r="T2239" s="7">
        <f t="shared" si="139"/>
        <v>0.5243394948224136</v>
      </c>
    </row>
    <row r="2240" spans="1:20" ht="15.6">
      <c r="A2240" s="2">
        <v>1185</v>
      </c>
      <c r="B2240" s="3">
        <v>46327</v>
      </c>
      <c r="C2240" s="4">
        <f>YEAR(SalesDataTable[[#This Row],[Order Date]])</f>
        <v>2026</v>
      </c>
      <c r="D2240" s="16" t="str">
        <f>"Q"&amp;ROUNDUP(MONTH(SalesDataTable[[#This Row],[Order Date]])/3,0)</f>
        <v>Q4</v>
      </c>
      <c r="E2240" s="4">
        <f>MONTH(SalesDataTable[[#This Row],[Order Date]])</f>
        <v>11</v>
      </c>
      <c r="F2240" s="16" t="str">
        <f>TEXT(SalesDataTable[[#This Row],[Order Date]],"MMM")</f>
        <v>Nov</v>
      </c>
      <c r="G2240" s="4" t="s">
        <v>20</v>
      </c>
      <c r="H2240" s="4" t="s">
        <v>33</v>
      </c>
      <c r="I2240" s="4" t="s">
        <v>8</v>
      </c>
      <c r="J2240" s="4" t="s">
        <v>16</v>
      </c>
      <c r="K2240" s="4" t="s">
        <v>14</v>
      </c>
      <c r="L2240" s="4" t="s">
        <v>15</v>
      </c>
      <c r="M2240" s="8">
        <v>5</v>
      </c>
      <c r="N2240" s="5">
        <v>37.08</v>
      </c>
      <c r="O2240" s="6">
        <v>0.15</v>
      </c>
      <c r="P2240" s="5">
        <v>13.27</v>
      </c>
      <c r="Q2240" s="5">
        <f t="shared" si="136"/>
        <v>157.58999999999997</v>
      </c>
      <c r="R2240" s="5">
        <f t="shared" si="137"/>
        <v>66.349999999999994</v>
      </c>
      <c r="S2240" s="5">
        <f t="shared" si="138"/>
        <v>91.239999999999981</v>
      </c>
      <c r="T2240" s="7">
        <f t="shared" si="139"/>
        <v>0.57897074687480166</v>
      </c>
    </row>
    <row r="2241" spans="1:20" ht="15.6">
      <c r="A2241" s="2">
        <v>1248</v>
      </c>
      <c r="B2241" s="3">
        <v>46327</v>
      </c>
      <c r="C2241" s="4">
        <f>YEAR(SalesDataTable[[#This Row],[Order Date]])</f>
        <v>2026</v>
      </c>
      <c r="D2241" s="16" t="str">
        <f>"Q"&amp;ROUNDUP(MONTH(SalesDataTable[[#This Row],[Order Date]])/3,0)</f>
        <v>Q4</v>
      </c>
      <c r="E2241" s="4">
        <f>MONTH(SalesDataTable[[#This Row],[Order Date]])</f>
        <v>11</v>
      </c>
      <c r="F2241" s="16" t="str">
        <f>TEXT(SalesDataTable[[#This Row],[Order Date]],"MMM")</f>
        <v>Nov</v>
      </c>
      <c r="G2241" s="4" t="s">
        <v>0</v>
      </c>
      <c r="H2241" s="4" t="s">
        <v>1</v>
      </c>
      <c r="I2241" s="4" t="s">
        <v>8</v>
      </c>
      <c r="J2241" s="4" t="s">
        <v>16</v>
      </c>
      <c r="K2241" s="4" t="s">
        <v>14</v>
      </c>
      <c r="L2241" s="4" t="s">
        <v>44</v>
      </c>
      <c r="M2241" s="8">
        <v>5</v>
      </c>
      <c r="N2241" s="5">
        <v>132.33000000000001</v>
      </c>
      <c r="O2241" s="6">
        <v>0.2</v>
      </c>
      <c r="P2241" s="5">
        <v>65.2</v>
      </c>
      <c r="Q2241" s="5">
        <f t="shared" si="136"/>
        <v>529.32000000000005</v>
      </c>
      <c r="R2241" s="5">
        <f t="shared" si="137"/>
        <v>326</v>
      </c>
      <c r="S2241" s="5">
        <f t="shared" si="138"/>
        <v>203.32000000000005</v>
      </c>
      <c r="T2241" s="7">
        <f t="shared" si="139"/>
        <v>0.3841154689034989</v>
      </c>
    </row>
    <row r="2242" spans="1:20" ht="15.6">
      <c r="A2242" s="2">
        <v>2129</v>
      </c>
      <c r="B2242" s="3">
        <v>46327</v>
      </c>
      <c r="C2242" s="4">
        <f>YEAR(SalesDataTable[[#This Row],[Order Date]])</f>
        <v>2026</v>
      </c>
      <c r="D2242" s="16" t="str">
        <f>"Q"&amp;ROUNDUP(MONTH(SalesDataTable[[#This Row],[Order Date]])/3,0)</f>
        <v>Q4</v>
      </c>
      <c r="E2242" s="4">
        <f>MONTH(SalesDataTable[[#This Row],[Order Date]])</f>
        <v>11</v>
      </c>
      <c r="F2242" s="16" t="str">
        <f>TEXT(SalesDataTable[[#This Row],[Order Date]],"MMM")</f>
        <v>Nov</v>
      </c>
      <c r="G2242" s="4" t="s">
        <v>20</v>
      </c>
      <c r="H2242" s="4" t="s">
        <v>47</v>
      </c>
      <c r="I2242" s="4" t="s">
        <v>19</v>
      </c>
      <c r="J2242" s="4" t="s">
        <v>13</v>
      </c>
      <c r="K2242" s="4" t="s">
        <v>4</v>
      </c>
      <c r="L2242" s="4" t="s">
        <v>22</v>
      </c>
      <c r="M2242" s="8">
        <v>2</v>
      </c>
      <c r="N2242" s="5">
        <v>50.43</v>
      </c>
      <c r="O2242" s="6">
        <v>0</v>
      </c>
      <c r="P2242" s="5">
        <v>22.54</v>
      </c>
      <c r="Q2242" s="5">
        <f t="shared" ref="Q2242:Q2305" si="140">M2242*N2242*(1-O2242)</f>
        <v>100.86</v>
      </c>
      <c r="R2242" s="5">
        <f t="shared" ref="R2242:R2305" si="141">M2242*P2242</f>
        <v>45.08</v>
      </c>
      <c r="S2242" s="5">
        <f t="shared" ref="S2242:S2305" si="142">Q2242-R2242</f>
        <v>55.78</v>
      </c>
      <c r="T2242" s="7">
        <f t="shared" ref="T2242:T2305" si="143">IFERROR(S2242/Q2242,0)</f>
        <v>0.55304382312115807</v>
      </c>
    </row>
    <row r="2243" spans="1:20" ht="15.6">
      <c r="A2243" s="2">
        <v>2850</v>
      </c>
      <c r="B2243" s="3">
        <v>46327</v>
      </c>
      <c r="C2243" s="4">
        <f>YEAR(SalesDataTable[[#This Row],[Order Date]])</f>
        <v>2026</v>
      </c>
      <c r="D2243" s="16" t="str">
        <f>"Q"&amp;ROUNDUP(MONTH(SalesDataTable[[#This Row],[Order Date]])/3,0)</f>
        <v>Q4</v>
      </c>
      <c r="E2243" s="4">
        <f>MONTH(SalesDataTable[[#This Row],[Order Date]])</f>
        <v>11</v>
      </c>
      <c r="F2243" s="16" t="str">
        <f>TEXT(SalesDataTable[[#This Row],[Order Date]],"MMM")</f>
        <v>Nov</v>
      </c>
      <c r="G2243" s="4" t="s">
        <v>11</v>
      </c>
      <c r="H2243" s="4" t="s">
        <v>12</v>
      </c>
      <c r="I2243" s="4" t="s">
        <v>8</v>
      </c>
      <c r="J2243" s="4" t="s">
        <v>3</v>
      </c>
      <c r="K2243" s="4" t="s">
        <v>34</v>
      </c>
      <c r="L2243" s="4" t="s">
        <v>45</v>
      </c>
      <c r="M2243" s="8">
        <v>3</v>
      </c>
      <c r="N2243" s="5">
        <v>50.05</v>
      </c>
      <c r="O2243" s="6">
        <v>0.15</v>
      </c>
      <c r="P2243" s="5">
        <v>22.36</v>
      </c>
      <c r="Q2243" s="5">
        <f t="shared" si="140"/>
        <v>127.62749999999998</v>
      </c>
      <c r="R2243" s="5">
        <f t="shared" si="141"/>
        <v>67.08</v>
      </c>
      <c r="S2243" s="5">
        <f t="shared" si="142"/>
        <v>60.547499999999985</v>
      </c>
      <c r="T2243" s="7">
        <f t="shared" si="143"/>
        <v>0.47440794499618022</v>
      </c>
    </row>
    <row r="2244" spans="1:20" ht="15.6">
      <c r="A2244" s="2">
        <v>3477</v>
      </c>
      <c r="B2244" s="3">
        <v>46327</v>
      </c>
      <c r="C2244" s="4">
        <f>YEAR(SalesDataTable[[#This Row],[Order Date]])</f>
        <v>2026</v>
      </c>
      <c r="D2244" s="16" t="str">
        <f>"Q"&amp;ROUNDUP(MONTH(SalesDataTable[[#This Row],[Order Date]])/3,0)</f>
        <v>Q4</v>
      </c>
      <c r="E2244" s="4">
        <f>MONTH(SalesDataTable[[#This Row],[Order Date]])</f>
        <v>11</v>
      </c>
      <c r="F2244" s="16" t="str">
        <f>TEXT(SalesDataTable[[#This Row],[Order Date]],"MMM")</f>
        <v>Nov</v>
      </c>
      <c r="G2244" s="4" t="s">
        <v>20</v>
      </c>
      <c r="H2244" s="4" t="s">
        <v>47</v>
      </c>
      <c r="I2244" s="4" t="s">
        <v>2</v>
      </c>
      <c r="J2244" s="4" t="s">
        <v>3</v>
      </c>
      <c r="K2244" s="4" t="s">
        <v>23</v>
      </c>
      <c r="L2244" s="4" t="s">
        <v>29</v>
      </c>
      <c r="M2244" s="8">
        <v>1</v>
      </c>
      <c r="N2244" s="5">
        <v>197.14</v>
      </c>
      <c r="O2244" s="6">
        <v>0.05</v>
      </c>
      <c r="P2244" s="5">
        <v>102.87</v>
      </c>
      <c r="Q2244" s="5">
        <f t="shared" si="140"/>
        <v>187.28299999999999</v>
      </c>
      <c r="R2244" s="5">
        <f t="shared" si="141"/>
        <v>102.87</v>
      </c>
      <c r="S2244" s="5">
        <f t="shared" si="142"/>
        <v>84.412999999999982</v>
      </c>
      <c r="T2244" s="7">
        <f t="shared" si="143"/>
        <v>0.45072430492890431</v>
      </c>
    </row>
    <row r="2245" spans="1:20" ht="15.6">
      <c r="A2245" s="2">
        <v>4673</v>
      </c>
      <c r="B2245" s="3">
        <v>46327</v>
      </c>
      <c r="C2245" s="4">
        <f>YEAR(SalesDataTable[[#This Row],[Order Date]])</f>
        <v>2026</v>
      </c>
      <c r="D2245" s="16" t="str">
        <f>"Q"&amp;ROUNDUP(MONTH(SalesDataTable[[#This Row],[Order Date]])/3,0)</f>
        <v>Q4</v>
      </c>
      <c r="E2245" s="4">
        <f>MONTH(SalesDataTable[[#This Row],[Order Date]])</f>
        <v>11</v>
      </c>
      <c r="F2245" s="16" t="str">
        <f>TEXT(SalesDataTable[[#This Row],[Order Date]],"MMM")</f>
        <v>Nov</v>
      </c>
      <c r="G2245" s="4" t="s">
        <v>0</v>
      </c>
      <c r="H2245" s="4" t="s">
        <v>1</v>
      </c>
      <c r="I2245" s="4" t="s">
        <v>8</v>
      </c>
      <c r="J2245" s="4" t="s">
        <v>16</v>
      </c>
      <c r="K2245" s="4" t="s">
        <v>9</v>
      </c>
      <c r="L2245" s="4" t="s">
        <v>46</v>
      </c>
      <c r="M2245" s="8">
        <v>5</v>
      </c>
      <c r="N2245" s="5">
        <v>72.13</v>
      </c>
      <c r="O2245" s="6">
        <v>0.1</v>
      </c>
      <c r="P2245" s="5">
        <v>31.41</v>
      </c>
      <c r="Q2245" s="5">
        <f t="shared" si="140"/>
        <v>324.58499999999998</v>
      </c>
      <c r="R2245" s="5">
        <f t="shared" si="141"/>
        <v>157.05000000000001</v>
      </c>
      <c r="S2245" s="5">
        <f t="shared" si="142"/>
        <v>167.53499999999997</v>
      </c>
      <c r="T2245" s="7">
        <f t="shared" si="143"/>
        <v>0.51615139331762094</v>
      </c>
    </row>
    <row r="2246" spans="1:20" ht="15.6">
      <c r="A2246" s="2">
        <v>4679</v>
      </c>
      <c r="B2246" s="3">
        <v>46327</v>
      </c>
      <c r="C2246" s="4">
        <f>YEAR(SalesDataTable[[#This Row],[Order Date]])</f>
        <v>2026</v>
      </c>
      <c r="D2246" s="16" t="str">
        <f>"Q"&amp;ROUNDUP(MONTH(SalesDataTable[[#This Row],[Order Date]])/3,0)</f>
        <v>Q4</v>
      </c>
      <c r="E2246" s="4">
        <f>MONTH(SalesDataTable[[#This Row],[Order Date]])</f>
        <v>11</v>
      </c>
      <c r="F2246" s="16" t="str">
        <f>TEXT(SalesDataTable[[#This Row],[Order Date]],"MMM")</f>
        <v>Nov</v>
      </c>
      <c r="G2246" s="4" t="s">
        <v>6</v>
      </c>
      <c r="H2246" s="4" t="s">
        <v>43</v>
      </c>
      <c r="I2246" s="4" t="s">
        <v>8</v>
      </c>
      <c r="J2246" s="4" t="s">
        <v>3</v>
      </c>
      <c r="K2246" s="4" t="s">
        <v>23</v>
      </c>
      <c r="L2246" s="4" t="s">
        <v>24</v>
      </c>
      <c r="M2246" s="8">
        <v>8</v>
      </c>
      <c r="N2246" s="5">
        <v>341.51</v>
      </c>
      <c r="O2246" s="6">
        <v>0.1</v>
      </c>
      <c r="P2246" s="5">
        <v>200.1</v>
      </c>
      <c r="Q2246" s="5">
        <f t="shared" si="140"/>
        <v>2458.8719999999998</v>
      </c>
      <c r="R2246" s="5">
        <f t="shared" si="141"/>
        <v>1600.8</v>
      </c>
      <c r="S2246" s="5">
        <f t="shared" si="142"/>
        <v>858.07199999999989</v>
      </c>
      <c r="T2246" s="7">
        <f t="shared" si="143"/>
        <v>0.34896977150498276</v>
      </c>
    </row>
    <row r="2247" spans="1:20" ht="15.6">
      <c r="A2247" s="2">
        <v>4809</v>
      </c>
      <c r="B2247" s="3">
        <v>46327</v>
      </c>
      <c r="C2247" s="4">
        <f>YEAR(SalesDataTable[[#This Row],[Order Date]])</f>
        <v>2026</v>
      </c>
      <c r="D2247" s="16" t="str">
        <f>"Q"&amp;ROUNDUP(MONTH(SalesDataTable[[#This Row],[Order Date]])/3,0)</f>
        <v>Q4</v>
      </c>
      <c r="E2247" s="4">
        <f>MONTH(SalesDataTable[[#This Row],[Order Date]])</f>
        <v>11</v>
      </c>
      <c r="F2247" s="16" t="str">
        <f>TEXT(SalesDataTable[[#This Row],[Order Date]],"MMM")</f>
        <v>Nov</v>
      </c>
      <c r="G2247" s="4" t="s">
        <v>6</v>
      </c>
      <c r="H2247" s="4" t="s">
        <v>41</v>
      </c>
      <c r="I2247" s="4" t="s">
        <v>2</v>
      </c>
      <c r="J2247" s="4" t="s">
        <v>13</v>
      </c>
      <c r="K2247" s="4" t="s">
        <v>14</v>
      </c>
      <c r="L2247" s="4" t="s">
        <v>15</v>
      </c>
      <c r="M2247" s="8">
        <v>1</v>
      </c>
      <c r="N2247" s="5">
        <v>36.47</v>
      </c>
      <c r="O2247" s="6">
        <v>0.05</v>
      </c>
      <c r="P2247" s="5">
        <v>13.88</v>
      </c>
      <c r="Q2247" s="5">
        <f t="shared" si="140"/>
        <v>34.646499999999996</v>
      </c>
      <c r="R2247" s="5">
        <f t="shared" si="141"/>
        <v>13.88</v>
      </c>
      <c r="S2247" s="5">
        <f t="shared" si="142"/>
        <v>20.766499999999994</v>
      </c>
      <c r="T2247" s="7">
        <f t="shared" si="143"/>
        <v>0.59938233299178834</v>
      </c>
    </row>
    <row r="2248" spans="1:20" ht="15.6">
      <c r="A2248" s="2">
        <v>4849</v>
      </c>
      <c r="B2248" s="3">
        <v>46327</v>
      </c>
      <c r="C2248" s="4">
        <f>YEAR(SalesDataTable[[#This Row],[Order Date]])</f>
        <v>2026</v>
      </c>
      <c r="D2248" s="16" t="str">
        <f>"Q"&amp;ROUNDUP(MONTH(SalesDataTable[[#This Row],[Order Date]])/3,0)</f>
        <v>Q4</v>
      </c>
      <c r="E2248" s="4">
        <f>MONTH(SalesDataTable[[#This Row],[Order Date]])</f>
        <v>11</v>
      </c>
      <c r="F2248" s="16" t="str">
        <f>TEXT(SalesDataTable[[#This Row],[Order Date]],"MMM")</f>
        <v>Nov</v>
      </c>
      <c r="G2248" s="4" t="s">
        <v>0</v>
      </c>
      <c r="H2248" s="4" t="s">
        <v>1</v>
      </c>
      <c r="I2248" s="4" t="s">
        <v>2</v>
      </c>
      <c r="J2248" s="4" t="s">
        <v>13</v>
      </c>
      <c r="K2248" s="4" t="s">
        <v>14</v>
      </c>
      <c r="L2248" s="4" t="s">
        <v>15</v>
      </c>
      <c r="M2248" s="8">
        <v>4</v>
      </c>
      <c r="N2248" s="5">
        <v>35.69</v>
      </c>
      <c r="O2248" s="6">
        <v>0.15</v>
      </c>
      <c r="P2248" s="5">
        <v>13.52</v>
      </c>
      <c r="Q2248" s="5">
        <f t="shared" si="140"/>
        <v>121.34599999999999</v>
      </c>
      <c r="R2248" s="5">
        <f t="shared" si="141"/>
        <v>54.08</v>
      </c>
      <c r="S2248" s="5">
        <f t="shared" si="142"/>
        <v>67.265999999999991</v>
      </c>
      <c r="T2248" s="7">
        <f t="shared" si="143"/>
        <v>0.55433224004087478</v>
      </c>
    </row>
    <row r="2249" spans="1:20" ht="15.6">
      <c r="A2249" s="2">
        <v>436</v>
      </c>
      <c r="B2249" s="3">
        <v>46328</v>
      </c>
      <c r="C2249" s="4">
        <f>YEAR(SalesDataTable[[#This Row],[Order Date]])</f>
        <v>2026</v>
      </c>
      <c r="D2249" s="16" t="str">
        <f>"Q"&amp;ROUNDUP(MONTH(SalesDataTable[[#This Row],[Order Date]])/3,0)</f>
        <v>Q4</v>
      </c>
      <c r="E2249" s="4">
        <f>MONTH(SalesDataTable[[#This Row],[Order Date]])</f>
        <v>11</v>
      </c>
      <c r="F2249" s="16" t="str">
        <f>TEXT(SalesDataTable[[#This Row],[Order Date]],"MMM")</f>
        <v>Nov</v>
      </c>
      <c r="G2249" s="4" t="s">
        <v>11</v>
      </c>
      <c r="H2249" s="4" t="s">
        <v>39</v>
      </c>
      <c r="I2249" s="4" t="s">
        <v>2</v>
      </c>
      <c r="J2249" s="4" t="s">
        <v>13</v>
      </c>
      <c r="K2249" s="4" t="s">
        <v>14</v>
      </c>
      <c r="L2249" s="4" t="s">
        <v>15</v>
      </c>
      <c r="M2249" s="8">
        <v>2</v>
      </c>
      <c r="N2249" s="5">
        <v>35.340000000000003</v>
      </c>
      <c r="O2249" s="6">
        <v>0.1</v>
      </c>
      <c r="P2249" s="5">
        <v>13.82</v>
      </c>
      <c r="Q2249" s="5">
        <f t="shared" si="140"/>
        <v>63.612000000000009</v>
      </c>
      <c r="R2249" s="5">
        <f t="shared" si="141"/>
        <v>27.64</v>
      </c>
      <c r="S2249" s="5">
        <f t="shared" si="142"/>
        <v>35.972000000000008</v>
      </c>
      <c r="T2249" s="7">
        <f t="shared" si="143"/>
        <v>0.56549078790165386</v>
      </c>
    </row>
    <row r="2250" spans="1:20" ht="15.6">
      <c r="A2250" s="2">
        <v>879</v>
      </c>
      <c r="B2250" s="3">
        <v>46328</v>
      </c>
      <c r="C2250" s="4">
        <f>YEAR(SalesDataTable[[#This Row],[Order Date]])</f>
        <v>2026</v>
      </c>
      <c r="D2250" s="16" t="str">
        <f>"Q"&amp;ROUNDUP(MONTH(SalesDataTable[[#This Row],[Order Date]])/3,0)</f>
        <v>Q4</v>
      </c>
      <c r="E2250" s="4">
        <f>MONTH(SalesDataTable[[#This Row],[Order Date]])</f>
        <v>11</v>
      </c>
      <c r="F2250" s="16" t="str">
        <f>TEXT(SalesDataTable[[#This Row],[Order Date]],"MMM")</f>
        <v>Nov</v>
      </c>
      <c r="G2250" s="4" t="s">
        <v>11</v>
      </c>
      <c r="H2250" s="4" t="s">
        <v>39</v>
      </c>
      <c r="I2250" s="4" t="s">
        <v>2</v>
      </c>
      <c r="J2250" s="4" t="s">
        <v>13</v>
      </c>
      <c r="K2250" s="4" t="s">
        <v>14</v>
      </c>
      <c r="L2250" s="4" t="s">
        <v>32</v>
      </c>
      <c r="M2250" s="8">
        <v>4</v>
      </c>
      <c r="N2250" s="5">
        <v>46.8</v>
      </c>
      <c r="O2250" s="6">
        <v>0.05</v>
      </c>
      <c r="P2250" s="5">
        <v>18.52</v>
      </c>
      <c r="Q2250" s="5">
        <f t="shared" si="140"/>
        <v>177.83999999999997</v>
      </c>
      <c r="R2250" s="5">
        <f t="shared" si="141"/>
        <v>74.08</v>
      </c>
      <c r="S2250" s="5">
        <f t="shared" si="142"/>
        <v>103.75999999999998</v>
      </c>
      <c r="T2250" s="7">
        <f t="shared" si="143"/>
        <v>0.58344579397210972</v>
      </c>
    </row>
    <row r="2251" spans="1:20" ht="15.6">
      <c r="A2251" s="2">
        <v>955</v>
      </c>
      <c r="B2251" s="3">
        <v>46328</v>
      </c>
      <c r="C2251" s="4">
        <f>YEAR(SalesDataTable[[#This Row],[Order Date]])</f>
        <v>2026</v>
      </c>
      <c r="D2251" s="16" t="str">
        <f>"Q"&amp;ROUNDUP(MONTH(SalesDataTable[[#This Row],[Order Date]])/3,0)</f>
        <v>Q4</v>
      </c>
      <c r="E2251" s="4">
        <f>MONTH(SalesDataTable[[#This Row],[Order Date]])</f>
        <v>11</v>
      </c>
      <c r="F2251" s="16" t="str">
        <f>TEXT(SalesDataTable[[#This Row],[Order Date]],"MMM")</f>
        <v>Nov</v>
      </c>
      <c r="G2251" s="4" t="s">
        <v>20</v>
      </c>
      <c r="H2251" s="4" t="s">
        <v>47</v>
      </c>
      <c r="I2251" s="4" t="s">
        <v>19</v>
      </c>
      <c r="J2251" s="4" t="s">
        <v>13</v>
      </c>
      <c r="K2251" s="4" t="s">
        <v>23</v>
      </c>
      <c r="L2251" s="4" t="s">
        <v>29</v>
      </c>
      <c r="M2251" s="8">
        <v>1</v>
      </c>
      <c r="N2251" s="5">
        <v>198.34</v>
      </c>
      <c r="O2251" s="6">
        <v>0.05</v>
      </c>
      <c r="P2251" s="5">
        <v>103.2</v>
      </c>
      <c r="Q2251" s="5">
        <f t="shared" si="140"/>
        <v>188.423</v>
      </c>
      <c r="R2251" s="5">
        <f t="shared" si="141"/>
        <v>103.2</v>
      </c>
      <c r="S2251" s="5">
        <f t="shared" si="142"/>
        <v>85.222999999999999</v>
      </c>
      <c r="T2251" s="7">
        <f t="shared" si="143"/>
        <v>0.45229616341954004</v>
      </c>
    </row>
    <row r="2252" spans="1:20" ht="15.6">
      <c r="A2252" s="2">
        <v>1068</v>
      </c>
      <c r="B2252" s="3">
        <v>46328</v>
      </c>
      <c r="C2252" s="4">
        <f>YEAR(SalesDataTable[[#This Row],[Order Date]])</f>
        <v>2026</v>
      </c>
      <c r="D2252" s="16" t="str">
        <f>"Q"&amp;ROUNDUP(MONTH(SalesDataTable[[#This Row],[Order Date]])/3,0)</f>
        <v>Q4</v>
      </c>
      <c r="E2252" s="4">
        <f>MONTH(SalesDataTable[[#This Row],[Order Date]])</f>
        <v>11</v>
      </c>
      <c r="F2252" s="16" t="str">
        <f>TEXT(SalesDataTable[[#This Row],[Order Date]],"MMM")</f>
        <v>Nov</v>
      </c>
      <c r="G2252" s="4" t="s">
        <v>6</v>
      </c>
      <c r="H2252" s="4" t="s">
        <v>27</v>
      </c>
      <c r="I2252" s="4" t="s">
        <v>2</v>
      </c>
      <c r="J2252" s="4" t="s">
        <v>3</v>
      </c>
      <c r="K2252" s="4" t="s">
        <v>34</v>
      </c>
      <c r="L2252" s="4" t="s">
        <v>38</v>
      </c>
      <c r="M2252" s="8">
        <v>5</v>
      </c>
      <c r="N2252" s="5">
        <v>122.26</v>
      </c>
      <c r="O2252" s="6">
        <v>0.1</v>
      </c>
      <c r="P2252" s="5">
        <v>68.3</v>
      </c>
      <c r="Q2252" s="5">
        <f t="shared" si="140"/>
        <v>550.17000000000007</v>
      </c>
      <c r="R2252" s="5">
        <f t="shared" si="141"/>
        <v>341.5</v>
      </c>
      <c r="S2252" s="5">
        <f t="shared" si="142"/>
        <v>208.67000000000007</v>
      </c>
      <c r="T2252" s="7">
        <f t="shared" si="143"/>
        <v>0.37928276714470083</v>
      </c>
    </row>
    <row r="2253" spans="1:20" ht="15.6">
      <c r="A2253" s="2">
        <v>1733</v>
      </c>
      <c r="B2253" s="3">
        <v>46328</v>
      </c>
      <c r="C2253" s="4">
        <f>YEAR(SalesDataTable[[#This Row],[Order Date]])</f>
        <v>2026</v>
      </c>
      <c r="D2253" s="16" t="str">
        <f>"Q"&amp;ROUNDUP(MONTH(SalesDataTable[[#This Row],[Order Date]])/3,0)</f>
        <v>Q4</v>
      </c>
      <c r="E2253" s="4">
        <f>MONTH(SalesDataTable[[#This Row],[Order Date]])</f>
        <v>11</v>
      </c>
      <c r="F2253" s="16" t="str">
        <f>TEXT(SalesDataTable[[#This Row],[Order Date]],"MMM")</f>
        <v>Nov</v>
      </c>
      <c r="G2253" s="4" t="s">
        <v>0</v>
      </c>
      <c r="H2253" s="4" t="s">
        <v>36</v>
      </c>
      <c r="I2253" s="4" t="s">
        <v>8</v>
      </c>
      <c r="J2253" s="4" t="s">
        <v>3</v>
      </c>
      <c r="K2253" s="4" t="s">
        <v>9</v>
      </c>
      <c r="L2253" s="4" t="s">
        <v>46</v>
      </c>
      <c r="M2253" s="8">
        <v>3</v>
      </c>
      <c r="N2253" s="5">
        <v>71.12</v>
      </c>
      <c r="O2253" s="6">
        <v>0.15</v>
      </c>
      <c r="P2253" s="5">
        <v>33.090000000000003</v>
      </c>
      <c r="Q2253" s="5">
        <f t="shared" si="140"/>
        <v>181.35599999999999</v>
      </c>
      <c r="R2253" s="5">
        <f t="shared" si="141"/>
        <v>99.27000000000001</v>
      </c>
      <c r="S2253" s="5">
        <f t="shared" si="142"/>
        <v>82.085999999999984</v>
      </c>
      <c r="T2253" s="7">
        <f t="shared" si="143"/>
        <v>0.45262356911268437</v>
      </c>
    </row>
    <row r="2254" spans="1:20" ht="15.6">
      <c r="A2254" s="2">
        <v>3270</v>
      </c>
      <c r="B2254" s="3">
        <v>46328</v>
      </c>
      <c r="C2254" s="4">
        <f>YEAR(SalesDataTable[[#This Row],[Order Date]])</f>
        <v>2026</v>
      </c>
      <c r="D2254" s="16" t="str">
        <f>"Q"&amp;ROUNDUP(MONTH(SalesDataTable[[#This Row],[Order Date]])/3,0)</f>
        <v>Q4</v>
      </c>
      <c r="E2254" s="4">
        <f>MONTH(SalesDataTable[[#This Row],[Order Date]])</f>
        <v>11</v>
      </c>
      <c r="F2254" s="16" t="str">
        <f>TEXT(SalesDataTable[[#This Row],[Order Date]],"MMM")</f>
        <v>Nov</v>
      </c>
      <c r="G2254" s="4" t="s">
        <v>6</v>
      </c>
      <c r="H2254" s="4" t="s">
        <v>43</v>
      </c>
      <c r="I2254" s="4" t="s">
        <v>19</v>
      </c>
      <c r="J2254" s="4" t="s">
        <v>3</v>
      </c>
      <c r="K2254" s="4" t="s">
        <v>4</v>
      </c>
      <c r="L2254" s="4" t="s">
        <v>5</v>
      </c>
      <c r="M2254" s="8">
        <v>2</v>
      </c>
      <c r="N2254" s="5">
        <v>81.900000000000006</v>
      </c>
      <c r="O2254" s="6">
        <v>0.15</v>
      </c>
      <c r="P2254" s="5">
        <v>41.91</v>
      </c>
      <c r="Q2254" s="5">
        <f t="shared" si="140"/>
        <v>139.23000000000002</v>
      </c>
      <c r="R2254" s="5">
        <f t="shared" si="141"/>
        <v>83.82</v>
      </c>
      <c r="S2254" s="5">
        <f t="shared" si="142"/>
        <v>55.410000000000025</v>
      </c>
      <c r="T2254" s="7">
        <f t="shared" si="143"/>
        <v>0.39797457444516282</v>
      </c>
    </row>
    <row r="2255" spans="1:20" ht="15.6">
      <c r="A2255" s="2">
        <v>3484</v>
      </c>
      <c r="B2255" s="3">
        <v>46328</v>
      </c>
      <c r="C2255" s="4">
        <f>YEAR(SalesDataTable[[#This Row],[Order Date]])</f>
        <v>2026</v>
      </c>
      <c r="D2255" s="16" t="str">
        <f>"Q"&amp;ROUNDUP(MONTH(SalesDataTable[[#This Row],[Order Date]])/3,0)</f>
        <v>Q4</v>
      </c>
      <c r="E2255" s="4">
        <f>MONTH(SalesDataTable[[#This Row],[Order Date]])</f>
        <v>11</v>
      </c>
      <c r="F2255" s="16" t="str">
        <f>TEXT(SalesDataTable[[#This Row],[Order Date]],"MMM")</f>
        <v>Nov</v>
      </c>
      <c r="G2255" s="4" t="s">
        <v>11</v>
      </c>
      <c r="H2255" s="4" t="s">
        <v>12</v>
      </c>
      <c r="I2255" s="4" t="s">
        <v>28</v>
      </c>
      <c r="J2255" s="4" t="s">
        <v>3</v>
      </c>
      <c r="K2255" s="4" t="s">
        <v>14</v>
      </c>
      <c r="L2255" s="4" t="s">
        <v>48</v>
      </c>
      <c r="M2255" s="8">
        <v>4</v>
      </c>
      <c r="N2255" s="5">
        <v>165.12</v>
      </c>
      <c r="O2255" s="6">
        <v>0.05</v>
      </c>
      <c r="P2255" s="5">
        <v>89.65</v>
      </c>
      <c r="Q2255" s="5">
        <f t="shared" si="140"/>
        <v>627.45600000000002</v>
      </c>
      <c r="R2255" s="5">
        <f t="shared" si="141"/>
        <v>358.6</v>
      </c>
      <c r="S2255" s="5">
        <f t="shared" si="142"/>
        <v>268.85599999999999</v>
      </c>
      <c r="T2255" s="7">
        <f t="shared" si="143"/>
        <v>0.42848582211342306</v>
      </c>
    </row>
    <row r="2256" spans="1:20" ht="15.6">
      <c r="A2256" s="2">
        <v>3608</v>
      </c>
      <c r="B2256" s="3">
        <v>46328</v>
      </c>
      <c r="C2256" s="4">
        <f>YEAR(SalesDataTable[[#This Row],[Order Date]])</f>
        <v>2026</v>
      </c>
      <c r="D2256" s="16" t="str">
        <f>"Q"&amp;ROUNDUP(MONTH(SalesDataTable[[#This Row],[Order Date]])/3,0)</f>
        <v>Q4</v>
      </c>
      <c r="E2256" s="4">
        <f>MONTH(SalesDataTable[[#This Row],[Order Date]])</f>
        <v>11</v>
      </c>
      <c r="F2256" s="16" t="str">
        <f>TEXT(SalesDataTable[[#This Row],[Order Date]],"MMM")</f>
        <v>Nov</v>
      </c>
      <c r="G2256" s="4" t="s">
        <v>20</v>
      </c>
      <c r="H2256" s="4" t="s">
        <v>33</v>
      </c>
      <c r="I2256" s="4" t="s">
        <v>19</v>
      </c>
      <c r="J2256" s="4" t="s">
        <v>13</v>
      </c>
      <c r="K2256" s="4" t="s">
        <v>9</v>
      </c>
      <c r="L2256" s="4" t="s">
        <v>10</v>
      </c>
      <c r="M2256" s="8">
        <v>1</v>
      </c>
      <c r="N2256" s="5">
        <v>91.35</v>
      </c>
      <c r="O2256" s="6">
        <v>0</v>
      </c>
      <c r="P2256" s="5">
        <v>45.5</v>
      </c>
      <c r="Q2256" s="5">
        <f t="shared" si="140"/>
        <v>91.35</v>
      </c>
      <c r="R2256" s="5">
        <f t="shared" si="141"/>
        <v>45.5</v>
      </c>
      <c r="S2256" s="5">
        <f t="shared" si="142"/>
        <v>45.849999999999994</v>
      </c>
      <c r="T2256" s="7">
        <f t="shared" si="143"/>
        <v>0.50191570881226055</v>
      </c>
    </row>
    <row r="2257" spans="1:20" ht="15.6">
      <c r="A2257" s="2">
        <v>4036</v>
      </c>
      <c r="B2257" s="3">
        <v>46328</v>
      </c>
      <c r="C2257" s="4">
        <f>YEAR(SalesDataTable[[#This Row],[Order Date]])</f>
        <v>2026</v>
      </c>
      <c r="D2257" s="16" t="str">
        <f>"Q"&amp;ROUNDUP(MONTH(SalesDataTable[[#This Row],[Order Date]])/3,0)</f>
        <v>Q4</v>
      </c>
      <c r="E2257" s="4">
        <f>MONTH(SalesDataTable[[#This Row],[Order Date]])</f>
        <v>11</v>
      </c>
      <c r="F2257" s="16" t="str">
        <f>TEXT(SalesDataTable[[#This Row],[Order Date]],"MMM")</f>
        <v>Nov</v>
      </c>
      <c r="G2257" s="4" t="s">
        <v>11</v>
      </c>
      <c r="H2257" s="4" t="s">
        <v>18</v>
      </c>
      <c r="I2257" s="4" t="s">
        <v>2</v>
      </c>
      <c r="J2257" s="4" t="s">
        <v>16</v>
      </c>
      <c r="K2257" s="4" t="s">
        <v>34</v>
      </c>
      <c r="L2257" s="4" t="s">
        <v>42</v>
      </c>
      <c r="M2257" s="8">
        <v>1</v>
      </c>
      <c r="N2257" s="5">
        <v>36.96</v>
      </c>
      <c r="O2257" s="6">
        <v>0.1</v>
      </c>
      <c r="P2257" s="5">
        <v>14.18</v>
      </c>
      <c r="Q2257" s="5">
        <f t="shared" si="140"/>
        <v>33.264000000000003</v>
      </c>
      <c r="R2257" s="5">
        <f t="shared" si="141"/>
        <v>14.18</v>
      </c>
      <c r="S2257" s="5">
        <f t="shared" si="142"/>
        <v>19.084000000000003</v>
      </c>
      <c r="T2257" s="7">
        <f t="shared" si="143"/>
        <v>0.57371332371332373</v>
      </c>
    </row>
    <row r="2258" spans="1:20" ht="15.6">
      <c r="A2258" s="2">
        <v>408</v>
      </c>
      <c r="B2258" s="3">
        <v>46329</v>
      </c>
      <c r="C2258" s="4">
        <f>YEAR(SalesDataTable[[#This Row],[Order Date]])</f>
        <v>2026</v>
      </c>
      <c r="D2258" s="16" t="str">
        <f>"Q"&amp;ROUNDUP(MONTH(SalesDataTable[[#This Row],[Order Date]])/3,0)</f>
        <v>Q4</v>
      </c>
      <c r="E2258" s="4">
        <f>MONTH(SalesDataTable[[#This Row],[Order Date]])</f>
        <v>11</v>
      </c>
      <c r="F2258" s="16" t="str">
        <f>TEXT(SalesDataTable[[#This Row],[Order Date]],"MMM")</f>
        <v>Nov</v>
      </c>
      <c r="G2258" s="4" t="s">
        <v>20</v>
      </c>
      <c r="H2258" s="4" t="s">
        <v>47</v>
      </c>
      <c r="I2258" s="4" t="s">
        <v>2</v>
      </c>
      <c r="J2258" s="4" t="s">
        <v>3</v>
      </c>
      <c r="K2258" s="4" t="s">
        <v>4</v>
      </c>
      <c r="L2258" s="4" t="s">
        <v>22</v>
      </c>
      <c r="M2258" s="8">
        <v>1</v>
      </c>
      <c r="N2258" s="5">
        <v>49.61</v>
      </c>
      <c r="O2258" s="6">
        <v>0</v>
      </c>
      <c r="P2258" s="5">
        <v>22.8</v>
      </c>
      <c r="Q2258" s="5">
        <f t="shared" si="140"/>
        <v>49.61</v>
      </c>
      <c r="R2258" s="5">
        <f t="shared" si="141"/>
        <v>22.8</v>
      </c>
      <c r="S2258" s="5">
        <f t="shared" si="142"/>
        <v>26.81</v>
      </c>
      <c r="T2258" s="7">
        <f t="shared" si="143"/>
        <v>0.54041523886313236</v>
      </c>
    </row>
    <row r="2259" spans="1:20" ht="15.6">
      <c r="A2259" s="2">
        <v>939</v>
      </c>
      <c r="B2259" s="3">
        <v>46329</v>
      </c>
      <c r="C2259" s="4">
        <f>YEAR(SalesDataTable[[#This Row],[Order Date]])</f>
        <v>2026</v>
      </c>
      <c r="D2259" s="16" t="str">
        <f>"Q"&amp;ROUNDUP(MONTH(SalesDataTable[[#This Row],[Order Date]])/3,0)</f>
        <v>Q4</v>
      </c>
      <c r="E2259" s="4">
        <f>MONTH(SalesDataTable[[#This Row],[Order Date]])</f>
        <v>11</v>
      </c>
      <c r="F2259" s="16" t="str">
        <f>TEXT(SalesDataTable[[#This Row],[Order Date]],"MMM")</f>
        <v>Nov</v>
      </c>
      <c r="G2259" s="4" t="s">
        <v>6</v>
      </c>
      <c r="H2259" s="4" t="s">
        <v>41</v>
      </c>
      <c r="I2259" s="4" t="s">
        <v>19</v>
      </c>
      <c r="J2259" s="4" t="s">
        <v>3</v>
      </c>
      <c r="K2259" s="4" t="s">
        <v>4</v>
      </c>
      <c r="L2259" s="4" t="s">
        <v>22</v>
      </c>
      <c r="M2259" s="8">
        <v>1</v>
      </c>
      <c r="N2259" s="5">
        <v>49.76</v>
      </c>
      <c r="O2259" s="6">
        <v>0.1</v>
      </c>
      <c r="P2259" s="5">
        <v>21.94</v>
      </c>
      <c r="Q2259" s="5">
        <f t="shared" si="140"/>
        <v>44.783999999999999</v>
      </c>
      <c r="R2259" s="5">
        <f t="shared" si="141"/>
        <v>21.94</v>
      </c>
      <c r="S2259" s="5">
        <f t="shared" si="142"/>
        <v>22.843999999999998</v>
      </c>
      <c r="T2259" s="7">
        <f t="shared" si="143"/>
        <v>0.51009289031797067</v>
      </c>
    </row>
    <row r="2260" spans="1:20" ht="15.6">
      <c r="A2260" s="2">
        <v>1022</v>
      </c>
      <c r="B2260" s="3">
        <v>46329</v>
      </c>
      <c r="C2260" s="4">
        <f>YEAR(SalesDataTable[[#This Row],[Order Date]])</f>
        <v>2026</v>
      </c>
      <c r="D2260" s="16" t="str">
        <f>"Q"&amp;ROUNDUP(MONTH(SalesDataTable[[#This Row],[Order Date]])/3,0)</f>
        <v>Q4</v>
      </c>
      <c r="E2260" s="4">
        <f>MONTH(SalesDataTable[[#This Row],[Order Date]])</f>
        <v>11</v>
      </c>
      <c r="F2260" s="16" t="str">
        <f>TEXT(SalesDataTable[[#This Row],[Order Date]],"MMM")</f>
        <v>Nov</v>
      </c>
      <c r="G2260" s="4" t="s">
        <v>20</v>
      </c>
      <c r="H2260" s="4" t="s">
        <v>31</v>
      </c>
      <c r="I2260" s="4" t="s">
        <v>2</v>
      </c>
      <c r="J2260" s="4" t="s">
        <v>3</v>
      </c>
      <c r="K2260" s="4" t="s">
        <v>4</v>
      </c>
      <c r="L2260" s="4" t="s">
        <v>26</v>
      </c>
      <c r="M2260" s="8">
        <v>1</v>
      </c>
      <c r="N2260" s="5">
        <v>39.97</v>
      </c>
      <c r="O2260" s="6">
        <v>0.1</v>
      </c>
      <c r="P2260" s="5">
        <v>16.93</v>
      </c>
      <c r="Q2260" s="5">
        <f t="shared" si="140"/>
        <v>35.972999999999999</v>
      </c>
      <c r="R2260" s="5">
        <f t="shared" si="141"/>
        <v>16.93</v>
      </c>
      <c r="S2260" s="5">
        <f t="shared" si="142"/>
        <v>19.042999999999999</v>
      </c>
      <c r="T2260" s="7">
        <f t="shared" si="143"/>
        <v>0.52936924915909156</v>
      </c>
    </row>
    <row r="2261" spans="1:20" ht="15.6">
      <c r="A2261" s="2">
        <v>1997</v>
      </c>
      <c r="B2261" s="3">
        <v>46329</v>
      </c>
      <c r="C2261" s="4">
        <f>YEAR(SalesDataTable[[#This Row],[Order Date]])</f>
        <v>2026</v>
      </c>
      <c r="D2261" s="16" t="str">
        <f>"Q"&amp;ROUNDUP(MONTH(SalesDataTable[[#This Row],[Order Date]])/3,0)</f>
        <v>Q4</v>
      </c>
      <c r="E2261" s="4">
        <f>MONTH(SalesDataTable[[#This Row],[Order Date]])</f>
        <v>11</v>
      </c>
      <c r="F2261" s="16" t="str">
        <f>TEXT(SalesDataTable[[#This Row],[Order Date]],"MMM")</f>
        <v>Nov</v>
      </c>
      <c r="G2261" s="4" t="s">
        <v>6</v>
      </c>
      <c r="H2261" s="4" t="s">
        <v>43</v>
      </c>
      <c r="I2261" s="4" t="s">
        <v>28</v>
      </c>
      <c r="J2261" s="4" t="s">
        <v>3</v>
      </c>
      <c r="K2261" s="4" t="s">
        <v>23</v>
      </c>
      <c r="L2261" s="4" t="s">
        <v>24</v>
      </c>
      <c r="M2261" s="8">
        <v>2</v>
      </c>
      <c r="N2261" s="5">
        <v>335.46</v>
      </c>
      <c r="O2261" s="6">
        <v>0.1</v>
      </c>
      <c r="P2261" s="5">
        <v>199.87</v>
      </c>
      <c r="Q2261" s="5">
        <f t="shared" si="140"/>
        <v>603.82799999999997</v>
      </c>
      <c r="R2261" s="5">
        <f t="shared" si="141"/>
        <v>399.74</v>
      </c>
      <c r="S2261" s="5">
        <f t="shared" si="142"/>
        <v>204.08799999999997</v>
      </c>
      <c r="T2261" s="7">
        <f t="shared" si="143"/>
        <v>0.33799028862523761</v>
      </c>
    </row>
    <row r="2262" spans="1:20" ht="15.6">
      <c r="A2262" s="2">
        <v>3978</v>
      </c>
      <c r="B2262" s="3">
        <v>46329</v>
      </c>
      <c r="C2262" s="4">
        <f>YEAR(SalesDataTable[[#This Row],[Order Date]])</f>
        <v>2026</v>
      </c>
      <c r="D2262" s="16" t="str">
        <f>"Q"&amp;ROUNDUP(MONTH(SalesDataTable[[#This Row],[Order Date]])/3,0)</f>
        <v>Q4</v>
      </c>
      <c r="E2262" s="4">
        <f>MONTH(SalesDataTable[[#This Row],[Order Date]])</f>
        <v>11</v>
      </c>
      <c r="F2262" s="16" t="str">
        <f>TEXT(SalesDataTable[[#This Row],[Order Date]],"MMM")</f>
        <v>Nov</v>
      </c>
      <c r="G2262" s="4" t="s">
        <v>6</v>
      </c>
      <c r="H2262" s="4" t="s">
        <v>43</v>
      </c>
      <c r="I2262" s="4" t="s">
        <v>2</v>
      </c>
      <c r="J2262" s="4" t="s">
        <v>13</v>
      </c>
      <c r="K2262" s="4" t="s">
        <v>9</v>
      </c>
      <c r="L2262" s="4" t="s">
        <v>37</v>
      </c>
      <c r="M2262" s="8">
        <v>4</v>
      </c>
      <c r="N2262" s="5">
        <v>154.46</v>
      </c>
      <c r="O2262" s="6">
        <v>0.05</v>
      </c>
      <c r="P2262" s="5">
        <v>80.48</v>
      </c>
      <c r="Q2262" s="5">
        <f t="shared" si="140"/>
        <v>586.94799999999998</v>
      </c>
      <c r="R2262" s="5">
        <f t="shared" si="141"/>
        <v>321.92</v>
      </c>
      <c r="S2262" s="5">
        <f t="shared" si="142"/>
        <v>265.02799999999996</v>
      </c>
      <c r="T2262" s="7">
        <f t="shared" si="143"/>
        <v>0.45153574081519993</v>
      </c>
    </row>
    <row r="2263" spans="1:20" ht="15.6">
      <c r="A2263" s="2">
        <v>4715</v>
      </c>
      <c r="B2263" s="3">
        <v>46329</v>
      </c>
      <c r="C2263" s="4">
        <f>YEAR(SalesDataTable[[#This Row],[Order Date]])</f>
        <v>2026</v>
      </c>
      <c r="D2263" s="16" t="str">
        <f>"Q"&amp;ROUNDUP(MONTH(SalesDataTable[[#This Row],[Order Date]])/3,0)</f>
        <v>Q4</v>
      </c>
      <c r="E2263" s="4">
        <f>MONTH(SalesDataTable[[#This Row],[Order Date]])</f>
        <v>11</v>
      </c>
      <c r="F2263" s="16" t="str">
        <f>TEXT(SalesDataTable[[#This Row],[Order Date]],"MMM")</f>
        <v>Nov</v>
      </c>
      <c r="G2263" s="4" t="s">
        <v>0</v>
      </c>
      <c r="H2263" s="4" t="s">
        <v>1</v>
      </c>
      <c r="I2263" s="4" t="s">
        <v>8</v>
      </c>
      <c r="J2263" s="4" t="s">
        <v>16</v>
      </c>
      <c r="K2263" s="4" t="s">
        <v>34</v>
      </c>
      <c r="L2263" s="4" t="s">
        <v>35</v>
      </c>
      <c r="M2263" s="8">
        <v>10</v>
      </c>
      <c r="N2263" s="5">
        <v>39.869999999999997</v>
      </c>
      <c r="O2263" s="6">
        <v>0.15</v>
      </c>
      <c r="P2263" s="5">
        <v>14.31</v>
      </c>
      <c r="Q2263" s="5">
        <f t="shared" si="140"/>
        <v>338.89499999999998</v>
      </c>
      <c r="R2263" s="5">
        <f t="shared" si="141"/>
        <v>143.1</v>
      </c>
      <c r="S2263" s="5">
        <f t="shared" si="142"/>
        <v>195.79499999999999</v>
      </c>
      <c r="T2263" s="7">
        <f t="shared" si="143"/>
        <v>0.57774531934670026</v>
      </c>
    </row>
    <row r="2264" spans="1:20" ht="15.6">
      <c r="A2264" s="2">
        <v>145</v>
      </c>
      <c r="B2264" s="3">
        <v>46330</v>
      </c>
      <c r="C2264" s="4">
        <f>YEAR(SalesDataTable[[#This Row],[Order Date]])</f>
        <v>2026</v>
      </c>
      <c r="D2264" s="16" t="str">
        <f>"Q"&amp;ROUNDUP(MONTH(SalesDataTable[[#This Row],[Order Date]])/3,0)</f>
        <v>Q4</v>
      </c>
      <c r="E2264" s="4">
        <f>MONTH(SalesDataTable[[#This Row],[Order Date]])</f>
        <v>11</v>
      </c>
      <c r="F2264" s="16" t="str">
        <f>TEXT(SalesDataTable[[#This Row],[Order Date]],"MMM")</f>
        <v>Nov</v>
      </c>
      <c r="G2264" s="4" t="s">
        <v>0</v>
      </c>
      <c r="H2264" s="4" t="s">
        <v>50</v>
      </c>
      <c r="I2264" s="4" t="s">
        <v>2</v>
      </c>
      <c r="J2264" s="4" t="s">
        <v>16</v>
      </c>
      <c r="K2264" s="4" t="s">
        <v>9</v>
      </c>
      <c r="L2264" s="4" t="s">
        <v>10</v>
      </c>
      <c r="M2264" s="8">
        <v>2</v>
      </c>
      <c r="N2264" s="5">
        <v>93.19</v>
      </c>
      <c r="O2264" s="6">
        <v>0.2</v>
      </c>
      <c r="P2264" s="5">
        <v>45.7</v>
      </c>
      <c r="Q2264" s="5">
        <f t="shared" si="140"/>
        <v>149.10400000000001</v>
      </c>
      <c r="R2264" s="5">
        <f t="shared" si="141"/>
        <v>91.4</v>
      </c>
      <c r="S2264" s="5">
        <f t="shared" si="142"/>
        <v>57.704000000000008</v>
      </c>
      <c r="T2264" s="7">
        <f t="shared" si="143"/>
        <v>0.38700504345959869</v>
      </c>
    </row>
    <row r="2265" spans="1:20" ht="15.6">
      <c r="A2265" s="2">
        <v>465</v>
      </c>
      <c r="B2265" s="3">
        <v>46330</v>
      </c>
      <c r="C2265" s="4">
        <f>YEAR(SalesDataTable[[#This Row],[Order Date]])</f>
        <v>2026</v>
      </c>
      <c r="D2265" s="16" t="str">
        <f>"Q"&amp;ROUNDUP(MONTH(SalesDataTable[[#This Row],[Order Date]])/3,0)</f>
        <v>Q4</v>
      </c>
      <c r="E2265" s="4">
        <f>MONTH(SalesDataTable[[#This Row],[Order Date]])</f>
        <v>11</v>
      </c>
      <c r="F2265" s="16" t="str">
        <f>TEXT(SalesDataTable[[#This Row],[Order Date]],"MMM")</f>
        <v>Nov</v>
      </c>
      <c r="G2265" s="4" t="s">
        <v>6</v>
      </c>
      <c r="H2265" s="4" t="s">
        <v>43</v>
      </c>
      <c r="I2265" s="4" t="s">
        <v>2</v>
      </c>
      <c r="J2265" s="4" t="s">
        <v>3</v>
      </c>
      <c r="K2265" s="4" t="s">
        <v>34</v>
      </c>
      <c r="L2265" s="4" t="s">
        <v>35</v>
      </c>
      <c r="M2265" s="8">
        <v>3</v>
      </c>
      <c r="N2265" s="5">
        <v>41.29</v>
      </c>
      <c r="O2265" s="6">
        <v>0.05</v>
      </c>
      <c r="P2265" s="5">
        <v>14.43</v>
      </c>
      <c r="Q2265" s="5">
        <f t="shared" si="140"/>
        <v>117.6765</v>
      </c>
      <c r="R2265" s="5">
        <f t="shared" si="141"/>
        <v>43.29</v>
      </c>
      <c r="S2265" s="5">
        <f t="shared" si="142"/>
        <v>74.386500000000012</v>
      </c>
      <c r="T2265" s="7">
        <f t="shared" si="143"/>
        <v>0.63212706020318421</v>
      </c>
    </row>
    <row r="2266" spans="1:20" ht="15.6">
      <c r="A2266" s="2">
        <v>1449</v>
      </c>
      <c r="B2266" s="3">
        <v>46330</v>
      </c>
      <c r="C2266" s="4">
        <f>YEAR(SalesDataTable[[#This Row],[Order Date]])</f>
        <v>2026</v>
      </c>
      <c r="D2266" s="16" t="str">
        <f>"Q"&amp;ROUNDUP(MONTH(SalesDataTable[[#This Row],[Order Date]])/3,0)</f>
        <v>Q4</v>
      </c>
      <c r="E2266" s="4">
        <f>MONTH(SalesDataTable[[#This Row],[Order Date]])</f>
        <v>11</v>
      </c>
      <c r="F2266" s="16" t="str">
        <f>TEXT(SalesDataTable[[#This Row],[Order Date]],"MMM")</f>
        <v>Nov</v>
      </c>
      <c r="G2266" s="4" t="s">
        <v>20</v>
      </c>
      <c r="H2266" s="4" t="s">
        <v>33</v>
      </c>
      <c r="I2266" s="4" t="s">
        <v>2</v>
      </c>
      <c r="J2266" s="4" t="s">
        <v>3</v>
      </c>
      <c r="K2266" s="4" t="s">
        <v>4</v>
      </c>
      <c r="L2266" s="4" t="s">
        <v>22</v>
      </c>
      <c r="M2266" s="8">
        <v>1</v>
      </c>
      <c r="N2266" s="5">
        <v>50.76</v>
      </c>
      <c r="O2266" s="6">
        <v>0.1</v>
      </c>
      <c r="P2266" s="5">
        <v>22.72</v>
      </c>
      <c r="Q2266" s="5">
        <f t="shared" si="140"/>
        <v>45.683999999999997</v>
      </c>
      <c r="R2266" s="5">
        <f t="shared" si="141"/>
        <v>22.72</v>
      </c>
      <c r="S2266" s="5">
        <f t="shared" si="142"/>
        <v>22.963999999999999</v>
      </c>
      <c r="T2266" s="7">
        <f t="shared" si="143"/>
        <v>0.50267051921898254</v>
      </c>
    </row>
    <row r="2267" spans="1:20" ht="15.6">
      <c r="A2267" s="2">
        <v>1802</v>
      </c>
      <c r="B2267" s="3">
        <v>46330</v>
      </c>
      <c r="C2267" s="4">
        <f>YEAR(SalesDataTable[[#This Row],[Order Date]])</f>
        <v>2026</v>
      </c>
      <c r="D2267" s="16" t="str">
        <f>"Q"&amp;ROUNDUP(MONTH(SalesDataTable[[#This Row],[Order Date]])/3,0)</f>
        <v>Q4</v>
      </c>
      <c r="E2267" s="4">
        <f>MONTH(SalesDataTable[[#This Row],[Order Date]])</f>
        <v>11</v>
      </c>
      <c r="F2267" s="16" t="str">
        <f>TEXT(SalesDataTable[[#This Row],[Order Date]],"MMM")</f>
        <v>Nov</v>
      </c>
      <c r="G2267" s="4" t="s">
        <v>11</v>
      </c>
      <c r="H2267" s="4" t="s">
        <v>52</v>
      </c>
      <c r="I2267" s="4" t="s">
        <v>19</v>
      </c>
      <c r="J2267" s="4" t="s">
        <v>16</v>
      </c>
      <c r="K2267" s="4" t="s">
        <v>14</v>
      </c>
      <c r="L2267" s="4" t="s">
        <v>15</v>
      </c>
      <c r="M2267" s="8">
        <v>1</v>
      </c>
      <c r="N2267" s="5">
        <v>35.94</v>
      </c>
      <c r="O2267" s="6">
        <v>0.05</v>
      </c>
      <c r="P2267" s="5">
        <v>13.39</v>
      </c>
      <c r="Q2267" s="5">
        <f t="shared" si="140"/>
        <v>34.142999999999994</v>
      </c>
      <c r="R2267" s="5">
        <f t="shared" si="141"/>
        <v>13.39</v>
      </c>
      <c r="S2267" s="5">
        <f t="shared" si="142"/>
        <v>20.752999999999993</v>
      </c>
      <c r="T2267" s="7">
        <f t="shared" si="143"/>
        <v>0.60782590867820629</v>
      </c>
    </row>
    <row r="2268" spans="1:20" ht="15.6">
      <c r="A2268" s="2">
        <v>2645</v>
      </c>
      <c r="B2268" s="3">
        <v>46330</v>
      </c>
      <c r="C2268" s="4">
        <f>YEAR(SalesDataTable[[#This Row],[Order Date]])</f>
        <v>2026</v>
      </c>
      <c r="D2268" s="16" t="str">
        <f>"Q"&amp;ROUNDUP(MONTH(SalesDataTable[[#This Row],[Order Date]])/3,0)</f>
        <v>Q4</v>
      </c>
      <c r="E2268" s="4">
        <f>MONTH(SalesDataTable[[#This Row],[Order Date]])</f>
        <v>11</v>
      </c>
      <c r="F2268" s="16" t="str">
        <f>TEXT(SalesDataTable[[#This Row],[Order Date]],"MMM")</f>
        <v>Nov</v>
      </c>
      <c r="G2268" s="4" t="s">
        <v>0</v>
      </c>
      <c r="H2268" s="4" t="s">
        <v>50</v>
      </c>
      <c r="I2268" s="4" t="s">
        <v>19</v>
      </c>
      <c r="J2268" s="4" t="s">
        <v>13</v>
      </c>
      <c r="K2268" s="4" t="s">
        <v>9</v>
      </c>
      <c r="L2268" s="4" t="s">
        <v>46</v>
      </c>
      <c r="M2268" s="8">
        <v>4</v>
      </c>
      <c r="N2268" s="5">
        <v>70.010000000000005</v>
      </c>
      <c r="O2268" s="6">
        <v>0.05</v>
      </c>
      <c r="P2268" s="5">
        <v>31.43</v>
      </c>
      <c r="Q2268" s="5">
        <f t="shared" si="140"/>
        <v>266.03800000000001</v>
      </c>
      <c r="R2268" s="5">
        <f t="shared" si="141"/>
        <v>125.72</v>
      </c>
      <c r="S2268" s="5">
        <f t="shared" si="142"/>
        <v>140.31800000000001</v>
      </c>
      <c r="T2268" s="7">
        <f t="shared" si="143"/>
        <v>0.52743593020545942</v>
      </c>
    </row>
    <row r="2269" spans="1:20" ht="15.6">
      <c r="A2269" s="2">
        <v>3539</v>
      </c>
      <c r="B2269" s="3">
        <v>46330</v>
      </c>
      <c r="C2269" s="4">
        <f>YEAR(SalesDataTable[[#This Row],[Order Date]])</f>
        <v>2026</v>
      </c>
      <c r="D2269" s="16" t="str">
        <f>"Q"&amp;ROUNDUP(MONTH(SalesDataTable[[#This Row],[Order Date]])/3,0)</f>
        <v>Q4</v>
      </c>
      <c r="E2269" s="4">
        <f>MONTH(SalesDataTable[[#This Row],[Order Date]])</f>
        <v>11</v>
      </c>
      <c r="F2269" s="16" t="str">
        <f>TEXT(SalesDataTable[[#This Row],[Order Date]],"MMM")</f>
        <v>Nov</v>
      </c>
      <c r="G2269" s="4" t="s">
        <v>0</v>
      </c>
      <c r="H2269" s="4" t="s">
        <v>50</v>
      </c>
      <c r="I2269" s="4" t="s">
        <v>28</v>
      </c>
      <c r="J2269" s="4" t="s">
        <v>3</v>
      </c>
      <c r="K2269" s="4" t="s">
        <v>9</v>
      </c>
      <c r="L2269" s="4" t="s">
        <v>37</v>
      </c>
      <c r="M2269" s="8">
        <v>3</v>
      </c>
      <c r="N2269" s="5">
        <v>152.32</v>
      </c>
      <c r="O2269" s="6">
        <v>0.1</v>
      </c>
      <c r="P2269" s="5">
        <v>79.36</v>
      </c>
      <c r="Q2269" s="5">
        <f t="shared" si="140"/>
        <v>411.26400000000001</v>
      </c>
      <c r="R2269" s="5">
        <f t="shared" si="141"/>
        <v>238.07999999999998</v>
      </c>
      <c r="S2269" s="5">
        <f t="shared" si="142"/>
        <v>173.18400000000003</v>
      </c>
      <c r="T2269" s="7">
        <f t="shared" si="143"/>
        <v>0.42110177404295057</v>
      </c>
    </row>
    <row r="2270" spans="1:20" ht="15.6">
      <c r="A2270" s="2">
        <v>4309</v>
      </c>
      <c r="B2270" s="3">
        <v>46330</v>
      </c>
      <c r="C2270" s="4">
        <f>YEAR(SalesDataTable[[#This Row],[Order Date]])</f>
        <v>2026</v>
      </c>
      <c r="D2270" s="16" t="str">
        <f>"Q"&amp;ROUNDUP(MONTH(SalesDataTable[[#This Row],[Order Date]])/3,0)</f>
        <v>Q4</v>
      </c>
      <c r="E2270" s="4">
        <f>MONTH(SalesDataTable[[#This Row],[Order Date]])</f>
        <v>11</v>
      </c>
      <c r="F2270" s="16" t="str">
        <f>TEXT(SalesDataTable[[#This Row],[Order Date]],"MMM")</f>
        <v>Nov</v>
      </c>
      <c r="G2270" s="4" t="s">
        <v>20</v>
      </c>
      <c r="H2270" s="4" t="s">
        <v>33</v>
      </c>
      <c r="I2270" s="4" t="s">
        <v>2</v>
      </c>
      <c r="J2270" s="4" t="s">
        <v>16</v>
      </c>
      <c r="K2270" s="4" t="s">
        <v>4</v>
      </c>
      <c r="L2270" s="4" t="s">
        <v>22</v>
      </c>
      <c r="M2270" s="8">
        <v>1</v>
      </c>
      <c r="N2270" s="5">
        <v>50.32</v>
      </c>
      <c r="O2270" s="6">
        <v>0.05</v>
      </c>
      <c r="P2270" s="5">
        <v>22.46</v>
      </c>
      <c r="Q2270" s="5">
        <f t="shared" si="140"/>
        <v>47.803999999999995</v>
      </c>
      <c r="R2270" s="5">
        <f t="shared" si="141"/>
        <v>22.46</v>
      </c>
      <c r="S2270" s="5">
        <f t="shared" si="142"/>
        <v>25.343999999999994</v>
      </c>
      <c r="T2270" s="7">
        <f t="shared" si="143"/>
        <v>0.53016483976236295</v>
      </c>
    </row>
    <row r="2271" spans="1:20" ht="15.6">
      <c r="A2271" s="2">
        <v>4355</v>
      </c>
      <c r="B2271" s="3">
        <v>46330</v>
      </c>
      <c r="C2271" s="4">
        <f>YEAR(SalesDataTable[[#This Row],[Order Date]])</f>
        <v>2026</v>
      </c>
      <c r="D2271" s="16" t="str">
        <f>"Q"&amp;ROUNDUP(MONTH(SalesDataTable[[#This Row],[Order Date]])/3,0)</f>
        <v>Q4</v>
      </c>
      <c r="E2271" s="4">
        <f>MONTH(SalesDataTable[[#This Row],[Order Date]])</f>
        <v>11</v>
      </c>
      <c r="F2271" s="16" t="str">
        <f>TEXT(SalesDataTable[[#This Row],[Order Date]],"MMM")</f>
        <v>Nov</v>
      </c>
      <c r="G2271" s="4" t="s">
        <v>11</v>
      </c>
      <c r="H2271" s="4" t="s">
        <v>12</v>
      </c>
      <c r="I2271" s="4" t="s">
        <v>19</v>
      </c>
      <c r="J2271" s="4" t="s">
        <v>3</v>
      </c>
      <c r="K2271" s="4" t="s">
        <v>9</v>
      </c>
      <c r="L2271" s="4" t="s">
        <v>37</v>
      </c>
      <c r="M2271" s="8">
        <v>2</v>
      </c>
      <c r="N2271" s="5">
        <v>151.04</v>
      </c>
      <c r="O2271" s="6">
        <v>0.15</v>
      </c>
      <c r="P2271" s="5">
        <v>76.97</v>
      </c>
      <c r="Q2271" s="5">
        <f t="shared" si="140"/>
        <v>256.76799999999997</v>
      </c>
      <c r="R2271" s="5">
        <f t="shared" si="141"/>
        <v>153.94</v>
      </c>
      <c r="S2271" s="5">
        <f t="shared" si="142"/>
        <v>102.82799999999997</v>
      </c>
      <c r="T2271" s="7">
        <f t="shared" si="143"/>
        <v>0.40047046360917243</v>
      </c>
    </row>
    <row r="2272" spans="1:20" ht="15.6">
      <c r="A2272" s="2">
        <v>5052</v>
      </c>
      <c r="B2272" s="3">
        <v>46330</v>
      </c>
      <c r="C2272" s="4">
        <f>YEAR(SalesDataTable[[#This Row],[Order Date]])</f>
        <v>2026</v>
      </c>
      <c r="D2272" s="16" t="str">
        <f>"Q"&amp;ROUNDUP(MONTH(SalesDataTable[[#This Row],[Order Date]])/3,0)</f>
        <v>Q4</v>
      </c>
      <c r="E2272" s="4">
        <f>MONTH(SalesDataTable[[#This Row],[Order Date]])</f>
        <v>11</v>
      </c>
      <c r="F2272" s="16" t="str">
        <f>TEXT(SalesDataTable[[#This Row],[Order Date]],"MMM")</f>
        <v>Nov</v>
      </c>
      <c r="G2272" s="4" t="s">
        <v>0</v>
      </c>
      <c r="H2272" s="4" t="s">
        <v>50</v>
      </c>
      <c r="I2272" s="4" t="s">
        <v>28</v>
      </c>
      <c r="J2272" s="4" t="s">
        <v>3</v>
      </c>
      <c r="K2272" s="4" t="s">
        <v>4</v>
      </c>
      <c r="L2272" s="4" t="s">
        <v>26</v>
      </c>
      <c r="M2272" s="8">
        <v>3</v>
      </c>
      <c r="N2272" s="5">
        <v>41.12</v>
      </c>
      <c r="O2272" s="6">
        <v>0.1</v>
      </c>
      <c r="P2272" s="5">
        <v>16.670000000000002</v>
      </c>
      <c r="Q2272" s="5">
        <f t="shared" si="140"/>
        <v>111.02399999999999</v>
      </c>
      <c r="R2272" s="5">
        <f t="shared" si="141"/>
        <v>50.010000000000005</v>
      </c>
      <c r="S2272" s="5">
        <f t="shared" si="142"/>
        <v>61.013999999999982</v>
      </c>
      <c r="T2272" s="7">
        <f t="shared" si="143"/>
        <v>0.54955685257241671</v>
      </c>
    </row>
    <row r="2273" spans="1:20" ht="15.6">
      <c r="A2273" s="2">
        <v>9</v>
      </c>
      <c r="B2273" s="3">
        <v>46331</v>
      </c>
      <c r="C2273" s="4">
        <f>YEAR(SalesDataTable[[#This Row],[Order Date]])</f>
        <v>2026</v>
      </c>
      <c r="D2273" s="16" t="str">
        <f>"Q"&amp;ROUNDUP(MONTH(SalesDataTable[[#This Row],[Order Date]])/3,0)</f>
        <v>Q4</v>
      </c>
      <c r="E2273" s="4">
        <f>MONTH(SalesDataTable[[#This Row],[Order Date]])</f>
        <v>11</v>
      </c>
      <c r="F2273" s="16" t="str">
        <f>TEXT(SalesDataTable[[#This Row],[Order Date]],"MMM")</f>
        <v>Nov</v>
      </c>
      <c r="G2273" s="4" t="s">
        <v>0</v>
      </c>
      <c r="H2273" s="4" t="s">
        <v>50</v>
      </c>
      <c r="I2273" s="4" t="s">
        <v>2</v>
      </c>
      <c r="J2273" s="4" t="s">
        <v>13</v>
      </c>
      <c r="K2273" s="4" t="s">
        <v>9</v>
      </c>
      <c r="L2273" s="4" t="s">
        <v>17</v>
      </c>
      <c r="M2273" s="8">
        <v>1</v>
      </c>
      <c r="N2273" s="5">
        <v>140.59</v>
      </c>
      <c r="O2273" s="6">
        <v>0.1</v>
      </c>
      <c r="P2273" s="5">
        <v>79.510000000000005</v>
      </c>
      <c r="Q2273" s="5">
        <f t="shared" si="140"/>
        <v>126.53100000000001</v>
      </c>
      <c r="R2273" s="5">
        <f t="shared" si="141"/>
        <v>79.510000000000005</v>
      </c>
      <c r="S2273" s="5">
        <f t="shared" si="142"/>
        <v>47.021000000000001</v>
      </c>
      <c r="T2273" s="7">
        <f t="shared" si="143"/>
        <v>0.37161644182058151</v>
      </c>
    </row>
    <row r="2274" spans="1:20" ht="15.6">
      <c r="A2274" s="2">
        <v>703</v>
      </c>
      <c r="B2274" s="3">
        <v>46331</v>
      </c>
      <c r="C2274" s="4">
        <f>YEAR(SalesDataTable[[#This Row],[Order Date]])</f>
        <v>2026</v>
      </c>
      <c r="D2274" s="16" t="str">
        <f>"Q"&amp;ROUNDUP(MONTH(SalesDataTable[[#This Row],[Order Date]])/3,0)</f>
        <v>Q4</v>
      </c>
      <c r="E2274" s="4">
        <f>MONTH(SalesDataTable[[#This Row],[Order Date]])</f>
        <v>11</v>
      </c>
      <c r="F2274" s="16" t="str">
        <f>TEXT(SalesDataTable[[#This Row],[Order Date]],"MMM")</f>
        <v>Nov</v>
      </c>
      <c r="G2274" s="4" t="s">
        <v>6</v>
      </c>
      <c r="H2274" s="4" t="s">
        <v>49</v>
      </c>
      <c r="I2274" s="4" t="s">
        <v>2</v>
      </c>
      <c r="J2274" s="4" t="s">
        <v>3</v>
      </c>
      <c r="K2274" s="4" t="s">
        <v>14</v>
      </c>
      <c r="L2274" s="4" t="s">
        <v>48</v>
      </c>
      <c r="M2274" s="8">
        <v>2</v>
      </c>
      <c r="N2274" s="5">
        <v>160.68</v>
      </c>
      <c r="O2274" s="6">
        <v>0</v>
      </c>
      <c r="P2274" s="5">
        <v>89.49</v>
      </c>
      <c r="Q2274" s="5">
        <f t="shared" si="140"/>
        <v>321.36</v>
      </c>
      <c r="R2274" s="5">
        <f t="shared" si="141"/>
        <v>178.98</v>
      </c>
      <c r="S2274" s="5">
        <f t="shared" si="142"/>
        <v>142.38000000000002</v>
      </c>
      <c r="T2274" s="7">
        <f t="shared" si="143"/>
        <v>0.4430545182972368</v>
      </c>
    </row>
    <row r="2275" spans="1:20" ht="15.6">
      <c r="A2275" s="2">
        <v>1627</v>
      </c>
      <c r="B2275" s="3">
        <v>46331</v>
      </c>
      <c r="C2275" s="4">
        <f>YEAR(SalesDataTable[[#This Row],[Order Date]])</f>
        <v>2026</v>
      </c>
      <c r="D2275" s="16" t="str">
        <f>"Q"&amp;ROUNDUP(MONTH(SalesDataTable[[#This Row],[Order Date]])/3,0)</f>
        <v>Q4</v>
      </c>
      <c r="E2275" s="4">
        <f>MONTH(SalesDataTable[[#This Row],[Order Date]])</f>
        <v>11</v>
      </c>
      <c r="F2275" s="16" t="str">
        <f>TEXT(SalesDataTable[[#This Row],[Order Date]],"MMM")</f>
        <v>Nov</v>
      </c>
      <c r="G2275" s="4" t="s">
        <v>20</v>
      </c>
      <c r="H2275" s="4" t="s">
        <v>21</v>
      </c>
      <c r="I2275" s="4" t="s">
        <v>2</v>
      </c>
      <c r="J2275" s="4" t="s">
        <v>3</v>
      </c>
      <c r="K2275" s="4" t="s">
        <v>34</v>
      </c>
      <c r="L2275" s="4" t="s">
        <v>45</v>
      </c>
      <c r="M2275" s="8">
        <v>6</v>
      </c>
      <c r="N2275" s="5">
        <v>49.7</v>
      </c>
      <c r="O2275" s="6">
        <v>0</v>
      </c>
      <c r="P2275" s="5">
        <v>22.34</v>
      </c>
      <c r="Q2275" s="5">
        <f t="shared" si="140"/>
        <v>298.20000000000005</v>
      </c>
      <c r="R2275" s="5">
        <f t="shared" si="141"/>
        <v>134.04</v>
      </c>
      <c r="S2275" s="5">
        <f t="shared" si="142"/>
        <v>164.16000000000005</v>
      </c>
      <c r="T2275" s="7">
        <f t="shared" si="143"/>
        <v>0.55050301810865199</v>
      </c>
    </row>
    <row r="2276" spans="1:20" ht="15.6">
      <c r="A2276" s="2">
        <v>1760</v>
      </c>
      <c r="B2276" s="3">
        <v>46331</v>
      </c>
      <c r="C2276" s="4">
        <f>YEAR(SalesDataTable[[#This Row],[Order Date]])</f>
        <v>2026</v>
      </c>
      <c r="D2276" s="16" t="str">
        <f>"Q"&amp;ROUNDUP(MONTH(SalesDataTable[[#This Row],[Order Date]])/3,0)</f>
        <v>Q4</v>
      </c>
      <c r="E2276" s="4">
        <f>MONTH(SalesDataTable[[#This Row],[Order Date]])</f>
        <v>11</v>
      </c>
      <c r="F2276" s="16" t="str">
        <f>TEXT(SalesDataTable[[#This Row],[Order Date]],"MMM")</f>
        <v>Nov</v>
      </c>
      <c r="G2276" s="4" t="s">
        <v>6</v>
      </c>
      <c r="H2276" s="4" t="s">
        <v>41</v>
      </c>
      <c r="I2276" s="4" t="s">
        <v>19</v>
      </c>
      <c r="J2276" s="4" t="s">
        <v>3</v>
      </c>
      <c r="K2276" s="4" t="s">
        <v>4</v>
      </c>
      <c r="L2276" s="4" t="s">
        <v>5</v>
      </c>
      <c r="M2276" s="8">
        <v>3</v>
      </c>
      <c r="N2276" s="5">
        <v>80.400000000000006</v>
      </c>
      <c r="O2276" s="6">
        <v>0.05</v>
      </c>
      <c r="P2276" s="5">
        <v>42.82</v>
      </c>
      <c r="Q2276" s="5">
        <f t="shared" si="140"/>
        <v>229.14000000000001</v>
      </c>
      <c r="R2276" s="5">
        <f t="shared" si="141"/>
        <v>128.46</v>
      </c>
      <c r="S2276" s="5">
        <f t="shared" si="142"/>
        <v>100.68</v>
      </c>
      <c r="T2276" s="7">
        <f t="shared" si="143"/>
        <v>0.43938203718250851</v>
      </c>
    </row>
    <row r="2277" spans="1:20" ht="15.6">
      <c r="A2277" s="2">
        <v>2268</v>
      </c>
      <c r="B2277" s="3">
        <v>46331</v>
      </c>
      <c r="C2277" s="4">
        <f>YEAR(SalesDataTable[[#This Row],[Order Date]])</f>
        <v>2026</v>
      </c>
      <c r="D2277" s="16" t="str">
        <f>"Q"&amp;ROUNDUP(MONTH(SalesDataTable[[#This Row],[Order Date]])/3,0)</f>
        <v>Q4</v>
      </c>
      <c r="E2277" s="4">
        <f>MONTH(SalesDataTable[[#This Row],[Order Date]])</f>
        <v>11</v>
      </c>
      <c r="F2277" s="16" t="str">
        <f>TEXT(SalesDataTable[[#This Row],[Order Date]],"MMM")</f>
        <v>Nov</v>
      </c>
      <c r="G2277" s="4" t="s">
        <v>6</v>
      </c>
      <c r="H2277" s="4" t="s">
        <v>7</v>
      </c>
      <c r="I2277" s="4" t="s">
        <v>19</v>
      </c>
      <c r="J2277" s="4" t="s">
        <v>13</v>
      </c>
      <c r="K2277" s="4" t="s">
        <v>9</v>
      </c>
      <c r="L2277" s="4" t="s">
        <v>37</v>
      </c>
      <c r="M2277" s="8">
        <v>4</v>
      </c>
      <c r="N2277" s="5">
        <v>151.38999999999999</v>
      </c>
      <c r="O2277" s="6">
        <v>0.05</v>
      </c>
      <c r="P2277" s="5">
        <v>80.66</v>
      </c>
      <c r="Q2277" s="5">
        <f t="shared" si="140"/>
        <v>575.28199999999993</v>
      </c>
      <c r="R2277" s="5">
        <f t="shared" si="141"/>
        <v>322.64</v>
      </c>
      <c r="S2277" s="5">
        <f t="shared" si="142"/>
        <v>252.64199999999994</v>
      </c>
      <c r="T2277" s="7">
        <f t="shared" si="143"/>
        <v>0.43916201097896329</v>
      </c>
    </row>
    <row r="2278" spans="1:20" ht="15.6">
      <c r="A2278" s="2">
        <v>2636</v>
      </c>
      <c r="B2278" s="3">
        <v>46331</v>
      </c>
      <c r="C2278" s="4">
        <f>YEAR(SalesDataTable[[#This Row],[Order Date]])</f>
        <v>2026</v>
      </c>
      <c r="D2278" s="16" t="str">
        <f>"Q"&amp;ROUNDUP(MONTH(SalesDataTable[[#This Row],[Order Date]])/3,0)</f>
        <v>Q4</v>
      </c>
      <c r="E2278" s="4">
        <f>MONTH(SalesDataTable[[#This Row],[Order Date]])</f>
        <v>11</v>
      </c>
      <c r="F2278" s="16" t="str">
        <f>TEXT(SalesDataTable[[#This Row],[Order Date]],"MMM")</f>
        <v>Nov</v>
      </c>
      <c r="G2278" s="4" t="s">
        <v>6</v>
      </c>
      <c r="H2278" s="4" t="s">
        <v>49</v>
      </c>
      <c r="I2278" s="4" t="s">
        <v>19</v>
      </c>
      <c r="J2278" s="4" t="s">
        <v>16</v>
      </c>
      <c r="K2278" s="4" t="s">
        <v>14</v>
      </c>
      <c r="L2278" s="4" t="s">
        <v>32</v>
      </c>
      <c r="M2278" s="8">
        <v>2</v>
      </c>
      <c r="N2278" s="5">
        <v>45.44</v>
      </c>
      <c r="O2278" s="6">
        <v>0.05</v>
      </c>
      <c r="P2278" s="5">
        <v>18.2</v>
      </c>
      <c r="Q2278" s="5">
        <f t="shared" si="140"/>
        <v>86.335999999999999</v>
      </c>
      <c r="R2278" s="5">
        <f t="shared" si="141"/>
        <v>36.4</v>
      </c>
      <c r="S2278" s="5">
        <f t="shared" si="142"/>
        <v>49.936</v>
      </c>
      <c r="T2278" s="7">
        <f t="shared" si="143"/>
        <v>0.57839140103780584</v>
      </c>
    </row>
    <row r="2279" spans="1:20" ht="15.6">
      <c r="A2279" s="2">
        <v>3255</v>
      </c>
      <c r="B2279" s="3">
        <v>46331</v>
      </c>
      <c r="C2279" s="4">
        <f>YEAR(SalesDataTable[[#This Row],[Order Date]])</f>
        <v>2026</v>
      </c>
      <c r="D2279" s="16" t="str">
        <f>"Q"&amp;ROUNDUP(MONTH(SalesDataTable[[#This Row],[Order Date]])/3,0)</f>
        <v>Q4</v>
      </c>
      <c r="E2279" s="4">
        <f>MONTH(SalesDataTable[[#This Row],[Order Date]])</f>
        <v>11</v>
      </c>
      <c r="F2279" s="16" t="str">
        <f>TEXT(SalesDataTable[[#This Row],[Order Date]],"MMM")</f>
        <v>Nov</v>
      </c>
      <c r="G2279" s="4" t="s">
        <v>20</v>
      </c>
      <c r="H2279" s="4" t="s">
        <v>47</v>
      </c>
      <c r="I2279" s="4" t="s">
        <v>2</v>
      </c>
      <c r="J2279" s="4" t="s">
        <v>13</v>
      </c>
      <c r="K2279" s="4" t="s">
        <v>9</v>
      </c>
      <c r="L2279" s="4" t="s">
        <v>46</v>
      </c>
      <c r="M2279" s="8">
        <v>2</v>
      </c>
      <c r="N2279" s="5">
        <v>70.790000000000006</v>
      </c>
      <c r="O2279" s="6">
        <v>0.15</v>
      </c>
      <c r="P2279" s="5">
        <v>33.32</v>
      </c>
      <c r="Q2279" s="5">
        <f t="shared" si="140"/>
        <v>120.343</v>
      </c>
      <c r="R2279" s="5">
        <f t="shared" si="141"/>
        <v>66.64</v>
      </c>
      <c r="S2279" s="5">
        <f t="shared" si="142"/>
        <v>53.703000000000003</v>
      </c>
      <c r="T2279" s="7">
        <f t="shared" si="143"/>
        <v>0.44624947026416162</v>
      </c>
    </row>
    <row r="2280" spans="1:20" ht="15.6">
      <c r="A2280" s="2">
        <v>4326</v>
      </c>
      <c r="B2280" s="3">
        <v>46331</v>
      </c>
      <c r="C2280" s="4">
        <f>YEAR(SalesDataTable[[#This Row],[Order Date]])</f>
        <v>2026</v>
      </c>
      <c r="D2280" s="16" t="str">
        <f>"Q"&amp;ROUNDUP(MONTH(SalesDataTable[[#This Row],[Order Date]])/3,0)</f>
        <v>Q4</v>
      </c>
      <c r="E2280" s="4">
        <f>MONTH(SalesDataTable[[#This Row],[Order Date]])</f>
        <v>11</v>
      </c>
      <c r="F2280" s="16" t="str">
        <f>TEXT(SalesDataTable[[#This Row],[Order Date]],"MMM")</f>
        <v>Nov</v>
      </c>
      <c r="G2280" s="4" t="s">
        <v>11</v>
      </c>
      <c r="H2280" s="4" t="s">
        <v>25</v>
      </c>
      <c r="I2280" s="4" t="s">
        <v>19</v>
      </c>
      <c r="J2280" s="4" t="s">
        <v>3</v>
      </c>
      <c r="K2280" s="4" t="s">
        <v>14</v>
      </c>
      <c r="L2280" s="4" t="s">
        <v>15</v>
      </c>
      <c r="M2280" s="8">
        <v>1</v>
      </c>
      <c r="N2280" s="5">
        <v>35.630000000000003</v>
      </c>
      <c r="O2280" s="6">
        <v>0</v>
      </c>
      <c r="P2280" s="5">
        <v>13.47</v>
      </c>
      <c r="Q2280" s="5">
        <f t="shared" si="140"/>
        <v>35.630000000000003</v>
      </c>
      <c r="R2280" s="5">
        <f t="shared" si="141"/>
        <v>13.47</v>
      </c>
      <c r="S2280" s="5">
        <f t="shared" si="142"/>
        <v>22.160000000000004</v>
      </c>
      <c r="T2280" s="7">
        <f t="shared" si="143"/>
        <v>0.62194779680044909</v>
      </c>
    </row>
    <row r="2281" spans="1:20" ht="15.6">
      <c r="A2281" s="2">
        <v>4346</v>
      </c>
      <c r="B2281" s="3">
        <v>46331</v>
      </c>
      <c r="C2281" s="4">
        <f>YEAR(SalesDataTable[[#This Row],[Order Date]])</f>
        <v>2026</v>
      </c>
      <c r="D2281" s="16" t="str">
        <f>"Q"&amp;ROUNDUP(MONTH(SalesDataTable[[#This Row],[Order Date]])/3,0)</f>
        <v>Q4</v>
      </c>
      <c r="E2281" s="4">
        <f>MONTH(SalesDataTable[[#This Row],[Order Date]])</f>
        <v>11</v>
      </c>
      <c r="F2281" s="16" t="str">
        <f>TEXT(SalesDataTable[[#This Row],[Order Date]],"MMM")</f>
        <v>Nov</v>
      </c>
      <c r="G2281" s="4" t="s">
        <v>0</v>
      </c>
      <c r="H2281" s="4" t="s">
        <v>50</v>
      </c>
      <c r="I2281" s="4" t="s">
        <v>2</v>
      </c>
      <c r="J2281" s="4" t="s">
        <v>16</v>
      </c>
      <c r="K2281" s="4" t="s">
        <v>9</v>
      </c>
      <c r="L2281" s="4" t="s">
        <v>46</v>
      </c>
      <c r="M2281" s="8">
        <v>3</v>
      </c>
      <c r="N2281" s="5">
        <v>73.010000000000005</v>
      </c>
      <c r="O2281" s="6">
        <v>0.15</v>
      </c>
      <c r="P2281" s="5">
        <v>32.49</v>
      </c>
      <c r="Q2281" s="5">
        <f t="shared" si="140"/>
        <v>186.17550000000003</v>
      </c>
      <c r="R2281" s="5">
        <f t="shared" si="141"/>
        <v>97.47</v>
      </c>
      <c r="S2281" s="5">
        <f t="shared" si="142"/>
        <v>88.705500000000029</v>
      </c>
      <c r="T2281" s="7">
        <f t="shared" si="143"/>
        <v>0.47646172562984934</v>
      </c>
    </row>
    <row r="2282" spans="1:20" ht="15.6">
      <c r="A2282" s="2">
        <v>266</v>
      </c>
      <c r="B2282" s="3">
        <v>46332</v>
      </c>
      <c r="C2282" s="4">
        <f>YEAR(SalesDataTable[[#This Row],[Order Date]])</f>
        <v>2026</v>
      </c>
      <c r="D2282" s="16" t="str">
        <f>"Q"&amp;ROUNDUP(MONTH(SalesDataTable[[#This Row],[Order Date]])/3,0)</f>
        <v>Q4</v>
      </c>
      <c r="E2282" s="4">
        <f>MONTH(SalesDataTable[[#This Row],[Order Date]])</f>
        <v>11</v>
      </c>
      <c r="F2282" s="16" t="str">
        <f>TEXT(SalesDataTable[[#This Row],[Order Date]],"MMM")</f>
        <v>Nov</v>
      </c>
      <c r="G2282" s="4" t="s">
        <v>6</v>
      </c>
      <c r="H2282" s="4" t="s">
        <v>7</v>
      </c>
      <c r="I2282" s="4" t="s">
        <v>28</v>
      </c>
      <c r="J2282" s="4" t="s">
        <v>16</v>
      </c>
      <c r="K2282" s="4" t="s">
        <v>9</v>
      </c>
      <c r="L2282" s="4" t="s">
        <v>10</v>
      </c>
      <c r="M2282" s="8">
        <v>1</v>
      </c>
      <c r="N2282" s="5">
        <v>93.48</v>
      </c>
      <c r="O2282" s="6">
        <v>0.05</v>
      </c>
      <c r="P2282" s="5">
        <v>46.34</v>
      </c>
      <c r="Q2282" s="5">
        <f t="shared" si="140"/>
        <v>88.805999999999997</v>
      </c>
      <c r="R2282" s="5">
        <f t="shared" si="141"/>
        <v>46.34</v>
      </c>
      <c r="S2282" s="5">
        <f t="shared" si="142"/>
        <v>42.465999999999994</v>
      </c>
      <c r="T2282" s="7">
        <f t="shared" si="143"/>
        <v>0.47818841069297113</v>
      </c>
    </row>
    <row r="2283" spans="1:20" ht="15.6">
      <c r="A2283" s="2">
        <v>274</v>
      </c>
      <c r="B2283" s="3">
        <v>46332</v>
      </c>
      <c r="C2283" s="4">
        <f>YEAR(SalesDataTable[[#This Row],[Order Date]])</f>
        <v>2026</v>
      </c>
      <c r="D2283" s="16" t="str">
        <f>"Q"&amp;ROUNDUP(MONTH(SalesDataTable[[#This Row],[Order Date]])/3,0)</f>
        <v>Q4</v>
      </c>
      <c r="E2283" s="4">
        <f>MONTH(SalesDataTable[[#This Row],[Order Date]])</f>
        <v>11</v>
      </c>
      <c r="F2283" s="16" t="str">
        <f>TEXT(SalesDataTable[[#This Row],[Order Date]],"MMM")</f>
        <v>Nov</v>
      </c>
      <c r="G2283" s="4" t="s">
        <v>6</v>
      </c>
      <c r="H2283" s="4" t="s">
        <v>7</v>
      </c>
      <c r="I2283" s="4" t="s">
        <v>2</v>
      </c>
      <c r="J2283" s="4" t="s">
        <v>16</v>
      </c>
      <c r="K2283" s="4" t="s">
        <v>4</v>
      </c>
      <c r="L2283" s="4" t="s">
        <v>5</v>
      </c>
      <c r="M2283" s="8">
        <v>1</v>
      </c>
      <c r="N2283" s="5">
        <v>82.89</v>
      </c>
      <c r="O2283" s="6">
        <v>0</v>
      </c>
      <c r="P2283" s="5">
        <v>41.44</v>
      </c>
      <c r="Q2283" s="5">
        <f t="shared" si="140"/>
        <v>82.89</v>
      </c>
      <c r="R2283" s="5">
        <f t="shared" si="141"/>
        <v>41.44</v>
      </c>
      <c r="S2283" s="5">
        <f t="shared" si="142"/>
        <v>41.45</v>
      </c>
      <c r="T2283" s="7">
        <f t="shared" si="143"/>
        <v>0.50006032090722652</v>
      </c>
    </row>
    <row r="2284" spans="1:20" ht="15.6">
      <c r="A2284" s="2">
        <v>1135</v>
      </c>
      <c r="B2284" s="3">
        <v>46332</v>
      </c>
      <c r="C2284" s="4">
        <f>YEAR(SalesDataTable[[#This Row],[Order Date]])</f>
        <v>2026</v>
      </c>
      <c r="D2284" s="16" t="str">
        <f>"Q"&amp;ROUNDUP(MONTH(SalesDataTable[[#This Row],[Order Date]])/3,0)</f>
        <v>Q4</v>
      </c>
      <c r="E2284" s="4">
        <f>MONTH(SalesDataTable[[#This Row],[Order Date]])</f>
        <v>11</v>
      </c>
      <c r="F2284" s="16" t="str">
        <f>TEXT(SalesDataTable[[#This Row],[Order Date]],"MMM")</f>
        <v>Nov</v>
      </c>
      <c r="G2284" s="4" t="s">
        <v>20</v>
      </c>
      <c r="H2284" s="4" t="s">
        <v>31</v>
      </c>
      <c r="I2284" s="4" t="s">
        <v>2</v>
      </c>
      <c r="J2284" s="4" t="s">
        <v>13</v>
      </c>
      <c r="K2284" s="4" t="s">
        <v>14</v>
      </c>
      <c r="L2284" s="4" t="s">
        <v>15</v>
      </c>
      <c r="M2284" s="8">
        <v>2</v>
      </c>
      <c r="N2284" s="5">
        <v>35.71</v>
      </c>
      <c r="O2284" s="6">
        <v>0.2</v>
      </c>
      <c r="P2284" s="5">
        <v>13.48</v>
      </c>
      <c r="Q2284" s="5">
        <f t="shared" si="140"/>
        <v>57.136000000000003</v>
      </c>
      <c r="R2284" s="5">
        <f t="shared" si="141"/>
        <v>26.96</v>
      </c>
      <c r="S2284" s="5">
        <f t="shared" si="142"/>
        <v>30.176000000000002</v>
      </c>
      <c r="T2284" s="7">
        <f t="shared" si="143"/>
        <v>0.52814337720526461</v>
      </c>
    </row>
    <row r="2285" spans="1:20" ht="15.6">
      <c r="A2285" s="2">
        <v>2166</v>
      </c>
      <c r="B2285" s="3">
        <v>46332</v>
      </c>
      <c r="C2285" s="4">
        <f>YEAR(SalesDataTable[[#This Row],[Order Date]])</f>
        <v>2026</v>
      </c>
      <c r="D2285" s="16" t="str">
        <f>"Q"&amp;ROUNDUP(MONTH(SalesDataTable[[#This Row],[Order Date]])/3,0)</f>
        <v>Q4</v>
      </c>
      <c r="E2285" s="4">
        <f>MONTH(SalesDataTable[[#This Row],[Order Date]])</f>
        <v>11</v>
      </c>
      <c r="F2285" s="16" t="str">
        <f>TEXT(SalesDataTable[[#This Row],[Order Date]],"MMM")</f>
        <v>Nov</v>
      </c>
      <c r="G2285" s="4" t="s">
        <v>20</v>
      </c>
      <c r="H2285" s="4" t="s">
        <v>47</v>
      </c>
      <c r="I2285" s="4" t="s">
        <v>19</v>
      </c>
      <c r="J2285" s="4" t="s">
        <v>13</v>
      </c>
      <c r="K2285" s="4" t="s">
        <v>34</v>
      </c>
      <c r="L2285" s="4" t="s">
        <v>35</v>
      </c>
      <c r="M2285" s="8">
        <v>1</v>
      </c>
      <c r="N2285" s="5">
        <v>40.380000000000003</v>
      </c>
      <c r="O2285" s="6">
        <v>0.15</v>
      </c>
      <c r="P2285" s="5">
        <v>14.53</v>
      </c>
      <c r="Q2285" s="5">
        <f t="shared" si="140"/>
        <v>34.323</v>
      </c>
      <c r="R2285" s="5">
        <f t="shared" si="141"/>
        <v>14.53</v>
      </c>
      <c r="S2285" s="5">
        <f t="shared" si="142"/>
        <v>19.792999999999999</v>
      </c>
      <c r="T2285" s="7">
        <f t="shared" si="143"/>
        <v>0.57666870611543275</v>
      </c>
    </row>
    <row r="2286" spans="1:20" ht="15.6">
      <c r="A2286" s="2">
        <v>3620</v>
      </c>
      <c r="B2286" s="3">
        <v>46332</v>
      </c>
      <c r="C2286" s="4">
        <f>YEAR(SalesDataTable[[#This Row],[Order Date]])</f>
        <v>2026</v>
      </c>
      <c r="D2286" s="16" t="str">
        <f>"Q"&amp;ROUNDUP(MONTH(SalesDataTable[[#This Row],[Order Date]])/3,0)</f>
        <v>Q4</v>
      </c>
      <c r="E2286" s="4">
        <f>MONTH(SalesDataTable[[#This Row],[Order Date]])</f>
        <v>11</v>
      </c>
      <c r="F2286" s="16" t="str">
        <f>TEXT(SalesDataTable[[#This Row],[Order Date]],"MMM")</f>
        <v>Nov</v>
      </c>
      <c r="G2286" s="4" t="s">
        <v>6</v>
      </c>
      <c r="H2286" s="4" t="s">
        <v>43</v>
      </c>
      <c r="I2286" s="4" t="s">
        <v>28</v>
      </c>
      <c r="J2286" s="4" t="s">
        <v>13</v>
      </c>
      <c r="K2286" s="4" t="s">
        <v>9</v>
      </c>
      <c r="L2286" s="4" t="s">
        <v>17</v>
      </c>
      <c r="M2286" s="8">
        <v>1</v>
      </c>
      <c r="N2286" s="5">
        <v>142</v>
      </c>
      <c r="O2286" s="6">
        <v>0.05</v>
      </c>
      <c r="P2286" s="5">
        <v>81.099999999999994</v>
      </c>
      <c r="Q2286" s="5">
        <f t="shared" si="140"/>
        <v>134.9</v>
      </c>
      <c r="R2286" s="5">
        <f t="shared" si="141"/>
        <v>81.099999999999994</v>
      </c>
      <c r="S2286" s="5">
        <f t="shared" si="142"/>
        <v>53.800000000000011</v>
      </c>
      <c r="T2286" s="7">
        <f t="shared" si="143"/>
        <v>0.39881393624907346</v>
      </c>
    </row>
    <row r="2287" spans="1:20" ht="15.6">
      <c r="A2287" s="2">
        <v>3986</v>
      </c>
      <c r="B2287" s="3">
        <v>46332</v>
      </c>
      <c r="C2287" s="4">
        <f>YEAR(SalesDataTable[[#This Row],[Order Date]])</f>
        <v>2026</v>
      </c>
      <c r="D2287" s="16" t="str">
        <f>"Q"&amp;ROUNDUP(MONTH(SalesDataTable[[#This Row],[Order Date]])/3,0)</f>
        <v>Q4</v>
      </c>
      <c r="E2287" s="4">
        <f>MONTH(SalesDataTable[[#This Row],[Order Date]])</f>
        <v>11</v>
      </c>
      <c r="F2287" s="16" t="str">
        <f>TEXT(SalesDataTable[[#This Row],[Order Date]],"MMM")</f>
        <v>Nov</v>
      </c>
      <c r="G2287" s="4" t="s">
        <v>0</v>
      </c>
      <c r="H2287" s="4" t="s">
        <v>50</v>
      </c>
      <c r="I2287" s="4" t="s">
        <v>28</v>
      </c>
      <c r="J2287" s="4" t="s">
        <v>13</v>
      </c>
      <c r="K2287" s="4" t="s">
        <v>14</v>
      </c>
      <c r="L2287" s="4" t="s">
        <v>15</v>
      </c>
      <c r="M2287" s="8">
        <v>2</v>
      </c>
      <c r="N2287" s="5">
        <v>36.29</v>
      </c>
      <c r="O2287" s="6">
        <v>0.15</v>
      </c>
      <c r="P2287" s="5">
        <v>13.93</v>
      </c>
      <c r="Q2287" s="5">
        <f t="shared" si="140"/>
        <v>61.692999999999998</v>
      </c>
      <c r="R2287" s="5">
        <f t="shared" si="141"/>
        <v>27.86</v>
      </c>
      <c r="S2287" s="5">
        <f t="shared" si="142"/>
        <v>33.832999999999998</v>
      </c>
      <c r="T2287" s="7">
        <f t="shared" si="143"/>
        <v>0.54840905775371596</v>
      </c>
    </row>
    <row r="2288" spans="1:20" ht="15.6">
      <c r="A2288" s="2">
        <v>4384</v>
      </c>
      <c r="B2288" s="3">
        <v>46332</v>
      </c>
      <c r="C2288" s="4">
        <f>YEAR(SalesDataTable[[#This Row],[Order Date]])</f>
        <v>2026</v>
      </c>
      <c r="D2288" s="16" t="str">
        <f>"Q"&amp;ROUNDUP(MONTH(SalesDataTable[[#This Row],[Order Date]])/3,0)</f>
        <v>Q4</v>
      </c>
      <c r="E2288" s="4">
        <f>MONTH(SalesDataTable[[#This Row],[Order Date]])</f>
        <v>11</v>
      </c>
      <c r="F2288" s="16" t="str">
        <f>TEXT(SalesDataTable[[#This Row],[Order Date]],"MMM")</f>
        <v>Nov</v>
      </c>
      <c r="G2288" s="4" t="s">
        <v>20</v>
      </c>
      <c r="H2288" s="4" t="s">
        <v>33</v>
      </c>
      <c r="I2288" s="4" t="s">
        <v>2</v>
      </c>
      <c r="J2288" s="4" t="s">
        <v>13</v>
      </c>
      <c r="K2288" s="4" t="s">
        <v>23</v>
      </c>
      <c r="L2288" s="4" t="s">
        <v>51</v>
      </c>
      <c r="M2288" s="8">
        <v>1</v>
      </c>
      <c r="N2288" s="5">
        <v>121.66</v>
      </c>
      <c r="O2288" s="6">
        <v>0</v>
      </c>
      <c r="P2288" s="5">
        <v>61.66</v>
      </c>
      <c r="Q2288" s="5">
        <f t="shared" si="140"/>
        <v>121.66</v>
      </c>
      <c r="R2288" s="5">
        <f t="shared" si="141"/>
        <v>61.66</v>
      </c>
      <c r="S2288" s="5">
        <f t="shared" si="142"/>
        <v>60</v>
      </c>
      <c r="T2288" s="7">
        <f t="shared" si="143"/>
        <v>0.49317770836758179</v>
      </c>
    </row>
    <row r="2289" spans="1:20" ht="15.6">
      <c r="A2289" s="2">
        <v>4565</v>
      </c>
      <c r="B2289" s="3">
        <v>46332</v>
      </c>
      <c r="C2289" s="4">
        <f>YEAR(SalesDataTable[[#This Row],[Order Date]])</f>
        <v>2026</v>
      </c>
      <c r="D2289" s="16" t="str">
        <f>"Q"&amp;ROUNDUP(MONTH(SalesDataTable[[#This Row],[Order Date]])/3,0)</f>
        <v>Q4</v>
      </c>
      <c r="E2289" s="4">
        <f>MONTH(SalesDataTable[[#This Row],[Order Date]])</f>
        <v>11</v>
      </c>
      <c r="F2289" s="16" t="str">
        <f>TEXT(SalesDataTable[[#This Row],[Order Date]],"MMM")</f>
        <v>Nov</v>
      </c>
      <c r="G2289" s="4" t="s">
        <v>6</v>
      </c>
      <c r="H2289" s="4" t="s">
        <v>49</v>
      </c>
      <c r="I2289" s="4" t="s">
        <v>2</v>
      </c>
      <c r="J2289" s="4" t="s">
        <v>3</v>
      </c>
      <c r="K2289" s="4" t="s">
        <v>23</v>
      </c>
      <c r="L2289" s="4" t="s">
        <v>51</v>
      </c>
      <c r="M2289" s="8">
        <v>3</v>
      </c>
      <c r="N2289" s="5">
        <v>124.65</v>
      </c>
      <c r="O2289" s="6">
        <v>0.05</v>
      </c>
      <c r="P2289" s="5">
        <v>62.27</v>
      </c>
      <c r="Q2289" s="5">
        <f t="shared" si="140"/>
        <v>355.25250000000005</v>
      </c>
      <c r="R2289" s="5">
        <f t="shared" si="141"/>
        <v>186.81</v>
      </c>
      <c r="S2289" s="5">
        <f t="shared" si="142"/>
        <v>168.44250000000005</v>
      </c>
      <c r="T2289" s="7">
        <f t="shared" si="143"/>
        <v>0.47414866890451163</v>
      </c>
    </row>
    <row r="2290" spans="1:20" ht="15.6">
      <c r="A2290" s="2">
        <v>4634</v>
      </c>
      <c r="B2290" s="3">
        <v>46332</v>
      </c>
      <c r="C2290" s="4">
        <f>YEAR(SalesDataTable[[#This Row],[Order Date]])</f>
        <v>2026</v>
      </c>
      <c r="D2290" s="16" t="str">
        <f>"Q"&amp;ROUNDUP(MONTH(SalesDataTable[[#This Row],[Order Date]])/3,0)</f>
        <v>Q4</v>
      </c>
      <c r="E2290" s="4">
        <f>MONTH(SalesDataTable[[#This Row],[Order Date]])</f>
        <v>11</v>
      </c>
      <c r="F2290" s="16" t="str">
        <f>TEXT(SalesDataTable[[#This Row],[Order Date]],"MMM")</f>
        <v>Nov</v>
      </c>
      <c r="G2290" s="4" t="s">
        <v>0</v>
      </c>
      <c r="H2290" s="4" t="s">
        <v>50</v>
      </c>
      <c r="I2290" s="4" t="s">
        <v>2</v>
      </c>
      <c r="J2290" s="4" t="s">
        <v>13</v>
      </c>
      <c r="K2290" s="4" t="s">
        <v>4</v>
      </c>
      <c r="L2290" s="4" t="s">
        <v>5</v>
      </c>
      <c r="M2290" s="8">
        <v>2</v>
      </c>
      <c r="N2290" s="5">
        <v>80.61</v>
      </c>
      <c r="O2290" s="6">
        <v>0</v>
      </c>
      <c r="P2290" s="5">
        <v>43.72</v>
      </c>
      <c r="Q2290" s="5">
        <f t="shared" si="140"/>
        <v>161.22</v>
      </c>
      <c r="R2290" s="5">
        <f t="shared" si="141"/>
        <v>87.44</v>
      </c>
      <c r="S2290" s="5">
        <f t="shared" si="142"/>
        <v>73.78</v>
      </c>
      <c r="T2290" s="7">
        <f t="shared" si="143"/>
        <v>0.45763552909068356</v>
      </c>
    </row>
    <row r="2291" spans="1:20" ht="15.6">
      <c r="A2291" s="2">
        <v>104</v>
      </c>
      <c r="B2291" s="3">
        <v>46333</v>
      </c>
      <c r="C2291" s="4">
        <f>YEAR(SalesDataTable[[#This Row],[Order Date]])</f>
        <v>2026</v>
      </c>
      <c r="D2291" s="16" t="str">
        <f>"Q"&amp;ROUNDUP(MONTH(SalesDataTable[[#This Row],[Order Date]])/3,0)</f>
        <v>Q4</v>
      </c>
      <c r="E2291" s="4">
        <f>MONTH(SalesDataTable[[#This Row],[Order Date]])</f>
        <v>11</v>
      </c>
      <c r="F2291" s="16" t="str">
        <f>TEXT(SalesDataTable[[#This Row],[Order Date]],"MMM")</f>
        <v>Nov</v>
      </c>
      <c r="G2291" s="4" t="s">
        <v>6</v>
      </c>
      <c r="H2291" s="4" t="s">
        <v>41</v>
      </c>
      <c r="I2291" s="4" t="s">
        <v>2</v>
      </c>
      <c r="J2291" s="4" t="s">
        <v>13</v>
      </c>
      <c r="K2291" s="4" t="s">
        <v>9</v>
      </c>
      <c r="L2291" s="4" t="s">
        <v>37</v>
      </c>
      <c r="M2291" s="8">
        <v>1</v>
      </c>
      <c r="N2291" s="5">
        <v>153.96</v>
      </c>
      <c r="O2291" s="6">
        <v>0</v>
      </c>
      <c r="P2291" s="5">
        <v>80.62</v>
      </c>
      <c r="Q2291" s="5">
        <f t="shared" si="140"/>
        <v>153.96</v>
      </c>
      <c r="R2291" s="5">
        <f t="shared" si="141"/>
        <v>80.62</v>
      </c>
      <c r="S2291" s="5">
        <f t="shared" si="142"/>
        <v>73.34</v>
      </c>
      <c r="T2291" s="7">
        <f t="shared" si="143"/>
        <v>0.47635749545336453</v>
      </c>
    </row>
    <row r="2292" spans="1:20" ht="15.6">
      <c r="A2292" s="2">
        <v>181</v>
      </c>
      <c r="B2292" s="3">
        <v>46333</v>
      </c>
      <c r="C2292" s="4">
        <f>YEAR(SalesDataTable[[#This Row],[Order Date]])</f>
        <v>2026</v>
      </c>
      <c r="D2292" s="16" t="str">
        <f>"Q"&amp;ROUNDUP(MONTH(SalesDataTable[[#This Row],[Order Date]])/3,0)</f>
        <v>Q4</v>
      </c>
      <c r="E2292" s="4">
        <f>MONTH(SalesDataTable[[#This Row],[Order Date]])</f>
        <v>11</v>
      </c>
      <c r="F2292" s="16" t="str">
        <f>TEXT(SalesDataTable[[#This Row],[Order Date]],"MMM")</f>
        <v>Nov</v>
      </c>
      <c r="G2292" s="4" t="s">
        <v>6</v>
      </c>
      <c r="H2292" s="4" t="s">
        <v>7</v>
      </c>
      <c r="I2292" s="4" t="s">
        <v>19</v>
      </c>
      <c r="J2292" s="4" t="s">
        <v>3</v>
      </c>
      <c r="K2292" s="4" t="s">
        <v>14</v>
      </c>
      <c r="L2292" s="4" t="s">
        <v>15</v>
      </c>
      <c r="M2292" s="8">
        <v>1</v>
      </c>
      <c r="N2292" s="5">
        <v>35.58</v>
      </c>
      <c r="O2292" s="6">
        <v>0</v>
      </c>
      <c r="P2292" s="5">
        <v>13.4</v>
      </c>
      <c r="Q2292" s="5">
        <f t="shared" si="140"/>
        <v>35.58</v>
      </c>
      <c r="R2292" s="5">
        <f t="shared" si="141"/>
        <v>13.4</v>
      </c>
      <c r="S2292" s="5">
        <f t="shared" si="142"/>
        <v>22.18</v>
      </c>
      <c r="T2292" s="7">
        <f t="shared" si="143"/>
        <v>0.62338392355255767</v>
      </c>
    </row>
    <row r="2293" spans="1:20" ht="15.6">
      <c r="A2293" s="2">
        <v>823</v>
      </c>
      <c r="B2293" s="3">
        <v>46333</v>
      </c>
      <c r="C2293" s="4">
        <f>YEAR(SalesDataTable[[#This Row],[Order Date]])</f>
        <v>2026</v>
      </c>
      <c r="D2293" s="16" t="str">
        <f>"Q"&amp;ROUNDUP(MONTH(SalesDataTable[[#This Row],[Order Date]])/3,0)</f>
        <v>Q4</v>
      </c>
      <c r="E2293" s="4">
        <f>MONTH(SalesDataTable[[#This Row],[Order Date]])</f>
        <v>11</v>
      </c>
      <c r="F2293" s="16" t="str">
        <f>TEXT(SalesDataTable[[#This Row],[Order Date]],"MMM")</f>
        <v>Nov</v>
      </c>
      <c r="G2293" s="4" t="s">
        <v>0</v>
      </c>
      <c r="H2293" s="4" t="s">
        <v>1</v>
      </c>
      <c r="I2293" s="4" t="s">
        <v>28</v>
      </c>
      <c r="J2293" s="4" t="s">
        <v>13</v>
      </c>
      <c r="K2293" s="4" t="s">
        <v>34</v>
      </c>
      <c r="L2293" s="4" t="s">
        <v>42</v>
      </c>
      <c r="M2293" s="8">
        <v>5</v>
      </c>
      <c r="N2293" s="5">
        <v>36.369999999999997</v>
      </c>
      <c r="O2293" s="6">
        <v>0.15</v>
      </c>
      <c r="P2293" s="5">
        <v>13.65</v>
      </c>
      <c r="Q2293" s="5">
        <f t="shared" si="140"/>
        <v>154.57249999999999</v>
      </c>
      <c r="R2293" s="5">
        <f t="shared" si="141"/>
        <v>68.25</v>
      </c>
      <c r="S2293" s="5">
        <f t="shared" si="142"/>
        <v>86.322499999999991</v>
      </c>
      <c r="T2293" s="7">
        <f t="shared" si="143"/>
        <v>0.55845962250723769</v>
      </c>
    </row>
    <row r="2294" spans="1:20" ht="15.6">
      <c r="A2294" s="2">
        <v>1730</v>
      </c>
      <c r="B2294" s="3">
        <v>46333</v>
      </c>
      <c r="C2294" s="4">
        <f>YEAR(SalesDataTable[[#This Row],[Order Date]])</f>
        <v>2026</v>
      </c>
      <c r="D2294" s="16" t="str">
        <f>"Q"&amp;ROUNDUP(MONTH(SalesDataTable[[#This Row],[Order Date]])/3,0)</f>
        <v>Q4</v>
      </c>
      <c r="E2294" s="4">
        <f>MONTH(SalesDataTable[[#This Row],[Order Date]])</f>
        <v>11</v>
      </c>
      <c r="F2294" s="16" t="str">
        <f>TEXT(SalesDataTable[[#This Row],[Order Date]],"MMM")</f>
        <v>Nov</v>
      </c>
      <c r="G2294" s="4" t="s">
        <v>20</v>
      </c>
      <c r="H2294" s="4" t="s">
        <v>21</v>
      </c>
      <c r="I2294" s="4" t="s">
        <v>28</v>
      </c>
      <c r="J2294" s="4" t="s">
        <v>3</v>
      </c>
      <c r="K2294" s="4" t="s">
        <v>9</v>
      </c>
      <c r="L2294" s="4" t="s">
        <v>37</v>
      </c>
      <c r="M2294" s="8">
        <v>2</v>
      </c>
      <c r="N2294" s="5">
        <v>151.55000000000001</v>
      </c>
      <c r="O2294" s="6">
        <v>0.1</v>
      </c>
      <c r="P2294" s="5">
        <v>80.48</v>
      </c>
      <c r="Q2294" s="5">
        <f t="shared" si="140"/>
        <v>272.79000000000002</v>
      </c>
      <c r="R2294" s="5">
        <f t="shared" si="141"/>
        <v>160.96</v>
      </c>
      <c r="S2294" s="5">
        <f t="shared" si="142"/>
        <v>111.83000000000001</v>
      </c>
      <c r="T2294" s="7">
        <f t="shared" si="143"/>
        <v>0.40994904505297114</v>
      </c>
    </row>
    <row r="2295" spans="1:20" ht="15.6">
      <c r="A2295" s="2">
        <v>2710</v>
      </c>
      <c r="B2295" s="3">
        <v>46333</v>
      </c>
      <c r="C2295" s="4">
        <f>YEAR(SalesDataTable[[#This Row],[Order Date]])</f>
        <v>2026</v>
      </c>
      <c r="D2295" s="16" t="str">
        <f>"Q"&amp;ROUNDUP(MONTH(SalesDataTable[[#This Row],[Order Date]])/3,0)</f>
        <v>Q4</v>
      </c>
      <c r="E2295" s="4">
        <f>MONTH(SalesDataTable[[#This Row],[Order Date]])</f>
        <v>11</v>
      </c>
      <c r="F2295" s="16" t="str">
        <f>TEXT(SalesDataTable[[#This Row],[Order Date]],"MMM")</f>
        <v>Nov</v>
      </c>
      <c r="G2295" s="4" t="s">
        <v>0</v>
      </c>
      <c r="H2295" s="4" t="s">
        <v>36</v>
      </c>
      <c r="I2295" s="4" t="s">
        <v>19</v>
      </c>
      <c r="J2295" s="4" t="s">
        <v>13</v>
      </c>
      <c r="K2295" s="4" t="s">
        <v>23</v>
      </c>
      <c r="L2295" s="4" t="s">
        <v>40</v>
      </c>
      <c r="M2295" s="8">
        <v>2</v>
      </c>
      <c r="N2295" s="5">
        <v>80.67</v>
      </c>
      <c r="O2295" s="6">
        <v>0</v>
      </c>
      <c r="P2295" s="5">
        <v>40.5</v>
      </c>
      <c r="Q2295" s="5">
        <f t="shared" si="140"/>
        <v>161.34</v>
      </c>
      <c r="R2295" s="5">
        <f t="shared" si="141"/>
        <v>81</v>
      </c>
      <c r="S2295" s="5">
        <f t="shared" si="142"/>
        <v>80.34</v>
      </c>
      <c r="T2295" s="7">
        <f t="shared" si="143"/>
        <v>0.49795462997396805</v>
      </c>
    </row>
    <row r="2296" spans="1:20" ht="15.6">
      <c r="A2296" s="2">
        <v>3018</v>
      </c>
      <c r="B2296" s="3">
        <v>46333</v>
      </c>
      <c r="C2296" s="4">
        <f>YEAR(SalesDataTable[[#This Row],[Order Date]])</f>
        <v>2026</v>
      </c>
      <c r="D2296" s="16" t="str">
        <f>"Q"&amp;ROUNDUP(MONTH(SalesDataTable[[#This Row],[Order Date]])/3,0)</f>
        <v>Q4</v>
      </c>
      <c r="E2296" s="4">
        <f>MONTH(SalesDataTable[[#This Row],[Order Date]])</f>
        <v>11</v>
      </c>
      <c r="F2296" s="16" t="str">
        <f>TEXT(SalesDataTable[[#This Row],[Order Date]],"MMM")</f>
        <v>Nov</v>
      </c>
      <c r="G2296" s="4" t="s">
        <v>20</v>
      </c>
      <c r="H2296" s="4" t="s">
        <v>31</v>
      </c>
      <c r="I2296" s="4" t="s">
        <v>8</v>
      </c>
      <c r="J2296" s="4" t="s">
        <v>16</v>
      </c>
      <c r="K2296" s="4" t="s">
        <v>4</v>
      </c>
      <c r="L2296" s="4" t="s">
        <v>5</v>
      </c>
      <c r="M2296" s="8">
        <v>10</v>
      </c>
      <c r="N2296" s="5">
        <v>81.48</v>
      </c>
      <c r="O2296" s="6">
        <v>0.05</v>
      </c>
      <c r="P2296" s="5">
        <v>43.7</v>
      </c>
      <c r="Q2296" s="5">
        <f t="shared" si="140"/>
        <v>774.06000000000006</v>
      </c>
      <c r="R2296" s="5">
        <f t="shared" si="141"/>
        <v>437</v>
      </c>
      <c r="S2296" s="5">
        <f t="shared" si="142"/>
        <v>337.06000000000006</v>
      </c>
      <c r="T2296" s="7">
        <f t="shared" si="143"/>
        <v>0.43544428080510561</v>
      </c>
    </row>
    <row r="2297" spans="1:20" ht="15.6">
      <c r="A2297" s="2">
        <v>3735</v>
      </c>
      <c r="B2297" s="3">
        <v>46333</v>
      </c>
      <c r="C2297" s="4">
        <f>YEAR(SalesDataTable[[#This Row],[Order Date]])</f>
        <v>2026</v>
      </c>
      <c r="D2297" s="16" t="str">
        <f>"Q"&amp;ROUNDUP(MONTH(SalesDataTable[[#This Row],[Order Date]])/3,0)</f>
        <v>Q4</v>
      </c>
      <c r="E2297" s="4">
        <f>MONTH(SalesDataTable[[#This Row],[Order Date]])</f>
        <v>11</v>
      </c>
      <c r="F2297" s="16" t="str">
        <f>TEXT(SalesDataTable[[#This Row],[Order Date]],"MMM")</f>
        <v>Nov</v>
      </c>
      <c r="G2297" s="4" t="s">
        <v>20</v>
      </c>
      <c r="H2297" s="4" t="s">
        <v>33</v>
      </c>
      <c r="I2297" s="4" t="s">
        <v>19</v>
      </c>
      <c r="J2297" s="4" t="s">
        <v>3</v>
      </c>
      <c r="K2297" s="4" t="s">
        <v>14</v>
      </c>
      <c r="L2297" s="4" t="s">
        <v>48</v>
      </c>
      <c r="M2297" s="8">
        <v>2</v>
      </c>
      <c r="N2297" s="5">
        <v>163.58000000000001</v>
      </c>
      <c r="O2297" s="6">
        <v>0.1</v>
      </c>
      <c r="P2297" s="5">
        <v>88.14</v>
      </c>
      <c r="Q2297" s="5">
        <f t="shared" si="140"/>
        <v>294.44400000000002</v>
      </c>
      <c r="R2297" s="5">
        <f t="shared" si="141"/>
        <v>176.28</v>
      </c>
      <c r="S2297" s="5">
        <f t="shared" si="142"/>
        <v>118.16400000000002</v>
      </c>
      <c r="T2297" s="7">
        <f t="shared" si="143"/>
        <v>0.40131230386762851</v>
      </c>
    </row>
    <row r="2298" spans="1:20" ht="15.6">
      <c r="A2298" s="2">
        <v>4460</v>
      </c>
      <c r="B2298" s="3">
        <v>46333</v>
      </c>
      <c r="C2298" s="4">
        <f>YEAR(SalesDataTable[[#This Row],[Order Date]])</f>
        <v>2026</v>
      </c>
      <c r="D2298" s="16" t="str">
        <f>"Q"&amp;ROUNDUP(MONTH(SalesDataTable[[#This Row],[Order Date]])/3,0)</f>
        <v>Q4</v>
      </c>
      <c r="E2298" s="4">
        <f>MONTH(SalesDataTable[[#This Row],[Order Date]])</f>
        <v>11</v>
      </c>
      <c r="F2298" s="16" t="str">
        <f>TEXT(SalesDataTable[[#This Row],[Order Date]],"MMM")</f>
        <v>Nov</v>
      </c>
      <c r="G2298" s="4" t="s">
        <v>0</v>
      </c>
      <c r="H2298" s="4" t="s">
        <v>36</v>
      </c>
      <c r="I2298" s="4" t="s">
        <v>19</v>
      </c>
      <c r="J2298" s="4" t="s">
        <v>3</v>
      </c>
      <c r="K2298" s="4" t="s">
        <v>9</v>
      </c>
      <c r="L2298" s="4" t="s">
        <v>46</v>
      </c>
      <c r="M2298" s="8">
        <v>2</v>
      </c>
      <c r="N2298" s="5">
        <v>71.88</v>
      </c>
      <c r="O2298" s="6">
        <v>0.15</v>
      </c>
      <c r="P2298" s="5">
        <v>31.65</v>
      </c>
      <c r="Q2298" s="5">
        <f t="shared" si="140"/>
        <v>122.19599999999998</v>
      </c>
      <c r="R2298" s="5">
        <f t="shared" si="141"/>
        <v>63.3</v>
      </c>
      <c r="S2298" s="5">
        <f t="shared" si="142"/>
        <v>58.895999999999987</v>
      </c>
      <c r="T2298" s="7">
        <f t="shared" si="143"/>
        <v>0.48197977020524396</v>
      </c>
    </row>
    <row r="2299" spans="1:20" ht="15.6">
      <c r="A2299" s="2">
        <v>319</v>
      </c>
      <c r="B2299" s="3">
        <v>46334</v>
      </c>
      <c r="C2299" s="4">
        <f>YEAR(SalesDataTable[[#This Row],[Order Date]])</f>
        <v>2026</v>
      </c>
      <c r="D2299" s="16" t="str">
        <f>"Q"&amp;ROUNDUP(MONTH(SalesDataTable[[#This Row],[Order Date]])/3,0)</f>
        <v>Q4</v>
      </c>
      <c r="E2299" s="4">
        <f>MONTH(SalesDataTable[[#This Row],[Order Date]])</f>
        <v>11</v>
      </c>
      <c r="F2299" s="16" t="str">
        <f>TEXT(SalesDataTable[[#This Row],[Order Date]],"MMM")</f>
        <v>Nov</v>
      </c>
      <c r="G2299" s="4" t="s">
        <v>20</v>
      </c>
      <c r="H2299" s="4" t="s">
        <v>33</v>
      </c>
      <c r="I2299" s="4" t="s">
        <v>2</v>
      </c>
      <c r="J2299" s="4" t="s">
        <v>3</v>
      </c>
      <c r="K2299" s="4" t="s">
        <v>14</v>
      </c>
      <c r="L2299" s="4" t="s">
        <v>15</v>
      </c>
      <c r="M2299" s="8">
        <v>2</v>
      </c>
      <c r="N2299" s="5">
        <v>36.299999999999997</v>
      </c>
      <c r="O2299" s="6">
        <v>0.15</v>
      </c>
      <c r="P2299" s="5">
        <v>13.38</v>
      </c>
      <c r="Q2299" s="5">
        <f t="shared" si="140"/>
        <v>61.709999999999994</v>
      </c>
      <c r="R2299" s="5">
        <f t="shared" si="141"/>
        <v>26.76</v>
      </c>
      <c r="S2299" s="5">
        <f t="shared" si="142"/>
        <v>34.949999999999989</v>
      </c>
      <c r="T2299" s="7">
        <f t="shared" si="143"/>
        <v>0.56635877491492448</v>
      </c>
    </row>
    <row r="2300" spans="1:20" ht="15.6">
      <c r="A2300" s="2">
        <v>595</v>
      </c>
      <c r="B2300" s="3">
        <v>46334</v>
      </c>
      <c r="C2300" s="4">
        <f>YEAR(SalesDataTable[[#This Row],[Order Date]])</f>
        <v>2026</v>
      </c>
      <c r="D2300" s="16" t="str">
        <f>"Q"&amp;ROUNDUP(MONTH(SalesDataTable[[#This Row],[Order Date]])/3,0)</f>
        <v>Q4</v>
      </c>
      <c r="E2300" s="4">
        <f>MONTH(SalesDataTable[[#This Row],[Order Date]])</f>
        <v>11</v>
      </c>
      <c r="F2300" s="16" t="str">
        <f>TEXT(SalesDataTable[[#This Row],[Order Date]],"MMM")</f>
        <v>Nov</v>
      </c>
      <c r="G2300" s="4" t="s">
        <v>6</v>
      </c>
      <c r="H2300" s="4" t="s">
        <v>43</v>
      </c>
      <c r="I2300" s="4" t="s">
        <v>2</v>
      </c>
      <c r="J2300" s="4" t="s">
        <v>13</v>
      </c>
      <c r="K2300" s="4" t="s">
        <v>34</v>
      </c>
      <c r="L2300" s="4" t="s">
        <v>42</v>
      </c>
      <c r="M2300" s="8">
        <v>2</v>
      </c>
      <c r="N2300" s="5">
        <v>36.159999999999997</v>
      </c>
      <c r="O2300" s="6">
        <v>0.1</v>
      </c>
      <c r="P2300" s="5">
        <v>13.79</v>
      </c>
      <c r="Q2300" s="5">
        <f t="shared" si="140"/>
        <v>65.087999999999994</v>
      </c>
      <c r="R2300" s="5">
        <f t="shared" si="141"/>
        <v>27.58</v>
      </c>
      <c r="S2300" s="5">
        <f t="shared" si="142"/>
        <v>37.507999999999996</v>
      </c>
      <c r="T2300" s="7">
        <f t="shared" si="143"/>
        <v>0.57626597836774829</v>
      </c>
    </row>
    <row r="2301" spans="1:20" ht="15.6">
      <c r="A2301" s="2">
        <v>1623</v>
      </c>
      <c r="B2301" s="3">
        <v>46334</v>
      </c>
      <c r="C2301" s="4">
        <f>YEAR(SalesDataTable[[#This Row],[Order Date]])</f>
        <v>2026</v>
      </c>
      <c r="D2301" s="16" t="str">
        <f>"Q"&amp;ROUNDUP(MONTH(SalesDataTable[[#This Row],[Order Date]])/3,0)</f>
        <v>Q4</v>
      </c>
      <c r="E2301" s="4">
        <f>MONTH(SalesDataTable[[#This Row],[Order Date]])</f>
        <v>11</v>
      </c>
      <c r="F2301" s="16" t="str">
        <f>TEXT(SalesDataTable[[#This Row],[Order Date]],"MMM")</f>
        <v>Nov</v>
      </c>
      <c r="G2301" s="4" t="s">
        <v>11</v>
      </c>
      <c r="H2301" s="4" t="s">
        <v>25</v>
      </c>
      <c r="I2301" s="4" t="s">
        <v>2</v>
      </c>
      <c r="J2301" s="4" t="s">
        <v>3</v>
      </c>
      <c r="K2301" s="4" t="s">
        <v>14</v>
      </c>
      <c r="L2301" s="4" t="s">
        <v>15</v>
      </c>
      <c r="M2301" s="8">
        <v>2</v>
      </c>
      <c r="N2301" s="5">
        <v>35.49</v>
      </c>
      <c r="O2301" s="6">
        <v>0.1</v>
      </c>
      <c r="P2301" s="5">
        <v>13.78</v>
      </c>
      <c r="Q2301" s="5">
        <f t="shared" si="140"/>
        <v>63.882000000000005</v>
      </c>
      <c r="R2301" s="5">
        <f t="shared" si="141"/>
        <v>27.56</v>
      </c>
      <c r="S2301" s="5">
        <f t="shared" si="142"/>
        <v>36.322000000000003</v>
      </c>
      <c r="T2301" s="7">
        <f t="shared" si="143"/>
        <v>0.56857956857956859</v>
      </c>
    </row>
    <row r="2302" spans="1:20" ht="15.6">
      <c r="A2302" s="2">
        <v>2638</v>
      </c>
      <c r="B2302" s="3">
        <v>46334</v>
      </c>
      <c r="C2302" s="4">
        <f>YEAR(SalesDataTable[[#This Row],[Order Date]])</f>
        <v>2026</v>
      </c>
      <c r="D2302" s="16" t="str">
        <f>"Q"&amp;ROUNDUP(MONTH(SalesDataTable[[#This Row],[Order Date]])/3,0)</f>
        <v>Q4</v>
      </c>
      <c r="E2302" s="4">
        <f>MONTH(SalesDataTable[[#This Row],[Order Date]])</f>
        <v>11</v>
      </c>
      <c r="F2302" s="16" t="str">
        <f>TEXT(SalesDataTable[[#This Row],[Order Date]],"MMM")</f>
        <v>Nov</v>
      </c>
      <c r="G2302" s="4" t="s">
        <v>0</v>
      </c>
      <c r="H2302" s="4" t="s">
        <v>36</v>
      </c>
      <c r="I2302" s="4" t="s">
        <v>2</v>
      </c>
      <c r="J2302" s="4" t="s">
        <v>13</v>
      </c>
      <c r="K2302" s="4" t="s">
        <v>9</v>
      </c>
      <c r="L2302" s="4" t="s">
        <v>46</v>
      </c>
      <c r="M2302" s="8">
        <v>1</v>
      </c>
      <c r="N2302" s="5">
        <v>69.760000000000005</v>
      </c>
      <c r="O2302" s="6">
        <v>0.15</v>
      </c>
      <c r="P2302" s="5">
        <v>32.39</v>
      </c>
      <c r="Q2302" s="5">
        <f t="shared" si="140"/>
        <v>59.295999999999999</v>
      </c>
      <c r="R2302" s="5">
        <f t="shared" si="141"/>
        <v>32.39</v>
      </c>
      <c r="S2302" s="5">
        <f t="shared" si="142"/>
        <v>26.905999999999999</v>
      </c>
      <c r="T2302" s="7">
        <f t="shared" si="143"/>
        <v>0.45375742039935241</v>
      </c>
    </row>
    <row r="2303" spans="1:20" ht="15.6">
      <c r="A2303" s="2">
        <v>2666</v>
      </c>
      <c r="B2303" s="3">
        <v>46334</v>
      </c>
      <c r="C2303" s="4">
        <f>YEAR(SalesDataTable[[#This Row],[Order Date]])</f>
        <v>2026</v>
      </c>
      <c r="D2303" s="16" t="str">
        <f>"Q"&amp;ROUNDUP(MONTH(SalesDataTable[[#This Row],[Order Date]])/3,0)</f>
        <v>Q4</v>
      </c>
      <c r="E2303" s="4">
        <f>MONTH(SalesDataTable[[#This Row],[Order Date]])</f>
        <v>11</v>
      </c>
      <c r="F2303" s="16" t="str">
        <f>TEXT(SalesDataTable[[#This Row],[Order Date]],"MMM")</f>
        <v>Nov</v>
      </c>
      <c r="G2303" s="4" t="s">
        <v>6</v>
      </c>
      <c r="H2303" s="4" t="s">
        <v>43</v>
      </c>
      <c r="I2303" s="4" t="s">
        <v>19</v>
      </c>
      <c r="J2303" s="4" t="s">
        <v>16</v>
      </c>
      <c r="K2303" s="4" t="s">
        <v>23</v>
      </c>
      <c r="L2303" s="4" t="s">
        <v>40</v>
      </c>
      <c r="M2303" s="8">
        <v>6</v>
      </c>
      <c r="N2303" s="5">
        <v>81.37</v>
      </c>
      <c r="O2303" s="6">
        <v>0</v>
      </c>
      <c r="P2303" s="5">
        <v>39.5</v>
      </c>
      <c r="Q2303" s="5">
        <f t="shared" si="140"/>
        <v>488.22</v>
      </c>
      <c r="R2303" s="5">
        <f t="shared" si="141"/>
        <v>237</v>
      </c>
      <c r="S2303" s="5">
        <f t="shared" si="142"/>
        <v>251.22000000000003</v>
      </c>
      <c r="T2303" s="7">
        <f t="shared" si="143"/>
        <v>0.5145631067961165</v>
      </c>
    </row>
    <row r="2304" spans="1:20" ht="15.6">
      <c r="A2304" s="2">
        <v>3505</v>
      </c>
      <c r="B2304" s="3">
        <v>46334</v>
      </c>
      <c r="C2304" s="4">
        <f>YEAR(SalesDataTable[[#This Row],[Order Date]])</f>
        <v>2026</v>
      </c>
      <c r="D2304" s="16" t="str">
        <f>"Q"&amp;ROUNDUP(MONTH(SalesDataTable[[#This Row],[Order Date]])/3,0)</f>
        <v>Q4</v>
      </c>
      <c r="E2304" s="4">
        <f>MONTH(SalesDataTable[[#This Row],[Order Date]])</f>
        <v>11</v>
      </c>
      <c r="F2304" s="16" t="str">
        <f>TEXT(SalesDataTable[[#This Row],[Order Date]],"MMM")</f>
        <v>Nov</v>
      </c>
      <c r="G2304" s="4" t="s">
        <v>6</v>
      </c>
      <c r="H2304" s="4" t="s">
        <v>43</v>
      </c>
      <c r="I2304" s="4" t="s">
        <v>8</v>
      </c>
      <c r="J2304" s="4" t="s">
        <v>3</v>
      </c>
      <c r="K2304" s="4" t="s">
        <v>4</v>
      </c>
      <c r="L2304" s="4" t="s">
        <v>5</v>
      </c>
      <c r="M2304" s="8">
        <v>5</v>
      </c>
      <c r="N2304" s="5">
        <v>82.82</v>
      </c>
      <c r="O2304" s="6">
        <v>0.15</v>
      </c>
      <c r="P2304" s="5">
        <v>43.8</v>
      </c>
      <c r="Q2304" s="5">
        <f t="shared" si="140"/>
        <v>351.98499999999996</v>
      </c>
      <c r="R2304" s="5">
        <f t="shared" si="141"/>
        <v>219</v>
      </c>
      <c r="S2304" s="5">
        <f t="shared" si="142"/>
        <v>132.98499999999996</v>
      </c>
      <c r="T2304" s="7">
        <f t="shared" si="143"/>
        <v>0.37781439549980816</v>
      </c>
    </row>
    <row r="2305" spans="1:20" ht="15.6">
      <c r="A2305" s="2">
        <v>3626</v>
      </c>
      <c r="B2305" s="3">
        <v>46334</v>
      </c>
      <c r="C2305" s="4">
        <f>YEAR(SalesDataTable[[#This Row],[Order Date]])</f>
        <v>2026</v>
      </c>
      <c r="D2305" s="16" t="str">
        <f>"Q"&amp;ROUNDUP(MONTH(SalesDataTable[[#This Row],[Order Date]])/3,0)</f>
        <v>Q4</v>
      </c>
      <c r="E2305" s="4">
        <f>MONTH(SalesDataTable[[#This Row],[Order Date]])</f>
        <v>11</v>
      </c>
      <c r="F2305" s="16" t="str">
        <f>TEXT(SalesDataTable[[#This Row],[Order Date]],"MMM")</f>
        <v>Nov</v>
      </c>
      <c r="G2305" s="4" t="s">
        <v>20</v>
      </c>
      <c r="H2305" s="4" t="s">
        <v>47</v>
      </c>
      <c r="I2305" s="4" t="s">
        <v>8</v>
      </c>
      <c r="J2305" s="4" t="s">
        <v>16</v>
      </c>
      <c r="K2305" s="4" t="s">
        <v>4</v>
      </c>
      <c r="L2305" s="4" t="s">
        <v>22</v>
      </c>
      <c r="M2305" s="8">
        <v>15</v>
      </c>
      <c r="N2305" s="5">
        <v>51.05</v>
      </c>
      <c r="O2305" s="6">
        <v>0.1</v>
      </c>
      <c r="P2305" s="5">
        <v>21.95</v>
      </c>
      <c r="Q2305" s="5">
        <f t="shared" si="140"/>
        <v>689.17500000000007</v>
      </c>
      <c r="R2305" s="5">
        <f t="shared" si="141"/>
        <v>329.25</v>
      </c>
      <c r="S2305" s="5">
        <f t="shared" si="142"/>
        <v>359.92500000000007</v>
      </c>
      <c r="T2305" s="7">
        <f t="shared" si="143"/>
        <v>0.52225486995320491</v>
      </c>
    </row>
    <row r="2306" spans="1:20" ht="15.6">
      <c r="A2306" s="2">
        <v>3801</v>
      </c>
      <c r="B2306" s="3">
        <v>46334</v>
      </c>
      <c r="C2306" s="4">
        <f>YEAR(SalesDataTable[[#This Row],[Order Date]])</f>
        <v>2026</v>
      </c>
      <c r="D2306" s="16" t="str">
        <f>"Q"&amp;ROUNDUP(MONTH(SalesDataTable[[#This Row],[Order Date]])/3,0)</f>
        <v>Q4</v>
      </c>
      <c r="E2306" s="4">
        <f>MONTH(SalesDataTable[[#This Row],[Order Date]])</f>
        <v>11</v>
      </c>
      <c r="F2306" s="16" t="str">
        <f>TEXT(SalesDataTable[[#This Row],[Order Date]],"MMM")</f>
        <v>Nov</v>
      </c>
      <c r="G2306" s="4" t="s">
        <v>0</v>
      </c>
      <c r="H2306" s="4" t="s">
        <v>50</v>
      </c>
      <c r="I2306" s="4" t="s">
        <v>2</v>
      </c>
      <c r="J2306" s="4" t="s">
        <v>3</v>
      </c>
      <c r="K2306" s="4" t="s">
        <v>4</v>
      </c>
      <c r="L2306" s="4" t="s">
        <v>30</v>
      </c>
      <c r="M2306" s="8">
        <v>3</v>
      </c>
      <c r="N2306" s="5">
        <v>101.68</v>
      </c>
      <c r="O2306" s="6">
        <v>0.1</v>
      </c>
      <c r="P2306" s="5">
        <v>51.9</v>
      </c>
      <c r="Q2306" s="5">
        <f t="shared" ref="Q2306:Q2369" si="144">M2306*N2306*(1-O2306)</f>
        <v>274.536</v>
      </c>
      <c r="R2306" s="5">
        <f t="shared" ref="R2306:R2369" si="145">M2306*P2306</f>
        <v>155.69999999999999</v>
      </c>
      <c r="S2306" s="5">
        <f t="shared" ref="S2306:S2369" si="146">Q2306-R2306</f>
        <v>118.83600000000001</v>
      </c>
      <c r="T2306" s="7">
        <f t="shared" ref="T2306:T2369" si="147">IFERROR(S2306/Q2306,0)</f>
        <v>0.43286126409651199</v>
      </c>
    </row>
    <row r="2307" spans="1:20" ht="15.6">
      <c r="A2307" s="2">
        <v>4685</v>
      </c>
      <c r="B2307" s="3">
        <v>46334</v>
      </c>
      <c r="C2307" s="4">
        <f>YEAR(SalesDataTable[[#This Row],[Order Date]])</f>
        <v>2026</v>
      </c>
      <c r="D2307" s="16" t="str">
        <f>"Q"&amp;ROUNDUP(MONTH(SalesDataTable[[#This Row],[Order Date]])/3,0)</f>
        <v>Q4</v>
      </c>
      <c r="E2307" s="4">
        <f>MONTH(SalesDataTable[[#This Row],[Order Date]])</f>
        <v>11</v>
      </c>
      <c r="F2307" s="16" t="str">
        <f>TEXT(SalesDataTable[[#This Row],[Order Date]],"MMM")</f>
        <v>Nov</v>
      </c>
      <c r="G2307" s="4" t="s">
        <v>20</v>
      </c>
      <c r="H2307" s="4" t="s">
        <v>47</v>
      </c>
      <c r="I2307" s="4" t="s">
        <v>8</v>
      </c>
      <c r="J2307" s="4" t="s">
        <v>16</v>
      </c>
      <c r="K2307" s="4" t="s">
        <v>23</v>
      </c>
      <c r="L2307" s="4" t="s">
        <v>40</v>
      </c>
      <c r="M2307" s="8">
        <v>6</v>
      </c>
      <c r="N2307" s="5">
        <v>80.83</v>
      </c>
      <c r="O2307" s="6">
        <v>0.15</v>
      </c>
      <c r="P2307" s="5">
        <v>39.32</v>
      </c>
      <c r="Q2307" s="5">
        <f t="shared" si="144"/>
        <v>412.233</v>
      </c>
      <c r="R2307" s="5">
        <f t="shared" si="145"/>
        <v>235.92000000000002</v>
      </c>
      <c r="S2307" s="5">
        <f t="shared" si="146"/>
        <v>176.31299999999999</v>
      </c>
      <c r="T2307" s="7">
        <f t="shared" si="147"/>
        <v>0.42770229457612563</v>
      </c>
    </row>
    <row r="2308" spans="1:20" ht="15.6">
      <c r="A2308" s="2">
        <v>4843</v>
      </c>
      <c r="B2308" s="3">
        <v>46334</v>
      </c>
      <c r="C2308" s="4">
        <f>YEAR(SalesDataTable[[#This Row],[Order Date]])</f>
        <v>2026</v>
      </c>
      <c r="D2308" s="16" t="str">
        <f>"Q"&amp;ROUNDUP(MONTH(SalesDataTable[[#This Row],[Order Date]])/3,0)</f>
        <v>Q4</v>
      </c>
      <c r="E2308" s="4">
        <f>MONTH(SalesDataTable[[#This Row],[Order Date]])</f>
        <v>11</v>
      </c>
      <c r="F2308" s="16" t="str">
        <f>TEXT(SalesDataTable[[#This Row],[Order Date]],"MMM")</f>
        <v>Nov</v>
      </c>
      <c r="G2308" s="4" t="s">
        <v>6</v>
      </c>
      <c r="H2308" s="4" t="s">
        <v>43</v>
      </c>
      <c r="I2308" s="4" t="s">
        <v>2</v>
      </c>
      <c r="J2308" s="4" t="s">
        <v>13</v>
      </c>
      <c r="K2308" s="4" t="s">
        <v>23</v>
      </c>
      <c r="L2308" s="4" t="s">
        <v>51</v>
      </c>
      <c r="M2308" s="8">
        <v>6</v>
      </c>
      <c r="N2308" s="5">
        <v>123.67</v>
      </c>
      <c r="O2308" s="6">
        <v>0.15</v>
      </c>
      <c r="P2308" s="5">
        <v>60.55</v>
      </c>
      <c r="Q2308" s="5">
        <f t="shared" si="144"/>
        <v>630.71699999999998</v>
      </c>
      <c r="R2308" s="5">
        <f t="shared" si="145"/>
        <v>363.29999999999995</v>
      </c>
      <c r="S2308" s="5">
        <f t="shared" si="146"/>
        <v>267.41700000000003</v>
      </c>
      <c r="T2308" s="7">
        <f t="shared" si="147"/>
        <v>0.42398888883603902</v>
      </c>
    </row>
    <row r="2309" spans="1:20" ht="15.6">
      <c r="A2309" s="2">
        <v>4890</v>
      </c>
      <c r="B2309" s="3">
        <v>46334</v>
      </c>
      <c r="C2309" s="4">
        <f>YEAR(SalesDataTable[[#This Row],[Order Date]])</f>
        <v>2026</v>
      </c>
      <c r="D2309" s="16" t="str">
        <f>"Q"&amp;ROUNDUP(MONTH(SalesDataTable[[#This Row],[Order Date]])/3,0)</f>
        <v>Q4</v>
      </c>
      <c r="E2309" s="4">
        <f>MONTH(SalesDataTable[[#This Row],[Order Date]])</f>
        <v>11</v>
      </c>
      <c r="F2309" s="16" t="str">
        <f>TEXT(SalesDataTable[[#This Row],[Order Date]],"MMM")</f>
        <v>Nov</v>
      </c>
      <c r="G2309" s="4" t="s">
        <v>0</v>
      </c>
      <c r="H2309" s="4" t="s">
        <v>50</v>
      </c>
      <c r="I2309" s="4" t="s">
        <v>2</v>
      </c>
      <c r="J2309" s="4" t="s">
        <v>13</v>
      </c>
      <c r="K2309" s="4" t="s">
        <v>9</v>
      </c>
      <c r="L2309" s="4" t="s">
        <v>10</v>
      </c>
      <c r="M2309" s="8">
        <v>2</v>
      </c>
      <c r="N2309" s="5">
        <v>93.16</v>
      </c>
      <c r="O2309" s="6">
        <v>0.1</v>
      </c>
      <c r="P2309" s="5">
        <v>44.19</v>
      </c>
      <c r="Q2309" s="5">
        <f t="shared" si="144"/>
        <v>167.68799999999999</v>
      </c>
      <c r="R2309" s="5">
        <f t="shared" si="145"/>
        <v>88.38</v>
      </c>
      <c r="S2309" s="5">
        <f t="shared" si="146"/>
        <v>79.307999999999993</v>
      </c>
      <c r="T2309" s="7">
        <f t="shared" si="147"/>
        <v>0.47294976384714471</v>
      </c>
    </row>
    <row r="2310" spans="1:20" ht="15.6">
      <c r="A2310" s="2">
        <v>4913</v>
      </c>
      <c r="B2310" s="3">
        <v>46334</v>
      </c>
      <c r="C2310" s="4">
        <f>YEAR(SalesDataTable[[#This Row],[Order Date]])</f>
        <v>2026</v>
      </c>
      <c r="D2310" s="16" t="str">
        <f>"Q"&amp;ROUNDUP(MONTH(SalesDataTable[[#This Row],[Order Date]])/3,0)</f>
        <v>Q4</v>
      </c>
      <c r="E2310" s="4">
        <f>MONTH(SalesDataTable[[#This Row],[Order Date]])</f>
        <v>11</v>
      </c>
      <c r="F2310" s="16" t="str">
        <f>TEXT(SalesDataTable[[#This Row],[Order Date]],"MMM")</f>
        <v>Nov</v>
      </c>
      <c r="G2310" s="4" t="s">
        <v>11</v>
      </c>
      <c r="H2310" s="4" t="s">
        <v>12</v>
      </c>
      <c r="I2310" s="4" t="s">
        <v>28</v>
      </c>
      <c r="J2310" s="4" t="s">
        <v>13</v>
      </c>
      <c r="K2310" s="4" t="s">
        <v>4</v>
      </c>
      <c r="L2310" s="4" t="s">
        <v>5</v>
      </c>
      <c r="M2310" s="8">
        <v>1</v>
      </c>
      <c r="N2310" s="5">
        <v>83.79</v>
      </c>
      <c r="O2310" s="6">
        <v>0.1</v>
      </c>
      <c r="P2310" s="5">
        <v>42.8</v>
      </c>
      <c r="Q2310" s="5">
        <f t="shared" si="144"/>
        <v>75.411000000000001</v>
      </c>
      <c r="R2310" s="5">
        <f t="shared" si="145"/>
        <v>42.8</v>
      </c>
      <c r="S2310" s="5">
        <f t="shared" si="146"/>
        <v>32.611000000000004</v>
      </c>
      <c r="T2310" s="7">
        <f t="shared" si="147"/>
        <v>0.43244354271923197</v>
      </c>
    </row>
    <row r="2311" spans="1:20" ht="15.6">
      <c r="A2311" s="2">
        <v>5079</v>
      </c>
      <c r="B2311" s="3">
        <v>46334</v>
      </c>
      <c r="C2311" s="4">
        <f>YEAR(SalesDataTable[[#This Row],[Order Date]])</f>
        <v>2026</v>
      </c>
      <c r="D2311" s="16" t="str">
        <f>"Q"&amp;ROUNDUP(MONTH(SalesDataTable[[#This Row],[Order Date]])/3,0)</f>
        <v>Q4</v>
      </c>
      <c r="E2311" s="4">
        <f>MONTH(SalesDataTable[[#This Row],[Order Date]])</f>
        <v>11</v>
      </c>
      <c r="F2311" s="16" t="str">
        <f>TEXT(SalesDataTable[[#This Row],[Order Date]],"MMM")</f>
        <v>Nov</v>
      </c>
      <c r="G2311" s="4" t="s">
        <v>11</v>
      </c>
      <c r="H2311" s="4" t="s">
        <v>52</v>
      </c>
      <c r="I2311" s="4" t="s">
        <v>2</v>
      </c>
      <c r="J2311" s="4" t="s">
        <v>13</v>
      </c>
      <c r="K2311" s="4" t="s">
        <v>34</v>
      </c>
      <c r="L2311" s="4" t="s">
        <v>38</v>
      </c>
      <c r="M2311" s="8">
        <v>1</v>
      </c>
      <c r="N2311" s="5">
        <v>120.98</v>
      </c>
      <c r="O2311" s="6">
        <v>0.1</v>
      </c>
      <c r="P2311" s="5">
        <v>70.59</v>
      </c>
      <c r="Q2311" s="5">
        <f t="shared" si="144"/>
        <v>108.88200000000001</v>
      </c>
      <c r="R2311" s="5">
        <f t="shared" si="145"/>
        <v>70.59</v>
      </c>
      <c r="S2311" s="5">
        <f t="shared" si="146"/>
        <v>38.292000000000002</v>
      </c>
      <c r="T2311" s="7">
        <f t="shared" si="147"/>
        <v>0.35168347385242738</v>
      </c>
    </row>
    <row r="2312" spans="1:20" ht="15.6">
      <c r="A2312" s="2">
        <v>366</v>
      </c>
      <c r="B2312" s="3">
        <v>46335</v>
      </c>
      <c r="C2312" s="4">
        <f>YEAR(SalesDataTable[[#This Row],[Order Date]])</f>
        <v>2026</v>
      </c>
      <c r="D2312" s="16" t="str">
        <f>"Q"&amp;ROUNDUP(MONTH(SalesDataTable[[#This Row],[Order Date]])/3,0)</f>
        <v>Q4</v>
      </c>
      <c r="E2312" s="4">
        <f>MONTH(SalesDataTable[[#This Row],[Order Date]])</f>
        <v>11</v>
      </c>
      <c r="F2312" s="16" t="str">
        <f>TEXT(SalesDataTable[[#This Row],[Order Date]],"MMM")</f>
        <v>Nov</v>
      </c>
      <c r="G2312" s="4" t="s">
        <v>20</v>
      </c>
      <c r="H2312" s="4" t="s">
        <v>47</v>
      </c>
      <c r="I2312" s="4" t="s">
        <v>19</v>
      </c>
      <c r="J2312" s="4" t="s">
        <v>3</v>
      </c>
      <c r="K2312" s="4" t="s">
        <v>9</v>
      </c>
      <c r="L2312" s="4" t="s">
        <v>37</v>
      </c>
      <c r="M2312" s="8">
        <v>1</v>
      </c>
      <c r="N2312" s="5">
        <v>152.05000000000001</v>
      </c>
      <c r="O2312" s="6">
        <v>0.15</v>
      </c>
      <c r="P2312" s="5">
        <v>80.56</v>
      </c>
      <c r="Q2312" s="5">
        <f t="shared" si="144"/>
        <v>129.24250000000001</v>
      </c>
      <c r="R2312" s="5">
        <f t="shared" si="145"/>
        <v>80.56</v>
      </c>
      <c r="S2312" s="5">
        <f t="shared" si="146"/>
        <v>48.682500000000005</v>
      </c>
      <c r="T2312" s="7">
        <f t="shared" si="147"/>
        <v>0.37667562914675901</v>
      </c>
    </row>
    <row r="2313" spans="1:20" ht="15.6">
      <c r="A2313" s="2">
        <v>567</v>
      </c>
      <c r="B2313" s="3">
        <v>46335</v>
      </c>
      <c r="C2313" s="4">
        <f>YEAR(SalesDataTable[[#This Row],[Order Date]])</f>
        <v>2026</v>
      </c>
      <c r="D2313" s="16" t="str">
        <f>"Q"&amp;ROUNDUP(MONTH(SalesDataTable[[#This Row],[Order Date]])/3,0)</f>
        <v>Q4</v>
      </c>
      <c r="E2313" s="4">
        <f>MONTH(SalesDataTable[[#This Row],[Order Date]])</f>
        <v>11</v>
      </c>
      <c r="F2313" s="16" t="str">
        <f>TEXT(SalesDataTable[[#This Row],[Order Date]],"MMM")</f>
        <v>Nov</v>
      </c>
      <c r="G2313" s="4" t="s">
        <v>0</v>
      </c>
      <c r="H2313" s="4" t="s">
        <v>36</v>
      </c>
      <c r="I2313" s="4" t="s">
        <v>19</v>
      </c>
      <c r="J2313" s="4" t="s">
        <v>13</v>
      </c>
      <c r="K2313" s="4" t="s">
        <v>14</v>
      </c>
      <c r="L2313" s="4" t="s">
        <v>15</v>
      </c>
      <c r="M2313" s="8">
        <v>3</v>
      </c>
      <c r="N2313" s="5">
        <v>36.14</v>
      </c>
      <c r="O2313" s="6">
        <v>0.1</v>
      </c>
      <c r="P2313" s="5">
        <v>13.23</v>
      </c>
      <c r="Q2313" s="5">
        <f t="shared" si="144"/>
        <v>97.578000000000003</v>
      </c>
      <c r="R2313" s="5">
        <f t="shared" si="145"/>
        <v>39.69</v>
      </c>
      <c r="S2313" s="5">
        <f t="shared" si="146"/>
        <v>57.888000000000005</v>
      </c>
      <c r="T2313" s="7">
        <f t="shared" si="147"/>
        <v>0.59324847814056447</v>
      </c>
    </row>
    <row r="2314" spans="1:20" ht="15.6">
      <c r="A2314" s="2">
        <v>1051</v>
      </c>
      <c r="B2314" s="3">
        <v>46335</v>
      </c>
      <c r="C2314" s="4">
        <f>YEAR(SalesDataTable[[#This Row],[Order Date]])</f>
        <v>2026</v>
      </c>
      <c r="D2314" s="16" t="str">
        <f>"Q"&amp;ROUNDUP(MONTH(SalesDataTable[[#This Row],[Order Date]])/3,0)</f>
        <v>Q4</v>
      </c>
      <c r="E2314" s="4">
        <f>MONTH(SalesDataTable[[#This Row],[Order Date]])</f>
        <v>11</v>
      </c>
      <c r="F2314" s="16" t="str">
        <f>TEXT(SalesDataTable[[#This Row],[Order Date]],"MMM")</f>
        <v>Nov</v>
      </c>
      <c r="G2314" s="4" t="s">
        <v>20</v>
      </c>
      <c r="H2314" s="4" t="s">
        <v>47</v>
      </c>
      <c r="I2314" s="4" t="s">
        <v>8</v>
      </c>
      <c r="J2314" s="4" t="s">
        <v>16</v>
      </c>
      <c r="K2314" s="4" t="s">
        <v>9</v>
      </c>
      <c r="L2314" s="4" t="s">
        <v>10</v>
      </c>
      <c r="M2314" s="8">
        <v>12</v>
      </c>
      <c r="N2314" s="5">
        <v>90.99</v>
      </c>
      <c r="O2314" s="6">
        <v>0.2</v>
      </c>
      <c r="P2314" s="5">
        <v>45.51</v>
      </c>
      <c r="Q2314" s="5">
        <f t="shared" si="144"/>
        <v>873.50399999999991</v>
      </c>
      <c r="R2314" s="5">
        <f t="shared" si="145"/>
        <v>546.12</v>
      </c>
      <c r="S2314" s="5">
        <f t="shared" si="146"/>
        <v>327.3839999999999</v>
      </c>
      <c r="T2314" s="7">
        <f t="shared" si="147"/>
        <v>0.37479393339927458</v>
      </c>
    </row>
    <row r="2315" spans="1:20" ht="15.6">
      <c r="A2315" s="2">
        <v>1934</v>
      </c>
      <c r="B2315" s="3">
        <v>46335</v>
      </c>
      <c r="C2315" s="4">
        <f>YEAR(SalesDataTable[[#This Row],[Order Date]])</f>
        <v>2026</v>
      </c>
      <c r="D2315" s="16" t="str">
        <f>"Q"&amp;ROUNDUP(MONTH(SalesDataTable[[#This Row],[Order Date]])/3,0)</f>
        <v>Q4</v>
      </c>
      <c r="E2315" s="4">
        <f>MONTH(SalesDataTable[[#This Row],[Order Date]])</f>
        <v>11</v>
      </c>
      <c r="F2315" s="16" t="str">
        <f>TEXT(SalesDataTable[[#This Row],[Order Date]],"MMM")</f>
        <v>Nov</v>
      </c>
      <c r="G2315" s="4" t="s">
        <v>20</v>
      </c>
      <c r="H2315" s="4" t="s">
        <v>47</v>
      </c>
      <c r="I2315" s="4" t="s">
        <v>28</v>
      </c>
      <c r="J2315" s="4" t="s">
        <v>16</v>
      </c>
      <c r="K2315" s="4" t="s">
        <v>4</v>
      </c>
      <c r="L2315" s="4" t="s">
        <v>22</v>
      </c>
      <c r="M2315" s="8">
        <v>1</v>
      </c>
      <c r="N2315" s="5">
        <v>50.55</v>
      </c>
      <c r="O2315" s="6">
        <v>0.05</v>
      </c>
      <c r="P2315" s="5">
        <v>22.09</v>
      </c>
      <c r="Q2315" s="5">
        <f t="shared" si="144"/>
        <v>48.022499999999994</v>
      </c>
      <c r="R2315" s="5">
        <f t="shared" si="145"/>
        <v>22.09</v>
      </c>
      <c r="S2315" s="5">
        <f t="shared" si="146"/>
        <v>25.932499999999994</v>
      </c>
      <c r="T2315" s="7">
        <f t="shared" si="147"/>
        <v>0.54000728825029931</v>
      </c>
    </row>
    <row r="2316" spans="1:20" ht="15.6">
      <c r="A2316" s="2">
        <v>2056</v>
      </c>
      <c r="B2316" s="3">
        <v>46335</v>
      </c>
      <c r="C2316" s="4">
        <f>YEAR(SalesDataTable[[#This Row],[Order Date]])</f>
        <v>2026</v>
      </c>
      <c r="D2316" s="16" t="str">
        <f>"Q"&amp;ROUNDUP(MONTH(SalesDataTable[[#This Row],[Order Date]])/3,0)</f>
        <v>Q4</v>
      </c>
      <c r="E2316" s="4">
        <f>MONTH(SalesDataTable[[#This Row],[Order Date]])</f>
        <v>11</v>
      </c>
      <c r="F2316" s="16" t="str">
        <f>TEXT(SalesDataTable[[#This Row],[Order Date]],"MMM")</f>
        <v>Nov</v>
      </c>
      <c r="G2316" s="4" t="s">
        <v>0</v>
      </c>
      <c r="H2316" s="4" t="s">
        <v>1</v>
      </c>
      <c r="I2316" s="4" t="s">
        <v>19</v>
      </c>
      <c r="J2316" s="4" t="s">
        <v>13</v>
      </c>
      <c r="K2316" s="4" t="s">
        <v>34</v>
      </c>
      <c r="L2316" s="4" t="s">
        <v>45</v>
      </c>
      <c r="M2316" s="8">
        <v>1</v>
      </c>
      <c r="N2316" s="5">
        <v>51.65</v>
      </c>
      <c r="O2316" s="6">
        <v>0.15</v>
      </c>
      <c r="P2316" s="5">
        <v>21.86</v>
      </c>
      <c r="Q2316" s="5">
        <f t="shared" si="144"/>
        <v>43.902499999999996</v>
      </c>
      <c r="R2316" s="5">
        <f t="shared" si="145"/>
        <v>21.86</v>
      </c>
      <c r="S2316" s="5">
        <f t="shared" si="146"/>
        <v>22.042499999999997</v>
      </c>
      <c r="T2316" s="7">
        <f t="shared" si="147"/>
        <v>0.50207846933545919</v>
      </c>
    </row>
    <row r="2317" spans="1:20" ht="15.6">
      <c r="A2317" s="2">
        <v>2115</v>
      </c>
      <c r="B2317" s="3">
        <v>46335</v>
      </c>
      <c r="C2317" s="4">
        <f>YEAR(SalesDataTable[[#This Row],[Order Date]])</f>
        <v>2026</v>
      </c>
      <c r="D2317" s="16" t="str">
        <f>"Q"&amp;ROUNDUP(MONTH(SalesDataTable[[#This Row],[Order Date]])/3,0)</f>
        <v>Q4</v>
      </c>
      <c r="E2317" s="4">
        <f>MONTH(SalesDataTable[[#This Row],[Order Date]])</f>
        <v>11</v>
      </c>
      <c r="F2317" s="16" t="str">
        <f>TEXT(SalesDataTable[[#This Row],[Order Date]],"MMM")</f>
        <v>Nov</v>
      </c>
      <c r="G2317" s="4" t="s">
        <v>6</v>
      </c>
      <c r="H2317" s="4" t="s">
        <v>43</v>
      </c>
      <c r="I2317" s="4" t="s">
        <v>2</v>
      </c>
      <c r="J2317" s="4" t="s">
        <v>13</v>
      </c>
      <c r="K2317" s="4" t="s">
        <v>4</v>
      </c>
      <c r="L2317" s="4" t="s">
        <v>5</v>
      </c>
      <c r="M2317" s="8">
        <v>5</v>
      </c>
      <c r="N2317" s="5">
        <v>82.96</v>
      </c>
      <c r="O2317" s="6">
        <v>0</v>
      </c>
      <c r="P2317" s="5">
        <v>43.55</v>
      </c>
      <c r="Q2317" s="5">
        <f t="shared" si="144"/>
        <v>414.79999999999995</v>
      </c>
      <c r="R2317" s="5">
        <f t="shared" si="145"/>
        <v>217.75</v>
      </c>
      <c r="S2317" s="5">
        <f t="shared" si="146"/>
        <v>197.04999999999995</v>
      </c>
      <c r="T2317" s="7">
        <f t="shared" si="147"/>
        <v>0.47504821600771452</v>
      </c>
    </row>
    <row r="2318" spans="1:20" ht="15.6">
      <c r="A2318" s="2">
        <v>2437</v>
      </c>
      <c r="B2318" s="3">
        <v>46335</v>
      </c>
      <c r="C2318" s="4">
        <f>YEAR(SalesDataTable[[#This Row],[Order Date]])</f>
        <v>2026</v>
      </c>
      <c r="D2318" s="16" t="str">
        <f>"Q"&amp;ROUNDUP(MONTH(SalesDataTable[[#This Row],[Order Date]])/3,0)</f>
        <v>Q4</v>
      </c>
      <c r="E2318" s="4">
        <f>MONTH(SalesDataTable[[#This Row],[Order Date]])</f>
        <v>11</v>
      </c>
      <c r="F2318" s="16" t="str">
        <f>TEXT(SalesDataTable[[#This Row],[Order Date]],"MMM")</f>
        <v>Nov</v>
      </c>
      <c r="G2318" s="4" t="s">
        <v>20</v>
      </c>
      <c r="H2318" s="4" t="s">
        <v>21</v>
      </c>
      <c r="I2318" s="4" t="s">
        <v>28</v>
      </c>
      <c r="J2318" s="4" t="s">
        <v>16</v>
      </c>
      <c r="K2318" s="4" t="s">
        <v>9</v>
      </c>
      <c r="L2318" s="4" t="s">
        <v>46</v>
      </c>
      <c r="M2318" s="8">
        <v>1</v>
      </c>
      <c r="N2318" s="5">
        <v>70.3</v>
      </c>
      <c r="O2318" s="6">
        <v>0.05</v>
      </c>
      <c r="P2318" s="5">
        <v>33.31</v>
      </c>
      <c r="Q2318" s="5">
        <f t="shared" si="144"/>
        <v>66.784999999999997</v>
      </c>
      <c r="R2318" s="5">
        <f t="shared" si="145"/>
        <v>33.31</v>
      </c>
      <c r="S2318" s="5">
        <f t="shared" si="146"/>
        <v>33.474999999999994</v>
      </c>
      <c r="T2318" s="7">
        <f t="shared" si="147"/>
        <v>0.50123530732949007</v>
      </c>
    </row>
    <row r="2319" spans="1:20" ht="15.6">
      <c r="A2319" s="2">
        <v>3380</v>
      </c>
      <c r="B2319" s="3">
        <v>46335</v>
      </c>
      <c r="C2319" s="4">
        <f>YEAR(SalesDataTable[[#This Row],[Order Date]])</f>
        <v>2026</v>
      </c>
      <c r="D2319" s="16" t="str">
        <f>"Q"&amp;ROUNDUP(MONTH(SalesDataTable[[#This Row],[Order Date]])/3,0)</f>
        <v>Q4</v>
      </c>
      <c r="E2319" s="4">
        <f>MONTH(SalesDataTable[[#This Row],[Order Date]])</f>
        <v>11</v>
      </c>
      <c r="F2319" s="16" t="str">
        <f>TEXT(SalesDataTable[[#This Row],[Order Date]],"MMM")</f>
        <v>Nov</v>
      </c>
      <c r="G2319" s="4" t="s">
        <v>11</v>
      </c>
      <c r="H2319" s="4" t="s">
        <v>12</v>
      </c>
      <c r="I2319" s="4" t="s">
        <v>19</v>
      </c>
      <c r="J2319" s="4" t="s">
        <v>3</v>
      </c>
      <c r="K2319" s="4" t="s">
        <v>14</v>
      </c>
      <c r="L2319" s="4" t="s">
        <v>32</v>
      </c>
      <c r="M2319" s="8">
        <v>2</v>
      </c>
      <c r="N2319" s="5">
        <v>47.12</v>
      </c>
      <c r="O2319" s="6">
        <v>0.15</v>
      </c>
      <c r="P2319" s="5">
        <v>18.64</v>
      </c>
      <c r="Q2319" s="5">
        <f t="shared" si="144"/>
        <v>80.103999999999999</v>
      </c>
      <c r="R2319" s="5">
        <f t="shared" si="145"/>
        <v>37.28</v>
      </c>
      <c r="S2319" s="5">
        <f t="shared" si="146"/>
        <v>42.823999999999998</v>
      </c>
      <c r="T2319" s="7">
        <f t="shared" si="147"/>
        <v>0.5346050134824728</v>
      </c>
    </row>
    <row r="2320" spans="1:20" ht="15.6">
      <c r="A2320" s="2">
        <v>3648</v>
      </c>
      <c r="B2320" s="3">
        <v>46335</v>
      </c>
      <c r="C2320" s="4">
        <f>YEAR(SalesDataTable[[#This Row],[Order Date]])</f>
        <v>2026</v>
      </c>
      <c r="D2320" s="16" t="str">
        <f>"Q"&amp;ROUNDUP(MONTH(SalesDataTable[[#This Row],[Order Date]])/3,0)</f>
        <v>Q4</v>
      </c>
      <c r="E2320" s="4">
        <f>MONTH(SalesDataTable[[#This Row],[Order Date]])</f>
        <v>11</v>
      </c>
      <c r="F2320" s="16" t="str">
        <f>TEXT(SalesDataTable[[#This Row],[Order Date]],"MMM")</f>
        <v>Nov</v>
      </c>
      <c r="G2320" s="4" t="s">
        <v>0</v>
      </c>
      <c r="H2320" s="4" t="s">
        <v>50</v>
      </c>
      <c r="I2320" s="4" t="s">
        <v>28</v>
      </c>
      <c r="J2320" s="4" t="s">
        <v>13</v>
      </c>
      <c r="K2320" s="4" t="s">
        <v>34</v>
      </c>
      <c r="L2320" s="4" t="s">
        <v>35</v>
      </c>
      <c r="M2320" s="8">
        <v>4</v>
      </c>
      <c r="N2320" s="5">
        <v>39.82</v>
      </c>
      <c r="O2320" s="6">
        <v>0.2</v>
      </c>
      <c r="P2320" s="5">
        <v>14.98</v>
      </c>
      <c r="Q2320" s="5">
        <f t="shared" si="144"/>
        <v>127.42400000000001</v>
      </c>
      <c r="R2320" s="5">
        <f t="shared" si="145"/>
        <v>59.92</v>
      </c>
      <c r="S2320" s="5">
        <f t="shared" si="146"/>
        <v>67.504000000000005</v>
      </c>
      <c r="T2320" s="7">
        <f t="shared" si="147"/>
        <v>0.52975891511803119</v>
      </c>
    </row>
    <row r="2321" spans="1:20" ht="15.6">
      <c r="A2321" s="2">
        <v>3692</v>
      </c>
      <c r="B2321" s="3">
        <v>46335</v>
      </c>
      <c r="C2321" s="4">
        <f>YEAR(SalesDataTable[[#This Row],[Order Date]])</f>
        <v>2026</v>
      </c>
      <c r="D2321" s="16" t="str">
        <f>"Q"&amp;ROUNDUP(MONTH(SalesDataTable[[#This Row],[Order Date]])/3,0)</f>
        <v>Q4</v>
      </c>
      <c r="E2321" s="4">
        <f>MONTH(SalesDataTable[[#This Row],[Order Date]])</f>
        <v>11</v>
      </c>
      <c r="F2321" s="16" t="str">
        <f>TEXT(SalesDataTable[[#This Row],[Order Date]],"MMM")</f>
        <v>Nov</v>
      </c>
      <c r="G2321" s="4" t="s">
        <v>6</v>
      </c>
      <c r="H2321" s="4" t="s">
        <v>49</v>
      </c>
      <c r="I2321" s="4" t="s">
        <v>2</v>
      </c>
      <c r="J2321" s="4" t="s">
        <v>3</v>
      </c>
      <c r="K2321" s="4" t="s">
        <v>9</v>
      </c>
      <c r="L2321" s="4" t="s">
        <v>37</v>
      </c>
      <c r="M2321" s="8">
        <v>4</v>
      </c>
      <c r="N2321" s="5">
        <v>154.27000000000001</v>
      </c>
      <c r="O2321" s="6">
        <v>0.05</v>
      </c>
      <c r="P2321" s="5">
        <v>78.36</v>
      </c>
      <c r="Q2321" s="5">
        <f t="shared" si="144"/>
        <v>586.226</v>
      </c>
      <c r="R2321" s="5">
        <f t="shared" si="145"/>
        <v>313.44</v>
      </c>
      <c r="S2321" s="5">
        <f t="shared" si="146"/>
        <v>272.786</v>
      </c>
      <c r="T2321" s="7">
        <f t="shared" si="147"/>
        <v>0.46532565938733528</v>
      </c>
    </row>
    <row r="2322" spans="1:20" ht="15.6">
      <c r="A2322" s="2">
        <v>4406</v>
      </c>
      <c r="B2322" s="3">
        <v>46335</v>
      </c>
      <c r="C2322" s="4">
        <f>YEAR(SalesDataTable[[#This Row],[Order Date]])</f>
        <v>2026</v>
      </c>
      <c r="D2322" s="16" t="str">
        <f>"Q"&amp;ROUNDUP(MONTH(SalesDataTable[[#This Row],[Order Date]])/3,0)</f>
        <v>Q4</v>
      </c>
      <c r="E2322" s="4">
        <f>MONTH(SalesDataTable[[#This Row],[Order Date]])</f>
        <v>11</v>
      </c>
      <c r="F2322" s="16" t="str">
        <f>TEXT(SalesDataTable[[#This Row],[Order Date]],"MMM")</f>
        <v>Nov</v>
      </c>
      <c r="G2322" s="4" t="s">
        <v>0</v>
      </c>
      <c r="H2322" s="4" t="s">
        <v>1</v>
      </c>
      <c r="I2322" s="4" t="s">
        <v>2</v>
      </c>
      <c r="J2322" s="4" t="s">
        <v>13</v>
      </c>
      <c r="K2322" s="4" t="s">
        <v>9</v>
      </c>
      <c r="L2322" s="4" t="s">
        <v>17</v>
      </c>
      <c r="M2322" s="8">
        <v>1</v>
      </c>
      <c r="N2322" s="5">
        <v>143.02000000000001</v>
      </c>
      <c r="O2322" s="6">
        <v>0.1</v>
      </c>
      <c r="P2322" s="5">
        <v>79.25</v>
      </c>
      <c r="Q2322" s="5">
        <f t="shared" si="144"/>
        <v>128.71800000000002</v>
      </c>
      <c r="R2322" s="5">
        <f t="shared" si="145"/>
        <v>79.25</v>
      </c>
      <c r="S2322" s="5">
        <f t="shared" si="146"/>
        <v>49.468000000000018</v>
      </c>
      <c r="T2322" s="7">
        <f t="shared" si="147"/>
        <v>0.3843129942976119</v>
      </c>
    </row>
    <row r="2323" spans="1:20" ht="15.6">
      <c r="A2323" s="2">
        <v>4550</v>
      </c>
      <c r="B2323" s="3">
        <v>46335</v>
      </c>
      <c r="C2323" s="4">
        <f>YEAR(SalesDataTable[[#This Row],[Order Date]])</f>
        <v>2026</v>
      </c>
      <c r="D2323" s="16" t="str">
        <f>"Q"&amp;ROUNDUP(MONTH(SalesDataTable[[#This Row],[Order Date]])/3,0)</f>
        <v>Q4</v>
      </c>
      <c r="E2323" s="4">
        <f>MONTH(SalesDataTable[[#This Row],[Order Date]])</f>
        <v>11</v>
      </c>
      <c r="F2323" s="16" t="str">
        <f>TEXT(SalesDataTable[[#This Row],[Order Date]],"MMM")</f>
        <v>Nov</v>
      </c>
      <c r="G2323" s="4" t="s">
        <v>11</v>
      </c>
      <c r="H2323" s="4" t="s">
        <v>39</v>
      </c>
      <c r="I2323" s="4" t="s">
        <v>19</v>
      </c>
      <c r="J2323" s="4" t="s">
        <v>3</v>
      </c>
      <c r="K2323" s="4" t="s">
        <v>34</v>
      </c>
      <c r="L2323" s="4" t="s">
        <v>42</v>
      </c>
      <c r="M2323" s="8">
        <v>1</v>
      </c>
      <c r="N2323" s="5">
        <v>35.36</v>
      </c>
      <c r="O2323" s="6">
        <v>0</v>
      </c>
      <c r="P2323" s="5">
        <v>13.74</v>
      </c>
      <c r="Q2323" s="5">
        <f t="shared" si="144"/>
        <v>35.36</v>
      </c>
      <c r="R2323" s="5">
        <f t="shared" si="145"/>
        <v>13.74</v>
      </c>
      <c r="S2323" s="5">
        <f t="shared" si="146"/>
        <v>21.619999999999997</v>
      </c>
      <c r="T2323" s="7">
        <f t="shared" si="147"/>
        <v>0.61142533936651577</v>
      </c>
    </row>
    <row r="2324" spans="1:20" ht="15.6">
      <c r="A2324" s="2">
        <v>4855</v>
      </c>
      <c r="B2324" s="3">
        <v>46335</v>
      </c>
      <c r="C2324" s="4">
        <f>YEAR(SalesDataTable[[#This Row],[Order Date]])</f>
        <v>2026</v>
      </c>
      <c r="D2324" s="16" t="str">
        <f>"Q"&amp;ROUNDUP(MONTH(SalesDataTable[[#This Row],[Order Date]])/3,0)</f>
        <v>Q4</v>
      </c>
      <c r="E2324" s="4">
        <f>MONTH(SalesDataTable[[#This Row],[Order Date]])</f>
        <v>11</v>
      </c>
      <c r="F2324" s="16" t="str">
        <f>TEXT(SalesDataTable[[#This Row],[Order Date]],"MMM")</f>
        <v>Nov</v>
      </c>
      <c r="G2324" s="4" t="s">
        <v>6</v>
      </c>
      <c r="H2324" s="4" t="s">
        <v>27</v>
      </c>
      <c r="I2324" s="4" t="s">
        <v>2</v>
      </c>
      <c r="J2324" s="4" t="s">
        <v>3</v>
      </c>
      <c r="K2324" s="4" t="s">
        <v>9</v>
      </c>
      <c r="L2324" s="4" t="s">
        <v>37</v>
      </c>
      <c r="M2324" s="8">
        <v>1</v>
      </c>
      <c r="N2324" s="5">
        <v>156.82</v>
      </c>
      <c r="O2324" s="6">
        <v>0.1</v>
      </c>
      <c r="P2324" s="5">
        <v>77.12</v>
      </c>
      <c r="Q2324" s="5">
        <f t="shared" si="144"/>
        <v>141.13800000000001</v>
      </c>
      <c r="R2324" s="5">
        <f t="shared" si="145"/>
        <v>77.12</v>
      </c>
      <c r="S2324" s="5">
        <f t="shared" si="146"/>
        <v>64.018000000000001</v>
      </c>
      <c r="T2324" s="7">
        <f t="shared" si="147"/>
        <v>0.45358443509189589</v>
      </c>
    </row>
    <row r="2325" spans="1:20" ht="15.6">
      <c r="A2325" s="2">
        <v>5151</v>
      </c>
      <c r="B2325" s="3">
        <v>46335</v>
      </c>
      <c r="C2325" s="4">
        <f>YEAR(SalesDataTable[[#This Row],[Order Date]])</f>
        <v>2026</v>
      </c>
      <c r="D2325" s="16" t="str">
        <f>"Q"&amp;ROUNDUP(MONTH(SalesDataTable[[#This Row],[Order Date]])/3,0)</f>
        <v>Q4</v>
      </c>
      <c r="E2325" s="4">
        <f>MONTH(SalesDataTable[[#This Row],[Order Date]])</f>
        <v>11</v>
      </c>
      <c r="F2325" s="16" t="str">
        <f>TEXT(SalesDataTable[[#This Row],[Order Date]],"MMM")</f>
        <v>Nov</v>
      </c>
      <c r="G2325" s="4" t="s">
        <v>11</v>
      </c>
      <c r="H2325" s="4" t="s">
        <v>52</v>
      </c>
      <c r="I2325" s="4" t="s">
        <v>8</v>
      </c>
      <c r="J2325" s="4" t="s">
        <v>16</v>
      </c>
      <c r="K2325" s="4" t="s">
        <v>34</v>
      </c>
      <c r="L2325" s="4" t="s">
        <v>35</v>
      </c>
      <c r="M2325" s="8">
        <v>10</v>
      </c>
      <c r="N2325" s="5">
        <v>40.98</v>
      </c>
      <c r="O2325" s="6">
        <v>0.1</v>
      </c>
      <c r="P2325" s="5">
        <v>14.6</v>
      </c>
      <c r="Q2325" s="5">
        <f t="shared" si="144"/>
        <v>368.82</v>
      </c>
      <c r="R2325" s="5">
        <f t="shared" si="145"/>
        <v>146</v>
      </c>
      <c r="S2325" s="5">
        <f t="shared" si="146"/>
        <v>222.82</v>
      </c>
      <c r="T2325" s="7">
        <f t="shared" si="147"/>
        <v>0.60414294235670518</v>
      </c>
    </row>
    <row r="2326" spans="1:20" ht="15.6">
      <c r="A2326" s="2">
        <v>5189</v>
      </c>
      <c r="B2326" s="3">
        <v>46335</v>
      </c>
      <c r="C2326" s="4">
        <f>YEAR(SalesDataTable[[#This Row],[Order Date]])</f>
        <v>2026</v>
      </c>
      <c r="D2326" s="16" t="str">
        <f>"Q"&amp;ROUNDUP(MONTH(SalesDataTable[[#This Row],[Order Date]])/3,0)</f>
        <v>Q4</v>
      </c>
      <c r="E2326" s="4">
        <f>MONTH(SalesDataTable[[#This Row],[Order Date]])</f>
        <v>11</v>
      </c>
      <c r="F2326" s="16" t="str">
        <f>TEXT(SalesDataTable[[#This Row],[Order Date]],"MMM")</f>
        <v>Nov</v>
      </c>
      <c r="G2326" s="4" t="s">
        <v>20</v>
      </c>
      <c r="H2326" s="4" t="s">
        <v>33</v>
      </c>
      <c r="I2326" s="4" t="s">
        <v>19</v>
      </c>
      <c r="J2326" s="4" t="s">
        <v>13</v>
      </c>
      <c r="K2326" s="4" t="s">
        <v>9</v>
      </c>
      <c r="L2326" s="4" t="s">
        <v>17</v>
      </c>
      <c r="M2326" s="8">
        <v>3</v>
      </c>
      <c r="N2326" s="5">
        <v>144.22999999999999</v>
      </c>
      <c r="O2326" s="6">
        <v>0</v>
      </c>
      <c r="P2326" s="5">
        <v>80.959999999999994</v>
      </c>
      <c r="Q2326" s="5">
        <f t="shared" si="144"/>
        <v>432.68999999999994</v>
      </c>
      <c r="R2326" s="5">
        <f t="shared" si="145"/>
        <v>242.88</v>
      </c>
      <c r="S2326" s="5">
        <f t="shared" si="146"/>
        <v>189.80999999999995</v>
      </c>
      <c r="T2326" s="7">
        <f t="shared" si="147"/>
        <v>0.43867433959647778</v>
      </c>
    </row>
    <row r="2327" spans="1:20" ht="15.6">
      <c r="A2327" s="2">
        <v>726</v>
      </c>
      <c r="B2327" s="3">
        <v>46336</v>
      </c>
      <c r="C2327" s="4">
        <f>YEAR(SalesDataTable[[#This Row],[Order Date]])</f>
        <v>2026</v>
      </c>
      <c r="D2327" s="16" t="str">
        <f>"Q"&amp;ROUNDUP(MONTH(SalesDataTable[[#This Row],[Order Date]])/3,0)</f>
        <v>Q4</v>
      </c>
      <c r="E2327" s="4">
        <f>MONTH(SalesDataTable[[#This Row],[Order Date]])</f>
        <v>11</v>
      </c>
      <c r="F2327" s="16" t="str">
        <f>TEXT(SalesDataTable[[#This Row],[Order Date]],"MMM")</f>
        <v>Nov</v>
      </c>
      <c r="G2327" s="4" t="s">
        <v>20</v>
      </c>
      <c r="H2327" s="4" t="s">
        <v>31</v>
      </c>
      <c r="I2327" s="4" t="s">
        <v>2</v>
      </c>
      <c r="J2327" s="4" t="s">
        <v>13</v>
      </c>
      <c r="K2327" s="4" t="s">
        <v>9</v>
      </c>
      <c r="L2327" s="4" t="s">
        <v>10</v>
      </c>
      <c r="M2327" s="8">
        <v>1</v>
      </c>
      <c r="N2327" s="5">
        <v>90.23</v>
      </c>
      <c r="O2327" s="6">
        <v>0</v>
      </c>
      <c r="P2327" s="5">
        <v>44.06</v>
      </c>
      <c r="Q2327" s="5">
        <f t="shared" si="144"/>
        <v>90.23</v>
      </c>
      <c r="R2327" s="5">
        <f t="shared" si="145"/>
        <v>44.06</v>
      </c>
      <c r="S2327" s="5">
        <f t="shared" si="146"/>
        <v>46.17</v>
      </c>
      <c r="T2327" s="7">
        <f t="shared" si="147"/>
        <v>0.51169234179319512</v>
      </c>
    </row>
    <row r="2328" spans="1:20" ht="15.6">
      <c r="A2328" s="2">
        <v>2154</v>
      </c>
      <c r="B2328" s="3">
        <v>46336</v>
      </c>
      <c r="C2328" s="4">
        <f>YEAR(SalesDataTable[[#This Row],[Order Date]])</f>
        <v>2026</v>
      </c>
      <c r="D2328" s="16" t="str">
        <f>"Q"&amp;ROUNDUP(MONTH(SalesDataTable[[#This Row],[Order Date]])/3,0)</f>
        <v>Q4</v>
      </c>
      <c r="E2328" s="4">
        <f>MONTH(SalesDataTable[[#This Row],[Order Date]])</f>
        <v>11</v>
      </c>
      <c r="F2328" s="16" t="str">
        <f>TEXT(SalesDataTable[[#This Row],[Order Date]],"MMM")</f>
        <v>Nov</v>
      </c>
      <c r="G2328" s="4" t="s">
        <v>20</v>
      </c>
      <c r="H2328" s="4" t="s">
        <v>31</v>
      </c>
      <c r="I2328" s="4" t="s">
        <v>2</v>
      </c>
      <c r="J2328" s="4" t="s">
        <v>13</v>
      </c>
      <c r="K2328" s="4" t="s">
        <v>9</v>
      </c>
      <c r="L2328" s="4" t="s">
        <v>37</v>
      </c>
      <c r="M2328" s="8">
        <v>5</v>
      </c>
      <c r="N2328" s="5">
        <v>152.82</v>
      </c>
      <c r="O2328" s="6">
        <v>0.1</v>
      </c>
      <c r="P2328" s="5">
        <v>80.09</v>
      </c>
      <c r="Q2328" s="5">
        <f t="shared" si="144"/>
        <v>687.68999999999994</v>
      </c>
      <c r="R2328" s="5">
        <f t="shared" si="145"/>
        <v>400.45000000000005</v>
      </c>
      <c r="S2328" s="5">
        <f t="shared" si="146"/>
        <v>287.2399999999999</v>
      </c>
      <c r="T2328" s="7">
        <f t="shared" si="147"/>
        <v>0.417688202533118</v>
      </c>
    </row>
    <row r="2329" spans="1:20" ht="15.6">
      <c r="A2329" s="2">
        <v>4403</v>
      </c>
      <c r="B2329" s="3">
        <v>46336</v>
      </c>
      <c r="C2329" s="4">
        <f>YEAR(SalesDataTable[[#This Row],[Order Date]])</f>
        <v>2026</v>
      </c>
      <c r="D2329" s="16" t="str">
        <f>"Q"&amp;ROUNDUP(MONTH(SalesDataTable[[#This Row],[Order Date]])/3,0)</f>
        <v>Q4</v>
      </c>
      <c r="E2329" s="4">
        <f>MONTH(SalesDataTable[[#This Row],[Order Date]])</f>
        <v>11</v>
      </c>
      <c r="F2329" s="16" t="str">
        <f>TEXT(SalesDataTable[[#This Row],[Order Date]],"MMM")</f>
        <v>Nov</v>
      </c>
      <c r="G2329" s="4" t="s">
        <v>0</v>
      </c>
      <c r="H2329" s="4" t="s">
        <v>1</v>
      </c>
      <c r="I2329" s="4" t="s">
        <v>2</v>
      </c>
      <c r="J2329" s="4" t="s">
        <v>16</v>
      </c>
      <c r="K2329" s="4" t="s">
        <v>14</v>
      </c>
      <c r="L2329" s="4" t="s">
        <v>15</v>
      </c>
      <c r="M2329" s="8">
        <v>2</v>
      </c>
      <c r="N2329" s="5">
        <v>36.61</v>
      </c>
      <c r="O2329" s="6">
        <v>0.05</v>
      </c>
      <c r="P2329" s="5">
        <v>13.31</v>
      </c>
      <c r="Q2329" s="5">
        <f t="shared" si="144"/>
        <v>69.558999999999997</v>
      </c>
      <c r="R2329" s="5">
        <f t="shared" si="145"/>
        <v>26.62</v>
      </c>
      <c r="S2329" s="5">
        <f t="shared" si="146"/>
        <v>42.938999999999993</v>
      </c>
      <c r="T2329" s="7">
        <f t="shared" si="147"/>
        <v>0.61730329648212301</v>
      </c>
    </row>
    <row r="2330" spans="1:20" ht="15.6">
      <c r="A2330" s="2">
        <v>4924</v>
      </c>
      <c r="B2330" s="3">
        <v>46336</v>
      </c>
      <c r="C2330" s="4">
        <f>YEAR(SalesDataTable[[#This Row],[Order Date]])</f>
        <v>2026</v>
      </c>
      <c r="D2330" s="16" t="str">
        <f>"Q"&amp;ROUNDUP(MONTH(SalesDataTable[[#This Row],[Order Date]])/3,0)</f>
        <v>Q4</v>
      </c>
      <c r="E2330" s="4">
        <f>MONTH(SalesDataTable[[#This Row],[Order Date]])</f>
        <v>11</v>
      </c>
      <c r="F2330" s="16" t="str">
        <f>TEXT(SalesDataTable[[#This Row],[Order Date]],"MMM")</f>
        <v>Nov</v>
      </c>
      <c r="G2330" s="4" t="s">
        <v>20</v>
      </c>
      <c r="H2330" s="4" t="s">
        <v>33</v>
      </c>
      <c r="I2330" s="4" t="s">
        <v>8</v>
      </c>
      <c r="J2330" s="4" t="s">
        <v>16</v>
      </c>
      <c r="K2330" s="4" t="s">
        <v>9</v>
      </c>
      <c r="L2330" s="4" t="s">
        <v>37</v>
      </c>
      <c r="M2330" s="8">
        <v>12</v>
      </c>
      <c r="N2330" s="5">
        <v>150.75</v>
      </c>
      <c r="O2330" s="6">
        <v>0.1</v>
      </c>
      <c r="P2330" s="5">
        <v>80.569999999999993</v>
      </c>
      <c r="Q2330" s="5">
        <f t="shared" si="144"/>
        <v>1628.1000000000001</v>
      </c>
      <c r="R2330" s="5">
        <f t="shared" si="145"/>
        <v>966.83999999999992</v>
      </c>
      <c r="S2330" s="5">
        <f t="shared" si="146"/>
        <v>661.26000000000022</v>
      </c>
      <c r="T2330" s="7">
        <f t="shared" si="147"/>
        <v>0.40615441311958733</v>
      </c>
    </row>
    <row r="2331" spans="1:20" ht="15.6">
      <c r="A2331" s="2">
        <v>25</v>
      </c>
      <c r="B2331" s="3">
        <v>46337</v>
      </c>
      <c r="C2331" s="4">
        <f>YEAR(SalesDataTable[[#This Row],[Order Date]])</f>
        <v>2026</v>
      </c>
      <c r="D2331" s="16" t="str">
        <f>"Q"&amp;ROUNDUP(MONTH(SalesDataTable[[#This Row],[Order Date]])/3,0)</f>
        <v>Q4</v>
      </c>
      <c r="E2331" s="4">
        <f>MONTH(SalesDataTable[[#This Row],[Order Date]])</f>
        <v>11</v>
      </c>
      <c r="F2331" s="16" t="str">
        <f>TEXT(SalesDataTable[[#This Row],[Order Date]],"MMM")</f>
        <v>Nov</v>
      </c>
      <c r="G2331" s="4" t="s">
        <v>0</v>
      </c>
      <c r="H2331" s="4" t="s">
        <v>1</v>
      </c>
      <c r="I2331" s="4" t="s">
        <v>2</v>
      </c>
      <c r="J2331" s="4" t="s">
        <v>3</v>
      </c>
      <c r="K2331" s="4" t="s">
        <v>9</v>
      </c>
      <c r="L2331" s="4" t="s">
        <v>17</v>
      </c>
      <c r="M2331" s="8">
        <v>1</v>
      </c>
      <c r="N2331" s="5">
        <v>145.83000000000001</v>
      </c>
      <c r="O2331" s="6">
        <v>0.1</v>
      </c>
      <c r="P2331" s="5">
        <v>79.14</v>
      </c>
      <c r="Q2331" s="5">
        <f t="shared" si="144"/>
        <v>131.24700000000001</v>
      </c>
      <c r="R2331" s="5">
        <f t="shared" si="145"/>
        <v>79.14</v>
      </c>
      <c r="S2331" s="5">
        <f t="shared" si="146"/>
        <v>52.107000000000014</v>
      </c>
      <c r="T2331" s="7">
        <f t="shared" si="147"/>
        <v>0.39701478890946085</v>
      </c>
    </row>
    <row r="2332" spans="1:20" ht="15.6">
      <c r="A2332" s="2">
        <v>252</v>
      </c>
      <c r="B2332" s="3">
        <v>46337</v>
      </c>
      <c r="C2332" s="4">
        <f>YEAR(SalesDataTable[[#This Row],[Order Date]])</f>
        <v>2026</v>
      </c>
      <c r="D2332" s="16" t="str">
        <f>"Q"&amp;ROUNDUP(MONTH(SalesDataTable[[#This Row],[Order Date]])/3,0)</f>
        <v>Q4</v>
      </c>
      <c r="E2332" s="4">
        <f>MONTH(SalesDataTable[[#This Row],[Order Date]])</f>
        <v>11</v>
      </c>
      <c r="F2332" s="16" t="str">
        <f>TEXT(SalesDataTable[[#This Row],[Order Date]],"MMM")</f>
        <v>Nov</v>
      </c>
      <c r="G2332" s="4" t="s">
        <v>0</v>
      </c>
      <c r="H2332" s="4" t="s">
        <v>1</v>
      </c>
      <c r="I2332" s="4" t="s">
        <v>2</v>
      </c>
      <c r="J2332" s="4" t="s">
        <v>3</v>
      </c>
      <c r="K2332" s="4" t="s">
        <v>14</v>
      </c>
      <c r="L2332" s="4" t="s">
        <v>48</v>
      </c>
      <c r="M2332" s="8">
        <v>4</v>
      </c>
      <c r="N2332" s="5">
        <v>162.04</v>
      </c>
      <c r="O2332" s="6">
        <v>0</v>
      </c>
      <c r="P2332" s="5">
        <v>85.77</v>
      </c>
      <c r="Q2332" s="5">
        <f t="shared" si="144"/>
        <v>648.16</v>
      </c>
      <c r="R2332" s="5">
        <f t="shared" si="145"/>
        <v>343.08</v>
      </c>
      <c r="S2332" s="5">
        <f t="shared" si="146"/>
        <v>305.08</v>
      </c>
      <c r="T2332" s="7">
        <f t="shared" si="147"/>
        <v>0.47068625030856581</v>
      </c>
    </row>
    <row r="2333" spans="1:20" ht="15.6">
      <c r="A2333" s="2">
        <v>1203</v>
      </c>
      <c r="B2333" s="3">
        <v>46337</v>
      </c>
      <c r="C2333" s="4">
        <f>YEAR(SalesDataTable[[#This Row],[Order Date]])</f>
        <v>2026</v>
      </c>
      <c r="D2333" s="16" t="str">
        <f>"Q"&amp;ROUNDUP(MONTH(SalesDataTable[[#This Row],[Order Date]])/3,0)</f>
        <v>Q4</v>
      </c>
      <c r="E2333" s="4">
        <f>MONTH(SalesDataTable[[#This Row],[Order Date]])</f>
        <v>11</v>
      </c>
      <c r="F2333" s="16" t="str">
        <f>TEXT(SalesDataTable[[#This Row],[Order Date]],"MMM")</f>
        <v>Nov</v>
      </c>
      <c r="G2333" s="4" t="s">
        <v>20</v>
      </c>
      <c r="H2333" s="4" t="s">
        <v>33</v>
      </c>
      <c r="I2333" s="4" t="s">
        <v>19</v>
      </c>
      <c r="J2333" s="4" t="s">
        <v>3</v>
      </c>
      <c r="K2333" s="4" t="s">
        <v>9</v>
      </c>
      <c r="L2333" s="4" t="s">
        <v>17</v>
      </c>
      <c r="M2333" s="8">
        <v>2</v>
      </c>
      <c r="N2333" s="5">
        <v>141.33000000000001</v>
      </c>
      <c r="O2333" s="6">
        <v>0.05</v>
      </c>
      <c r="P2333" s="5">
        <v>79.739999999999995</v>
      </c>
      <c r="Q2333" s="5">
        <f t="shared" si="144"/>
        <v>268.52699999999999</v>
      </c>
      <c r="R2333" s="5">
        <f t="shared" si="145"/>
        <v>159.47999999999999</v>
      </c>
      <c r="S2333" s="5">
        <f t="shared" si="146"/>
        <v>109.047</v>
      </c>
      <c r="T2333" s="7">
        <f t="shared" si="147"/>
        <v>0.40609324202035552</v>
      </c>
    </row>
    <row r="2334" spans="1:20" ht="15.6">
      <c r="A2334" s="2">
        <v>1567</v>
      </c>
      <c r="B2334" s="3">
        <v>46337</v>
      </c>
      <c r="C2334" s="4">
        <f>YEAR(SalesDataTable[[#This Row],[Order Date]])</f>
        <v>2026</v>
      </c>
      <c r="D2334" s="16" t="str">
        <f>"Q"&amp;ROUNDUP(MONTH(SalesDataTable[[#This Row],[Order Date]])/3,0)</f>
        <v>Q4</v>
      </c>
      <c r="E2334" s="4">
        <f>MONTH(SalesDataTable[[#This Row],[Order Date]])</f>
        <v>11</v>
      </c>
      <c r="F2334" s="16" t="str">
        <f>TEXT(SalesDataTable[[#This Row],[Order Date]],"MMM")</f>
        <v>Nov</v>
      </c>
      <c r="G2334" s="4" t="s">
        <v>11</v>
      </c>
      <c r="H2334" s="4" t="s">
        <v>52</v>
      </c>
      <c r="I2334" s="4" t="s">
        <v>2</v>
      </c>
      <c r="J2334" s="4" t="s">
        <v>3</v>
      </c>
      <c r="K2334" s="4" t="s">
        <v>23</v>
      </c>
      <c r="L2334" s="4" t="s">
        <v>51</v>
      </c>
      <c r="M2334" s="8">
        <v>1</v>
      </c>
      <c r="N2334" s="5">
        <v>125.11</v>
      </c>
      <c r="O2334" s="6">
        <v>0.1</v>
      </c>
      <c r="P2334" s="5">
        <v>61.65</v>
      </c>
      <c r="Q2334" s="5">
        <f t="shared" si="144"/>
        <v>112.599</v>
      </c>
      <c r="R2334" s="5">
        <f t="shared" si="145"/>
        <v>61.65</v>
      </c>
      <c r="S2334" s="5">
        <f t="shared" si="146"/>
        <v>50.949000000000005</v>
      </c>
      <c r="T2334" s="7">
        <f t="shared" si="147"/>
        <v>0.45248181600191834</v>
      </c>
    </row>
    <row r="2335" spans="1:20" ht="15.6">
      <c r="A2335" s="2">
        <v>2060</v>
      </c>
      <c r="B2335" s="3">
        <v>46337</v>
      </c>
      <c r="C2335" s="4">
        <f>YEAR(SalesDataTable[[#This Row],[Order Date]])</f>
        <v>2026</v>
      </c>
      <c r="D2335" s="16" t="str">
        <f>"Q"&amp;ROUNDUP(MONTH(SalesDataTable[[#This Row],[Order Date]])/3,0)</f>
        <v>Q4</v>
      </c>
      <c r="E2335" s="4">
        <f>MONTH(SalesDataTable[[#This Row],[Order Date]])</f>
        <v>11</v>
      </c>
      <c r="F2335" s="16" t="str">
        <f>TEXT(SalesDataTable[[#This Row],[Order Date]],"MMM")</f>
        <v>Nov</v>
      </c>
      <c r="G2335" s="4" t="s">
        <v>11</v>
      </c>
      <c r="H2335" s="4" t="s">
        <v>25</v>
      </c>
      <c r="I2335" s="4" t="s">
        <v>2</v>
      </c>
      <c r="J2335" s="4" t="s">
        <v>16</v>
      </c>
      <c r="K2335" s="4" t="s">
        <v>23</v>
      </c>
      <c r="L2335" s="4" t="s">
        <v>51</v>
      </c>
      <c r="M2335" s="8">
        <v>3</v>
      </c>
      <c r="N2335" s="5">
        <v>124.55</v>
      </c>
      <c r="O2335" s="6">
        <v>0.15</v>
      </c>
      <c r="P2335" s="5">
        <v>60.68</v>
      </c>
      <c r="Q2335" s="5">
        <f t="shared" si="144"/>
        <v>317.60249999999996</v>
      </c>
      <c r="R2335" s="5">
        <f t="shared" si="145"/>
        <v>182.04</v>
      </c>
      <c r="S2335" s="5">
        <f t="shared" si="146"/>
        <v>135.56249999999997</v>
      </c>
      <c r="T2335" s="7">
        <f t="shared" si="147"/>
        <v>0.42683070819656643</v>
      </c>
    </row>
    <row r="2336" spans="1:20" ht="15.6">
      <c r="A2336" s="2">
        <v>2485</v>
      </c>
      <c r="B2336" s="3">
        <v>46337</v>
      </c>
      <c r="C2336" s="4">
        <f>YEAR(SalesDataTable[[#This Row],[Order Date]])</f>
        <v>2026</v>
      </c>
      <c r="D2336" s="16" t="str">
        <f>"Q"&amp;ROUNDUP(MONTH(SalesDataTable[[#This Row],[Order Date]])/3,0)</f>
        <v>Q4</v>
      </c>
      <c r="E2336" s="4">
        <f>MONTH(SalesDataTable[[#This Row],[Order Date]])</f>
        <v>11</v>
      </c>
      <c r="F2336" s="16" t="str">
        <f>TEXT(SalesDataTable[[#This Row],[Order Date]],"MMM")</f>
        <v>Nov</v>
      </c>
      <c r="G2336" s="4" t="s">
        <v>11</v>
      </c>
      <c r="H2336" s="4" t="s">
        <v>39</v>
      </c>
      <c r="I2336" s="4" t="s">
        <v>19</v>
      </c>
      <c r="J2336" s="4" t="s">
        <v>3</v>
      </c>
      <c r="K2336" s="4" t="s">
        <v>9</v>
      </c>
      <c r="L2336" s="4" t="s">
        <v>17</v>
      </c>
      <c r="M2336" s="8">
        <v>1</v>
      </c>
      <c r="N2336" s="5">
        <v>143.77000000000001</v>
      </c>
      <c r="O2336" s="6">
        <v>0.1</v>
      </c>
      <c r="P2336" s="5">
        <v>81.02</v>
      </c>
      <c r="Q2336" s="5">
        <f t="shared" si="144"/>
        <v>129.393</v>
      </c>
      <c r="R2336" s="5">
        <f t="shared" si="145"/>
        <v>81.02</v>
      </c>
      <c r="S2336" s="5">
        <f t="shared" si="146"/>
        <v>48.373000000000005</v>
      </c>
      <c r="T2336" s="7">
        <f t="shared" si="147"/>
        <v>0.3738455712441941</v>
      </c>
    </row>
    <row r="2337" spans="1:20" ht="15.6">
      <c r="A2337" s="2">
        <v>3101</v>
      </c>
      <c r="B2337" s="3">
        <v>46337</v>
      </c>
      <c r="C2337" s="4">
        <f>YEAR(SalesDataTable[[#This Row],[Order Date]])</f>
        <v>2026</v>
      </c>
      <c r="D2337" s="16" t="str">
        <f>"Q"&amp;ROUNDUP(MONTH(SalesDataTable[[#This Row],[Order Date]])/3,0)</f>
        <v>Q4</v>
      </c>
      <c r="E2337" s="4">
        <f>MONTH(SalesDataTable[[#This Row],[Order Date]])</f>
        <v>11</v>
      </c>
      <c r="F2337" s="16" t="str">
        <f>TEXT(SalesDataTable[[#This Row],[Order Date]],"MMM")</f>
        <v>Nov</v>
      </c>
      <c r="G2337" s="4" t="s">
        <v>20</v>
      </c>
      <c r="H2337" s="4" t="s">
        <v>33</v>
      </c>
      <c r="I2337" s="4" t="s">
        <v>2</v>
      </c>
      <c r="J2337" s="4" t="s">
        <v>13</v>
      </c>
      <c r="K2337" s="4" t="s">
        <v>23</v>
      </c>
      <c r="L2337" s="4" t="s">
        <v>51</v>
      </c>
      <c r="M2337" s="8">
        <v>3</v>
      </c>
      <c r="N2337" s="5">
        <v>124.72</v>
      </c>
      <c r="O2337" s="6">
        <v>0.15</v>
      </c>
      <c r="P2337" s="5">
        <v>60.35</v>
      </c>
      <c r="Q2337" s="5">
        <f t="shared" si="144"/>
        <v>318.03599999999994</v>
      </c>
      <c r="R2337" s="5">
        <f t="shared" si="145"/>
        <v>181.05</v>
      </c>
      <c r="S2337" s="5">
        <f t="shared" si="146"/>
        <v>136.98599999999993</v>
      </c>
      <c r="T2337" s="7">
        <f t="shared" si="147"/>
        <v>0.4307248236048748</v>
      </c>
    </row>
    <row r="2338" spans="1:20" ht="15.6">
      <c r="A2338" s="2">
        <v>3165</v>
      </c>
      <c r="B2338" s="3">
        <v>46337</v>
      </c>
      <c r="C2338" s="4">
        <f>YEAR(SalesDataTable[[#This Row],[Order Date]])</f>
        <v>2026</v>
      </c>
      <c r="D2338" s="16" t="str">
        <f>"Q"&amp;ROUNDUP(MONTH(SalesDataTable[[#This Row],[Order Date]])/3,0)</f>
        <v>Q4</v>
      </c>
      <c r="E2338" s="4">
        <f>MONTH(SalesDataTable[[#This Row],[Order Date]])</f>
        <v>11</v>
      </c>
      <c r="F2338" s="16" t="str">
        <f>TEXT(SalesDataTable[[#This Row],[Order Date]],"MMM")</f>
        <v>Nov</v>
      </c>
      <c r="G2338" s="4" t="s">
        <v>11</v>
      </c>
      <c r="H2338" s="4" t="s">
        <v>12</v>
      </c>
      <c r="I2338" s="4" t="s">
        <v>19</v>
      </c>
      <c r="J2338" s="4" t="s">
        <v>3</v>
      </c>
      <c r="K2338" s="4" t="s">
        <v>34</v>
      </c>
      <c r="L2338" s="4" t="s">
        <v>42</v>
      </c>
      <c r="M2338" s="8">
        <v>1</v>
      </c>
      <c r="N2338" s="5">
        <v>35.729999999999997</v>
      </c>
      <c r="O2338" s="6">
        <v>0.1</v>
      </c>
      <c r="P2338" s="5">
        <v>14.15</v>
      </c>
      <c r="Q2338" s="5">
        <f t="shared" si="144"/>
        <v>32.156999999999996</v>
      </c>
      <c r="R2338" s="5">
        <f t="shared" si="145"/>
        <v>14.15</v>
      </c>
      <c r="S2338" s="5">
        <f t="shared" si="146"/>
        <v>18.006999999999998</v>
      </c>
      <c r="T2338" s="7">
        <f t="shared" si="147"/>
        <v>0.55997139036601673</v>
      </c>
    </row>
    <row r="2339" spans="1:20" ht="15.6">
      <c r="A2339" s="2">
        <v>4179</v>
      </c>
      <c r="B2339" s="3">
        <v>46337</v>
      </c>
      <c r="C2339" s="4">
        <f>YEAR(SalesDataTable[[#This Row],[Order Date]])</f>
        <v>2026</v>
      </c>
      <c r="D2339" s="16" t="str">
        <f>"Q"&amp;ROUNDUP(MONTH(SalesDataTable[[#This Row],[Order Date]])/3,0)</f>
        <v>Q4</v>
      </c>
      <c r="E2339" s="4">
        <f>MONTH(SalesDataTable[[#This Row],[Order Date]])</f>
        <v>11</v>
      </c>
      <c r="F2339" s="16" t="str">
        <f>TEXT(SalesDataTable[[#This Row],[Order Date]],"MMM")</f>
        <v>Nov</v>
      </c>
      <c r="G2339" s="4" t="s">
        <v>11</v>
      </c>
      <c r="H2339" s="4" t="s">
        <v>18</v>
      </c>
      <c r="I2339" s="4" t="s">
        <v>19</v>
      </c>
      <c r="J2339" s="4" t="s">
        <v>16</v>
      </c>
      <c r="K2339" s="4" t="s">
        <v>14</v>
      </c>
      <c r="L2339" s="4" t="s">
        <v>48</v>
      </c>
      <c r="M2339" s="8">
        <v>2</v>
      </c>
      <c r="N2339" s="5">
        <v>166.1</v>
      </c>
      <c r="O2339" s="6">
        <v>0.05</v>
      </c>
      <c r="P2339" s="5">
        <v>88.2</v>
      </c>
      <c r="Q2339" s="5">
        <f t="shared" si="144"/>
        <v>315.58999999999997</v>
      </c>
      <c r="R2339" s="5">
        <f t="shared" si="145"/>
        <v>176.4</v>
      </c>
      <c r="S2339" s="5">
        <f t="shared" si="146"/>
        <v>139.18999999999997</v>
      </c>
      <c r="T2339" s="7">
        <f t="shared" si="147"/>
        <v>0.44104692797617157</v>
      </c>
    </row>
    <row r="2340" spans="1:20" ht="15.6">
      <c r="A2340" s="2">
        <v>4829</v>
      </c>
      <c r="B2340" s="3">
        <v>46337</v>
      </c>
      <c r="C2340" s="4">
        <f>YEAR(SalesDataTable[[#This Row],[Order Date]])</f>
        <v>2026</v>
      </c>
      <c r="D2340" s="16" t="str">
        <f>"Q"&amp;ROUNDUP(MONTH(SalesDataTable[[#This Row],[Order Date]])/3,0)</f>
        <v>Q4</v>
      </c>
      <c r="E2340" s="4">
        <f>MONTH(SalesDataTable[[#This Row],[Order Date]])</f>
        <v>11</v>
      </c>
      <c r="F2340" s="16" t="str">
        <f>TEXT(SalesDataTable[[#This Row],[Order Date]],"MMM")</f>
        <v>Nov</v>
      </c>
      <c r="G2340" s="4" t="s">
        <v>11</v>
      </c>
      <c r="H2340" s="4" t="s">
        <v>52</v>
      </c>
      <c r="I2340" s="4" t="s">
        <v>28</v>
      </c>
      <c r="J2340" s="4" t="s">
        <v>13</v>
      </c>
      <c r="K2340" s="4" t="s">
        <v>4</v>
      </c>
      <c r="L2340" s="4" t="s">
        <v>5</v>
      </c>
      <c r="M2340" s="8">
        <v>2</v>
      </c>
      <c r="N2340" s="5">
        <v>81.27</v>
      </c>
      <c r="O2340" s="6">
        <v>0.05</v>
      </c>
      <c r="P2340" s="5">
        <v>43.04</v>
      </c>
      <c r="Q2340" s="5">
        <f t="shared" si="144"/>
        <v>154.41299999999998</v>
      </c>
      <c r="R2340" s="5">
        <f t="shared" si="145"/>
        <v>86.08</v>
      </c>
      <c r="S2340" s="5">
        <f t="shared" si="146"/>
        <v>68.332999999999984</v>
      </c>
      <c r="T2340" s="7">
        <f t="shared" si="147"/>
        <v>0.44253398353765544</v>
      </c>
    </row>
    <row r="2341" spans="1:20" ht="15.6">
      <c r="A2341" s="2">
        <v>4943</v>
      </c>
      <c r="B2341" s="3">
        <v>46337</v>
      </c>
      <c r="C2341" s="4">
        <f>YEAR(SalesDataTable[[#This Row],[Order Date]])</f>
        <v>2026</v>
      </c>
      <c r="D2341" s="16" t="str">
        <f>"Q"&amp;ROUNDUP(MONTH(SalesDataTable[[#This Row],[Order Date]])/3,0)</f>
        <v>Q4</v>
      </c>
      <c r="E2341" s="4">
        <f>MONTH(SalesDataTable[[#This Row],[Order Date]])</f>
        <v>11</v>
      </c>
      <c r="F2341" s="16" t="str">
        <f>TEXT(SalesDataTable[[#This Row],[Order Date]],"MMM")</f>
        <v>Nov</v>
      </c>
      <c r="G2341" s="4" t="s">
        <v>0</v>
      </c>
      <c r="H2341" s="4" t="s">
        <v>36</v>
      </c>
      <c r="I2341" s="4" t="s">
        <v>8</v>
      </c>
      <c r="J2341" s="4" t="s">
        <v>3</v>
      </c>
      <c r="K2341" s="4" t="s">
        <v>23</v>
      </c>
      <c r="L2341" s="4" t="s">
        <v>29</v>
      </c>
      <c r="M2341" s="8">
        <v>10</v>
      </c>
      <c r="N2341" s="5">
        <v>191.98</v>
      </c>
      <c r="O2341" s="6">
        <v>0.1</v>
      </c>
      <c r="P2341" s="5">
        <v>102.73</v>
      </c>
      <c r="Q2341" s="5">
        <f t="shared" si="144"/>
        <v>1727.82</v>
      </c>
      <c r="R2341" s="5">
        <f t="shared" si="145"/>
        <v>1027.3</v>
      </c>
      <c r="S2341" s="5">
        <f t="shared" si="146"/>
        <v>700.52</v>
      </c>
      <c r="T2341" s="7">
        <f t="shared" si="147"/>
        <v>0.40543575140929033</v>
      </c>
    </row>
    <row r="2342" spans="1:20" ht="15.6">
      <c r="A2342" s="2">
        <v>887</v>
      </c>
      <c r="B2342" s="3">
        <v>46338</v>
      </c>
      <c r="C2342" s="4">
        <f>YEAR(SalesDataTable[[#This Row],[Order Date]])</f>
        <v>2026</v>
      </c>
      <c r="D2342" s="16" t="str">
        <f>"Q"&amp;ROUNDUP(MONTH(SalesDataTable[[#This Row],[Order Date]])/3,0)</f>
        <v>Q4</v>
      </c>
      <c r="E2342" s="4">
        <f>MONTH(SalesDataTable[[#This Row],[Order Date]])</f>
        <v>11</v>
      </c>
      <c r="F2342" s="16" t="str">
        <f>TEXT(SalesDataTable[[#This Row],[Order Date]],"MMM")</f>
        <v>Nov</v>
      </c>
      <c r="G2342" s="4" t="s">
        <v>20</v>
      </c>
      <c r="H2342" s="4" t="s">
        <v>33</v>
      </c>
      <c r="I2342" s="4" t="s">
        <v>19</v>
      </c>
      <c r="J2342" s="4" t="s">
        <v>3</v>
      </c>
      <c r="K2342" s="4" t="s">
        <v>9</v>
      </c>
      <c r="L2342" s="4" t="s">
        <v>10</v>
      </c>
      <c r="M2342" s="8">
        <v>6</v>
      </c>
      <c r="N2342" s="5">
        <v>89.87</v>
      </c>
      <c r="O2342" s="6">
        <v>0.2</v>
      </c>
      <c r="P2342" s="5">
        <v>44.47</v>
      </c>
      <c r="Q2342" s="5">
        <f t="shared" si="144"/>
        <v>431.37600000000003</v>
      </c>
      <c r="R2342" s="5">
        <f t="shared" si="145"/>
        <v>266.82</v>
      </c>
      <c r="S2342" s="5">
        <f t="shared" si="146"/>
        <v>164.55600000000004</v>
      </c>
      <c r="T2342" s="7">
        <f t="shared" si="147"/>
        <v>0.3814676755313231</v>
      </c>
    </row>
    <row r="2343" spans="1:20" ht="15.6">
      <c r="A2343" s="2">
        <v>1090</v>
      </c>
      <c r="B2343" s="3">
        <v>46338</v>
      </c>
      <c r="C2343" s="4">
        <f>YEAR(SalesDataTable[[#This Row],[Order Date]])</f>
        <v>2026</v>
      </c>
      <c r="D2343" s="16" t="str">
        <f>"Q"&amp;ROUNDUP(MONTH(SalesDataTable[[#This Row],[Order Date]])/3,0)</f>
        <v>Q4</v>
      </c>
      <c r="E2343" s="4">
        <f>MONTH(SalesDataTable[[#This Row],[Order Date]])</f>
        <v>11</v>
      </c>
      <c r="F2343" s="16" t="str">
        <f>TEXT(SalesDataTable[[#This Row],[Order Date]],"MMM")</f>
        <v>Nov</v>
      </c>
      <c r="G2343" s="4" t="s">
        <v>6</v>
      </c>
      <c r="H2343" s="4" t="s">
        <v>49</v>
      </c>
      <c r="I2343" s="4" t="s">
        <v>28</v>
      </c>
      <c r="J2343" s="4" t="s">
        <v>13</v>
      </c>
      <c r="K2343" s="4" t="s">
        <v>4</v>
      </c>
      <c r="L2343" s="4" t="s">
        <v>22</v>
      </c>
      <c r="M2343" s="8">
        <v>3</v>
      </c>
      <c r="N2343" s="5">
        <v>51.44</v>
      </c>
      <c r="O2343" s="6">
        <v>0.1</v>
      </c>
      <c r="P2343" s="5">
        <v>23.11</v>
      </c>
      <c r="Q2343" s="5">
        <f t="shared" si="144"/>
        <v>138.88800000000001</v>
      </c>
      <c r="R2343" s="5">
        <f t="shared" si="145"/>
        <v>69.33</v>
      </c>
      <c r="S2343" s="5">
        <f t="shared" si="146"/>
        <v>69.558000000000007</v>
      </c>
      <c r="T2343" s="7">
        <f t="shared" si="147"/>
        <v>0.50082080525315364</v>
      </c>
    </row>
    <row r="2344" spans="1:20" ht="15.6">
      <c r="A2344" s="2">
        <v>2090</v>
      </c>
      <c r="B2344" s="3">
        <v>46338</v>
      </c>
      <c r="C2344" s="4">
        <f>YEAR(SalesDataTable[[#This Row],[Order Date]])</f>
        <v>2026</v>
      </c>
      <c r="D2344" s="16" t="str">
        <f>"Q"&amp;ROUNDUP(MONTH(SalesDataTable[[#This Row],[Order Date]])/3,0)</f>
        <v>Q4</v>
      </c>
      <c r="E2344" s="4">
        <f>MONTH(SalesDataTable[[#This Row],[Order Date]])</f>
        <v>11</v>
      </c>
      <c r="F2344" s="16" t="str">
        <f>TEXT(SalesDataTable[[#This Row],[Order Date]],"MMM")</f>
        <v>Nov</v>
      </c>
      <c r="G2344" s="4" t="s">
        <v>20</v>
      </c>
      <c r="H2344" s="4" t="s">
        <v>21</v>
      </c>
      <c r="I2344" s="4" t="s">
        <v>28</v>
      </c>
      <c r="J2344" s="4" t="s">
        <v>13</v>
      </c>
      <c r="K2344" s="4" t="s">
        <v>14</v>
      </c>
      <c r="L2344" s="4" t="s">
        <v>32</v>
      </c>
      <c r="M2344" s="8">
        <v>4</v>
      </c>
      <c r="N2344" s="5">
        <v>46.68</v>
      </c>
      <c r="O2344" s="6">
        <v>0.05</v>
      </c>
      <c r="P2344" s="5">
        <v>17.96</v>
      </c>
      <c r="Q2344" s="5">
        <f t="shared" si="144"/>
        <v>177.38399999999999</v>
      </c>
      <c r="R2344" s="5">
        <f t="shared" si="145"/>
        <v>71.84</v>
      </c>
      <c r="S2344" s="5">
        <f t="shared" si="146"/>
        <v>105.54399999999998</v>
      </c>
      <c r="T2344" s="7">
        <f t="shared" si="147"/>
        <v>0.59500293149325756</v>
      </c>
    </row>
    <row r="2345" spans="1:20" ht="15.6">
      <c r="A2345" s="2">
        <v>2561</v>
      </c>
      <c r="B2345" s="3">
        <v>46338</v>
      </c>
      <c r="C2345" s="4">
        <f>YEAR(SalesDataTable[[#This Row],[Order Date]])</f>
        <v>2026</v>
      </c>
      <c r="D2345" s="16" t="str">
        <f>"Q"&amp;ROUNDUP(MONTH(SalesDataTable[[#This Row],[Order Date]])/3,0)</f>
        <v>Q4</v>
      </c>
      <c r="E2345" s="4">
        <f>MONTH(SalesDataTable[[#This Row],[Order Date]])</f>
        <v>11</v>
      </c>
      <c r="F2345" s="16" t="str">
        <f>TEXT(SalesDataTable[[#This Row],[Order Date]],"MMM")</f>
        <v>Nov</v>
      </c>
      <c r="G2345" s="4" t="s">
        <v>6</v>
      </c>
      <c r="H2345" s="4" t="s">
        <v>43</v>
      </c>
      <c r="I2345" s="4" t="s">
        <v>19</v>
      </c>
      <c r="J2345" s="4" t="s">
        <v>13</v>
      </c>
      <c r="K2345" s="4" t="s">
        <v>9</v>
      </c>
      <c r="L2345" s="4" t="s">
        <v>46</v>
      </c>
      <c r="M2345" s="8">
        <v>4</v>
      </c>
      <c r="N2345" s="5">
        <v>73.05</v>
      </c>
      <c r="O2345" s="6">
        <v>0.2</v>
      </c>
      <c r="P2345" s="5">
        <v>32.82</v>
      </c>
      <c r="Q2345" s="5">
        <f t="shared" si="144"/>
        <v>233.76</v>
      </c>
      <c r="R2345" s="5">
        <f t="shared" si="145"/>
        <v>131.28</v>
      </c>
      <c r="S2345" s="5">
        <f t="shared" si="146"/>
        <v>102.47999999999999</v>
      </c>
      <c r="T2345" s="7">
        <f t="shared" si="147"/>
        <v>0.4383983572895277</v>
      </c>
    </row>
    <row r="2346" spans="1:20" ht="15.6">
      <c r="A2346" s="2">
        <v>2855</v>
      </c>
      <c r="B2346" s="3">
        <v>46338</v>
      </c>
      <c r="C2346" s="4">
        <f>YEAR(SalesDataTable[[#This Row],[Order Date]])</f>
        <v>2026</v>
      </c>
      <c r="D2346" s="16" t="str">
        <f>"Q"&amp;ROUNDUP(MONTH(SalesDataTable[[#This Row],[Order Date]])/3,0)</f>
        <v>Q4</v>
      </c>
      <c r="E2346" s="4">
        <f>MONTH(SalesDataTable[[#This Row],[Order Date]])</f>
        <v>11</v>
      </c>
      <c r="F2346" s="16" t="str">
        <f>TEXT(SalesDataTable[[#This Row],[Order Date]],"MMM")</f>
        <v>Nov</v>
      </c>
      <c r="G2346" s="4" t="s">
        <v>11</v>
      </c>
      <c r="H2346" s="4" t="s">
        <v>39</v>
      </c>
      <c r="I2346" s="4" t="s">
        <v>28</v>
      </c>
      <c r="J2346" s="4" t="s">
        <v>13</v>
      </c>
      <c r="K2346" s="4" t="s">
        <v>23</v>
      </c>
      <c r="L2346" s="4" t="s">
        <v>51</v>
      </c>
      <c r="M2346" s="8">
        <v>1</v>
      </c>
      <c r="N2346" s="5">
        <v>125.32</v>
      </c>
      <c r="O2346" s="6">
        <v>0.15</v>
      </c>
      <c r="P2346" s="5">
        <v>59.49</v>
      </c>
      <c r="Q2346" s="5">
        <f t="shared" si="144"/>
        <v>106.52199999999999</v>
      </c>
      <c r="R2346" s="5">
        <f t="shared" si="145"/>
        <v>59.49</v>
      </c>
      <c r="S2346" s="5">
        <f t="shared" si="146"/>
        <v>47.031999999999989</v>
      </c>
      <c r="T2346" s="7">
        <f t="shared" si="147"/>
        <v>0.44152381667636725</v>
      </c>
    </row>
    <row r="2347" spans="1:20" ht="15.6">
      <c r="A2347" s="2">
        <v>4421</v>
      </c>
      <c r="B2347" s="3">
        <v>46338</v>
      </c>
      <c r="C2347" s="4">
        <f>YEAR(SalesDataTable[[#This Row],[Order Date]])</f>
        <v>2026</v>
      </c>
      <c r="D2347" s="16" t="str">
        <f>"Q"&amp;ROUNDUP(MONTH(SalesDataTable[[#This Row],[Order Date]])/3,0)</f>
        <v>Q4</v>
      </c>
      <c r="E2347" s="4">
        <f>MONTH(SalesDataTable[[#This Row],[Order Date]])</f>
        <v>11</v>
      </c>
      <c r="F2347" s="16" t="str">
        <f>TEXT(SalesDataTable[[#This Row],[Order Date]],"MMM")</f>
        <v>Nov</v>
      </c>
      <c r="G2347" s="4" t="s">
        <v>6</v>
      </c>
      <c r="H2347" s="4" t="s">
        <v>41</v>
      </c>
      <c r="I2347" s="4" t="s">
        <v>28</v>
      </c>
      <c r="J2347" s="4" t="s">
        <v>16</v>
      </c>
      <c r="K2347" s="4" t="s">
        <v>34</v>
      </c>
      <c r="L2347" s="4" t="s">
        <v>38</v>
      </c>
      <c r="M2347" s="8">
        <v>2</v>
      </c>
      <c r="N2347" s="5">
        <v>123.49</v>
      </c>
      <c r="O2347" s="6">
        <v>0.15</v>
      </c>
      <c r="P2347" s="5">
        <v>68.08</v>
      </c>
      <c r="Q2347" s="5">
        <f t="shared" si="144"/>
        <v>209.93299999999999</v>
      </c>
      <c r="R2347" s="5">
        <f t="shared" si="145"/>
        <v>136.16</v>
      </c>
      <c r="S2347" s="5">
        <f t="shared" si="146"/>
        <v>73.772999999999996</v>
      </c>
      <c r="T2347" s="7">
        <f t="shared" si="147"/>
        <v>0.35141211719929694</v>
      </c>
    </row>
    <row r="2348" spans="1:20" ht="15.6">
      <c r="A2348" s="2">
        <v>195</v>
      </c>
      <c r="B2348" s="3">
        <v>46339</v>
      </c>
      <c r="C2348" s="4">
        <f>YEAR(SalesDataTable[[#This Row],[Order Date]])</f>
        <v>2026</v>
      </c>
      <c r="D2348" s="16" t="str">
        <f>"Q"&amp;ROUNDUP(MONTH(SalesDataTable[[#This Row],[Order Date]])/3,0)</f>
        <v>Q4</v>
      </c>
      <c r="E2348" s="4">
        <f>MONTH(SalesDataTable[[#This Row],[Order Date]])</f>
        <v>11</v>
      </c>
      <c r="F2348" s="16" t="str">
        <f>TEXT(SalesDataTable[[#This Row],[Order Date]],"MMM")</f>
        <v>Nov</v>
      </c>
      <c r="G2348" s="4" t="s">
        <v>6</v>
      </c>
      <c r="H2348" s="4" t="s">
        <v>43</v>
      </c>
      <c r="I2348" s="4" t="s">
        <v>19</v>
      </c>
      <c r="J2348" s="4" t="s">
        <v>3</v>
      </c>
      <c r="K2348" s="4" t="s">
        <v>14</v>
      </c>
      <c r="L2348" s="4" t="s">
        <v>32</v>
      </c>
      <c r="M2348" s="8">
        <v>1</v>
      </c>
      <c r="N2348" s="5">
        <v>47.37</v>
      </c>
      <c r="O2348" s="6">
        <v>0.2</v>
      </c>
      <c r="P2348" s="5">
        <v>18.739999999999998</v>
      </c>
      <c r="Q2348" s="5">
        <f t="shared" si="144"/>
        <v>37.896000000000001</v>
      </c>
      <c r="R2348" s="5">
        <f t="shared" si="145"/>
        <v>18.739999999999998</v>
      </c>
      <c r="S2348" s="5">
        <f t="shared" si="146"/>
        <v>19.156000000000002</v>
      </c>
      <c r="T2348" s="7">
        <f t="shared" si="147"/>
        <v>0.50548870593202455</v>
      </c>
    </row>
    <row r="2349" spans="1:20" ht="15.6">
      <c r="A2349" s="2">
        <v>520</v>
      </c>
      <c r="B2349" s="3">
        <v>46339</v>
      </c>
      <c r="C2349" s="4">
        <f>YEAR(SalesDataTable[[#This Row],[Order Date]])</f>
        <v>2026</v>
      </c>
      <c r="D2349" s="16" t="str">
        <f>"Q"&amp;ROUNDUP(MONTH(SalesDataTable[[#This Row],[Order Date]])/3,0)</f>
        <v>Q4</v>
      </c>
      <c r="E2349" s="4">
        <f>MONTH(SalesDataTable[[#This Row],[Order Date]])</f>
        <v>11</v>
      </c>
      <c r="F2349" s="16" t="str">
        <f>TEXT(SalesDataTable[[#This Row],[Order Date]],"MMM")</f>
        <v>Nov</v>
      </c>
      <c r="G2349" s="4" t="s">
        <v>6</v>
      </c>
      <c r="H2349" s="4" t="s">
        <v>43</v>
      </c>
      <c r="I2349" s="4" t="s">
        <v>8</v>
      </c>
      <c r="J2349" s="4" t="s">
        <v>16</v>
      </c>
      <c r="K2349" s="4" t="s">
        <v>9</v>
      </c>
      <c r="L2349" s="4" t="s">
        <v>10</v>
      </c>
      <c r="M2349" s="8">
        <v>6</v>
      </c>
      <c r="N2349" s="5">
        <v>92.31</v>
      </c>
      <c r="O2349" s="6">
        <v>0.05</v>
      </c>
      <c r="P2349" s="5">
        <v>46.12</v>
      </c>
      <c r="Q2349" s="5">
        <f t="shared" si="144"/>
        <v>526.16700000000003</v>
      </c>
      <c r="R2349" s="5">
        <f t="shared" si="145"/>
        <v>276.71999999999997</v>
      </c>
      <c r="S2349" s="5">
        <f t="shared" si="146"/>
        <v>249.44700000000006</v>
      </c>
      <c r="T2349" s="7">
        <f t="shared" si="147"/>
        <v>0.47408332335551268</v>
      </c>
    </row>
    <row r="2350" spans="1:20" ht="15.6">
      <c r="A2350" s="2">
        <v>646</v>
      </c>
      <c r="B2350" s="3">
        <v>46339</v>
      </c>
      <c r="C2350" s="4">
        <f>YEAR(SalesDataTable[[#This Row],[Order Date]])</f>
        <v>2026</v>
      </c>
      <c r="D2350" s="16" t="str">
        <f>"Q"&amp;ROUNDUP(MONTH(SalesDataTable[[#This Row],[Order Date]])/3,0)</f>
        <v>Q4</v>
      </c>
      <c r="E2350" s="4">
        <f>MONTH(SalesDataTable[[#This Row],[Order Date]])</f>
        <v>11</v>
      </c>
      <c r="F2350" s="16" t="str">
        <f>TEXT(SalesDataTable[[#This Row],[Order Date]],"MMM")</f>
        <v>Nov</v>
      </c>
      <c r="G2350" s="4" t="s">
        <v>11</v>
      </c>
      <c r="H2350" s="4" t="s">
        <v>52</v>
      </c>
      <c r="I2350" s="4" t="s">
        <v>19</v>
      </c>
      <c r="J2350" s="4" t="s">
        <v>3</v>
      </c>
      <c r="K2350" s="4" t="s">
        <v>4</v>
      </c>
      <c r="L2350" s="4" t="s">
        <v>22</v>
      </c>
      <c r="M2350" s="8">
        <v>1</v>
      </c>
      <c r="N2350" s="5">
        <v>49.53</v>
      </c>
      <c r="O2350" s="6">
        <v>0.1</v>
      </c>
      <c r="P2350" s="5">
        <v>22.18</v>
      </c>
      <c r="Q2350" s="5">
        <f t="shared" si="144"/>
        <v>44.577000000000005</v>
      </c>
      <c r="R2350" s="5">
        <f t="shared" si="145"/>
        <v>22.18</v>
      </c>
      <c r="S2350" s="5">
        <f t="shared" si="146"/>
        <v>22.397000000000006</v>
      </c>
      <c r="T2350" s="7">
        <f t="shared" si="147"/>
        <v>0.50243399062296712</v>
      </c>
    </row>
    <row r="2351" spans="1:20" ht="15.6">
      <c r="A2351" s="2">
        <v>893</v>
      </c>
      <c r="B2351" s="3">
        <v>46339</v>
      </c>
      <c r="C2351" s="4">
        <f>YEAR(SalesDataTable[[#This Row],[Order Date]])</f>
        <v>2026</v>
      </c>
      <c r="D2351" s="16" t="str">
        <f>"Q"&amp;ROUNDUP(MONTH(SalesDataTable[[#This Row],[Order Date]])/3,0)</f>
        <v>Q4</v>
      </c>
      <c r="E2351" s="4">
        <f>MONTH(SalesDataTable[[#This Row],[Order Date]])</f>
        <v>11</v>
      </c>
      <c r="F2351" s="16" t="str">
        <f>TEXT(SalesDataTable[[#This Row],[Order Date]],"MMM")</f>
        <v>Nov</v>
      </c>
      <c r="G2351" s="4" t="s">
        <v>20</v>
      </c>
      <c r="H2351" s="4" t="s">
        <v>33</v>
      </c>
      <c r="I2351" s="4" t="s">
        <v>2</v>
      </c>
      <c r="J2351" s="4" t="s">
        <v>13</v>
      </c>
      <c r="K2351" s="4" t="s">
        <v>14</v>
      </c>
      <c r="L2351" s="4" t="s">
        <v>32</v>
      </c>
      <c r="M2351" s="8">
        <v>4</v>
      </c>
      <c r="N2351" s="5">
        <v>47.62</v>
      </c>
      <c r="O2351" s="6">
        <v>0.2</v>
      </c>
      <c r="P2351" s="5">
        <v>18.100000000000001</v>
      </c>
      <c r="Q2351" s="5">
        <f t="shared" si="144"/>
        <v>152.38399999999999</v>
      </c>
      <c r="R2351" s="5">
        <f t="shared" si="145"/>
        <v>72.400000000000006</v>
      </c>
      <c r="S2351" s="5">
        <f t="shared" si="146"/>
        <v>79.98399999999998</v>
      </c>
      <c r="T2351" s="7">
        <f t="shared" si="147"/>
        <v>0.52488450230995376</v>
      </c>
    </row>
    <row r="2352" spans="1:20" ht="15.6">
      <c r="A2352" s="2">
        <v>916</v>
      </c>
      <c r="B2352" s="3">
        <v>46339</v>
      </c>
      <c r="C2352" s="4">
        <f>YEAR(SalesDataTable[[#This Row],[Order Date]])</f>
        <v>2026</v>
      </c>
      <c r="D2352" s="16" t="str">
        <f>"Q"&amp;ROUNDUP(MONTH(SalesDataTable[[#This Row],[Order Date]])/3,0)</f>
        <v>Q4</v>
      </c>
      <c r="E2352" s="4">
        <f>MONTH(SalesDataTable[[#This Row],[Order Date]])</f>
        <v>11</v>
      </c>
      <c r="F2352" s="16" t="str">
        <f>TEXT(SalesDataTable[[#This Row],[Order Date]],"MMM")</f>
        <v>Nov</v>
      </c>
      <c r="G2352" s="4" t="s">
        <v>6</v>
      </c>
      <c r="H2352" s="4" t="s">
        <v>27</v>
      </c>
      <c r="I2352" s="4" t="s">
        <v>2</v>
      </c>
      <c r="J2352" s="4" t="s">
        <v>13</v>
      </c>
      <c r="K2352" s="4" t="s">
        <v>4</v>
      </c>
      <c r="L2352" s="4" t="s">
        <v>22</v>
      </c>
      <c r="M2352" s="8">
        <v>4</v>
      </c>
      <c r="N2352" s="5">
        <v>51.93</v>
      </c>
      <c r="O2352" s="6">
        <v>0.05</v>
      </c>
      <c r="P2352" s="5">
        <v>22.62</v>
      </c>
      <c r="Q2352" s="5">
        <f t="shared" si="144"/>
        <v>197.334</v>
      </c>
      <c r="R2352" s="5">
        <f t="shared" si="145"/>
        <v>90.48</v>
      </c>
      <c r="S2352" s="5">
        <f t="shared" si="146"/>
        <v>106.854</v>
      </c>
      <c r="T2352" s="7">
        <f t="shared" si="147"/>
        <v>0.54148803551339353</v>
      </c>
    </row>
    <row r="2353" spans="1:20" ht="15.6">
      <c r="A2353" s="2">
        <v>1295</v>
      </c>
      <c r="B2353" s="3">
        <v>46339</v>
      </c>
      <c r="C2353" s="4">
        <f>YEAR(SalesDataTable[[#This Row],[Order Date]])</f>
        <v>2026</v>
      </c>
      <c r="D2353" s="16" t="str">
        <f>"Q"&amp;ROUNDUP(MONTH(SalesDataTable[[#This Row],[Order Date]])/3,0)</f>
        <v>Q4</v>
      </c>
      <c r="E2353" s="4">
        <f>MONTH(SalesDataTable[[#This Row],[Order Date]])</f>
        <v>11</v>
      </c>
      <c r="F2353" s="16" t="str">
        <f>TEXT(SalesDataTable[[#This Row],[Order Date]],"MMM")</f>
        <v>Nov</v>
      </c>
      <c r="G2353" s="4" t="s">
        <v>6</v>
      </c>
      <c r="H2353" s="4" t="s">
        <v>41</v>
      </c>
      <c r="I2353" s="4" t="s">
        <v>28</v>
      </c>
      <c r="J2353" s="4" t="s">
        <v>13</v>
      </c>
      <c r="K2353" s="4" t="s">
        <v>9</v>
      </c>
      <c r="L2353" s="4" t="s">
        <v>37</v>
      </c>
      <c r="M2353" s="8">
        <v>1</v>
      </c>
      <c r="N2353" s="5">
        <v>155.44999999999999</v>
      </c>
      <c r="O2353" s="6">
        <v>0.05</v>
      </c>
      <c r="P2353" s="5">
        <v>77.25</v>
      </c>
      <c r="Q2353" s="5">
        <f t="shared" si="144"/>
        <v>147.67749999999998</v>
      </c>
      <c r="R2353" s="5">
        <f t="shared" si="145"/>
        <v>77.25</v>
      </c>
      <c r="S2353" s="5">
        <f t="shared" si="146"/>
        <v>70.427499999999981</v>
      </c>
      <c r="T2353" s="7">
        <f t="shared" si="147"/>
        <v>0.47690067884410281</v>
      </c>
    </row>
    <row r="2354" spans="1:20" ht="15.6">
      <c r="A2354" s="2">
        <v>3438</v>
      </c>
      <c r="B2354" s="3">
        <v>46339</v>
      </c>
      <c r="C2354" s="4">
        <f>YEAR(SalesDataTable[[#This Row],[Order Date]])</f>
        <v>2026</v>
      </c>
      <c r="D2354" s="16" t="str">
        <f>"Q"&amp;ROUNDUP(MONTH(SalesDataTable[[#This Row],[Order Date]])/3,0)</f>
        <v>Q4</v>
      </c>
      <c r="E2354" s="4">
        <f>MONTH(SalesDataTable[[#This Row],[Order Date]])</f>
        <v>11</v>
      </c>
      <c r="F2354" s="16" t="str">
        <f>TEXT(SalesDataTable[[#This Row],[Order Date]],"MMM")</f>
        <v>Nov</v>
      </c>
      <c r="G2354" s="4" t="s">
        <v>0</v>
      </c>
      <c r="H2354" s="4" t="s">
        <v>1</v>
      </c>
      <c r="I2354" s="4" t="s">
        <v>2</v>
      </c>
      <c r="J2354" s="4" t="s">
        <v>3</v>
      </c>
      <c r="K2354" s="4" t="s">
        <v>4</v>
      </c>
      <c r="L2354" s="4" t="s">
        <v>26</v>
      </c>
      <c r="M2354" s="8">
        <v>4</v>
      </c>
      <c r="N2354" s="5">
        <v>40.03</v>
      </c>
      <c r="O2354" s="6">
        <v>0.05</v>
      </c>
      <c r="P2354" s="5">
        <v>16.78</v>
      </c>
      <c r="Q2354" s="5">
        <f t="shared" si="144"/>
        <v>152.114</v>
      </c>
      <c r="R2354" s="5">
        <f t="shared" si="145"/>
        <v>67.12</v>
      </c>
      <c r="S2354" s="5">
        <f t="shared" si="146"/>
        <v>84.994</v>
      </c>
      <c r="T2354" s="7">
        <f t="shared" si="147"/>
        <v>0.5587519886400989</v>
      </c>
    </row>
    <row r="2355" spans="1:20" ht="15.6">
      <c r="A2355" s="2">
        <v>3573</v>
      </c>
      <c r="B2355" s="3">
        <v>46339</v>
      </c>
      <c r="C2355" s="4">
        <f>YEAR(SalesDataTable[[#This Row],[Order Date]])</f>
        <v>2026</v>
      </c>
      <c r="D2355" s="16" t="str">
        <f>"Q"&amp;ROUNDUP(MONTH(SalesDataTable[[#This Row],[Order Date]])/3,0)</f>
        <v>Q4</v>
      </c>
      <c r="E2355" s="4">
        <f>MONTH(SalesDataTable[[#This Row],[Order Date]])</f>
        <v>11</v>
      </c>
      <c r="F2355" s="16" t="str">
        <f>TEXT(SalesDataTable[[#This Row],[Order Date]],"MMM")</f>
        <v>Nov</v>
      </c>
      <c r="G2355" s="4" t="s">
        <v>0</v>
      </c>
      <c r="H2355" s="4" t="s">
        <v>36</v>
      </c>
      <c r="I2355" s="4" t="s">
        <v>2</v>
      </c>
      <c r="J2355" s="4" t="s">
        <v>3</v>
      </c>
      <c r="K2355" s="4" t="s">
        <v>9</v>
      </c>
      <c r="L2355" s="4" t="s">
        <v>37</v>
      </c>
      <c r="M2355" s="8">
        <v>2</v>
      </c>
      <c r="N2355" s="5">
        <v>152.96</v>
      </c>
      <c r="O2355" s="6">
        <v>0.1</v>
      </c>
      <c r="P2355" s="5">
        <v>79.12</v>
      </c>
      <c r="Q2355" s="5">
        <f t="shared" si="144"/>
        <v>275.32800000000003</v>
      </c>
      <c r="R2355" s="5">
        <f t="shared" si="145"/>
        <v>158.24</v>
      </c>
      <c r="S2355" s="5">
        <f t="shared" si="146"/>
        <v>117.08800000000002</v>
      </c>
      <c r="T2355" s="7">
        <f t="shared" si="147"/>
        <v>0.4252673175267318</v>
      </c>
    </row>
    <row r="2356" spans="1:20" ht="15.6">
      <c r="A2356" s="2">
        <v>4257</v>
      </c>
      <c r="B2356" s="3">
        <v>46339</v>
      </c>
      <c r="C2356" s="4">
        <f>YEAR(SalesDataTable[[#This Row],[Order Date]])</f>
        <v>2026</v>
      </c>
      <c r="D2356" s="16" t="str">
        <f>"Q"&amp;ROUNDUP(MONTH(SalesDataTable[[#This Row],[Order Date]])/3,0)</f>
        <v>Q4</v>
      </c>
      <c r="E2356" s="4">
        <f>MONTH(SalesDataTable[[#This Row],[Order Date]])</f>
        <v>11</v>
      </c>
      <c r="F2356" s="16" t="str">
        <f>TEXT(SalesDataTable[[#This Row],[Order Date]],"MMM")</f>
        <v>Nov</v>
      </c>
      <c r="G2356" s="4" t="s">
        <v>20</v>
      </c>
      <c r="H2356" s="4" t="s">
        <v>47</v>
      </c>
      <c r="I2356" s="4" t="s">
        <v>19</v>
      </c>
      <c r="J2356" s="4" t="s">
        <v>13</v>
      </c>
      <c r="K2356" s="4" t="s">
        <v>34</v>
      </c>
      <c r="L2356" s="4" t="s">
        <v>38</v>
      </c>
      <c r="M2356" s="8">
        <v>2</v>
      </c>
      <c r="N2356" s="5">
        <v>124.06</v>
      </c>
      <c r="O2356" s="6">
        <v>0.05</v>
      </c>
      <c r="P2356" s="5">
        <v>69.98</v>
      </c>
      <c r="Q2356" s="5">
        <f t="shared" si="144"/>
        <v>235.714</v>
      </c>
      <c r="R2356" s="5">
        <f t="shared" si="145"/>
        <v>139.96</v>
      </c>
      <c r="S2356" s="5">
        <f t="shared" si="146"/>
        <v>95.753999999999991</v>
      </c>
      <c r="T2356" s="7">
        <f t="shared" si="147"/>
        <v>0.40622958330858577</v>
      </c>
    </row>
    <row r="2357" spans="1:20" ht="15.6">
      <c r="A2357" s="2">
        <v>4389</v>
      </c>
      <c r="B2357" s="3">
        <v>46339</v>
      </c>
      <c r="C2357" s="4">
        <f>YEAR(SalesDataTable[[#This Row],[Order Date]])</f>
        <v>2026</v>
      </c>
      <c r="D2357" s="16" t="str">
        <f>"Q"&amp;ROUNDUP(MONTH(SalesDataTable[[#This Row],[Order Date]])/3,0)</f>
        <v>Q4</v>
      </c>
      <c r="E2357" s="4">
        <f>MONTH(SalesDataTable[[#This Row],[Order Date]])</f>
        <v>11</v>
      </c>
      <c r="F2357" s="16" t="str">
        <f>TEXT(SalesDataTable[[#This Row],[Order Date]],"MMM")</f>
        <v>Nov</v>
      </c>
      <c r="G2357" s="4" t="s">
        <v>11</v>
      </c>
      <c r="H2357" s="4" t="s">
        <v>39</v>
      </c>
      <c r="I2357" s="4" t="s">
        <v>28</v>
      </c>
      <c r="J2357" s="4" t="s">
        <v>13</v>
      </c>
      <c r="K2357" s="4" t="s">
        <v>9</v>
      </c>
      <c r="L2357" s="4" t="s">
        <v>37</v>
      </c>
      <c r="M2357" s="8">
        <v>1</v>
      </c>
      <c r="N2357" s="5">
        <v>151.66</v>
      </c>
      <c r="O2357" s="6">
        <v>0.1</v>
      </c>
      <c r="P2357" s="5">
        <v>80.209999999999994</v>
      </c>
      <c r="Q2357" s="5">
        <f t="shared" si="144"/>
        <v>136.494</v>
      </c>
      <c r="R2357" s="5">
        <f t="shared" si="145"/>
        <v>80.209999999999994</v>
      </c>
      <c r="S2357" s="5">
        <f t="shared" si="146"/>
        <v>56.284000000000006</v>
      </c>
      <c r="T2357" s="7">
        <f t="shared" si="147"/>
        <v>0.41235512183685735</v>
      </c>
    </row>
    <row r="2358" spans="1:20" ht="15.6">
      <c r="A2358" s="2">
        <v>4887</v>
      </c>
      <c r="B2358" s="3">
        <v>46339</v>
      </c>
      <c r="C2358" s="4">
        <f>YEAR(SalesDataTable[[#This Row],[Order Date]])</f>
        <v>2026</v>
      </c>
      <c r="D2358" s="16" t="str">
        <f>"Q"&amp;ROUNDUP(MONTH(SalesDataTable[[#This Row],[Order Date]])/3,0)</f>
        <v>Q4</v>
      </c>
      <c r="E2358" s="4">
        <f>MONTH(SalesDataTable[[#This Row],[Order Date]])</f>
        <v>11</v>
      </c>
      <c r="F2358" s="16" t="str">
        <f>TEXT(SalesDataTable[[#This Row],[Order Date]],"MMM")</f>
        <v>Nov</v>
      </c>
      <c r="G2358" s="4" t="s">
        <v>20</v>
      </c>
      <c r="H2358" s="4" t="s">
        <v>33</v>
      </c>
      <c r="I2358" s="4" t="s">
        <v>2</v>
      </c>
      <c r="J2358" s="4" t="s">
        <v>13</v>
      </c>
      <c r="K2358" s="4" t="s">
        <v>9</v>
      </c>
      <c r="L2358" s="4" t="s">
        <v>17</v>
      </c>
      <c r="M2358" s="8">
        <v>2</v>
      </c>
      <c r="N2358" s="5">
        <v>142.30000000000001</v>
      </c>
      <c r="O2358" s="6">
        <v>0.15</v>
      </c>
      <c r="P2358" s="5">
        <v>77.760000000000005</v>
      </c>
      <c r="Q2358" s="5">
        <f t="shared" si="144"/>
        <v>241.91000000000003</v>
      </c>
      <c r="R2358" s="5">
        <f t="shared" si="145"/>
        <v>155.52000000000001</v>
      </c>
      <c r="S2358" s="5">
        <f t="shared" si="146"/>
        <v>86.390000000000015</v>
      </c>
      <c r="T2358" s="7">
        <f t="shared" si="147"/>
        <v>0.35711628291513375</v>
      </c>
    </row>
    <row r="2359" spans="1:20" ht="15.6">
      <c r="A2359" s="2">
        <v>5007</v>
      </c>
      <c r="B2359" s="3">
        <v>46339</v>
      </c>
      <c r="C2359" s="4">
        <f>YEAR(SalesDataTable[[#This Row],[Order Date]])</f>
        <v>2026</v>
      </c>
      <c r="D2359" s="16" t="str">
        <f>"Q"&amp;ROUNDUP(MONTH(SalesDataTable[[#This Row],[Order Date]])/3,0)</f>
        <v>Q4</v>
      </c>
      <c r="E2359" s="4">
        <f>MONTH(SalesDataTable[[#This Row],[Order Date]])</f>
        <v>11</v>
      </c>
      <c r="F2359" s="16" t="str">
        <f>TEXT(SalesDataTable[[#This Row],[Order Date]],"MMM")</f>
        <v>Nov</v>
      </c>
      <c r="G2359" s="4" t="s">
        <v>6</v>
      </c>
      <c r="H2359" s="4" t="s">
        <v>49</v>
      </c>
      <c r="I2359" s="4" t="s">
        <v>2</v>
      </c>
      <c r="J2359" s="4" t="s">
        <v>16</v>
      </c>
      <c r="K2359" s="4" t="s">
        <v>14</v>
      </c>
      <c r="L2359" s="4" t="s">
        <v>48</v>
      </c>
      <c r="M2359" s="8">
        <v>4</v>
      </c>
      <c r="N2359" s="5">
        <v>161.97</v>
      </c>
      <c r="O2359" s="6">
        <v>0.05</v>
      </c>
      <c r="P2359" s="5">
        <v>87.2</v>
      </c>
      <c r="Q2359" s="5">
        <f t="shared" si="144"/>
        <v>615.48599999999999</v>
      </c>
      <c r="R2359" s="5">
        <f t="shared" si="145"/>
        <v>348.8</v>
      </c>
      <c r="S2359" s="5">
        <f t="shared" si="146"/>
        <v>266.68599999999998</v>
      </c>
      <c r="T2359" s="7">
        <f t="shared" si="147"/>
        <v>0.4332933649181297</v>
      </c>
    </row>
    <row r="2360" spans="1:20" ht="15.6">
      <c r="A2360" s="2">
        <v>5111</v>
      </c>
      <c r="B2360" s="3">
        <v>46339</v>
      </c>
      <c r="C2360" s="4">
        <f>YEAR(SalesDataTable[[#This Row],[Order Date]])</f>
        <v>2026</v>
      </c>
      <c r="D2360" s="16" t="str">
        <f>"Q"&amp;ROUNDUP(MONTH(SalesDataTable[[#This Row],[Order Date]])/3,0)</f>
        <v>Q4</v>
      </c>
      <c r="E2360" s="4">
        <f>MONTH(SalesDataTable[[#This Row],[Order Date]])</f>
        <v>11</v>
      </c>
      <c r="F2360" s="16" t="str">
        <f>TEXT(SalesDataTable[[#This Row],[Order Date]],"MMM")</f>
        <v>Nov</v>
      </c>
      <c r="G2360" s="4" t="s">
        <v>6</v>
      </c>
      <c r="H2360" s="4" t="s">
        <v>49</v>
      </c>
      <c r="I2360" s="4" t="s">
        <v>8</v>
      </c>
      <c r="J2360" s="4" t="s">
        <v>16</v>
      </c>
      <c r="K2360" s="4" t="s">
        <v>14</v>
      </c>
      <c r="L2360" s="4" t="s">
        <v>44</v>
      </c>
      <c r="M2360" s="8">
        <v>5</v>
      </c>
      <c r="N2360" s="5">
        <v>133.99</v>
      </c>
      <c r="O2360" s="6">
        <v>0.15</v>
      </c>
      <c r="P2360" s="5">
        <v>65.55</v>
      </c>
      <c r="Q2360" s="5">
        <f t="shared" si="144"/>
        <v>569.45749999999998</v>
      </c>
      <c r="R2360" s="5">
        <f t="shared" si="145"/>
        <v>327.75</v>
      </c>
      <c r="S2360" s="5">
        <f t="shared" si="146"/>
        <v>241.70749999999998</v>
      </c>
      <c r="T2360" s="7">
        <f t="shared" si="147"/>
        <v>0.42445221987593451</v>
      </c>
    </row>
    <row r="2361" spans="1:20" ht="15.6">
      <c r="A2361" s="2">
        <v>5177</v>
      </c>
      <c r="B2361" s="3">
        <v>46339</v>
      </c>
      <c r="C2361" s="4">
        <f>YEAR(SalesDataTable[[#This Row],[Order Date]])</f>
        <v>2026</v>
      </c>
      <c r="D2361" s="16" t="str">
        <f>"Q"&amp;ROUNDUP(MONTH(SalesDataTable[[#This Row],[Order Date]])/3,0)</f>
        <v>Q4</v>
      </c>
      <c r="E2361" s="4">
        <f>MONTH(SalesDataTable[[#This Row],[Order Date]])</f>
        <v>11</v>
      </c>
      <c r="F2361" s="16" t="str">
        <f>TEXT(SalesDataTable[[#This Row],[Order Date]],"MMM")</f>
        <v>Nov</v>
      </c>
      <c r="G2361" s="4" t="s">
        <v>6</v>
      </c>
      <c r="H2361" s="4" t="s">
        <v>27</v>
      </c>
      <c r="I2361" s="4" t="s">
        <v>19</v>
      </c>
      <c r="J2361" s="4" t="s">
        <v>3</v>
      </c>
      <c r="K2361" s="4" t="s">
        <v>23</v>
      </c>
      <c r="L2361" s="4" t="s">
        <v>40</v>
      </c>
      <c r="M2361" s="8">
        <v>2</v>
      </c>
      <c r="N2361" s="5">
        <v>83.18</v>
      </c>
      <c r="O2361" s="6">
        <v>0.1</v>
      </c>
      <c r="P2361" s="5">
        <v>40.479999999999997</v>
      </c>
      <c r="Q2361" s="5">
        <f t="shared" si="144"/>
        <v>149.72400000000002</v>
      </c>
      <c r="R2361" s="5">
        <f t="shared" si="145"/>
        <v>80.959999999999994</v>
      </c>
      <c r="S2361" s="5">
        <f t="shared" si="146"/>
        <v>68.764000000000024</v>
      </c>
      <c r="T2361" s="7">
        <f t="shared" si="147"/>
        <v>0.45927172664369115</v>
      </c>
    </row>
    <row r="2362" spans="1:20" ht="15.6">
      <c r="A2362" s="2">
        <v>584</v>
      </c>
      <c r="B2362" s="3">
        <v>46340</v>
      </c>
      <c r="C2362" s="4">
        <f>YEAR(SalesDataTable[[#This Row],[Order Date]])</f>
        <v>2026</v>
      </c>
      <c r="D2362" s="16" t="str">
        <f>"Q"&amp;ROUNDUP(MONTH(SalesDataTable[[#This Row],[Order Date]])/3,0)</f>
        <v>Q4</v>
      </c>
      <c r="E2362" s="4">
        <f>MONTH(SalesDataTable[[#This Row],[Order Date]])</f>
        <v>11</v>
      </c>
      <c r="F2362" s="16" t="str">
        <f>TEXT(SalesDataTable[[#This Row],[Order Date]],"MMM")</f>
        <v>Nov</v>
      </c>
      <c r="G2362" s="4" t="s">
        <v>6</v>
      </c>
      <c r="H2362" s="4" t="s">
        <v>43</v>
      </c>
      <c r="I2362" s="4" t="s">
        <v>2</v>
      </c>
      <c r="J2362" s="4" t="s">
        <v>13</v>
      </c>
      <c r="K2362" s="4" t="s">
        <v>9</v>
      </c>
      <c r="L2362" s="4" t="s">
        <v>10</v>
      </c>
      <c r="M2362" s="8">
        <v>1</v>
      </c>
      <c r="N2362" s="5">
        <v>91.95</v>
      </c>
      <c r="O2362" s="6">
        <v>0</v>
      </c>
      <c r="P2362" s="5">
        <v>46.64</v>
      </c>
      <c r="Q2362" s="5">
        <f t="shared" si="144"/>
        <v>91.95</v>
      </c>
      <c r="R2362" s="5">
        <f t="shared" si="145"/>
        <v>46.64</v>
      </c>
      <c r="S2362" s="5">
        <f t="shared" si="146"/>
        <v>45.31</v>
      </c>
      <c r="T2362" s="7">
        <f t="shared" si="147"/>
        <v>0.49276780859162589</v>
      </c>
    </row>
    <row r="2363" spans="1:20" ht="15.6">
      <c r="A2363" s="2">
        <v>621</v>
      </c>
      <c r="B2363" s="3">
        <v>46340</v>
      </c>
      <c r="C2363" s="4">
        <f>YEAR(SalesDataTable[[#This Row],[Order Date]])</f>
        <v>2026</v>
      </c>
      <c r="D2363" s="16" t="str">
        <f>"Q"&amp;ROUNDUP(MONTH(SalesDataTable[[#This Row],[Order Date]])/3,0)</f>
        <v>Q4</v>
      </c>
      <c r="E2363" s="4">
        <f>MONTH(SalesDataTable[[#This Row],[Order Date]])</f>
        <v>11</v>
      </c>
      <c r="F2363" s="16" t="str">
        <f>TEXT(SalesDataTable[[#This Row],[Order Date]],"MMM")</f>
        <v>Nov</v>
      </c>
      <c r="G2363" s="4" t="s">
        <v>20</v>
      </c>
      <c r="H2363" s="4" t="s">
        <v>47</v>
      </c>
      <c r="I2363" s="4" t="s">
        <v>8</v>
      </c>
      <c r="J2363" s="4" t="s">
        <v>16</v>
      </c>
      <c r="K2363" s="4" t="s">
        <v>14</v>
      </c>
      <c r="L2363" s="4" t="s">
        <v>15</v>
      </c>
      <c r="M2363" s="8">
        <v>5</v>
      </c>
      <c r="N2363" s="5">
        <v>35.68</v>
      </c>
      <c r="O2363" s="6">
        <v>0.15</v>
      </c>
      <c r="P2363" s="5">
        <v>13.48</v>
      </c>
      <c r="Q2363" s="5">
        <f t="shared" si="144"/>
        <v>151.64000000000001</v>
      </c>
      <c r="R2363" s="5">
        <f t="shared" si="145"/>
        <v>67.400000000000006</v>
      </c>
      <c r="S2363" s="5">
        <f t="shared" si="146"/>
        <v>84.240000000000009</v>
      </c>
      <c r="T2363" s="7">
        <f t="shared" si="147"/>
        <v>0.55552624637298864</v>
      </c>
    </row>
    <row r="2364" spans="1:20" ht="15.6">
      <c r="A2364" s="2">
        <v>623</v>
      </c>
      <c r="B2364" s="3">
        <v>46340</v>
      </c>
      <c r="C2364" s="4">
        <f>YEAR(SalesDataTable[[#This Row],[Order Date]])</f>
        <v>2026</v>
      </c>
      <c r="D2364" s="16" t="str">
        <f>"Q"&amp;ROUNDUP(MONTH(SalesDataTable[[#This Row],[Order Date]])/3,0)</f>
        <v>Q4</v>
      </c>
      <c r="E2364" s="4">
        <f>MONTH(SalesDataTable[[#This Row],[Order Date]])</f>
        <v>11</v>
      </c>
      <c r="F2364" s="16" t="str">
        <f>TEXT(SalesDataTable[[#This Row],[Order Date]],"MMM")</f>
        <v>Nov</v>
      </c>
      <c r="G2364" s="4" t="s">
        <v>11</v>
      </c>
      <c r="H2364" s="4" t="s">
        <v>52</v>
      </c>
      <c r="I2364" s="4" t="s">
        <v>2</v>
      </c>
      <c r="J2364" s="4" t="s">
        <v>3</v>
      </c>
      <c r="K2364" s="4" t="s">
        <v>23</v>
      </c>
      <c r="L2364" s="4" t="s">
        <v>24</v>
      </c>
      <c r="M2364" s="8">
        <v>3</v>
      </c>
      <c r="N2364" s="5">
        <v>336.58</v>
      </c>
      <c r="O2364" s="6">
        <v>0.15</v>
      </c>
      <c r="P2364" s="5">
        <v>198.99</v>
      </c>
      <c r="Q2364" s="5">
        <f t="shared" si="144"/>
        <v>858.279</v>
      </c>
      <c r="R2364" s="5">
        <f t="shared" si="145"/>
        <v>596.97</v>
      </c>
      <c r="S2364" s="5">
        <f t="shared" si="146"/>
        <v>261.30899999999997</v>
      </c>
      <c r="T2364" s="7">
        <f t="shared" si="147"/>
        <v>0.3044569423229509</v>
      </c>
    </row>
    <row r="2365" spans="1:20" ht="15.6">
      <c r="A2365" s="2">
        <v>1431</v>
      </c>
      <c r="B2365" s="3">
        <v>46340</v>
      </c>
      <c r="C2365" s="4">
        <f>YEAR(SalesDataTable[[#This Row],[Order Date]])</f>
        <v>2026</v>
      </c>
      <c r="D2365" s="16" t="str">
        <f>"Q"&amp;ROUNDUP(MONTH(SalesDataTable[[#This Row],[Order Date]])/3,0)</f>
        <v>Q4</v>
      </c>
      <c r="E2365" s="4">
        <f>MONTH(SalesDataTable[[#This Row],[Order Date]])</f>
        <v>11</v>
      </c>
      <c r="F2365" s="16" t="str">
        <f>TEXT(SalesDataTable[[#This Row],[Order Date]],"MMM")</f>
        <v>Nov</v>
      </c>
      <c r="G2365" s="4" t="s">
        <v>11</v>
      </c>
      <c r="H2365" s="4" t="s">
        <v>12</v>
      </c>
      <c r="I2365" s="4" t="s">
        <v>2</v>
      </c>
      <c r="J2365" s="4" t="s">
        <v>13</v>
      </c>
      <c r="K2365" s="4" t="s">
        <v>34</v>
      </c>
      <c r="L2365" s="4" t="s">
        <v>42</v>
      </c>
      <c r="M2365" s="8">
        <v>2</v>
      </c>
      <c r="N2365" s="5">
        <v>36.979999999999997</v>
      </c>
      <c r="O2365" s="6">
        <v>0.15</v>
      </c>
      <c r="P2365" s="5">
        <v>14.13</v>
      </c>
      <c r="Q2365" s="5">
        <f t="shared" si="144"/>
        <v>62.865999999999993</v>
      </c>
      <c r="R2365" s="5">
        <f t="shared" si="145"/>
        <v>28.26</v>
      </c>
      <c r="S2365" s="5">
        <f t="shared" si="146"/>
        <v>34.605999999999995</v>
      </c>
      <c r="T2365" s="7">
        <f t="shared" si="147"/>
        <v>0.55047243342983487</v>
      </c>
    </row>
    <row r="2366" spans="1:20" ht="15.6">
      <c r="A2366" s="2">
        <v>1520</v>
      </c>
      <c r="B2366" s="3">
        <v>46340</v>
      </c>
      <c r="C2366" s="4">
        <f>YEAR(SalesDataTable[[#This Row],[Order Date]])</f>
        <v>2026</v>
      </c>
      <c r="D2366" s="16" t="str">
        <f>"Q"&amp;ROUNDUP(MONTH(SalesDataTable[[#This Row],[Order Date]])/3,0)</f>
        <v>Q4</v>
      </c>
      <c r="E2366" s="4">
        <f>MONTH(SalesDataTable[[#This Row],[Order Date]])</f>
        <v>11</v>
      </c>
      <c r="F2366" s="16" t="str">
        <f>TEXT(SalesDataTable[[#This Row],[Order Date]],"MMM")</f>
        <v>Nov</v>
      </c>
      <c r="G2366" s="4" t="s">
        <v>20</v>
      </c>
      <c r="H2366" s="4" t="s">
        <v>47</v>
      </c>
      <c r="I2366" s="4" t="s">
        <v>28</v>
      </c>
      <c r="J2366" s="4" t="s">
        <v>13</v>
      </c>
      <c r="K2366" s="4" t="s">
        <v>34</v>
      </c>
      <c r="L2366" s="4" t="s">
        <v>42</v>
      </c>
      <c r="M2366" s="8">
        <v>2</v>
      </c>
      <c r="N2366" s="5">
        <v>36.15</v>
      </c>
      <c r="O2366" s="6">
        <v>0</v>
      </c>
      <c r="P2366" s="5">
        <v>13.51</v>
      </c>
      <c r="Q2366" s="5">
        <f t="shared" si="144"/>
        <v>72.3</v>
      </c>
      <c r="R2366" s="5">
        <f t="shared" si="145"/>
        <v>27.02</v>
      </c>
      <c r="S2366" s="5">
        <f t="shared" si="146"/>
        <v>45.28</v>
      </c>
      <c r="T2366" s="7">
        <f t="shared" si="147"/>
        <v>0.62627939142461964</v>
      </c>
    </row>
    <row r="2367" spans="1:20" ht="15.6">
      <c r="A2367" s="2">
        <v>1791</v>
      </c>
      <c r="B2367" s="3">
        <v>46340</v>
      </c>
      <c r="C2367" s="4">
        <f>YEAR(SalesDataTable[[#This Row],[Order Date]])</f>
        <v>2026</v>
      </c>
      <c r="D2367" s="16" t="str">
        <f>"Q"&amp;ROUNDUP(MONTH(SalesDataTable[[#This Row],[Order Date]])/3,0)</f>
        <v>Q4</v>
      </c>
      <c r="E2367" s="4">
        <f>MONTH(SalesDataTable[[#This Row],[Order Date]])</f>
        <v>11</v>
      </c>
      <c r="F2367" s="16" t="str">
        <f>TEXT(SalesDataTable[[#This Row],[Order Date]],"MMM")</f>
        <v>Nov</v>
      </c>
      <c r="G2367" s="4" t="s">
        <v>11</v>
      </c>
      <c r="H2367" s="4" t="s">
        <v>12</v>
      </c>
      <c r="I2367" s="4" t="s">
        <v>2</v>
      </c>
      <c r="J2367" s="4" t="s">
        <v>16</v>
      </c>
      <c r="K2367" s="4" t="s">
        <v>34</v>
      </c>
      <c r="L2367" s="4" t="s">
        <v>38</v>
      </c>
      <c r="M2367" s="8">
        <v>1</v>
      </c>
      <c r="N2367" s="5">
        <v>121.86</v>
      </c>
      <c r="O2367" s="6">
        <v>0.05</v>
      </c>
      <c r="P2367" s="5">
        <v>69.900000000000006</v>
      </c>
      <c r="Q2367" s="5">
        <f t="shared" si="144"/>
        <v>115.767</v>
      </c>
      <c r="R2367" s="5">
        <f t="shared" si="145"/>
        <v>69.900000000000006</v>
      </c>
      <c r="S2367" s="5">
        <f t="shared" si="146"/>
        <v>45.86699999999999</v>
      </c>
      <c r="T2367" s="7">
        <f t="shared" si="147"/>
        <v>0.396200989919407</v>
      </c>
    </row>
    <row r="2368" spans="1:20" ht="15.6">
      <c r="A2368" s="2">
        <v>2191</v>
      </c>
      <c r="B2368" s="3">
        <v>46340</v>
      </c>
      <c r="C2368" s="4">
        <f>YEAR(SalesDataTable[[#This Row],[Order Date]])</f>
        <v>2026</v>
      </c>
      <c r="D2368" s="16" t="str">
        <f>"Q"&amp;ROUNDUP(MONTH(SalesDataTable[[#This Row],[Order Date]])/3,0)</f>
        <v>Q4</v>
      </c>
      <c r="E2368" s="4">
        <f>MONTH(SalesDataTable[[#This Row],[Order Date]])</f>
        <v>11</v>
      </c>
      <c r="F2368" s="16" t="str">
        <f>TEXT(SalesDataTable[[#This Row],[Order Date]],"MMM")</f>
        <v>Nov</v>
      </c>
      <c r="G2368" s="4" t="s">
        <v>11</v>
      </c>
      <c r="H2368" s="4" t="s">
        <v>25</v>
      </c>
      <c r="I2368" s="4" t="s">
        <v>19</v>
      </c>
      <c r="J2368" s="4" t="s">
        <v>3</v>
      </c>
      <c r="K2368" s="4" t="s">
        <v>4</v>
      </c>
      <c r="L2368" s="4" t="s">
        <v>22</v>
      </c>
      <c r="M2368" s="8">
        <v>6</v>
      </c>
      <c r="N2368" s="5">
        <v>49.85</v>
      </c>
      <c r="O2368" s="6">
        <v>0.05</v>
      </c>
      <c r="P2368" s="5">
        <v>22.68</v>
      </c>
      <c r="Q2368" s="5">
        <f t="shared" si="144"/>
        <v>284.14499999999998</v>
      </c>
      <c r="R2368" s="5">
        <f t="shared" si="145"/>
        <v>136.07999999999998</v>
      </c>
      <c r="S2368" s="5">
        <f t="shared" si="146"/>
        <v>148.065</v>
      </c>
      <c r="T2368" s="7">
        <f t="shared" si="147"/>
        <v>0.52108958454310306</v>
      </c>
    </row>
    <row r="2369" spans="1:20" ht="15.6">
      <c r="A2369" s="2">
        <v>2365</v>
      </c>
      <c r="B2369" s="3">
        <v>46340</v>
      </c>
      <c r="C2369" s="4">
        <f>YEAR(SalesDataTable[[#This Row],[Order Date]])</f>
        <v>2026</v>
      </c>
      <c r="D2369" s="16" t="str">
        <f>"Q"&amp;ROUNDUP(MONTH(SalesDataTable[[#This Row],[Order Date]])/3,0)</f>
        <v>Q4</v>
      </c>
      <c r="E2369" s="4">
        <f>MONTH(SalesDataTable[[#This Row],[Order Date]])</f>
        <v>11</v>
      </c>
      <c r="F2369" s="16" t="str">
        <f>TEXT(SalesDataTable[[#This Row],[Order Date]],"MMM")</f>
        <v>Nov</v>
      </c>
      <c r="G2369" s="4" t="s">
        <v>11</v>
      </c>
      <c r="H2369" s="4" t="s">
        <v>25</v>
      </c>
      <c r="I2369" s="4" t="s">
        <v>19</v>
      </c>
      <c r="J2369" s="4" t="s">
        <v>16</v>
      </c>
      <c r="K2369" s="4" t="s">
        <v>9</v>
      </c>
      <c r="L2369" s="4" t="s">
        <v>10</v>
      </c>
      <c r="M2369" s="8">
        <v>2</v>
      </c>
      <c r="N2369" s="5">
        <v>91.95</v>
      </c>
      <c r="O2369" s="6">
        <v>0.05</v>
      </c>
      <c r="P2369" s="5">
        <v>46.45</v>
      </c>
      <c r="Q2369" s="5">
        <f t="shared" si="144"/>
        <v>174.70499999999998</v>
      </c>
      <c r="R2369" s="5">
        <f t="shared" si="145"/>
        <v>92.9</v>
      </c>
      <c r="S2369" s="5">
        <f t="shared" si="146"/>
        <v>81.804999999999978</v>
      </c>
      <c r="T2369" s="7">
        <f t="shared" si="147"/>
        <v>0.46824647262528252</v>
      </c>
    </row>
    <row r="2370" spans="1:20" ht="15.6">
      <c r="A2370" s="2">
        <v>2603</v>
      </c>
      <c r="B2370" s="3">
        <v>46340</v>
      </c>
      <c r="C2370" s="4">
        <f>YEAR(SalesDataTable[[#This Row],[Order Date]])</f>
        <v>2026</v>
      </c>
      <c r="D2370" s="16" t="str">
        <f>"Q"&amp;ROUNDUP(MONTH(SalesDataTable[[#This Row],[Order Date]])/3,0)</f>
        <v>Q4</v>
      </c>
      <c r="E2370" s="4">
        <f>MONTH(SalesDataTable[[#This Row],[Order Date]])</f>
        <v>11</v>
      </c>
      <c r="F2370" s="16" t="str">
        <f>TEXT(SalesDataTable[[#This Row],[Order Date]],"MMM")</f>
        <v>Nov</v>
      </c>
      <c r="G2370" s="4" t="s">
        <v>20</v>
      </c>
      <c r="H2370" s="4" t="s">
        <v>33</v>
      </c>
      <c r="I2370" s="4" t="s">
        <v>28</v>
      </c>
      <c r="J2370" s="4" t="s">
        <v>3</v>
      </c>
      <c r="K2370" s="4" t="s">
        <v>4</v>
      </c>
      <c r="L2370" s="4" t="s">
        <v>22</v>
      </c>
      <c r="M2370" s="8">
        <v>2</v>
      </c>
      <c r="N2370" s="5">
        <v>51.71</v>
      </c>
      <c r="O2370" s="6">
        <v>0.15</v>
      </c>
      <c r="P2370" s="5">
        <v>22.93</v>
      </c>
      <c r="Q2370" s="5">
        <f t="shared" ref="Q2370:Q2433" si="148">M2370*N2370*(1-O2370)</f>
        <v>87.906999999999996</v>
      </c>
      <c r="R2370" s="5">
        <f t="shared" ref="R2370:R2433" si="149">M2370*P2370</f>
        <v>45.86</v>
      </c>
      <c r="S2370" s="5">
        <f t="shared" ref="S2370:S2433" si="150">Q2370-R2370</f>
        <v>42.046999999999997</v>
      </c>
      <c r="T2370" s="7">
        <f t="shared" ref="T2370:T2433" si="151">IFERROR(S2370/Q2370,0)</f>
        <v>0.47831230732478641</v>
      </c>
    </row>
    <row r="2371" spans="1:20" ht="15.6">
      <c r="A2371" s="2">
        <v>4098</v>
      </c>
      <c r="B2371" s="3">
        <v>46340</v>
      </c>
      <c r="C2371" s="4">
        <f>YEAR(SalesDataTable[[#This Row],[Order Date]])</f>
        <v>2026</v>
      </c>
      <c r="D2371" s="16" t="str">
        <f>"Q"&amp;ROUNDUP(MONTH(SalesDataTable[[#This Row],[Order Date]])/3,0)</f>
        <v>Q4</v>
      </c>
      <c r="E2371" s="4">
        <f>MONTH(SalesDataTable[[#This Row],[Order Date]])</f>
        <v>11</v>
      </c>
      <c r="F2371" s="16" t="str">
        <f>TEXT(SalesDataTable[[#This Row],[Order Date]],"MMM")</f>
        <v>Nov</v>
      </c>
      <c r="G2371" s="4" t="s">
        <v>6</v>
      </c>
      <c r="H2371" s="4" t="s">
        <v>7</v>
      </c>
      <c r="I2371" s="4" t="s">
        <v>19</v>
      </c>
      <c r="J2371" s="4" t="s">
        <v>3</v>
      </c>
      <c r="K2371" s="4" t="s">
        <v>34</v>
      </c>
      <c r="L2371" s="4" t="s">
        <v>35</v>
      </c>
      <c r="M2371" s="8">
        <v>1</v>
      </c>
      <c r="N2371" s="5">
        <v>41.05</v>
      </c>
      <c r="O2371" s="6">
        <v>0.05</v>
      </c>
      <c r="P2371" s="5">
        <v>14.6</v>
      </c>
      <c r="Q2371" s="5">
        <f t="shared" si="148"/>
        <v>38.997499999999995</v>
      </c>
      <c r="R2371" s="5">
        <f t="shared" si="149"/>
        <v>14.6</v>
      </c>
      <c r="S2371" s="5">
        <f t="shared" si="150"/>
        <v>24.397499999999994</v>
      </c>
      <c r="T2371" s="7">
        <f t="shared" si="151"/>
        <v>0.62561702673248276</v>
      </c>
    </row>
    <row r="2372" spans="1:20" ht="15.6">
      <c r="A2372" s="2">
        <v>1176</v>
      </c>
      <c r="B2372" s="3">
        <v>46341</v>
      </c>
      <c r="C2372" s="4">
        <f>YEAR(SalesDataTable[[#This Row],[Order Date]])</f>
        <v>2026</v>
      </c>
      <c r="D2372" s="16" t="str">
        <f>"Q"&amp;ROUNDUP(MONTH(SalesDataTable[[#This Row],[Order Date]])/3,0)</f>
        <v>Q4</v>
      </c>
      <c r="E2372" s="4">
        <f>MONTH(SalesDataTable[[#This Row],[Order Date]])</f>
        <v>11</v>
      </c>
      <c r="F2372" s="16" t="str">
        <f>TEXT(SalesDataTable[[#This Row],[Order Date]],"MMM")</f>
        <v>Nov</v>
      </c>
      <c r="G2372" s="4" t="s">
        <v>6</v>
      </c>
      <c r="H2372" s="4" t="s">
        <v>27</v>
      </c>
      <c r="I2372" s="4" t="s">
        <v>8</v>
      </c>
      <c r="J2372" s="4" t="s">
        <v>16</v>
      </c>
      <c r="K2372" s="4" t="s">
        <v>23</v>
      </c>
      <c r="L2372" s="4" t="s">
        <v>24</v>
      </c>
      <c r="M2372" s="8">
        <v>10</v>
      </c>
      <c r="N2372" s="5">
        <v>333.09</v>
      </c>
      <c r="O2372" s="6">
        <v>0.15</v>
      </c>
      <c r="P2372" s="5">
        <v>197.95</v>
      </c>
      <c r="Q2372" s="5">
        <f t="shared" si="148"/>
        <v>2831.2649999999994</v>
      </c>
      <c r="R2372" s="5">
        <f t="shared" si="149"/>
        <v>1979.5</v>
      </c>
      <c r="S2372" s="5">
        <f t="shared" si="150"/>
        <v>851.76499999999942</v>
      </c>
      <c r="T2372" s="7">
        <f t="shared" si="151"/>
        <v>0.30084255624252748</v>
      </c>
    </row>
    <row r="2373" spans="1:20" ht="15.6">
      <c r="A2373" s="2">
        <v>1895</v>
      </c>
      <c r="B2373" s="3">
        <v>46341</v>
      </c>
      <c r="C2373" s="4">
        <f>YEAR(SalesDataTable[[#This Row],[Order Date]])</f>
        <v>2026</v>
      </c>
      <c r="D2373" s="16" t="str">
        <f>"Q"&amp;ROUNDUP(MONTH(SalesDataTable[[#This Row],[Order Date]])/3,0)</f>
        <v>Q4</v>
      </c>
      <c r="E2373" s="4">
        <f>MONTH(SalesDataTable[[#This Row],[Order Date]])</f>
        <v>11</v>
      </c>
      <c r="F2373" s="16" t="str">
        <f>TEXT(SalesDataTable[[#This Row],[Order Date]],"MMM")</f>
        <v>Nov</v>
      </c>
      <c r="G2373" s="4" t="s">
        <v>20</v>
      </c>
      <c r="H2373" s="4" t="s">
        <v>21</v>
      </c>
      <c r="I2373" s="4" t="s">
        <v>2</v>
      </c>
      <c r="J2373" s="4" t="s">
        <v>16</v>
      </c>
      <c r="K2373" s="4" t="s">
        <v>4</v>
      </c>
      <c r="L2373" s="4" t="s">
        <v>22</v>
      </c>
      <c r="M2373" s="8">
        <v>3</v>
      </c>
      <c r="N2373" s="5">
        <v>51.79</v>
      </c>
      <c r="O2373" s="6">
        <v>0.2</v>
      </c>
      <c r="P2373" s="5">
        <v>22.23</v>
      </c>
      <c r="Q2373" s="5">
        <f t="shared" si="148"/>
        <v>124.29600000000001</v>
      </c>
      <c r="R2373" s="5">
        <f t="shared" si="149"/>
        <v>66.69</v>
      </c>
      <c r="S2373" s="5">
        <f t="shared" si="150"/>
        <v>57.606000000000009</v>
      </c>
      <c r="T2373" s="7">
        <f t="shared" si="151"/>
        <v>0.4634581965630431</v>
      </c>
    </row>
    <row r="2374" spans="1:20" ht="15.6">
      <c r="A2374" s="2">
        <v>3385</v>
      </c>
      <c r="B2374" s="3">
        <v>46341</v>
      </c>
      <c r="C2374" s="4">
        <f>YEAR(SalesDataTable[[#This Row],[Order Date]])</f>
        <v>2026</v>
      </c>
      <c r="D2374" s="16" t="str">
        <f>"Q"&amp;ROUNDUP(MONTH(SalesDataTable[[#This Row],[Order Date]])/3,0)</f>
        <v>Q4</v>
      </c>
      <c r="E2374" s="4">
        <f>MONTH(SalesDataTable[[#This Row],[Order Date]])</f>
        <v>11</v>
      </c>
      <c r="F2374" s="16" t="str">
        <f>TEXT(SalesDataTable[[#This Row],[Order Date]],"MMM")</f>
        <v>Nov</v>
      </c>
      <c r="G2374" s="4" t="s">
        <v>6</v>
      </c>
      <c r="H2374" s="4" t="s">
        <v>41</v>
      </c>
      <c r="I2374" s="4" t="s">
        <v>28</v>
      </c>
      <c r="J2374" s="4" t="s">
        <v>13</v>
      </c>
      <c r="K2374" s="4" t="s">
        <v>9</v>
      </c>
      <c r="L2374" s="4" t="s">
        <v>46</v>
      </c>
      <c r="M2374" s="8">
        <v>1</v>
      </c>
      <c r="N2374" s="5">
        <v>71.040000000000006</v>
      </c>
      <c r="O2374" s="6">
        <v>0.1</v>
      </c>
      <c r="P2374" s="5">
        <v>31.59</v>
      </c>
      <c r="Q2374" s="5">
        <f t="shared" si="148"/>
        <v>63.936000000000007</v>
      </c>
      <c r="R2374" s="5">
        <f t="shared" si="149"/>
        <v>31.59</v>
      </c>
      <c r="S2374" s="5">
        <f t="shared" si="150"/>
        <v>32.346000000000004</v>
      </c>
      <c r="T2374" s="7">
        <f t="shared" si="151"/>
        <v>0.50591216216216217</v>
      </c>
    </row>
    <row r="2375" spans="1:20" ht="15.6">
      <c r="A2375" s="2">
        <v>3581</v>
      </c>
      <c r="B2375" s="3">
        <v>46341</v>
      </c>
      <c r="C2375" s="4">
        <f>YEAR(SalesDataTable[[#This Row],[Order Date]])</f>
        <v>2026</v>
      </c>
      <c r="D2375" s="16" t="str">
        <f>"Q"&amp;ROUNDUP(MONTH(SalesDataTable[[#This Row],[Order Date]])/3,0)</f>
        <v>Q4</v>
      </c>
      <c r="E2375" s="4">
        <f>MONTH(SalesDataTable[[#This Row],[Order Date]])</f>
        <v>11</v>
      </c>
      <c r="F2375" s="16" t="str">
        <f>TEXT(SalesDataTable[[#This Row],[Order Date]],"MMM")</f>
        <v>Nov</v>
      </c>
      <c r="G2375" s="4" t="s">
        <v>20</v>
      </c>
      <c r="H2375" s="4" t="s">
        <v>21</v>
      </c>
      <c r="I2375" s="4" t="s">
        <v>28</v>
      </c>
      <c r="J2375" s="4" t="s">
        <v>16</v>
      </c>
      <c r="K2375" s="4" t="s">
        <v>9</v>
      </c>
      <c r="L2375" s="4" t="s">
        <v>17</v>
      </c>
      <c r="M2375" s="8">
        <v>2</v>
      </c>
      <c r="N2375" s="5">
        <v>141.21</v>
      </c>
      <c r="O2375" s="6">
        <v>0.1</v>
      </c>
      <c r="P2375" s="5">
        <v>78.31</v>
      </c>
      <c r="Q2375" s="5">
        <f t="shared" si="148"/>
        <v>254.17800000000003</v>
      </c>
      <c r="R2375" s="5">
        <f t="shared" si="149"/>
        <v>156.62</v>
      </c>
      <c r="S2375" s="5">
        <f t="shared" si="150"/>
        <v>97.558000000000021</v>
      </c>
      <c r="T2375" s="7">
        <f t="shared" si="151"/>
        <v>0.38381763960688969</v>
      </c>
    </row>
    <row r="2376" spans="1:20" ht="15.6">
      <c r="A2376" s="2">
        <v>4528</v>
      </c>
      <c r="B2376" s="3">
        <v>46341</v>
      </c>
      <c r="C2376" s="4">
        <f>YEAR(SalesDataTable[[#This Row],[Order Date]])</f>
        <v>2026</v>
      </c>
      <c r="D2376" s="16" t="str">
        <f>"Q"&amp;ROUNDUP(MONTH(SalesDataTable[[#This Row],[Order Date]])/3,0)</f>
        <v>Q4</v>
      </c>
      <c r="E2376" s="4">
        <f>MONTH(SalesDataTable[[#This Row],[Order Date]])</f>
        <v>11</v>
      </c>
      <c r="F2376" s="16" t="str">
        <f>TEXT(SalesDataTable[[#This Row],[Order Date]],"MMM")</f>
        <v>Nov</v>
      </c>
      <c r="G2376" s="4" t="s">
        <v>0</v>
      </c>
      <c r="H2376" s="4" t="s">
        <v>50</v>
      </c>
      <c r="I2376" s="4" t="s">
        <v>28</v>
      </c>
      <c r="J2376" s="4" t="s">
        <v>13</v>
      </c>
      <c r="K2376" s="4" t="s">
        <v>9</v>
      </c>
      <c r="L2376" s="4" t="s">
        <v>17</v>
      </c>
      <c r="M2376" s="8">
        <v>2</v>
      </c>
      <c r="N2376" s="5">
        <v>141.63999999999999</v>
      </c>
      <c r="O2376" s="6">
        <v>0.15</v>
      </c>
      <c r="P2376" s="5">
        <v>80.349999999999994</v>
      </c>
      <c r="Q2376" s="5">
        <f t="shared" si="148"/>
        <v>240.78799999999998</v>
      </c>
      <c r="R2376" s="5">
        <f t="shared" si="149"/>
        <v>160.69999999999999</v>
      </c>
      <c r="S2376" s="5">
        <f t="shared" si="150"/>
        <v>80.087999999999994</v>
      </c>
      <c r="T2376" s="7">
        <f t="shared" si="151"/>
        <v>0.33260793727262156</v>
      </c>
    </row>
    <row r="2377" spans="1:20" ht="15.6">
      <c r="A2377" s="2">
        <v>4633</v>
      </c>
      <c r="B2377" s="3">
        <v>46341</v>
      </c>
      <c r="C2377" s="4">
        <f>YEAR(SalesDataTable[[#This Row],[Order Date]])</f>
        <v>2026</v>
      </c>
      <c r="D2377" s="16" t="str">
        <f>"Q"&amp;ROUNDUP(MONTH(SalesDataTable[[#This Row],[Order Date]])/3,0)</f>
        <v>Q4</v>
      </c>
      <c r="E2377" s="4">
        <f>MONTH(SalesDataTable[[#This Row],[Order Date]])</f>
        <v>11</v>
      </c>
      <c r="F2377" s="16" t="str">
        <f>TEXT(SalesDataTable[[#This Row],[Order Date]],"MMM")</f>
        <v>Nov</v>
      </c>
      <c r="G2377" s="4" t="s">
        <v>11</v>
      </c>
      <c r="H2377" s="4" t="s">
        <v>39</v>
      </c>
      <c r="I2377" s="4" t="s">
        <v>2</v>
      </c>
      <c r="J2377" s="4" t="s">
        <v>3</v>
      </c>
      <c r="K2377" s="4" t="s">
        <v>9</v>
      </c>
      <c r="L2377" s="4" t="s">
        <v>46</v>
      </c>
      <c r="M2377" s="8">
        <v>1</v>
      </c>
      <c r="N2377" s="5">
        <v>71.78</v>
      </c>
      <c r="O2377" s="6">
        <v>0.15</v>
      </c>
      <c r="P2377" s="5">
        <v>32.869999999999997</v>
      </c>
      <c r="Q2377" s="5">
        <f t="shared" si="148"/>
        <v>61.012999999999998</v>
      </c>
      <c r="R2377" s="5">
        <f t="shared" si="149"/>
        <v>32.869999999999997</v>
      </c>
      <c r="S2377" s="5">
        <f t="shared" si="150"/>
        <v>28.143000000000001</v>
      </c>
      <c r="T2377" s="7">
        <f t="shared" si="151"/>
        <v>0.46126235392457349</v>
      </c>
    </row>
    <row r="2378" spans="1:20" ht="15.6">
      <c r="A2378" s="2">
        <v>5195</v>
      </c>
      <c r="B2378" s="3">
        <v>46341</v>
      </c>
      <c r="C2378" s="4">
        <f>YEAR(SalesDataTable[[#This Row],[Order Date]])</f>
        <v>2026</v>
      </c>
      <c r="D2378" s="16" t="str">
        <f>"Q"&amp;ROUNDUP(MONTH(SalesDataTable[[#This Row],[Order Date]])/3,0)</f>
        <v>Q4</v>
      </c>
      <c r="E2378" s="4">
        <f>MONTH(SalesDataTable[[#This Row],[Order Date]])</f>
        <v>11</v>
      </c>
      <c r="F2378" s="16" t="str">
        <f>TEXT(SalesDataTable[[#This Row],[Order Date]],"MMM")</f>
        <v>Nov</v>
      </c>
      <c r="G2378" s="4" t="s">
        <v>11</v>
      </c>
      <c r="H2378" s="4" t="s">
        <v>52</v>
      </c>
      <c r="I2378" s="4" t="s">
        <v>2</v>
      </c>
      <c r="J2378" s="4" t="s">
        <v>16</v>
      </c>
      <c r="K2378" s="4" t="s">
        <v>9</v>
      </c>
      <c r="L2378" s="4" t="s">
        <v>37</v>
      </c>
      <c r="M2378" s="8">
        <v>3</v>
      </c>
      <c r="N2378" s="5">
        <v>153.88999999999999</v>
      </c>
      <c r="O2378" s="6">
        <v>0.1</v>
      </c>
      <c r="P2378" s="5">
        <v>80.36</v>
      </c>
      <c r="Q2378" s="5">
        <f t="shared" si="148"/>
        <v>415.50299999999999</v>
      </c>
      <c r="R2378" s="5">
        <f t="shared" si="149"/>
        <v>241.07999999999998</v>
      </c>
      <c r="S2378" s="5">
        <f t="shared" si="150"/>
        <v>174.423</v>
      </c>
      <c r="T2378" s="7">
        <f t="shared" si="151"/>
        <v>0.41978758276113531</v>
      </c>
    </row>
    <row r="2379" spans="1:20" ht="15.6">
      <c r="A2379" s="2">
        <v>2778</v>
      </c>
      <c r="B2379" s="3">
        <v>46342</v>
      </c>
      <c r="C2379" s="4">
        <f>YEAR(SalesDataTable[[#This Row],[Order Date]])</f>
        <v>2026</v>
      </c>
      <c r="D2379" s="16" t="str">
        <f>"Q"&amp;ROUNDUP(MONTH(SalesDataTable[[#This Row],[Order Date]])/3,0)</f>
        <v>Q4</v>
      </c>
      <c r="E2379" s="4">
        <f>MONTH(SalesDataTable[[#This Row],[Order Date]])</f>
        <v>11</v>
      </c>
      <c r="F2379" s="16" t="str">
        <f>TEXT(SalesDataTable[[#This Row],[Order Date]],"MMM")</f>
        <v>Nov</v>
      </c>
      <c r="G2379" s="4" t="s">
        <v>20</v>
      </c>
      <c r="H2379" s="4" t="s">
        <v>21</v>
      </c>
      <c r="I2379" s="4" t="s">
        <v>28</v>
      </c>
      <c r="J2379" s="4" t="s">
        <v>3</v>
      </c>
      <c r="K2379" s="4" t="s">
        <v>9</v>
      </c>
      <c r="L2379" s="4" t="s">
        <v>17</v>
      </c>
      <c r="M2379" s="8">
        <v>1</v>
      </c>
      <c r="N2379" s="5">
        <v>145.4</v>
      </c>
      <c r="O2379" s="6">
        <v>0.1</v>
      </c>
      <c r="P2379" s="5">
        <v>77.66</v>
      </c>
      <c r="Q2379" s="5">
        <f t="shared" si="148"/>
        <v>130.86000000000001</v>
      </c>
      <c r="R2379" s="5">
        <f t="shared" si="149"/>
        <v>77.66</v>
      </c>
      <c r="S2379" s="5">
        <f t="shared" si="150"/>
        <v>53.200000000000017</v>
      </c>
      <c r="T2379" s="7">
        <f t="shared" si="151"/>
        <v>0.40654134189209851</v>
      </c>
    </row>
    <row r="2380" spans="1:20" ht="15.6">
      <c r="A2380" s="2">
        <v>341</v>
      </c>
      <c r="B2380" s="3">
        <v>46343</v>
      </c>
      <c r="C2380" s="4">
        <f>YEAR(SalesDataTable[[#This Row],[Order Date]])</f>
        <v>2026</v>
      </c>
      <c r="D2380" s="16" t="str">
        <f>"Q"&amp;ROUNDUP(MONTH(SalesDataTable[[#This Row],[Order Date]])/3,0)</f>
        <v>Q4</v>
      </c>
      <c r="E2380" s="4">
        <f>MONTH(SalesDataTable[[#This Row],[Order Date]])</f>
        <v>11</v>
      </c>
      <c r="F2380" s="16" t="str">
        <f>TEXT(SalesDataTable[[#This Row],[Order Date]],"MMM")</f>
        <v>Nov</v>
      </c>
      <c r="G2380" s="4" t="s">
        <v>20</v>
      </c>
      <c r="H2380" s="4" t="s">
        <v>33</v>
      </c>
      <c r="I2380" s="4" t="s">
        <v>2</v>
      </c>
      <c r="J2380" s="4" t="s">
        <v>3</v>
      </c>
      <c r="K2380" s="4" t="s">
        <v>14</v>
      </c>
      <c r="L2380" s="4" t="s">
        <v>44</v>
      </c>
      <c r="M2380" s="8">
        <v>1</v>
      </c>
      <c r="N2380" s="5">
        <v>132.94999999999999</v>
      </c>
      <c r="O2380" s="6">
        <v>0.05</v>
      </c>
      <c r="P2380" s="5">
        <v>65.36</v>
      </c>
      <c r="Q2380" s="5">
        <f t="shared" si="148"/>
        <v>126.30249999999998</v>
      </c>
      <c r="R2380" s="5">
        <f t="shared" si="149"/>
        <v>65.36</v>
      </c>
      <c r="S2380" s="5">
        <f t="shared" si="150"/>
        <v>60.942499999999981</v>
      </c>
      <c r="T2380" s="7">
        <f t="shared" si="151"/>
        <v>0.48251222264009019</v>
      </c>
    </row>
    <row r="2381" spans="1:20" ht="15.6">
      <c r="A2381" s="2">
        <v>374</v>
      </c>
      <c r="B2381" s="3">
        <v>46343</v>
      </c>
      <c r="C2381" s="4">
        <f>YEAR(SalesDataTable[[#This Row],[Order Date]])</f>
        <v>2026</v>
      </c>
      <c r="D2381" s="16" t="str">
        <f>"Q"&amp;ROUNDUP(MONTH(SalesDataTable[[#This Row],[Order Date]])/3,0)</f>
        <v>Q4</v>
      </c>
      <c r="E2381" s="4">
        <f>MONTH(SalesDataTable[[#This Row],[Order Date]])</f>
        <v>11</v>
      </c>
      <c r="F2381" s="16" t="str">
        <f>TEXT(SalesDataTable[[#This Row],[Order Date]],"MMM")</f>
        <v>Nov</v>
      </c>
      <c r="G2381" s="4" t="s">
        <v>20</v>
      </c>
      <c r="H2381" s="4" t="s">
        <v>31</v>
      </c>
      <c r="I2381" s="4" t="s">
        <v>19</v>
      </c>
      <c r="J2381" s="4" t="s">
        <v>3</v>
      </c>
      <c r="K2381" s="4" t="s">
        <v>34</v>
      </c>
      <c r="L2381" s="4" t="s">
        <v>45</v>
      </c>
      <c r="M2381" s="8">
        <v>1</v>
      </c>
      <c r="N2381" s="5">
        <v>51.34</v>
      </c>
      <c r="O2381" s="6">
        <v>0.15</v>
      </c>
      <c r="P2381" s="5">
        <v>21.37</v>
      </c>
      <c r="Q2381" s="5">
        <f t="shared" si="148"/>
        <v>43.639000000000003</v>
      </c>
      <c r="R2381" s="5">
        <f t="shared" si="149"/>
        <v>21.37</v>
      </c>
      <c r="S2381" s="5">
        <f t="shared" si="150"/>
        <v>22.269000000000002</v>
      </c>
      <c r="T2381" s="7">
        <f t="shared" si="151"/>
        <v>0.5103004193496643</v>
      </c>
    </row>
    <row r="2382" spans="1:20" ht="15.6">
      <c r="A2382" s="2">
        <v>598</v>
      </c>
      <c r="B2382" s="3">
        <v>46343</v>
      </c>
      <c r="C2382" s="4">
        <f>YEAR(SalesDataTable[[#This Row],[Order Date]])</f>
        <v>2026</v>
      </c>
      <c r="D2382" s="16" t="str">
        <f>"Q"&amp;ROUNDUP(MONTH(SalesDataTable[[#This Row],[Order Date]])/3,0)</f>
        <v>Q4</v>
      </c>
      <c r="E2382" s="4">
        <f>MONTH(SalesDataTable[[#This Row],[Order Date]])</f>
        <v>11</v>
      </c>
      <c r="F2382" s="16" t="str">
        <f>TEXT(SalesDataTable[[#This Row],[Order Date]],"MMM")</f>
        <v>Nov</v>
      </c>
      <c r="G2382" s="4" t="s">
        <v>0</v>
      </c>
      <c r="H2382" s="4" t="s">
        <v>1</v>
      </c>
      <c r="I2382" s="4" t="s">
        <v>2</v>
      </c>
      <c r="J2382" s="4" t="s">
        <v>13</v>
      </c>
      <c r="K2382" s="4" t="s">
        <v>4</v>
      </c>
      <c r="L2382" s="4" t="s">
        <v>22</v>
      </c>
      <c r="M2382" s="8">
        <v>1</v>
      </c>
      <c r="N2382" s="5">
        <v>49.98</v>
      </c>
      <c r="O2382" s="6">
        <v>0.1</v>
      </c>
      <c r="P2382" s="5">
        <v>22.25</v>
      </c>
      <c r="Q2382" s="5">
        <f t="shared" si="148"/>
        <v>44.981999999999999</v>
      </c>
      <c r="R2382" s="5">
        <f t="shared" si="149"/>
        <v>22.25</v>
      </c>
      <c r="S2382" s="5">
        <f t="shared" si="150"/>
        <v>22.731999999999999</v>
      </c>
      <c r="T2382" s="7">
        <f t="shared" si="151"/>
        <v>0.50535769863500957</v>
      </c>
    </row>
    <row r="2383" spans="1:20" ht="15.6">
      <c r="A2383" s="2">
        <v>690</v>
      </c>
      <c r="B2383" s="3">
        <v>46343</v>
      </c>
      <c r="C2383" s="4">
        <f>YEAR(SalesDataTable[[#This Row],[Order Date]])</f>
        <v>2026</v>
      </c>
      <c r="D2383" s="16" t="str">
        <f>"Q"&amp;ROUNDUP(MONTH(SalesDataTable[[#This Row],[Order Date]])/3,0)</f>
        <v>Q4</v>
      </c>
      <c r="E2383" s="4">
        <f>MONTH(SalesDataTable[[#This Row],[Order Date]])</f>
        <v>11</v>
      </c>
      <c r="F2383" s="16" t="str">
        <f>TEXT(SalesDataTable[[#This Row],[Order Date]],"MMM")</f>
        <v>Nov</v>
      </c>
      <c r="G2383" s="4" t="s">
        <v>20</v>
      </c>
      <c r="H2383" s="4" t="s">
        <v>33</v>
      </c>
      <c r="I2383" s="4" t="s">
        <v>2</v>
      </c>
      <c r="J2383" s="4" t="s">
        <v>3</v>
      </c>
      <c r="K2383" s="4" t="s">
        <v>14</v>
      </c>
      <c r="L2383" s="4" t="s">
        <v>48</v>
      </c>
      <c r="M2383" s="8">
        <v>2</v>
      </c>
      <c r="N2383" s="5">
        <v>168.08</v>
      </c>
      <c r="O2383" s="6">
        <v>0.1</v>
      </c>
      <c r="P2383" s="5">
        <v>87.63</v>
      </c>
      <c r="Q2383" s="5">
        <f t="shared" si="148"/>
        <v>302.54400000000004</v>
      </c>
      <c r="R2383" s="5">
        <f t="shared" si="149"/>
        <v>175.26</v>
      </c>
      <c r="S2383" s="5">
        <f t="shared" si="150"/>
        <v>127.28400000000005</v>
      </c>
      <c r="T2383" s="7">
        <f t="shared" si="151"/>
        <v>0.42071235919403471</v>
      </c>
    </row>
    <row r="2384" spans="1:20" ht="15.6">
      <c r="A2384" s="2">
        <v>1296</v>
      </c>
      <c r="B2384" s="3">
        <v>46343</v>
      </c>
      <c r="C2384" s="4">
        <f>YEAR(SalesDataTable[[#This Row],[Order Date]])</f>
        <v>2026</v>
      </c>
      <c r="D2384" s="16" t="str">
        <f>"Q"&amp;ROUNDUP(MONTH(SalesDataTable[[#This Row],[Order Date]])/3,0)</f>
        <v>Q4</v>
      </c>
      <c r="E2384" s="4">
        <f>MONTH(SalesDataTable[[#This Row],[Order Date]])</f>
        <v>11</v>
      </c>
      <c r="F2384" s="16" t="str">
        <f>TEXT(SalesDataTable[[#This Row],[Order Date]],"MMM")</f>
        <v>Nov</v>
      </c>
      <c r="G2384" s="4" t="s">
        <v>20</v>
      </c>
      <c r="H2384" s="4" t="s">
        <v>47</v>
      </c>
      <c r="I2384" s="4" t="s">
        <v>2</v>
      </c>
      <c r="J2384" s="4" t="s">
        <v>13</v>
      </c>
      <c r="K2384" s="4" t="s">
        <v>23</v>
      </c>
      <c r="L2384" s="4" t="s">
        <v>29</v>
      </c>
      <c r="M2384" s="8">
        <v>1</v>
      </c>
      <c r="N2384" s="5">
        <v>191.85</v>
      </c>
      <c r="O2384" s="6">
        <v>0.15</v>
      </c>
      <c r="P2384" s="5">
        <v>104.41</v>
      </c>
      <c r="Q2384" s="5">
        <f t="shared" si="148"/>
        <v>163.07249999999999</v>
      </c>
      <c r="R2384" s="5">
        <f t="shared" si="149"/>
        <v>104.41</v>
      </c>
      <c r="S2384" s="5">
        <f t="shared" si="150"/>
        <v>58.662499999999994</v>
      </c>
      <c r="T2384" s="7">
        <f t="shared" si="151"/>
        <v>0.35973263425776875</v>
      </c>
    </row>
    <row r="2385" spans="1:20" ht="15.6">
      <c r="A2385" s="2">
        <v>1585</v>
      </c>
      <c r="B2385" s="3">
        <v>46343</v>
      </c>
      <c r="C2385" s="4">
        <f>YEAR(SalesDataTable[[#This Row],[Order Date]])</f>
        <v>2026</v>
      </c>
      <c r="D2385" s="16" t="str">
        <f>"Q"&amp;ROUNDUP(MONTH(SalesDataTable[[#This Row],[Order Date]])/3,0)</f>
        <v>Q4</v>
      </c>
      <c r="E2385" s="4">
        <f>MONTH(SalesDataTable[[#This Row],[Order Date]])</f>
        <v>11</v>
      </c>
      <c r="F2385" s="16" t="str">
        <f>TEXT(SalesDataTable[[#This Row],[Order Date]],"MMM")</f>
        <v>Nov</v>
      </c>
      <c r="G2385" s="4" t="s">
        <v>6</v>
      </c>
      <c r="H2385" s="4" t="s">
        <v>49</v>
      </c>
      <c r="I2385" s="4" t="s">
        <v>19</v>
      </c>
      <c r="J2385" s="4" t="s">
        <v>3</v>
      </c>
      <c r="K2385" s="4" t="s">
        <v>9</v>
      </c>
      <c r="L2385" s="4" t="s">
        <v>10</v>
      </c>
      <c r="M2385" s="8">
        <v>4</v>
      </c>
      <c r="N2385" s="5">
        <v>93.99</v>
      </c>
      <c r="O2385" s="6">
        <v>0.1</v>
      </c>
      <c r="P2385" s="5">
        <v>44.07</v>
      </c>
      <c r="Q2385" s="5">
        <f t="shared" si="148"/>
        <v>338.36399999999998</v>
      </c>
      <c r="R2385" s="5">
        <f t="shared" si="149"/>
        <v>176.28</v>
      </c>
      <c r="S2385" s="5">
        <f t="shared" si="150"/>
        <v>162.08399999999997</v>
      </c>
      <c r="T2385" s="7">
        <f t="shared" si="151"/>
        <v>0.47902259105578604</v>
      </c>
    </row>
    <row r="2386" spans="1:20" ht="15.6">
      <c r="A2386" s="2">
        <v>2194</v>
      </c>
      <c r="B2386" s="3">
        <v>46343</v>
      </c>
      <c r="C2386" s="4">
        <f>YEAR(SalesDataTable[[#This Row],[Order Date]])</f>
        <v>2026</v>
      </c>
      <c r="D2386" s="16" t="str">
        <f>"Q"&amp;ROUNDUP(MONTH(SalesDataTable[[#This Row],[Order Date]])/3,0)</f>
        <v>Q4</v>
      </c>
      <c r="E2386" s="4">
        <f>MONTH(SalesDataTable[[#This Row],[Order Date]])</f>
        <v>11</v>
      </c>
      <c r="F2386" s="16" t="str">
        <f>TEXT(SalesDataTable[[#This Row],[Order Date]],"MMM")</f>
        <v>Nov</v>
      </c>
      <c r="G2386" s="4" t="s">
        <v>20</v>
      </c>
      <c r="H2386" s="4" t="s">
        <v>47</v>
      </c>
      <c r="I2386" s="4" t="s">
        <v>2</v>
      </c>
      <c r="J2386" s="4" t="s">
        <v>3</v>
      </c>
      <c r="K2386" s="4" t="s">
        <v>14</v>
      </c>
      <c r="L2386" s="4" t="s">
        <v>15</v>
      </c>
      <c r="M2386" s="8">
        <v>4</v>
      </c>
      <c r="N2386" s="5">
        <v>36.57</v>
      </c>
      <c r="O2386" s="6">
        <v>0.05</v>
      </c>
      <c r="P2386" s="5">
        <v>13.35</v>
      </c>
      <c r="Q2386" s="5">
        <f t="shared" si="148"/>
        <v>138.96600000000001</v>
      </c>
      <c r="R2386" s="5">
        <f t="shared" si="149"/>
        <v>53.4</v>
      </c>
      <c r="S2386" s="5">
        <f t="shared" si="150"/>
        <v>85.566000000000003</v>
      </c>
      <c r="T2386" s="7">
        <f t="shared" si="151"/>
        <v>0.61573334484694098</v>
      </c>
    </row>
    <row r="2387" spans="1:20" ht="15.6">
      <c r="A2387" s="2">
        <v>2221</v>
      </c>
      <c r="B2387" s="3">
        <v>46343</v>
      </c>
      <c r="C2387" s="4">
        <f>YEAR(SalesDataTable[[#This Row],[Order Date]])</f>
        <v>2026</v>
      </c>
      <c r="D2387" s="16" t="str">
        <f>"Q"&amp;ROUNDUP(MONTH(SalesDataTable[[#This Row],[Order Date]])/3,0)</f>
        <v>Q4</v>
      </c>
      <c r="E2387" s="4">
        <f>MONTH(SalesDataTable[[#This Row],[Order Date]])</f>
        <v>11</v>
      </c>
      <c r="F2387" s="16" t="str">
        <f>TEXT(SalesDataTable[[#This Row],[Order Date]],"MMM")</f>
        <v>Nov</v>
      </c>
      <c r="G2387" s="4" t="s">
        <v>6</v>
      </c>
      <c r="H2387" s="4" t="s">
        <v>43</v>
      </c>
      <c r="I2387" s="4" t="s">
        <v>28</v>
      </c>
      <c r="J2387" s="4" t="s">
        <v>3</v>
      </c>
      <c r="K2387" s="4" t="s">
        <v>4</v>
      </c>
      <c r="L2387" s="4" t="s">
        <v>26</v>
      </c>
      <c r="M2387" s="8">
        <v>1</v>
      </c>
      <c r="N2387" s="5">
        <v>39.81</v>
      </c>
      <c r="O2387" s="6">
        <v>0.05</v>
      </c>
      <c r="P2387" s="5">
        <v>16.25</v>
      </c>
      <c r="Q2387" s="5">
        <f t="shared" si="148"/>
        <v>37.819499999999998</v>
      </c>
      <c r="R2387" s="5">
        <f t="shared" si="149"/>
        <v>16.25</v>
      </c>
      <c r="S2387" s="5">
        <f t="shared" si="150"/>
        <v>21.569499999999998</v>
      </c>
      <c r="T2387" s="7">
        <f t="shared" si="151"/>
        <v>0.57032747656632155</v>
      </c>
    </row>
    <row r="2388" spans="1:20" ht="15.6">
      <c r="A2388" s="2">
        <v>3836</v>
      </c>
      <c r="B2388" s="3">
        <v>46343</v>
      </c>
      <c r="C2388" s="4">
        <f>YEAR(SalesDataTable[[#This Row],[Order Date]])</f>
        <v>2026</v>
      </c>
      <c r="D2388" s="16" t="str">
        <f>"Q"&amp;ROUNDUP(MONTH(SalesDataTable[[#This Row],[Order Date]])/3,0)</f>
        <v>Q4</v>
      </c>
      <c r="E2388" s="4">
        <f>MONTH(SalesDataTable[[#This Row],[Order Date]])</f>
        <v>11</v>
      </c>
      <c r="F2388" s="16" t="str">
        <f>TEXT(SalesDataTable[[#This Row],[Order Date]],"MMM")</f>
        <v>Nov</v>
      </c>
      <c r="G2388" s="4" t="s">
        <v>20</v>
      </c>
      <c r="H2388" s="4" t="s">
        <v>21</v>
      </c>
      <c r="I2388" s="4" t="s">
        <v>19</v>
      </c>
      <c r="J2388" s="4" t="s">
        <v>3</v>
      </c>
      <c r="K2388" s="4" t="s">
        <v>9</v>
      </c>
      <c r="L2388" s="4" t="s">
        <v>10</v>
      </c>
      <c r="M2388" s="8">
        <v>1</v>
      </c>
      <c r="N2388" s="5">
        <v>91.43</v>
      </c>
      <c r="O2388" s="6">
        <v>0.1</v>
      </c>
      <c r="P2388" s="5">
        <v>45.06</v>
      </c>
      <c r="Q2388" s="5">
        <f t="shared" si="148"/>
        <v>82.287000000000006</v>
      </c>
      <c r="R2388" s="5">
        <f t="shared" si="149"/>
        <v>45.06</v>
      </c>
      <c r="S2388" s="5">
        <f t="shared" si="150"/>
        <v>37.227000000000004</v>
      </c>
      <c r="T2388" s="7">
        <f t="shared" si="151"/>
        <v>0.45240438951474715</v>
      </c>
    </row>
    <row r="2389" spans="1:20" ht="15.6">
      <c r="A2389" s="2">
        <v>4437</v>
      </c>
      <c r="B2389" s="3">
        <v>46343</v>
      </c>
      <c r="C2389" s="4">
        <f>YEAR(SalesDataTable[[#This Row],[Order Date]])</f>
        <v>2026</v>
      </c>
      <c r="D2389" s="16" t="str">
        <f>"Q"&amp;ROUNDUP(MONTH(SalesDataTable[[#This Row],[Order Date]])/3,0)</f>
        <v>Q4</v>
      </c>
      <c r="E2389" s="4">
        <f>MONTH(SalesDataTable[[#This Row],[Order Date]])</f>
        <v>11</v>
      </c>
      <c r="F2389" s="16" t="str">
        <f>TEXT(SalesDataTable[[#This Row],[Order Date]],"MMM")</f>
        <v>Nov</v>
      </c>
      <c r="G2389" s="4" t="s">
        <v>11</v>
      </c>
      <c r="H2389" s="4" t="s">
        <v>12</v>
      </c>
      <c r="I2389" s="4" t="s">
        <v>2</v>
      </c>
      <c r="J2389" s="4" t="s">
        <v>3</v>
      </c>
      <c r="K2389" s="4" t="s">
        <v>34</v>
      </c>
      <c r="L2389" s="4" t="s">
        <v>38</v>
      </c>
      <c r="M2389" s="8">
        <v>1</v>
      </c>
      <c r="N2389" s="5">
        <v>122.64</v>
      </c>
      <c r="O2389" s="6">
        <v>0</v>
      </c>
      <c r="P2389" s="5">
        <v>68.58</v>
      </c>
      <c r="Q2389" s="5">
        <f t="shared" si="148"/>
        <v>122.64</v>
      </c>
      <c r="R2389" s="5">
        <f t="shared" si="149"/>
        <v>68.58</v>
      </c>
      <c r="S2389" s="5">
        <f t="shared" si="150"/>
        <v>54.06</v>
      </c>
      <c r="T2389" s="7">
        <f t="shared" si="151"/>
        <v>0.44080234833659493</v>
      </c>
    </row>
    <row r="2390" spans="1:20" ht="15.6">
      <c r="A2390" s="2">
        <v>4735</v>
      </c>
      <c r="B2390" s="3">
        <v>46343</v>
      </c>
      <c r="C2390" s="4">
        <f>YEAR(SalesDataTable[[#This Row],[Order Date]])</f>
        <v>2026</v>
      </c>
      <c r="D2390" s="16" t="str">
        <f>"Q"&amp;ROUNDUP(MONTH(SalesDataTable[[#This Row],[Order Date]])/3,0)</f>
        <v>Q4</v>
      </c>
      <c r="E2390" s="4">
        <f>MONTH(SalesDataTable[[#This Row],[Order Date]])</f>
        <v>11</v>
      </c>
      <c r="F2390" s="16" t="str">
        <f>TEXT(SalesDataTable[[#This Row],[Order Date]],"MMM")</f>
        <v>Nov</v>
      </c>
      <c r="G2390" s="4" t="s">
        <v>6</v>
      </c>
      <c r="H2390" s="4" t="s">
        <v>43</v>
      </c>
      <c r="I2390" s="4" t="s">
        <v>2</v>
      </c>
      <c r="J2390" s="4" t="s">
        <v>16</v>
      </c>
      <c r="K2390" s="4" t="s">
        <v>4</v>
      </c>
      <c r="L2390" s="4" t="s">
        <v>5</v>
      </c>
      <c r="M2390" s="8">
        <v>1</v>
      </c>
      <c r="N2390" s="5">
        <v>80.959999999999994</v>
      </c>
      <c r="O2390" s="6">
        <v>0.1</v>
      </c>
      <c r="P2390" s="5">
        <v>43.86</v>
      </c>
      <c r="Q2390" s="5">
        <f t="shared" si="148"/>
        <v>72.86399999999999</v>
      </c>
      <c r="R2390" s="5">
        <f t="shared" si="149"/>
        <v>43.86</v>
      </c>
      <c r="S2390" s="5">
        <f t="shared" si="150"/>
        <v>29.003999999999991</v>
      </c>
      <c r="T2390" s="7">
        <f t="shared" si="151"/>
        <v>0.39805665349143604</v>
      </c>
    </row>
    <row r="2391" spans="1:20" ht="15.6">
      <c r="A2391" s="2">
        <v>554</v>
      </c>
      <c r="B2391" s="3">
        <v>46344</v>
      </c>
      <c r="C2391" s="4">
        <f>YEAR(SalesDataTable[[#This Row],[Order Date]])</f>
        <v>2026</v>
      </c>
      <c r="D2391" s="16" t="str">
        <f>"Q"&amp;ROUNDUP(MONTH(SalesDataTable[[#This Row],[Order Date]])/3,0)</f>
        <v>Q4</v>
      </c>
      <c r="E2391" s="4">
        <f>MONTH(SalesDataTable[[#This Row],[Order Date]])</f>
        <v>11</v>
      </c>
      <c r="F2391" s="16" t="str">
        <f>TEXT(SalesDataTable[[#This Row],[Order Date]],"MMM")</f>
        <v>Nov</v>
      </c>
      <c r="G2391" s="4" t="s">
        <v>11</v>
      </c>
      <c r="H2391" s="4" t="s">
        <v>25</v>
      </c>
      <c r="I2391" s="4" t="s">
        <v>28</v>
      </c>
      <c r="J2391" s="4" t="s">
        <v>16</v>
      </c>
      <c r="K2391" s="4" t="s">
        <v>34</v>
      </c>
      <c r="L2391" s="4" t="s">
        <v>42</v>
      </c>
      <c r="M2391" s="8">
        <v>1</v>
      </c>
      <c r="N2391" s="5">
        <v>36.380000000000003</v>
      </c>
      <c r="O2391" s="6">
        <v>0.05</v>
      </c>
      <c r="P2391" s="5">
        <v>14.06</v>
      </c>
      <c r="Q2391" s="5">
        <f t="shared" si="148"/>
        <v>34.561</v>
      </c>
      <c r="R2391" s="5">
        <f t="shared" si="149"/>
        <v>14.06</v>
      </c>
      <c r="S2391" s="5">
        <f t="shared" si="150"/>
        <v>20.500999999999998</v>
      </c>
      <c r="T2391" s="7">
        <f t="shared" si="151"/>
        <v>0.59318306761957118</v>
      </c>
    </row>
    <row r="2392" spans="1:20" ht="15.6">
      <c r="A2392" s="2">
        <v>1205</v>
      </c>
      <c r="B2392" s="3">
        <v>46344</v>
      </c>
      <c r="C2392" s="4">
        <f>YEAR(SalesDataTable[[#This Row],[Order Date]])</f>
        <v>2026</v>
      </c>
      <c r="D2392" s="16" t="str">
        <f>"Q"&amp;ROUNDUP(MONTH(SalesDataTable[[#This Row],[Order Date]])/3,0)</f>
        <v>Q4</v>
      </c>
      <c r="E2392" s="4">
        <f>MONTH(SalesDataTable[[#This Row],[Order Date]])</f>
        <v>11</v>
      </c>
      <c r="F2392" s="16" t="str">
        <f>TEXT(SalesDataTable[[#This Row],[Order Date]],"MMM")</f>
        <v>Nov</v>
      </c>
      <c r="G2392" s="4" t="s">
        <v>20</v>
      </c>
      <c r="H2392" s="4" t="s">
        <v>47</v>
      </c>
      <c r="I2392" s="4" t="s">
        <v>2</v>
      </c>
      <c r="J2392" s="4" t="s">
        <v>3</v>
      </c>
      <c r="K2392" s="4" t="s">
        <v>4</v>
      </c>
      <c r="L2392" s="4" t="s">
        <v>30</v>
      </c>
      <c r="M2392" s="8">
        <v>2</v>
      </c>
      <c r="N2392" s="5">
        <v>100.72</v>
      </c>
      <c r="O2392" s="6">
        <v>0.1</v>
      </c>
      <c r="P2392" s="5">
        <v>51.68</v>
      </c>
      <c r="Q2392" s="5">
        <f t="shared" si="148"/>
        <v>181.29599999999999</v>
      </c>
      <c r="R2392" s="5">
        <f t="shared" si="149"/>
        <v>103.36</v>
      </c>
      <c r="S2392" s="5">
        <f t="shared" si="150"/>
        <v>77.935999999999993</v>
      </c>
      <c r="T2392" s="7">
        <f t="shared" si="151"/>
        <v>0.42988262289294854</v>
      </c>
    </row>
    <row r="2393" spans="1:20" ht="15.6">
      <c r="A2393" s="2">
        <v>1979</v>
      </c>
      <c r="B2393" s="3">
        <v>46344</v>
      </c>
      <c r="C2393" s="4">
        <f>YEAR(SalesDataTable[[#This Row],[Order Date]])</f>
        <v>2026</v>
      </c>
      <c r="D2393" s="16" t="str">
        <f>"Q"&amp;ROUNDUP(MONTH(SalesDataTable[[#This Row],[Order Date]])/3,0)</f>
        <v>Q4</v>
      </c>
      <c r="E2393" s="4">
        <f>MONTH(SalesDataTable[[#This Row],[Order Date]])</f>
        <v>11</v>
      </c>
      <c r="F2393" s="16" t="str">
        <f>TEXT(SalesDataTable[[#This Row],[Order Date]],"MMM")</f>
        <v>Nov</v>
      </c>
      <c r="G2393" s="4" t="s">
        <v>6</v>
      </c>
      <c r="H2393" s="4" t="s">
        <v>41</v>
      </c>
      <c r="I2393" s="4" t="s">
        <v>19</v>
      </c>
      <c r="J2393" s="4" t="s">
        <v>3</v>
      </c>
      <c r="K2393" s="4" t="s">
        <v>23</v>
      </c>
      <c r="L2393" s="4" t="s">
        <v>51</v>
      </c>
      <c r="M2393" s="8">
        <v>3</v>
      </c>
      <c r="N2393" s="5">
        <v>120.29</v>
      </c>
      <c r="O2393" s="6">
        <v>0</v>
      </c>
      <c r="P2393" s="5">
        <v>62.04</v>
      </c>
      <c r="Q2393" s="5">
        <f t="shared" si="148"/>
        <v>360.87</v>
      </c>
      <c r="R2393" s="5">
        <f t="shared" si="149"/>
        <v>186.12</v>
      </c>
      <c r="S2393" s="5">
        <f t="shared" si="150"/>
        <v>174.75</v>
      </c>
      <c r="T2393" s="7">
        <f t="shared" si="151"/>
        <v>0.48424640452240419</v>
      </c>
    </row>
    <row r="2394" spans="1:20" ht="15.6">
      <c r="A2394" s="2">
        <v>2151</v>
      </c>
      <c r="B2394" s="3">
        <v>46344</v>
      </c>
      <c r="C2394" s="4">
        <f>YEAR(SalesDataTable[[#This Row],[Order Date]])</f>
        <v>2026</v>
      </c>
      <c r="D2394" s="16" t="str">
        <f>"Q"&amp;ROUNDUP(MONTH(SalesDataTable[[#This Row],[Order Date]])/3,0)</f>
        <v>Q4</v>
      </c>
      <c r="E2394" s="4">
        <f>MONTH(SalesDataTable[[#This Row],[Order Date]])</f>
        <v>11</v>
      </c>
      <c r="F2394" s="16" t="str">
        <f>TEXT(SalesDataTable[[#This Row],[Order Date]],"MMM")</f>
        <v>Nov</v>
      </c>
      <c r="G2394" s="4" t="s">
        <v>6</v>
      </c>
      <c r="H2394" s="4" t="s">
        <v>7</v>
      </c>
      <c r="I2394" s="4" t="s">
        <v>2</v>
      </c>
      <c r="J2394" s="4" t="s">
        <v>13</v>
      </c>
      <c r="K2394" s="4" t="s">
        <v>23</v>
      </c>
      <c r="L2394" s="4" t="s">
        <v>51</v>
      </c>
      <c r="M2394" s="8">
        <v>2</v>
      </c>
      <c r="N2394" s="5">
        <v>124.18</v>
      </c>
      <c r="O2394" s="6">
        <v>0.15</v>
      </c>
      <c r="P2394" s="5">
        <v>60.72</v>
      </c>
      <c r="Q2394" s="5">
        <f t="shared" si="148"/>
        <v>211.10599999999999</v>
      </c>
      <c r="R2394" s="5">
        <f t="shared" si="149"/>
        <v>121.44</v>
      </c>
      <c r="S2394" s="5">
        <f t="shared" si="150"/>
        <v>89.665999999999997</v>
      </c>
      <c r="T2394" s="7">
        <f t="shared" si="151"/>
        <v>0.42474396748552862</v>
      </c>
    </row>
    <row r="2395" spans="1:20" ht="15.6">
      <c r="A2395" s="2">
        <v>2730</v>
      </c>
      <c r="B2395" s="3">
        <v>46344</v>
      </c>
      <c r="C2395" s="4">
        <f>YEAR(SalesDataTable[[#This Row],[Order Date]])</f>
        <v>2026</v>
      </c>
      <c r="D2395" s="16" t="str">
        <f>"Q"&amp;ROUNDUP(MONTH(SalesDataTable[[#This Row],[Order Date]])/3,0)</f>
        <v>Q4</v>
      </c>
      <c r="E2395" s="4">
        <f>MONTH(SalesDataTable[[#This Row],[Order Date]])</f>
        <v>11</v>
      </c>
      <c r="F2395" s="16" t="str">
        <f>TEXT(SalesDataTable[[#This Row],[Order Date]],"MMM")</f>
        <v>Nov</v>
      </c>
      <c r="G2395" s="4" t="s">
        <v>0</v>
      </c>
      <c r="H2395" s="4" t="s">
        <v>1</v>
      </c>
      <c r="I2395" s="4" t="s">
        <v>2</v>
      </c>
      <c r="J2395" s="4" t="s">
        <v>3</v>
      </c>
      <c r="K2395" s="4" t="s">
        <v>9</v>
      </c>
      <c r="L2395" s="4" t="s">
        <v>37</v>
      </c>
      <c r="M2395" s="8">
        <v>3</v>
      </c>
      <c r="N2395" s="5">
        <v>154.07</v>
      </c>
      <c r="O2395" s="6">
        <v>0.05</v>
      </c>
      <c r="P2395" s="5">
        <v>77.73</v>
      </c>
      <c r="Q2395" s="5">
        <f t="shared" si="148"/>
        <v>439.09949999999998</v>
      </c>
      <c r="R2395" s="5">
        <f t="shared" si="149"/>
        <v>233.19</v>
      </c>
      <c r="S2395" s="5">
        <f t="shared" si="150"/>
        <v>205.90949999999998</v>
      </c>
      <c r="T2395" s="7">
        <f t="shared" si="151"/>
        <v>0.46893585622393102</v>
      </c>
    </row>
    <row r="2396" spans="1:20" ht="15.6">
      <c r="A2396" s="2">
        <v>2779</v>
      </c>
      <c r="B2396" s="3">
        <v>46344</v>
      </c>
      <c r="C2396" s="4">
        <f>YEAR(SalesDataTable[[#This Row],[Order Date]])</f>
        <v>2026</v>
      </c>
      <c r="D2396" s="16" t="str">
        <f>"Q"&amp;ROUNDUP(MONTH(SalesDataTable[[#This Row],[Order Date]])/3,0)</f>
        <v>Q4</v>
      </c>
      <c r="E2396" s="4">
        <f>MONTH(SalesDataTable[[#This Row],[Order Date]])</f>
        <v>11</v>
      </c>
      <c r="F2396" s="16" t="str">
        <f>TEXT(SalesDataTable[[#This Row],[Order Date]],"MMM")</f>
        <v>Nov</v>
      </c>
      <c r="G2396" s="4" t="s">
        <v>0</v>
      </c>
      <c r="H2396" s="4" t="s">
        <v>50</v>
      </c>
      <c r="I2396" s="4" t="s">
        <v>8</v>
      </c>
      <c r="J2396" s="4" t="s">
        <v>16</v>
      </c>
      <c r="K2396" s="4" t="s">
        <v>34</v>
      </c>
      <c r="L2396" s="4" t="s">
        <v>38</v>
      </c>
      <c r="M2396" s="8">
        <v>4</v>
      </c>
      <c r="N2396" s="5">
        <v>123.4</v>
      </c>
      <c r="O2396" s="6">
        <v>0.05</v>
      </c>
      <c r="P2396" s="5">
        <v>70.930000000000007</v>
      </c>
      <c r="Q2396" s="5">
        <f t="shared" si="148"/>
        <v>468.92</v>
      </c>
      <c r="R2396" s="5">
        <f t="shared" si="149"/>
        <v>283.72000000000003</v>
      </c>
      <c r="S2396" s="5">
        <f t="shared" si="150"/>
        <v>185.2</v>
      </c>
      <c r="T2396" s="7">
        <f t="shared" si="151"/>
        <v>0.3949500980977565</v>
      </c>
    </row>
    <row r="2397" spans="1:20" ht="15.6">
      <c r="A2397" s="2">
        <v>2853</v>
      </c>
      <c r="B2397" s="3">
        <v>46344</v>
      </c>
      <c r="C2397" s="4">
        <f>YEAR(SalesDataTable[[#This Row],[Order Date]])</f>
        <v>2026</v>
      </c>
      <c r="D2397" s="16" t="str">
        <f>"Q"&amp;ROUNDUP(MONTH(SalesDataTable[[#This Row],[Order Date]])/3,0)</f>
        <v>Q4</v>
      </c>
      <c r="E2397" s="4">
        <f>MONTH(SalesDataTable[[#This Row],[Order Date]])</f>
        <v>11</v>
      </c>
      <c r="F2397" s="16" t="str">
        <f>TEXT(SalesDataTable[[#This Row],[Order Date]],"MMM")</f>
        <v>Nov</v>
      </c>
      <c r="G2397" s="4" t="s">
        <v>11</v>
      </c>
      <c r="H2397" s="4" t="s">
        <v>18</v>
      </c>
      <c r="I2397" s="4" t="s">
        <v>2</v>
      </c>
      <c r="J2397" s="4" t="s">
        <v>13</v>
      </c>
      <c r="K2397" s="4" t="s">
        <v>4</v>
      </c>
      <c r="L2397" s="4" t="s">
        <v>30</v>
      </c>
      <c r="M2397" s="8">
        <v>1</v>
      </c>
      <c r="N2397" s="5">
        <v>104.64</v>
      </c>
      <c r="O2397" s="6">
        <v>0</v>
      </c>
      <c r="P2397" s="5">
        <v>50.79</v>
      </c>
      <c r="Q2397" s="5">
        <f t="shared" si="148"/>
        <v>104.64</v>
      </c>
      <c r="R2397" s="5">
        <f t="shared" si="149"/>
        <v>50.79</v>
      </c>
      <c r="S2397" s="5">
        <f t="shared" si="150"/>
        <v>53.85</v>
      </c>
      <c r="T2397" s="7">
        <f t="shared" si="151"/>
        <v>0.51462155963302758</v>
      </c>
    </row>
    <row r="2398" spans="1:20" ht="15.6">
      <c r="A2398" s="2">
        <v>3825</v>
      </c>
      <c r="B2398" s="3">
        <v>46344</v>
      </c>
      <c r="C2398" s="4">
        <f>YEAR(SalesDataTable[[#This Row],[Order Date]])</f>
        <v>2026</v>
      </c>
      <c r="D2398" s="16" t="str">
        <f>"Q"&amp;ROUNDUP(MONTH(SalesDataTable[[#This Row],[Order Date]])/3,0)</f>
        <v>Q4</v>
      </c>
      <c r="E2398" s="4">
        <f>MONTH(SalesDataTable[[#This Row],[Order Date]])</f>
        <v>11</v>
      </c>
      <c r="F2398" s="16" t="str">
        <f>TEXT(SalesDataTable[[#This Row],[Order Date]],"MMM")</f>
        <v>Nov</v>
      </c>
      <c r="G2398" s="4" t="s">
        <v>20</v>
      </c>
      <c r="H2398" s="4" t="s">
        <v>33</v>
      </c>
      <c r="I2398" s="4" t="s">
        <v>2</v>
      </c>
      <c r="J2398" s="4" t="s">
        <v>13</v>
      </c>
      <c r="K2398" s="4" t="s">
        <v>14</v>
      </c>
      <c r="L2398" s="4" t="s">
        <v>32</v>
      </c>
      <c r="M2398" s="8">
        <v>2</v>
      </c>
      <c r="N2398" s="5">
        <v>46.44</v>
      </c>
      <c r="O2398" s="6">
        <v>0.1</v>
      </c>
      <c r="P2398" s="5">
        <v>18.190000000000001</v>
      </c>
      <c r="Q2398" s="5">
        <f t="shared" si="148"/>
        <v>83.591999999999999</v>
      </c>
      <c r="R2398" s="5">
        <f t="shared" si="149"/>
        <v>36.380000000000003</v>
      </c>
      <c r="S2398" s="5">
        <f t="shared" si="150"/>
        <v>47.211999999999996</v>
      </c>
      <c r="T2398" s="7">
        <f t="shared" si="151"/>
        <v>0.56479088908029473</v>
      </c>
    </row>
    <row r="2399" spans="1:20" ht="15.6">
      <c r="A2399" s="2">
        <v>4808</v>
      </c>
      <c r="B2399" s="3">
        <v>46344</v>
      </c>
      <c r="C2399" s="4">
        <f>YEAR(SalesDataTable[[#This Row],[Order Date]])</f>
        <v>2026</v>
      </c>
      <c r="D2399" s="16" t="str">
        <f>"Q"&amp;ROUNDUP(MONTH(SalesDataTable[[#This Row],[Order Date]])/3,0)</f>
        <v>Q4</v>
      </c>
      <c r="E2399" s="4">
        <f>MONTH(SalesDataTable[[#This Row],[Order Date]])</f>
        <v>11</v>
      </c>
      <c r="F2399" s="16" t="str">
        <f>TEXT(SalesDataTable[[#This Row],[Order Date]],"MMM")</f>
        <v>Nov</v>
      </c>
      <c r="G2399" s="4" t="s">
        <v>11</v>
      </c>
      <c r="H2399" s="4" t="s">
        <v>52</v>
      </c>
      <c r="I2399" s="4" t="s">
        <v>2</v>
      </c>
      <c r="J2399" s="4" t="s">
        <v>13</v>
      </c>
      <c r="K2399" s="4" t="s">
        <v>23</v>
      </c>
      <c r="L2399" s="4" t="s">
        <v>40</v>
      </c>
      <c r="M2399" s="8">
        <v>2</v>
      </c>
      <c r="N2399" s="5">
        <v>81.67</v>
      </c>
      <c r="O2399" s="6">
        <v>0.05</v>
      </c>
      <c r="P2399" s="5">
        <v>40.43</v>
      </c>
      <c r="Q2399" s="5">
        <f t="shared" si="148"/>
        <v>155.173</v>
      </c>
      <c r="R2399" s="5">
        <f t="shared" si="149"/>
        <v>80.86</v>
      </c>
      <c r="S2399" s="5">
        <f t="shared" si="150"/>
        <v>74.313000000000002</v>
      </c>
      <c r="T2399" s="7">
        <f t="shared" si="151"/>
        <v>0.4789041908063903</v>
      </c>
    </row>
    <row r="2400" spans="1:20" ht="15.6">
      <c r="A2400" s="2">
        <v>5131</v>
      </c>
      <c r="B2400" s="3">
        <v>46344</v>
      </c>
      <c r="C2400" s="4">
        <f>YEAR(SalesDataTable[[#This Row],[Order Date]])</f>
        <v>2026</v>
      </c>
      <c r="D2400" s="16" t="str">
        <f>"Q"&amp;ROUNDUP(MONTH(SalesDataTable[[#This Row],[Order Date]])/3,0)</f>
        <v>Q4</v>
      </c>
      <c r="E2400" s="4">
        <f>MONTH(SalesDataTable[[#This Row],[Order Date]])</f>
        <v>11</v>
      </c>
      <c r="F2400" s="16" t="str">
        <f>TEXT(SalesDataTable[[#This Row],[Order Date]],"MMM")</f>
        <v>Nov</v>
      </c>
      <c r="G2400" s="4" t="s">
        <v>20</v>
      </c>
      <c r="H2400" s="4" t="s">
        <v>33</v>
      </c>
      <c r="I2400" s="4" t="s">
        <v>19</v>
      </c>
      <c r="J2400" s="4" t="s">
        <v>13</v>
      </c>
      <c r="K2400" s="4" t="s">
        <v>9</v>
      </c>
      <c r="L2400" s="4" t="s">
        <v>46</v>
      </c>
      <c r="M2400" s="8">
        <v>3</v>
      </c>
      <c r="N2400" s="5">
        <v>70.599999999999994</v>
      </c>
      <c r="O2400" s="6">
        <v>0.05</v>
      </c>
      <c r="P2400" s="5">
        <v>32.68</v>
      </c>
      <c r="Q2400" s="5">
        <f t="shared" si="148"/>
        <v>201.20999999999998</v>
      </c>
      <c r="R2400" s="5">
        <f t="shared" si="149"/>
        <v>98.039999999999992</v>
      </c>
      <c r="S2400" s="5">
        <f t="shared" si="150"/>
        <v>103.16999999999999</v>
      </c>
      <c r="T2400" s="7">
        <f t="shared" si="151"/>
        <v>0.5127478753541076</v>
      </c>
    </row>
    <row r="2401" spans="1:20" ht="15.6">
      <c r="A2401" s="2">
        <v>1502</v>
      </c>
      <c r="B2401" s="3">
        <v>46345</v>
      </c>
      <c r="C2401" s="4">
        <f>YEAR(SalesDataTable[[#This Row],[Order Date]])</f>
        <v>2026</v>
      </c>
      <c r="D2401" s="16" t="str">
        <f>"Q"&amp;ROUNDUP(MONTH(SalesDataTable[[#This Row],[Order Date]])/3,0)</f>
        <v>Q4</v>
      </c>
      <c r="E2401" s="4">
        <f>MONTH(SalesDataTable[[#This Row],[Order Date]])</f>
        <v>11</v>
      </c>
      <c r="F2401" s="16" t="str">
        <f>TEXT(SalesDataTable[[#This Row],[Order Date]],"MMM")</f>
        <v>Nov</v>
      </c>
      <c r="G2401" s="4" t="s">
        <v>20</v>
      </c>
      <c r="H2401" s="4" t="s">
        <v>31</v>
      </c>
      <c r="I2401" s="4" t="s">
        <v>28</v>
      </c>
      <c r="J2401" s="4" t="s">
        <v>13</v>
      </c>
      <c r="K2401" s="4" t="s">
        <v>34</v>
      </c>
      <c r="L2401" s="4" t="s">
        <v>42</v>
      </c>
      <c r="M2401" s="8">
        <v>1</v>
      </c>
      <c r="N2401" s="5">
        <v>35.770000000000003</v>
      </c>
      <c r="O2401" s="6">
        <v>0.15</v>
      </c>
      <c r="P2401" s="5">
        <v>13.69</v>
      </c>
      <c r="Q2401" s="5">
        <f t="shared" si="148"/>
        <v>30.404500000000002</v>
      </c>
      <c r="R2401" s="5">
        <f t="shared" si="149"/>
        <v>13.69</v>
      </c>
      <c r="S2401" s="5">
        <f t="shared" si="150"/>
        <v>16.714500000000001</v>
      </c>
      <c r="T2401" s="7">
        <f t="shared" si="151"/>
        <v>0.54973770330049831</v>
      </c>
    </row>
    <row r="2402" spans="1:20" ht="15.6">
      <c r="A2402" s="2">
        <v>2470</v>
      </c>
      <c r="B2402" s="3">
        <v>46345</v>
      </c>
      <c r="C2402" s="4">
        <f>YEAR(SalesDataTable[[#This Row],[Order Date]])</f>
        <v>2026</v>
      </c>
      <c r="D2402" s="16" t="str">
        <f>"Q"&amp;ROUNDUP(MONTH(SalesDataTable[[#This Row],[Order Date]])/3,0)</f>
        <v>Q4</v>
      </c>
      <c r="E2402" s="4">
        <f>MONTH(SalesDataTable[[#This Row],[Order Date]])</f>
        <v>11</v>
      </c>
      <c r="F2402" s="16" t="str">
        <f>TEXT(SalesDataTable[[#This Row],[Order Date]],"MMM")</f>
        <v>Nov</v>
      </c>
      <c r="G2402" s="4" t="s">
        <v>6</v>
      </c>
      <c r="H2402" s="4" t="s">
        <v>27</v>
      </c>
      <c r="I2402" s="4" t="s">
        <v>19</v>
      </c>
      <c r="J2402" s="4" t="s">
        <v>16</v>
      </c>
      <c r="K2402" s="4" t="s">
        <v>9</v>
      </c>
      <c r="L2402" s="4" t="s">
        <v>10</v>
      </c>
      <c r="M2402" s="8">
        <v>1</v>
      </c>
      <c r="N2402" s="5">
        <v>92.13</v>
      </c>
      <c r="O2402" s="6">
        <v>0.15</v>
      </c>
      <c r="P2402" s="5">
        <v>45.85</v>
      </c>
      <c r="Q2402" s="5">
        <f t="shared" si="148"/>
        <v>78.31049999999999</v>
      </c>
      <c r="R2402" s="5">
        <f t="shared" si="149"/>
        <v>45.85</v>
      </c>
      <c r="S2402" s="5">
        <f t="shared" si="150"/>
        <v>32.460499999999989</v>
      </c>
      <c r="T2402" s="7">
        <f t="shared" si="151"/>
        <v>0.41451018701195874</v>
      </c>
    </row>
    <row r="2403" spans="1:20" ht="15.6">
      <c r="A2403" s="2">
        <v>3452</v>
      </c>
      <c r="B2403" s="3">
        <v>46345</v>
      </c>
      <c r="C2403" s="4">
        <f>YEAR(SalesDataTable[[#This Row],[Order Date]])</f>
        <v>2026</v>
      </c>
      <c r="D2403" s="16" t="str">
        <f>"Q"&amp;ROUNDUP(MONTH(SalesDataTable[[#This Row],[Order Date]])/3,0)</f>
        <v>Q4</v>
      </c>
      <c r="E2403" s="4">
        <f>MONTH(SalesDataTable[[#This Row],[Order Date]])</f>
        <v>11</v>
      </c>
      <c r="F2403" s="16" t="str">
        <f>TEXT(SalesDataTable[[#This Row],[Order Date]],"MMM")</f>
        <v>Nov</v>
      </c>
      <c r="G2403" s="4" t="s">
        <v>6</v>
      </c>
      <c r="H2403" s="4" t="s">
        <v>43</v>
      </c>
      <c r="I2403" s="4" t="s">
        <v>2</v>
      </c>
      <c r="J2403" s="4" t="s">
        <v>3</v>
      </c>
      <c r="K2403" s="4" t="s">
        <v>9</v>
      </c>
      <c r="L2403" s="4" t="s">
        <v>37</v>
      </c>
      <c r="M2403" s="8">
        <v>5</v>
      </c>
      <c r="N2403" s="5">
        <v>151.09</v>
      </c>
      <c r="O2403" s="6">
        <v>0.05</v>
      </c>
      <c r="P2403" s="5">
        <v>79.33</v>
      </c>
      <c r="Q2403" s="5">
        <f t="shared" si="148"/>
        <v>717.67750000000001</v>
      </c>
      <c r="R2403" s="5">
        <f t="shared" si="149"/>
        <v>396.65</v>
      </c>
      <c r="S2403" s="5">
        <f t="shared" si="150"/>
        <v>321.02750000000003</v>
      </c>
      <c r="T2403" s="7">
        <f t="shared" si="151"/>
        <v>0.44731442744129507</v>
      </c>
    </row>
    <row r="2404" spans="1:20" ht="15.6">
      <c r="A2404" s="2">
        <v>4207</v>
      </c>
      <c r="B2404" s="3">
        <v>46345</v>
      </c>
      <c r="C2404" s="4">
        <f>YEAR(SalesDataTable[[#This Row],[Order Date]])</f>
        <v>2026</v>
      </c>
      <c r="D2404" s="16" t="str">
        <f>"Q"&amp;ROUNDUP(MONTH(SalesDataTable[[#This Row],[Order Date]])/3,0)</f>
        <v>Q4</v>
      </c>
      <c r="E2404" s="4">
        <f>MONTH(SalesDataTable[[#This Row],[Order Date]])</f>
        <v>11</v>
      </c>
      <c r="F2404" s="16" t="str">
        <f>TEXT(SalesDataTable[[#This Row],[Order Date]],"MMM")</f>
        <v>Nov</v>
      </c>
      <c r="G2404" s="4" t="s">
        <v>6</v>
      </c>
      <c r="H2404" s="4" t="s">
        <v>43</v>
      </c>
      <c r="I2404" s="4" t="s">
        <v>2</v>
      </c>
      <c r="J2404" s="4" t="s">
        <v>13</v>
      </c>
      <c r="K2404" s="4" t="s">
        <v>4</v>
      </c>
      <c r="L2404" s="4" t="s">
        <v>30</v>
      </c>
      <c r="M2404" s="8">
        <v>2</v>
      </c>
      <c r="N2404" s="5">
        <v>103.99</v>
      </c>
      <c r="O2404" s="6">
        <v>0</v>
      </c>
      <c r="P2404" s="5">
        <v>50.36</v>
      </c>
      <c r="Q2404" s="5">
        <f t="shared" si="148"/>
        <v>207.98</v>
      </c>
      <c r="R2404" s="5">
        <f t="shared" si="149"/>
        <v>100.72</v>
      </c>
      <c r="S2404" s="5">
        <f t="shared" si="150"/>
        <v>107.25999999999999</v>
      </c>
      <c r="T2404" s="7">
        <f t="shared" si="151"/>
        <v>0.51572266564092695</v>
      </c>
    </row>
    <row r="2405" spans="1:20" ht="15.6">
      <c r="A2405" s="2">
        <v>695</v>
      </c>
      <c r="B2405" s="3">
        <v>46346</v>
      </c>
      <c r="C2405" s="4">
        <f>YEAR(SalesDataTable[[#This Row],[Order Date]])</f>
        <v>2026</v>
      </c>
      <c r="D2405" s="16" t="str">
        <f>"Q"&amp;ROUNDUP(MONTH(SalesDataTable[[#This Row],[Order Date]])/3,0)</f>
        <v>Q4</v>
      </c>
      <c r="E2405" s="4">
        <f>MONTH(SalesDataTable[[#This Row],[Order Date]])</f>
        <v>11</v>
      </c>
      <c r="F2405" s="16" t="str">
        <f>TEXT(SalesDataTable[[#This Row],[Order Date]],"MMM")</f>
        <v>Nov</v>
      </c>
      <c r="G2405" s="4" t="s">
        <v>11</v>
      </c>
      <c r="H2405" s="4" t="s">
        <v>18</v>
      </c>
      <c r="I2405" s="4" t="s">
        <v>2</v>
      </c>
      <c r="J2405" s="4" t="s">
        <v>3</v>
      </c>
      <c r="K2405" s="4" t="s">
        <v>14</v>
      </c>
      <c r="L2405" s="4" t="s">
        <v>15</v>
      </c>
      <c r="M2405" s="8">
        <v>1</v>
      </c>
      <c r="N2405" s="5">
        <v>36.909999999999997</v>
      </c>
      <c r="O2405" s="6">
        <v>0.1</v>
      </c>
      <c r="P2405" s="5">
        <v>13.43</v>
      </c>
      <c r="Q2405" s="5">
        <f t="shared" si="148"/>
        <v>33.219000000000001</v>
      </c>
      <c r="R2405" s="5">
        <f t="shared" si="149"/>
        <v>13.43</v>
      </c>
      <c r="S2405" s="5">
        <f t="shared" si="150"/>
        <v>19.789000000000001</v>
      </c>
      <c r="T2405" s="7">
        <f t="shared" si="151"/>
        <v>0.59571329660736327</v>
      </c>
    </row>
    <row r="2406" spans="1:20" ht="15.6">
      <c r="A2406" s="2">
        <v>1127</v>
      </c>
      <c r="B2406" s="3">
        <v>46346</v>
      </c>
      <c r="C2406" s="4">
        <f>YEAR(SalesDataTable[[#This Row],[Order Date]])</f>
        <v>2026</v>
      </c>
      <c r="D2406" s="16" t="str">
        <f>"Q"&amp;ROUNDUP(MONTH(SalesDataTable[[#This Row],[Order Date]])/3,0)</f>
        <v>Q4</v>
      </c>
      <c r="E2406" s="4">
        <f>MONTH(SalesDataTable[[#This Row],[Order Date]])</f>
        <v>11</v>
      </c>
      <c r="F2406" s="16" t="str">
        <f>TEXT(SalesDataTable[[#This Row],[Order Date]],"MMM")</f>
        <v>Nov</v>
      </c>
      <c r="G2406" s="4" t="s">
        <v>0</v>
      </c>
      <c r="H2406" s="4" t="s">
        <v>1</v>
      </c>
      <c r="I2406" s="4" t="s">
        <v>28</v>
      </c>
      <c r="J2406" s="4" t="s">
        <v>13</v>
      </c>
      <c r="K2406" s="4" t="s">
        <v>4</v>
      </c>
      <c r="L2406" s="4" t="s">
        <v>5</v>
      </c>
      <c r="M2406" s="8">
        <v>2</v>
      </c>
      <c r="N2406" s="5">
        <v>81.02</v>
      </c>
      <c r="O2406" s="6">
        <v>0</v>
      </c>
      <c r="P2406" s="5">
        <v>43.22</v>
      </c>
      <c r="Q2406" s="5">
        <f t="shared" si="148"/>
        <v>162.04</v>
      </c>
      <c r="R2406" s="5">
        <f t="shared" si="149"/>
        <v>86.44</v>
      </c>
      <c r="S2406" s="5">
        <f t="shared" si="150"/>
        <v>75.599999999999994</v>
      </c>
      <c r="T2406" s="7">
        <f t="shared" si="151"/>
        <v>0.46655146877314241</v>
      </c>
    </row>
    <row r="2407" spans="1:20" ht="15.6">
      <c r="A2407" s="2">
        <v>1174</v>
      </c>
      <c r="B2407" s="3">
        <v>46346</v>
      </c>
      <c r="C2407" s="4">
        <f>YEAR(SalesDataTable[[#This Row],[Order Date]])</f>
        <v>2026</v>
      </c>
      <c r="D2407" s="16" t="str">
        <f>"Q"&amp;ROUNDUP(MONTH(SalesDataTable[[#This Row],[Order Date]])/3,0)</f>
        <v>Q4</v>
      </c>
      <c r="E2407" s="4">
        <f>MONTH(SalesDataTable[[#This Row],[Order Date]])</f>
        <v>11</v>
      </c>
      <c r="F2407" s="16" t="str">
        <f>TEXT(SalesDataTable[[#This Row],[Order Date]],"MMM")</f>
        <v>Nov</v>
      </c>
      <c r="G2407" s="4" t="s">
        <v>0</v>
      </c>
      <c r="H2407" s="4" t="s">
        <v>1</v>
      </c>
      <c r="I2407" s="4" t="s">
        <v>28</v>
      </c>
      <c r="J2407" s="4" t="s">
        <v>13</v>
      </c>
      <c r="K2407" s="4" t="s">
        <v>14</v>
      </c>
      <c r="L2407" s="4" t="s">
        <v>48</v>
      </c>
      <c r="M2407" s="8">
        <v>3</v>
      </c>
      <c r="N2407" s="5">
        <v>164.36</v>
      </c>
      <c r="O2407" s="6">
        <v>0.05</v>
      </c>
      <c r="P2407" s="5">
        <v>88.7</v>
      </c>
      <c r="Q2407" s="5">
        <f t="shared" si="148"/>
        <v>468.42600000000004</v>
      </c>
      <c r="R2407" s="5">
        <f t="shared" si="149"/>
        <v>266.10000000000002</v>
      </c>
      <c r="S2407" s="5">
        <f t="shared" si="150"/>
        <v>202.32600000000002</v>
      </c>
      <c r="T2407" s="7">
        <f t="shared" si="151"/>
        <v>0.43192734818306416</v>
      </c>
    </row>
    <row r="2408" spans="1:20" ht="15.6">
      <c r="A2408" s="2">
        <v>3968</v>
      </c>
      <c r="B2408" s="3">
        <v>46346</v>
      </c>
      <c r="C2408" s="4">
        <f>YEAR(SalesDataTable[[#This Row],[Order Date]])</f>
        <v>2026</v>
      </c>
      <c r="D2408" s="16" t="str">
        <f>"Q"&amp;ROUNDUP(MONTH(SalesDataTable[[#This Row],[Order Date]])/3,0)</f>
        <v>Q4</v>
      </c>
      <c r="E2408" s="4">
        <f>MONTH(SalesDataTable[[#This Row],[Order Date]])</f>
        <v>11</v>
      </c>
      <c r="F2408" s="16" t="str">
        <f>TEXT(SalesDataTable[[#This Row],[Order Date]],"MMM")</f>
        <v>Nov</v>
      </c>
      <c r="G2408" s="4" t="s">
        <v>6</v>
      </c>
      <c r="H2408" s="4" t="s">
        <v>41</v>
      </c>
      <c r="I2408" s="4" t="s">
        <v>8</v>
      </c>
      <c r="J2408" s="4" t="s">
        <v>16</v>
      </c>
      <c r="K2408" s="4" t="s">
        <v>34</v>
      </c>
      <c r="L2408" s="4" t="s">
        <v>45</v>
      </c>
      <c r="M2408" s="8">
        <v>5</v>
      </c>
      <c r="N2408" s="5">
        <v>51.36</v>
      </c>
      <c r="O2408" s="6">
        <v>0.1</v>
      </c>
      <c r="P2408" s="5">
        <v>22.45</v>
      </c>
      <c r="Q2408" s="5">
        <f t="shared" si="148"/>
        <v>231.12</v>
      </c>
      <c r="R2408" s="5">
        <f t="shared" si="149"/>
        <v>112.25</v>
      </c>
      <c r="S2408" s="5">
        <f t="shared" si="150"/>
        <v>118.87</v>
      </c>
      <c r="T2408" s="7">
        <f t="shared" si="151"/>
        <v>0.51432156455520939</v>
      </c>
    </row>
    <row r="2409" spans="1:20" ht="15.6">
      <c r="A2409" s="2">
        <v>4049</v>
      </c>
      <c r="B2409" s="3">
        <v>46346</v>
      </c>
      <c r="C2409" s="4">
        <f>YEAR(SalesDataTable[[#This Row],[Order Date]])</f>
        <v>2026</v>
      </c>
      <c r="D2409" s="16" t="str">
        <f>"Q"&amp;ROUNDUP(MONTH(SalesDataTable[[#This Row],[Order Date]])/3,0)</f>
        <v>Q4</v>
      </c>
      <c r="E2409" s="4">
        <f>MONTH(SalesDataTable[[#This Row],[Order Date]])</f>
        <v>11</v>
      </c>
      <c r="F2409" s="16" t="str">
        <f>TEXT(SalesDataTable[[#This Row],[Order Date]],"MMM")</f>
        <v>Nov</v>
      </c>
      <c r="G2409" s="4" t="s">
        <v>11</v>
      </c>
      <c r="H2409" s="4" t="s">
        <v>52</v>
      </c>
      <c r="I2409" s="4" t="s">
        <v>28</v>
      </c>
      <c r="J2409" s="4" t="s">
        <v>3</v>
      </c>
      <c r="K2409" s="4" t="s">
        <v>14</v>
      </c>
      <c r="L2409" s="4" t="s">
        <v>15</v>
      </c>
      <c r="M2409" s="8">
        <v>1</v>
      </c>
      <c r="N2409" s="5">
        <v>36.590000000000003</v>
      </c>
      <c r="O2409" s="6">
        <v>0</v>
      </c>
      <c r="P2409" s="5">
        <v>13.73</v>
      </c>
      <c r="Q2409" s="5">
        <f t="shared" si="148"/>
        <v>36.590000000000003</v>
      </c>
      <c r="R2409" s="5">
        <f t="shared" si="149"/>
        <v>13.73</v>
      </c>
      <c r="S2409" s="5">
        <f t="shared" si="150"/>
        <v>22.860000000000003</v>
      </c>
      <c r="T2409" s="7">
        <f t="shared" si="151"/>
        <v>0.62476086362394101</v>
      </c>
    </row>
    <row r="2410" spans="1:20" ht="15.6">
      <c r="A2410" s="2">
        <v>3</v>
      </c>
      <c r="B2410" s="3">
        <v>46347</v>
      </c>
      <c r="C2410" s="4">
        <f>YEAR(SalesDataTable[[#This Row],[Order Date]])</f>
        <v>2026</v>
      </c>
      <c r="D2410" s="16" t="str">
        <f>"Q"&amp;ROUNDUP(MONTH(SalesDataTable[[#This Row],[Order Date]])/3,0)</f>
        <v>Q4</v>
      </c>
      <c r="E2410" s="4">
        <f>MONTH(SalesDataTable[[#This Row],[Order Date]])</f>
        <v>11</v>
      </c>
      <c r="F2410" s="16" t="str">
        <f>TEXT(SalesDataTable[[#This Row],[Order Date]],"MMM")</f>
        <v>Nov</v>
      </c>
      <c r="G2410" s="4" t="s">
        <v>20</v>
      </c>
      <c r="H2410" s="4" t="s">
        <v>31</v>
      </c>
      <c r="I2410" s="4" t="s">
        <v>19</v>
      </c>
      <c r="J2410" s="4" t="s">
        <v>3</v>
      </c>
      <c r="K2410" s="4" t="s">
        <v>23</v>
      </c>
      <c r="L2410" s="4" t="s">
        <v>51</v>
      </c>
      <c r="M2410" s="8">
        <v>5</v>
      </c>
      <c r="N2410" s="5">
        <v>122.33</v>
      </c>
      <c r="O2410" s="6">
        <v>0.15</v>
      </c>
      <c r="P2410" s="5">
        <v>58.98</v>
      </c>
      <c r="Q2410" s="5">
        <f t="shared" si="148"/>
        <v>519.90249999999992</v>
      </c>
      <c r="R2410" s="5">
        <f t="shared" si="149"/>
        <v>294.89999999999998</v>
      </c>
      <c r="S2410" s="5">
        <f t="shared" si="150"/>
        <v>225.00249999999994</v>
      </c>
      <c r="T2410" s="7">
        <f t="shared" si="151"/>
        <v>0.43277826130861069</v>
      </c>
    </row>
    <row r="2411" spans="1:20" ht="15.6">
      <c r="A2411" s="2">
        <v>1603</v>
      </c>
      <c r="B2411" s="3">
        <v>46347</v>
      </c>
      <c r="C2411" s="4">
        <f>YEAR(SalesDataTable[[#This Row],[Order Date]])</f>
        <v>2026</v>
      </c>
      <c r="D2411" s="16" t="str">
        <f>"Q"&amp;ROUNDUP(MONTH(SalesDataTable[[#This Row],[Order Date]])/3,0)</f>
        <v>Q4</v>
      </c>
      <c r="E2411" s="4">
        <f>MONTH(SalesDataTable[[#This Row],[Order Date]])</f>
        <v>11</v>
      </c>
      <c r="F2411" s="16" t="str">
        <f>TEXT(SalesDataTable[[#This Row],[Order Date]],"MMM")</f>
        <v>Nov</v>
      </c>
      <c r="G2411" s="4" t="s">
        <v>20</v>
      </c>
      <c r="H2411" s="4" t="s">
        <v>33</v>
      </c>
      <c r="I2411" s="4" t="s">
        <v>2</v>
      </c>
      <c r="J2411" s="4" t="s">
        <v>3</v>
      </c>
      <c r="K2411" s="4" t="s">
        <v>23</v>
      </c>
      <c r="L2411" s="4" t="s">
        <v>40</v>
      </c>
      <c r="M2411" s="8">
        <v>1</v>
      </c>
      <c r="N2411" s="5">
        <v>83.49</v>
      </c>
      <c r="O2411" s="6">
        <v>0.05</v>
      </c>
      <c r="P2411" s="5">
        <v>39.659999999999997</v>
      </c>
      <c r="Q2411" s="5">
        <f t="shared" si="148"/>
        <v>79.315499999999986</v>
      </c>
      <c r="R2411" s="5">
        <f t="shared" si="149"/>
        <v>39.659999999999997</v>
      </c>
      <c r="S2411" s="5">
        <f t="shared" si="150"/>
        <v>39.655499999999989</v>
      </c>
      <c r="T2411" s="7">
        <f t="shared" si="151"/>
        <v>0.49997163227868446</v>
      </c>
    </row>
    <row r="2412" spans="1:20" ht="15.6">
      <c r="A2412" s="2">
        <v>2073</v>
      </c>
      <c r="B2412" s="3">
        <v>46347</v>
      </c>
      <c r="C2412" s="4">
        <f>YEAR(SalesDataTable[[#This Row],[Order Date]])</f>
        <v>2026</v>
      </c>
      <c r="D2412" s="16" t="str">
        <f>"Q"&amp;ROUNDUP(MONTH(SalesDataTable[[#This Row],[Order Date]])/3,0)</f>
        <v>Q4</v>
      </c>
      <c r="E2412" s="4">
        <f>MONTH(SalesDataTable[[#This Row],[Order Date]])</f>
        <v>11</v>
      </c>
      <c r="F2412" s="16" t="str">
        <f>TEXT(SalesDataTable[[#This Row],[Order Date]],"MMM")</f>
        <v>Nov</v>
      </c>
      <c r="G2412" s="4" t="s">
        <v>6</v>
      </c>
      <c r="H2412" s="4" t="s">
        <v>43</v>
      </c>
      <c r="I2412" s="4" t="s">
        <v>2</v>
      </c>
      <c r="J2412" s="4" t="s">
        <v>13</v>
      </c>
      <c r="K2412" s="4" t="s">
        <v>4</v>
      </c>
      <c r="L2412" s="4" t="s">
        <v>22</v>
      </c>
      <c r="M2412" s="8">
        <v>2</v>
      </c>
      <c r="N2412" s="5">
        <v>51.48</v>
      </c>
      <c r="O2412" s="6">
        <v>0.1</v>
      </c>
      <c r="P2412" s="5">
        <v>22.51</v>
      </c>
      <c r="Q2412" s="5">
        <f t="shared" si="148"/>
        <v>92.664000000000001</v>
      </c>
      <c r="R2412" s="5">
        <f t="shared" si="149"/>
        <v>45.02</v>
      </c>
      <c r="S2412" s="5">
        <f t="shared" si="150"/>
        <v>47.643999999999998</v>
      </c>
      <c r="T2412" s="7">
        <f t="shared" si="151"/>
        <v>0.51415868082534744</v>
      </c>
    </row>
    <row r="2413" spans="1:20" ht="15.6">
      <c r="A2413" s="2">
        <v>2487</v>
      </c>
      <c r="B2413" s="3">
        <v>46347</v>
      </c>
      <c r="C2413" s="4">
        <f>YEAR(SalesDataTable[[#This Row],[Order Date]])</f>
        <v>2026</v>
      </c>
      <c r="D2413" s="16" t="str">
        <f>"Q"&amp;ROUNDUP(MONTH(SalesDataTable[[#This Row],[Order Date]])/3,0)</f>
        <v>Q4</v>
      </c>
      <c r="E2413" s="4">
        <f>MONTH(SalesDataTable[[#This Row],[Order Date]])</f>
        <v>11</v>
      </c>
      <c r="F2413" s="16" t="str">
        <f>TEXT(SalesDataTable[[#This Row],[Order Date]],"MMM")</f>
        <v>Nov</v>
      </c>
      <c r="G2413" s="4" t="s">
        <v>11</v>
      </c>
      <c r="H2413" s="4" t="s">
        <v>12</v>
      </c>
      <c r="I2413" s="4" t="s">
        <v>28</v>
      </c>
      <c r="J2413" s="4" t="s">
        <v>13</v>
      </c>
      <c r="K2413" s="4" t="s">
        <v>23</v>
      </c>
      <c r="L2413" s="4" t="s">
        <v>51</v>
      </c>
      <c r="M2413" s="8">
        <v>1</v>
      </c>
      <c r="N2413" s="5">
        <v>123.43</v>
      </c>
      <c r="O2413" s="6">
        <v>0.15</v>
      </c>
      <c r="P2413" s="5">
        <v>60.8</v>
      </c>
      <c r="Q2413" s="5">
        <f t="shared" si="148"/>
        <v>104.91550000000001</v>
      </c>
      <c r="R2413" s="5">
        <f t="shared" si="149"/>
        <v>60.8</v>
      </c>
      <c r="S2413" s="5">
        <f t="shared" si="150"/>
        <v>44.115500000000011</v>
      </c>
      <c r="T2413" s="7">
        <f t="shared" si="151"/>
        <v>0.42048601017008935</v>
      </c>
    </row>
    <row r="2414" spans="1:20" ht="15.6">
      <c r="A2414" s="2">
        <v>3407</v>
      </c>
      <c r="B2414" s="3">
        <v>46347</v>
      </c>
      <c r="C2414" s="4">
        <f>YEAR(SalesDataTable[[#This Row],[Order Date]])</f>
        <v>2026</v>
      </c>
      <c r="D2414" s="16" t="str">
        <f>"Q"&amp;ROUNDUP(MONTH(SalesDataTable[[#This Row],[Order Date]])/3,0)</f>
        <v>Q4</v>
      </c>
      <c r="E2414" s="4">
        <f>MONTH(SalesDataTable[[#This Row],[Order Date]])</f>
        <v>11</v>
      </c>
      <c r="F2414" s="16" t="str">
        <f>TEXT(SalesDataTable[[#This Row],[Order Date]],"MMM")</f>
        <v>Nov</v>
      </c>
      <c r="G2414" s="4" t="s">
        <v>20</v>
      </c>
      <c r="H2414" s="4" t="s">
        <v>31</v>
      </c>
      <c r="I2414" s="4" t="s">
        <v>2</v>
      </c>
      <c r="J2414" s="4" t="s">
        <v>13</v>
      </c>
      <c r="K2414" s="4" t="s">
        <v>14</v>
      </c>
      <c r="L2414" s="4" t="s">
        <v>48</v>
      </c>
      <c r="M2414" s="8">
        <v>1</v>
      </c>
      <c r="N2414" s="5">
        <v>164.85</v>
      </c>
      <c r="O2414" s="6">
        <v>0.1</v>
      </c>
      <c r="P2414" s="5">
        <v>89.4</v>
      </c>
      <c r="Q2414" s="5">
        <f t="shared" si="148"/>
        <v>148.36500000000001</v>
      </c>
      <c r="R2414" s="5">
        <f t="shared" si="149"/>
        <v>89.4</v>
      </c>
      <c r="S2414" s="5">
        <f t="shared" si="150"/>
        <v>58.965000000000003</v>
      </c>
      <c r="T2414" s="7">
        <f t="shared" si="151"/>
        <v>0.39743200889697705</v>
      </c>
    </row>
    <row r="2415" spans="1:20" ht="15.6">
      <c r="A2415" s="2">
        <v>4052</v>
      </c>
      <c r="B2415" s="3">
        <v>46347</v>
      </c>
      <c r="C2415" s="4">
        <f>YEAR(SalesDataTable[[#This Row],[Order Date]])</f>
        <v>2026</v>
      </c>
      <c r="D2415" s="16" t="str">
        <f>"Q"&amp;ROUNDUP(MONTH(SalesDataTable[[#This Row],[Order Date]])/3,0)</f>
        <v>Q4</v>
      </c>
      <c r="E2415" s="4">
        <f>MONTH(SalesDataTable[[#This Row],[Order Date]])</f>
        <v>11</v>
      </c>
      <c r="F2415" s="16" t="str">
        <f>TEXT(SalesDataTable[[#This Row],[Order Date]],"MMM")</f>
        <v>Nov</v>
      </c>
      <c r="G2415" s="4" t="s">
        <v>0</v>
      </c>
      <c r="H2415" s="4" t="s">
        <v>1</v>
      </c>
      <c r="I2415" s="4" t="s">
        <v>2</v>
      </c>
      <c r="J2415" s="4" t="s">
        <v>13</v>
      </c>
      <c r="K2415" s="4" t="s">
        <v>14</v>
      </c>
      <c r="L2415" s="4" t="s">
        <v>32</v>
      </c>
      <c r="M2415" s="8">
        <v>1</v>
      </c>
      <c r="N2415" s="5">
        <v>46.82</v>
      </c>
      <c r="O2415" s="6">
        <v>0.2</v>
      </c>
      <c r="P2415" s="5">
        <v>18.27</v>
      </c>
      <c r="Q2415" s="5">
        <f t="shared" si="148"/>
        <v>37.456000000000003</v>
      </c>
      <c r="R2415" s="5">
        <f t="shared" si="149"/>
        <v>18.27</v>
      </c>
      <c r="S2415" s="5">
        <f t="shared" si="150"/>
        <v>19.186000000000003</v>
      </c>
      <c r="T2415" s="7">
        <f t="shared" si="151"/>
        <v>0.51222768047842804</v>
      </c>
    </row>
    <row r="2416" spans="1:20" ht="15.6">
      <c r="A2416" s="2">
        <v>119</v>
      </c>
      <c r="B2416" s="3">
        <v>46348</v>
      </c>
      <c r="C2416" s="4">
        <f>YEAR(SalesDataTable[[#This Row],[Order Date]])</f>
        <v>2026</v>
      </c>
      <c r="D2416" s="16" t="str">
        <f>"Q"&amp;ROUNDUP(MONTH(SalesDataTable[[#This Row],[Order Date]])/3,0)</f>
        <v>Q4</v>
      </c>
      <c r="E2416" s="4">
        <f>MONTH(SalesDataTable[[#This Row],[Order Date]])</f>
        <v>11</v>
      </c>
      <c r="F2416" s="16" t="str">
        <f>TEXT(SalesDataTable[[#This Row],[Order Date]],"MMM")</f>
        <v>Nov</v>
      </c>
      <c r="G2416" s="4" t="s">
        <v>0</v>
      </c>
      <c r="H2416" s="4" t="s">
        <v>36</v>
      </c>
      <c r="I2416" s="4" t="s">
        <v>2</v>
      </c>
      <c r="J2416" s="4" t="s">
        <v>13</v>
      </c>
      <c r="K2416" s="4" t="s">
        <v>34</v>
      </c>
      <c r="L2416" s="4" t="s">
        <v>35</v>
      </c>
      <c r="M2416" s="8">
        <v>1</v>
      </c>
      <c r="N2416" s="5">
        <v>41.16</v>
      </c>
      <c r="O2416" s="6">
        <v>0.1</v>
      </c>
      <c r="P2416" s="5">
        <v>14.82</v>
      </c>
      <c r="Q2416" s="5">
        <f t="shared" si="148"/>
        <v>37.043999999999997</v>
      </c>
      <c r="R2416" s="5">
        <f t="shared" si="149"/>
        <v>14.82</v>
      </c>
      <c r="S2416" s="5">
        <f t="shared" si="150"/>
        <v>22.223999999999997</v>
      </c>
      <c r="T2416" s="7">
        <f t="shared" si="151"/>
        <v>0.59993521218011014</v>
      </c>
    </row>
    <row r="2417" spans="1:20" ht="15.6">
      <c r="A2417" s="2">
        <v>298</v>
      </c>
      <c r="B2417" s="3">
        <v>46348</v>
      </c>
      <c r="C2417" s="4">
        <f>YEAR(SalesDataTable[[#This Row],[Order Date]])</f>
        <v>2026</v>
      </c>
      <c r="D2417" s="16" t="str">
        <f>"Q"&amp;ROUNDUP(MONTH(SalesDataTable[[#This Row],[Order Date]])/3,0)</f>
        <v>Q4</v>
      </c>
      <c r="E2417" s="4">
        <f>MONTH(SalesDataTable[[#This Row],[Order Date]])</f>
        <v>11</v>
      </c>
      <c r="F2417" s="16" t="str">
        <f>TEXT(SalesDataTable[[#This Row],[Order Date]],"MMM")</f>
        <v>Nov</v>
      </c>
      <c r="G2417" s="4" t="s">
        <v>6</v>
      </c>
      <c r="H2417" s="4" t="s">
        <v>43</v>
      </c>
      <c r="I2417" s="4" t="s">
        <v>28</v>
      </c>
      <c r="J2417" s="4" t="s">
        <v>13</v>
      </c>
      <c r="K2417" s="4" t="s">
        <v>23</v>
      </c>
      <c r="L2417" s="4" t="s">
        <v>29</v>
      </c>
      <c r="M2417" s="8">
        <v>1</v>
      </c>
      <c r="N2417" s="5">
        <v>196.08</v>
      </c>
      <c r="O2417" s="6">
        <v>0.1</v>
      </c>
      <c r="P2417" s="5">
        <v>104.19</v>
      </c>
      <c r="Q2417" s="5">
        <f t="shared" si="148"/>
        <v>176.47200000000001</v>
      </c>
      <c r="R2417" s="5">
        <f t="shared" si="149"/>
        <v>104.19</v>
      </c>
      <c r="S2417" s="5">
        <f t="shared" si="150"/>
        <v>72.282000000000011</v>
      </c>
      <c r="T2417" s="7">
        <f t="shared" si="151"/>
        <v>0.40959472324221408</v>
      </c>
    </row>
    <row r="2418" spans="1:20" ht="15.6">
      <c r="A2418" s="2">
        <v>419</v>
      </c>
      <c r="B2418" s="3">
        <v>46348</v>
      </c>
      <c r="C2418" s="4">
        <f>YEAR(SalesDataTable[[#This Row],[Order Date]])</f>
        <v>2026</v>
      </c>
      <c r="D2418" s="16" t="str">
        <f>"Q"&amp;ROUNDUP(MONTH(SalesDataTable[[#This Row],[Order Date]])/3,0)</f>
        <v>Q4</v>
      </c>
      <c r="E2418" s="4">
        <f>MONTH(SalesDataTable[[#This Row],[Order Date]])</f>
        <v>11</v>
      </c>
      <c r="F2418" s="16" t="str">
        <f>TEXT(SalesDataTable[[#This Row],[Order Date]],"MMM")</f>
        <v>Nov</v>
      </c>
      <c r="G2418" s="4" t="s">
        <v>20</v>
      </c>
      <c r="H2418" s="4" t="s">
        <v>33</v>
      </c>
      <c r="I2418" s="4" t="s">
        <v>19</v>
      </c>
      <c r="J2418" s="4" t="s">
        <v>13</v>
      </c>
      <c r="K2418" s="4" t="s">
        <v>23</v>
      </c>
      <c r="L2418" s="4" t="s">
        <v>29</v>
      </c>
      <c r="M2418" s="8">
        <v>1</v>
      </c>
      <c r="N2418" s="5">
        <v>192.62</v>
      </c>
      <c r="O2418" s="6">
        <v>0.1</v>
      </c>
      <c r="P2418" s="5">
        <v>105.97</v>
      </c>
      <c r="Q2418" s="5">
        <f t="shared" si="148"/>
        <v>173.358</v>
      </c>
      <c r="R2418" s="5">
        <f t="shared" si="149"/>
        <v>105.97</v>
      </c>
      <c r="S2418" s="5">
        <f t="shared" si="150"/>
        <v>67.388000000000005</v>
      </c>
      <c r="T2418" s="7">
        <f t="shared" si="151"/>
        <v>0.38872160500236508</v>
      </c>
    </row>
    <row r="2419" spans="1:20" ht="15.6">
      <c r="A2419" s="2">
        <v>1181</v>
      </c>
      <c r="B2419" s="3">
        <v>46348</v>
      </c>
      <c r="C2419" s="4">
        <f>YEAR(SalesDataTable[[#This Row],[Order Date]])</f>
        <v>2026</v>
      </c>
      <c r="D2419" s="16" t="str">
        <f>"Q"&amp;ROUNDUP(MONTH(SalesDataTable[[#This Row],[Order Date]])/3,0)</f>
        <v>Q4</v>
      </c>
      <c r="E2419" s="4">
        <f>MONTH(SalesDataTable[[#This Row],[Order Date]])</f>
        <v>11</v>
      </c>
      <c r="F2419" s="16" t="str">
        <f>TEXT(SalesDataTable[[#This Row],[Order Date]],"MMM")</f>
        <v>Nov</v>
      </c>
      <c r="G2419" s="4" t="s">
        <v>6</v>
      </c>
      <c r="H2419" s="4" t="s">
        <v>43</v>
      </c>
      <c r="I2419" s="4" t="s">
        <v>28</v>
      </c>
      <c r="J2419" s="4" t="s">
        <v>13</v>
      </c>
      <c r="K2419" s="4" t="s">
        <v>4</v>
      </c>
      <c r="L2419" s="4" t="s">
        <v>30</v>
      </c>
      <c r="M2419" s="8">
        <v>2</v>
      </c>
      <c r="N2419" s="5">
        <v>102.87</v>
      </c>
      <c r="O2419" s="6">
        <v>0.05</v>
      </c>
      <c r="P2419" s="5">
        <v>51.69</v>
      </c>
      <c r="Q2419" s="5">
        <f t="shared" si="148"/>
        <v>195.453</v>
      </c>
      <c r="R2419" s="5">
        <f t="shared" si="149"/>
        <v>103.38</v>
      </c>
      <c r="S2419" s="5">
        <f t="shared" si="150"/>
        <v>92.073000000000008</v>
      </c>
      <c r="T2419" s="7">
        <f t="shared" si="151"/>
        <v>0.4710748875688785</v>
      </c>
    </row>
    <row r="2420" spans="1:20" ht="15.6">
      <c r="A2420" s="2">
        <v>1924</v>
      </c>
      <c r="B2420" s="3">
        <v>46348</v>
      </c>
      <c r="C2420" s="4">
        <f>YEAR(SalesDataTable[[#This Row],[Order Date]])</f>
        <v>2026</v>
      </c>
      <c r="D2420" s="16" t="str">
        <f>"Q"&amp;ROUNDUP(MONTH(SalesDataTable[[#This Row],[Order Date]])/3,0)</f>
        <v>Q4</v>
      </c>
      <c r="E2420" s="4">
        <f>MONTH(SalesDataTable[[#This Row],[Order Date]])</f>
        <v>11</v>
      </c>
      <c r="F2420" s="16" t="str">
        <f>TEXT(SalesDataTable[[#This Row],[Order Date]],"MMM")</f>
        <v>Nov</v>
      </c>
      <c r="G2420" s="4" t="s">
        <v>0</v>
      </c>
      <c r="H2420" s="4" t="s">
        <v>50</v>
      </c>
      <c r="I2420" s="4" t="s">
        <v>2</v>
      </c>
      <c r="J2420" s="4" t="s">
        <v>13</v>
      </c>
      <c r="K2420" s="4" t="s">
        <v>4</v>
      </c>
      <c r="L2420" s="4" t="s">
        <v>22</v>
      </c>
      <c r="M2420" s="8">
        <v>3</v>
      </c>
      <c r="N2420" s="5">
        <v>50.99</v>
      </c>
      <c r="O2420" s="6">
        <v>0.2</v>
      </c>
      <c r="P2420" s="5">
        <v>22.53</v>
      </c>
      <c r="Q2420" s="5">
        <f t="shared" si="148"/>
        <v>122.376</v>
      </c>
      <c r="R2420" s="5">
        <f t="shared" si="149"/>
        <v>67.59</v>
      </c>
      <c r="S2420" s="5">
        <f t="shared" si="150"/>
        <v>54.786000000000001</v>
      </c>
      <c r="T2420" s="7">
        <f t="shared" si="151"/>
        <v>0.44768582074916652</v>
      </c>
    </row>
    <row r="2421" spans="1:20" ht="15.6">
      <c r="A2421" s="2">
        <v>3829</v>
      </c>
      <c r="B2421" s="3">
        <v>46348</v>
      </c>
      <c r="C2421" s="4">
        <f>YEAR(SalesDataTable[[#This Row],[Order Date]])</f>
        <v>2026</v>
      </c>
      <c r="D2421" s="16" t="str">
        <f>"Q"&amp;ROUNDUP(MONTH(SalesDataTable[[#This Row],[Order Date]])/3,0)</f>
        <v>Q4</v>
      </c>
      <c r="E2421" s="4">
        <f>MONTH(SalesDataTable[[#This Row],[Order Date]])</f>
        <v>11</v>
      </c>
      <c r="F2421" s="16" t="str">
        <f>TEXT(SalesDataTable[[#This Row],[Order Date]],"MMM")</f>
        <v>Nov</v>
      </c>
      <c r="G2421" s="4" t="s">
        <v>6</v>
      </c>
      <c r="H2421" s="4" t="s">
        <v>43</v>
      </c>
      <c r="I2421" s="4" t="s">
        <v>19</v>
      </c>
      <c r="J2421" s="4" t="s">
        <v>13</v>
      </c>
      <c r="K2421" s="4" t="s">
        <v>4</v>
      </c>
      <c r="L2421" s="4" t="s">
        <v>26</v>
      </c>
      <c r="M2421" s="8">
        <v>1</v>
      </c>
      <c r="N2421" s="5">
        <v>39.94</v>
      </c>
      <c r="O2421" s="6">
        <v>0.1</v>
      </c>
      <c r="P2421" s="5">
        <v>16.89</v>
      </c>
      <c r="Q2421" s="5">
        <f t="shared" si="148"/>
        <v>35.945999999999998</v>
      </c>
      <c r="R2421" s="5">
        <f t="shared" si="149"/>
        <v>16.89</v>
      </c>
      <c r="S2421" s="5">
        <f t="shared" si="150"/>
        <v>19.055999999999997</v>
      </c>
      <c r="T2421" s="7">
        <f t="shared" si="151"/>
        <v>0.53012852612251704</v>
      </c>
    </row>
    <row r="2422" spans="1:20" ht="15.6">
      <c r="A2422" s="2">
        <v>5065</v>
      </c>
      <c r="B2422" s="3">
        <v>46348</v>
      </c>
      <c r="C2422" s="4">
        <f>YEAR(SalesDataTable[[#This Row],[Order Date]])</f>
        <v>2026</v>
      </c>
      <c r="D2422" s="16" t="str">
        <f>"Q"&amp;ROUNDUP(MONTH(SalesDataTable[[#This Row],[Order Date]])/3,0)</f>
        <v>Q4</v>
      </c>
      <c r="E2422" s="4">
        <f>MONTH(SalesDataTable[[#This Row],[Order Date]])</f>
        <v>11</v>
      </c>
      <c r="F2422" s="16" t="str">
        <f>TEXT(SalesDataTable[[#This Row],[Order Date]],"MMM")</f>
        <v>Nov</v>
      </c>
      <c r="G2422" s="4" t="s">
        <v>20</v>
      </c>
      <c r="H2422" s="4" t="s">
        <v>33</v>
      </c>
      <c r="I2422" s="4" t="s">
        <v>2</v>
      </c>
      <c r="J2422" s="4" t="s">
        <v>13</v>
      </c>
      <c r="K2422" s="4" t="s">
        <v>14</v>
      </c>
      <c r="L2422" s="4" t="s">
        <v>48</v>
      </c>
      <c r="M2422" s="8">
        <v>2</v>
      </c>
      <c r="N2422" s="5">
        <v>166.15</v>
      </c>
      <c r="O2422" s="6">
        <v>0</v>
      </c>
      <c r="P2422" s="5">
        <v>86.42</v>
      </c>
      <c r="Q2422" s="5">
        <f t="shared" si="148"/>
        <v>332.3</v>
      </c>
      <c r="R2422" s="5">
        <f t="shared" si="149"/>
        <v>172.84</v>
      </c>
      <c r="S2422" s="5">
        <f t="shared" si="150"/>
        <v>159.46</v>
      </c>
      <c r="T2422" s="7">
        <f t="shared" si="151"/>
        <v>0.47986758952753539</v>
      </c>
    </row>
    <row r="2423" spans="1:20" ht="15.6">
      <c r="A2423" s="2">
        <v>5146</v>
      </c>
      <c r="B2423" s="3">
        <v>46348</v>
      </c>
      <c r="C2423" s="4">
        <f>YEAR(SalesDataTable[[#This Row],[Order Date]])</f>
        <v>2026</v>
      </c>
      <c r="D2423" s="16" t="str">
        <f>"Q"&amp;ROUNDUP(MONTH(SalesDataTable[[#This Row],[Order Date]])/3,0)</f>
        <v>Q4</v>
      </c>
      <c r="E2423" s="4">
        <f>MONTH(SalesDataTable[[#This Row],[Order Date]])</f>
        <v>11</v>
      </c>
      <c r="F2423" s="16" t="str">
        <f>TEXT(SalesDataTable[[#This Row],[Order Date]],"MMM")</f>
        <v>Nov</v>
      </c>
      <c r="G2423" s="4" t="s">
        <v>6</v>
      </c>
      <c r="H2423" s="4" t="s">
        <v>27</v>
      </c>
      <c r="I2423" s="4" t="s">
        <v>2</v>
      </c>
      <c r="J2423" s="4" t="s">
        <v>13</v>
      </c>
      <c r="K2423" s="4" t="s">
        <v>34</v>
      </c>
      <c r="L2423" s="4" t="s">
        <v>42</v>
      </c>
      <c r="M2423" s="8">
        <v>1</v>
      </c>
      <c r="N2423" s="5">
        <v>35.79</v>
      </c>
      <c r="O2423" s="6">
        <v>0.1</v>
      </c>
      <c r="P2423" s="5">
        <v>14.17</v>
      </c>
      <c r="Q2423" s="5">
        <f t="shared" si="148"/>
        <v>32.210999999999999</v>
      </c>
      <c r="R2423" s="5">
        <f t="shared" si="149"/>
        <v>14.17</v>
      </c>
      <c r="S2423" s="5">
        <f t="shared" si="150"/>
        <v>18.040999999999997</v>
      </c>
      <c r="T2423" s="7">
        <f t="shared" si="151"/>
        <v>0.56008816863804278</v>
      </c>
    </row>
    <row r="2424" spans="1:20" ht="15.6">
      <c r="A2424" s="2">
        <v>320</v>
      </c>
      <c r="B2424" s="3">
        <v>46349</v>
      </c>
      <c r="C2424" s="4">
        <f>YEAR(SalesDataTable[[#This Row],[Order Date]])</f>
        <v>2026</v>
      </c>
      <c r="D2424" s="16" t="str">
        <f>"Q"&amp;ROUNDUP(MONTH(SalesDataTable[[#This Row],[Order Date]])/3,0)</f>
        <v>Q4</v>
      </c>
      <c r="E2424" s="4">
        <f>MONTH(SalesDataTable[[#This Row],[Order Date]])</f>
        <v>11</v>
      </c>
      <c r="F2424" s="16" t="str">
        <f>TEXT(SalesDataTable[[#This Row],[Order Date]],"MMM")</f>
        <v>Nov</v>
      </c>
      <c r="G2424" s="4" t="s">
        <v>11</v>
      </c>
      <c r="H2424" s="4" t="s">
        <v>12</v>
      </c>
      <c r="I2424" s="4" t="s">
        <v>2</v>
      </c>
      <c r="J2424" s="4" t="s">
        <v>13</v>
      </c>
      <c r="K2424" s="4" t="s">
        <v>23</v>
      </c>
      <c r="L2424" s="4" t="s">
        <v>29</v>
      </c>
      <c r="M2424" s="8">
        <v>5</v>
      </c>
      <c r="N2424" s="5">
        <v>196.53</v>
      </c>
      <c r="O2424" s="6">
        <v>0.15</v>
      </c>
      <c r="P2424" s="5">
        <v>105.01</v>
      </c>
      <c r="Q2424" s="5">
        <f t="shared" si="148"/>
        <v>835.25249999999994</v>
      </c>
      <c r="R2424" s="5">
        <f t="shared" si="149"/>
        <v>525.05000000000007</v>
      </c>
      <c r="S2424" s="5">
        <f t="shared" si="150"/>
        <v>310.20249999999987</v>
      </c>
      <c r="T2424" s="7">
        <f t="shared" si="151"/>
        <v>0.37138769414039452</v>
      </c>
    </row>
    <row r="2425" spans="1:20" ht="15.6">
      <c r="A2425" s="2">
        <v>1250</v>
      </c>
      <c r="B2425" s="3">
        <v>46349</v>
      </c>
      <c r="C2425" s="4">
        <f>YEAR(SalesDataTable[[#This Row],[Order Date]])</f>
        <v>2026</v>
      </c>
      <c r="D2425" s="16" t="str">
        <f>"Q"&amp;ROUNDUP(MONTH(SalesDataTable[[#This Row],[Order Date]])/3,0)</f>
        <v>Q4</v>
      </c>
      <c r="E2425" s="4">
        <f>MONTH(SalesDataTable[[#This Row],[Order Date]])</f>
        <v>11</v>
      </c>
      <c r="F2425" s="16" t="str">
        <f>TEXT(SalesDataTable[[#This Row],[Order Date]],"MMM")</f>
        <v>Nov</v>
      </c>
      <c r="G2425" s="4" t="s">
        <v>6</v>
      </c>
      <c r="H2425" s="4" t="s">
        <v>43</v>
      </c>
      <c r="I2425" s="4" t="s">
        <v>2</v>
      </c>
      <c r="J2425" s="4" t="s">
        <v>13</v>
      </c>
      <c r="K2425" s="4" t="s">
        <v>14</v>
      </c>
      <c r="L2425" s="4" t="s">
        <v>15</v>
      </c>
      <c r="M2425" s="8">
        <v>6</v>
      </c>
      <c r="N2425" s="5">
        <v>36.35</v>
      </c>
      <c r="O2425" s="6">
        <v>0</v>
      </c>
      <c r="P2425" s="5">
        <v>13.24</v>
      </c>
      <c r="Q2425" s="5">
        <f t="shared" si="148"/>
        <v>218.10000000000002</v>
      </c>
      <c r="R2425" s="5">
        <f t="shared" si="149"/>
        <v>79.44</v>
      </c>
      <c r="S2425" s="5">
        <f t="shared" si="150"/>
        <v>138.66000000000003</v>
      </c>
      <c r="T2425" s="7">
        <f t="shared" si="151"/>
        <v>0.63576341127922975</v>
      </c>
    </row>
    <row r="2426" spans="1:20" ht="15.6">
      <c r="A2426" s="2">
        <v>2584</v>
      </c>
      <c r="B2426" s="3">
        <v>46349</v>
      </c>
      <c r="C2426" s="4">
        <f>YEAR(SalesDataTable[[#This Row],[Order Date]])</f>
        <v>2026</v>
      </c>
      <c r="D2426" s="16" t="str">
        <f>"Q"&amp;ROUNDUP(MONTH(SalesDataTable[[#This Row],[Order Date]])/3,0)</f>
        <v>Q4</v>
      </c>
      <c r="E2426" s="4">
        <f>MONTH(SalesDataTable[[#This Row],[Order Date]])</f>
        <v>11</v>
      </c>
      <c r="F2426" s="16" t="str">
        <f>TEXT(SalesDataTable[[#This Row],[Order Date]],"MMM")</f>
        <v>Nov</v>
      </c>
      <c r="G2426" s="4" t="s">
        <v>6</v>
      </c>
      <c r="H2426" s="4" t="s">
        <v>27</v>
      </c>
      <c r="I2426" s="4" t="s">
        <v>8</v>
      </c>
      <c r="J2426" s="4" t="s">
        <v>3</v>
      </c>
      <c r="K2426" s="4" t="s">
        <v>23</v>
      </c>
      <c r="L2426" s="4" t="s">
        <v>29</v>
      </c>
      <c r="M2426" s="8">
        <v>15</v>
      </c>
      <c r="N2426" s="5">
        <v>192.23</v>
      </c>
      <c r="O2426" s="6">
        <v>0.15</v>
      </c>
      <c r="P2426" s="5">
        <v>106.34</v>
      </c>
      <c r="Q2426" s="5">
        <f t="shared" si="148"/>
        <v>2450.9324999999999</v>
      </c>
      <c r="R2426" s="5">
        <f t="shared" si="149"/>
        <v>1595.1000000000001</v>
      </c>
      <c r="S2426" s="5">
        <f t="shared" si="150"/>
        <v>855.83249999999975</v>
      </c>
      <c r="T2426" s="7">
        <f t="shared" si="151"/>
        <v>0.34918648310387979</v>
      </c>
    </row>
    <row r="2427" spans="1:20" ht="15.6">
      <c r="A2427" s="2">
        <v>2717</v>
      </c>
      <c r="B2427" s="3">
        <v>46349</v>
      </c>
      <c r="C2427" s="4">
        <f>YEAR(SalesDataTable[[#This Row],[Order Date]])</f>
        <v>2026</v>
      </c>
      <c r="D2427" s="16" t="str">
        <f>"Q"&amp;ROUNDUP(MONTH(SalesDataTable[[#This Row],[Order Date]])/3,0)</f>
        <v>Q4</v>
      </c>
      <c r="E2427" s="4">
        <f>MONTH(SalesDataTable[[#This Row],[Order Date]])</f>
        <v>11</v>
      </c>
      <c r="F2427" s="16" t="str">
        <f>TEXT(SalesDataTable[[#This Row],[Order Date]],"MMM")</f>
        <v>Nov</v>
      </c>
      <c r="G2427" s="4" t="s">
        <v>6</v>
      </c>
      <c r="H2427" s="4" t="s">
        <v>43</v>
      </c>
      <c r="I2427" s="4" t="s">
        <v>2</v>
      </c>
      <c r="J2427" s="4" t="s">
        <v>13</v>
      </c>
      <c r="K2427" s="4" t="s">
        <v>14</v>
      </c>
      <c r="L2427" s="4" t="s">
        <v>48</v>
      </c>
      <c r="M2427" s="8">
        <v>2</v>
      </c>
      <c r="N2427" s="5">
        <v>167.9</v>
      </c>
      <c r="O2427" s="6">
        <v>0.15</v>
      </c>
      <c r="P2427" s="5">
        <v>89.55</v>
      </c>
      <c r="Q2427" s="5">
        <f t="shared" si="148"/>
        <v>285.43</v>
      </c>
      <c r="R2427" s="5">
        <f t="shared" si="149"/>
        <v>179.1</v>
      </c>
      <c r="S2427" s="5">
        <f t="shared" si="150"/>
        <v>106.33000000000001</v>
      </c>
      <c r="T2427" s="7">
        <f t="shared" si="151"/>
        <v>0.37252566303471957</v>
      </c>
    </row>
    <row r="2428" spans="1:20" ht="15.6">
      <c r="A2428" s="2">
        <v>2737</v>
      </c>
      <c r="B2428" s="3">
        <v>46349</v>
      </c>
      <c r="C2428" s="4">
        <f>YEAR(SalesDataTable[[#This Row],[Order Date]])</f>
        <v>2026</v>
      </c>
      <c r="D2428" s="16" t="str">
        <f>"Q"&amp;ROUNDUP(MONTH(SalesDataTable[[#This Row],[Order Date]])/3,0)</f>
        <v>Q4</v>
      </c>
      <c r="E2428" s="4">
        <f>MONTH(SalesDataTable[[#This Row],[Order Date]])</f>
        <v>11</v>
      </c>
      <c r="F2428" s="16" t="str">
        <f>TEXT(SalesDataTable[[#This Row],[Order Date]],"MMM")</f>
        <v>Nov</v>
      </c>
      <c r="G2428" s="4" t="s">
        <v>6</v>
      </c>
      <c r="H2428" s="4" t="s">
        <v>27</v>
      </c>
      <c r="I2428" s="4" t="s">
        <v>2</v>
      </c>
      <c r="J2428" s="4" t="s">
        <v>16</v>
      </c>
      <c r="K2428" s="4" t="s">
        <v>23</v>
      </c>
      <c r="L2428" s="4" t="s">
        <v>40</v>
      </c>
      <c r="M2428" s="8">
        <v>2</v>
      </c>
      <c r="N2428" s="5">
        <v>80.709999999999994</v>
      </c>
      <c r="O2428" s="6">
        <v>0.1</v>
      </c>
      <c r="P2428" s="5">
        <v>39.33</v>
      </c>
      <c r="Q2428" s="5">
        <f t="shared" si="148"/>
        <v>145.27799999999999</v>
      </c>
      <c r="R2428" s="5">
        <f t="shared" si="149"/>
        <v>78.66</v>
      </c>
      <c r="S2428" s="5">
        <f t="shared" si="150"/>
        <v>66.617999999999995</v>
      </c>
      <c r="T2428" s="7">
        <f t="shared" si="151"/>
        <v>0.45855532152149669</v>
      </c>
    </row>
    <row r="2429" spans="1:20" ht="15.6">
      <c r="A2429" s="2">
        <v>3021</v>
      </c>
      <c r="B2429" s="3">
        <v>46349</v>
      </c>
      <c r="C2429" s="4">
        <f>YEAR(SalesDataTable[[#This Row],[Order Date]])</f>
        <v>2026</v>
      </c>
      <c r="D2429" s="16" t="str">
        <f>"Q"&amp;ROUNDUP(MONTH(SalesDataTable[[#This Row],[Order Date]])/3,0)</f>
        <v>Q4</v>
      </c>
      <c r="E2429" s="4">
        <f>MONTH(SalesDataTable[[#This Row],[Order Date]])</f>
        <v>11</v>
      </c>
      <c r="F2429" s="16" t="str">
        <f>TEXT(SalesDataTable[[#This Row],[Order Date]],"MMM")</f>
        <v>Nov</v>
      </c>
      <c r="G2429" s="4" t="s">
        <v>0</v>
      </c>
      <c r="H2429" s="4" t="s">
        <v>50</v>
      </c>
      <c r="I2429" s="4" t="s">
        <v>2</v>
      </c>
      <c r="J2429" s="4" t="s">
        <v>16</v>
      </c>
      <c r="K2429" s="4" t="s">
        <v>9</v>
      </c>
      <c r="L2429" s="4" t="s">
        <v>46</v>
      </c>
      <c r="M2429" s="8">
        <v>1</v>
      </c>
      <c r="N2429" s="5">
        <v>71.66</v>
      </c>
      <c r="O2429" s="6">
        <v>0.2</v>
      </c>
      <c r="P2429" s="5">
        <v>31.83</v>
      </c>
      <c r="Q2429" s="5">
        <f t="shared" si="148"/>
        <v>57.328000000000003</v>
      </c>
      <c r="R2429" s="5">
        <f t="shared" si="149"/>
        <v>31.83</v>
      </c>
      <c r="S2429" s="5">
        <f t="shared" si="150"/>
        <v>25.498000000000005</v>
      </c>
      <c r="T2429" s="7">
        <f t="shared" si="151"/>
        <v>0.44477393245883345</v>
      </c>
    </row>
    <row r="2430" spans="1:20" ht="15.6">
      <c r="A2430" s="2">
        <v>5199</v>
      </c>
      <c r="B2430" s="3">
        <v>46349</v>
      </c>
      <c r="C2430" s="4">
        <f>YEAR(SalesDataTable[[#This Row],[Order Date]])</f>
        <v>2026</v>
      </c>
      <c r="D2430" s="16" t="str">
        <f>"Q"&amp;ROUNDUP(MONTH(SalesDataTable[[#This Row],[Order Date]])/3,0)</f>
        <v>Q4</v>
      </c>
      <c r="E2430" s="4">
        <f>MONTH(SalesDataTable[[#This Row],[Order Date]])</f>
        <v>11</v>
      </c>
      <c r="F2430" s="16" t="str">
        <f>TEXT(SalesDataTable[[#This Row],[Order Date]],"MMM")</f>
        <v>Nov</v>
      </c>
      <c r="G2430" s="4" t="s">
        <v>11</v>
      </c>
      <c r="H2430" s="4" t="s">
        <v>18</v>
      </c>
      <c r="I2430" s="4" t="s">
        <v>2</v>
      </c>
      <c r="J2430" s="4" t="s">
        <v>3</v>
      </c>
      <c r="K2430" s="4" t="s">
        <v>23</v>
      </c>
      <c r="L2430" s="4" t="s">
        <v>51</v>
      </c>
      <c r="M2430" s="8">
        <v>5</v>
      </c>
      <c r="N2430" s="5">
        <v>125.23</v>
      </c>
      <c r="O2430" s="6">
        <v>0.05</v>
      </c>
      <c r="P2430" s="5">
        <v>59.84</v>
      </c>
      <c r="Q2430" s="5">
        <f t="shared" si="148"/>
        <v>594.84249999999997</v>
      </c>
      <c r="R2430" s="5">
        <f t="shared" si="149"/>
        <v>299.20000000000005</v>
      </c>
      <c r="S2430" s="5">
        <f t="shared" si="150"/>
        <v>295.64249999999993</v>
      </c>
      <c r="T2430" s="7">
        <f t="shared" si="151"/>
        <v>0.49700971265503041</v>
      </c>
    </row>
    <row r="2431" spans="1:20" ht="15.6">
      <c r="A2431" s="2">
        <v>1202</v>
      </c>
      <c r="B2431" s="3">
        <v>46350</v>
      </c>
      <c r="C2431" s="4">
        <f>YEAR(SalesDataTable[[#This Row],[Order Date]])</f>
        <v>2026</v>
      </c>
      <c r="D2431" s="16" t="str">
        <f>"Q"&amp;ROUNDUP(MONTH(SalesDataTable[[#This Row],[Order Date]])/3,0)</f>
        <v>Q4</v>
      </c>
      <c r="E2431" s="4">
        <f>MONTH(SalesDataTable[[#This Row],[Order Date]])</f>
        <v>11</v>
      </c>
      <c r="F2431" s="16" t="str">
        <f>TEXT(SalesDataTable[[#This Row],[Order Date]],"MMM")</f>
        <v>Nov</v>
      </c>
      <c r="G2431" s="4" t="s">
        <v>0</v>
      </c>
      <c r="H2431" s="4" t="s">
        <v>50</v>
      </c>
      <c r="I2431" s="4" t="s">
        <v>28</v>
      </c>
      <c r="J2431" s="4" t="s">
        <v>3</v>
      </c>
      <c r="K2431" s="4" t="s">
        <v>9</v>
      </c>
      <c r="L2431" s="4" t="s">
        <v>10</v>
      </c>
      <c r="M2431" s="8">
        <v>2</v>
      </c>
      <c r="N2431" s="5">
        <v>91.33</v>
      </c>
      <c r="O2431" s="6">
        <v>0.15</v>
      </c>
      <c r="P2431" s="5">
        <v>45.45</v>
      </c>
      <c r="Q2431" s="5">
        <f t="shared" si="148"/>
        <v>155.261</v>
      </c>
      <c r="R2431" s="5">
        <f t="shared" si="149"/>
        <v>90.9</v>
      </c>
      <c r="S2431" s="5">
        <f t="shared" si="150"/>
        <v>64.36099999999999</v>
      </c>
      <c r="T2431" s="7">
        <f t="shared" si="151"/>
        <v>0.41453423589954974</v>
      </c>
    </row>
    <row r="2432" spans="1:20" ht="15.6">
      <c r="A2432" s="2">
        <v>1365</v>
      </c>
      <c r="B2432" s="3">
        <v>46350</v>
      </c>
      <c r="C2432" s="4">
        <f>YEAR(SalesDataTable[[#This Row],[Order Date]])</f>
        <v>2026</v>
      </c>
      <c r="D2432" s="16" t="str">
        <f>"Q"&amp;ROUNDUP(MONTH(SalesDataTable[[#This Row],[Order Date]])/3,0)</f>
        <v>Q4</v>
      </c>
      <c r="E2432" s="4">
        <f>MONTH(SalesDataTable[[#This Row],[Order Date]])</f>
        <v>11</v>
      </c>
      <c r="F2432" s="16" t="str">
        <f>TEXT(SalesDataTable[[#This Row],[Order Date]],"MMM")</f>
        <v>Nov</v>
      </c>
      <c r="G2432" s="4" t="s">
        <v>0</v>
      </c>
      <c r="H2432" s="4" t="s">
        <v>1</v>
      </c>
      <c r="I2432" s="4" t="s">
        <v>28</v>
      </c>
      <c r="J2432" s="4" t="s">
        <v>13</v>
      </c>
      <c r="K2432" s="4" t="s">
        <v>9</v>
      </c>
      <c r="L2432" s="4" t="s">
        <v>37</v>
      </c>
      <c r="M2432" s="8">
        <v>4</v>
      </c>
      <c r="N2432" s="5">
        <v>155.91</v>
      </c>
      <c r="O2432" s="6">
        <v>0</v>
      </c>
      <c r="P2432" s="5">
        <v>79.91</v>
      </c>
      <c r="Q2432" s="5">
        <f t="shared" si="148"/>
        <v>623.64</v>
      </c>
      <c r="R2432" s="5">
        <f t="shared" si="149"/>
        <v>319.64</v>
      </c>
      <c r="S2432" s="5">
        <f t="shared" si="150"/>
        <v>304</v>
      </c>
      <c r="T2432" s="7">
        <f t="shared" si="151"/>
        <v>0.48746071451478418</v>
      </c>
    </row>
    <row r="2433" spans="1:20" ht="15.6">
      <c r="A2433" s="2">
        <v>2575</v>
      </c>
      <c r="B2433" s="3">
        <v>46350</v>
      </c>
      <c r="C2433" s="4">
        <f>YEAR(SalesDataTable[[#This Row],[Order Date]])</f>
        <v>2026</v>
      </c>
      <c r="D2433" s="16" t="str">
        <f>"Q"&amp;ROUNDUP(MONTH(SalesDataTable[[#This Row],[Order Date]])/3,0)</f>
        <v>Q4</v>
      </c>
      <c r="E2433" s="4">
        <f>MONTH(SalesDataTable[[#This Row],[Order Date]])</f>
        <v>11</v>
      </c>
      <c r="F2433" s="16" t="str">
        <f>TEXT(SalesDataTable[[#This Row],[Order Date]],"MMM")</f>
        <v>Nov</v>
      </c>
      <c r="G2433" s="4" t="s">
        <v>11</v>
      </c>
      <c r="H2433" s="4" t="s">
        <v>39</v>
      </c>
      <c r="I2433" s="4" t="s">
        <v>19</v>
      </c>
      <c r="J2433" s="4" t="s">
        <v>3</v>
      </c>
      <c r="K2433" s="4" t="s">
        <v>34</v>
      </c>
      <c r="L2433" s="4" t="s">
        <v>35</v>
      </c>
      <c r="M2433" s="8">
        <v>1</v>
      </c>
      <c r="N2433" s="5">
        <v>39.42</v>
      </c>
      <c r="O2433" s="6">
        <v>0</v>
      </c>
      <c r="P2433" s="5">
        <v>14.63</v>
      </c>
      <c r="Q2433" s="5">
        <f t="shared" si="148"/>
        <v>39.42</v>
      </c>
      <c r="R2433" s="5">
        <f t="shared" si="149"/>
        <v>14.63</v>
      </c>
      <c r="S2433" s="5">
        <f t="shared" si="150"/>
        <v>24.79</v>
      </c>
      <c r="T2433" s="7">
        <f t="shared" si="151"/>
        <v>0.62886859462201927</v>
      </c>
    </row>
    <row r="2434" spans="1:20" ht="15.6">
      <c r="A2434" s="2">
        <v>2673</v>
      </c>
      <c r="B2434" s="3">
        <v>46350</v>
      </c>
      <c r="C2434" s="4">
        <f>YEAR(SalesDataTable[[#This Row],[Order Date]])</f>
        <v>2026</v>
      </c>
      <c r="D2434" s="16" t="str">
        <f>"Q"&amp;ROUNDUP(MONTH(SalesDataTable[[#This Row],[Order Date]])/3,0)</f>
        <v>Q4</v>
      </c>
      <c r="E2434" s="4">
        <f>MONTH(SalesDataTable[[#This Row],[Order Date]])</f>
        <v>11</v>
      </c>
      <c r="F2434" s="16" t="str">
        <f>TEXT(SalesDataTable[[#This Row],[Order Date]],"MMM")</f>
        <v>Nov</v>
      </c>
      <c r="G2434" s="4" t="s">
        <v>11</v>
      </c>
      <c r="H2434" s="4" t="s">
        <v>12</v>
      </c>
      <c r="I2434" s="4" t="s">
        <v>2</v>
      </c>
      <c r="J2434" s="4" t="s">
        <v>3</v>
      </c>
      <c r="K2434" s="4" t="s">
        <v>4</v>
      </c>
      <c r="L2434" s="4" t="s">
        <v>22</v>
      </c>
      <c r="M2434" s="8">
        <v>2</v>
      </c>
      <c r="N2434" s="5">
        <v>51.56</v>
      </c>
      <c r="O2434" s="6">
        <v>0.05</v>
      </c>
      <c r="P2434" s="5">
        <v>22.7</v>
      </c>
      <c r="Q2434" s="5">
        <f t="shared" ref="Q2434:Q2497" si="152">M2434*N2434*(1-O2434)</f>
        <v>97.963999999999999</v>
      </c>
      <c r="R2434" s="5">
        <f t="shared" ref="R2434:R2497" si="153">M2434*P2434</f>
        <v>45.4</v>
      </c>
      <c r="S2434" s="5">
        <f t="shared" ref="S2434:S2497" si="154">Q2434-R2434</f>
        <v>52.564</v>
      </c>
      <c r="T2434" s="7">
        <f t="shared" ref="T2434:T2497" si="155">IFERROR(S2434/Q2434,0)</f>
        <v>0.5365644522477645</v>
      </c>
    </row>
    <row r="2435" spans="1:20" ht="15.6">
      <c r="A2435" s="2">
        <v>4145</v>
      </c>
      <c r="B2435" s="3">
        <v>46350</v>
      </c>
      <c r="C2435" s="4">
        <f>YEAR(SalesDataTable[[#This Row],[Order Date]])</f>
        <v>2026</v>
      </c>
      <c r="D2435" s="16" t="str">
        <f>"Q"&amp;ROUNDUP(MONTH(SalesDataTable[[#This Row],[Order Date]])/3,0)</f>
        <v>Q4</v>
      </c>
      <c r="E2435" s="4">
        <f>MONTH(SalesDataTable[[#This Row],[Order Date]])</f>
        <v>11</v>
      </c>
      <c r="F2435" s="16" t="str">
        <f>TEXT(SalesDataTable[[#This Row],[Order Date]],"MMM")</f>
        <v>Nov</v>
      </c>
      <c r="G2435" s="4" t="s">
        <v>0</v>
      </c>
      <c r="H2435" s="4" t="s">
        <v>1</v>
      </c>
      <c r="I2435" s="4" t="s">
        <v>2</v>
      </c>
      <c r="J2435" s="4" t="s">
        <v>3</v>
      </c>
      <c r="K2435" s="4" t="s">
        <v>23</v>
      </c>
      <c r="L2435" s="4" t="s">
        <v>51</v>
      </c>
      <c r="M2435" s="8">
        <v>1</v>
      </c>
      <c r="N2435" s="5">
        <v>120.49</v>
      </c>
      <c r="O2435" s="6">
        <v>0.15</v>
      </c>
      <c r="P2435" s="5">
        <v>61.22</v>
      </c>
      <c r="Q2435" s="5">
        <f t="shared" si="152"/>
        <v>102.4165</v>
      </c>
      <c r="R2435" s="5">
        <f t="shared" si="153"/>
        <v>61.22</v>
      </c>
      <c r="S2435" s="5">
        <f t="shared" si="154"/>
        <v>41.1965</v>
      </c>
      <c r="T2435" s="7">
        <f t="shared" si="155"/>
        <v>0.40224475548373556</v>
      </c>
    </row>
    <row r="2436" spans="1:20" ht="15.6">
      <c r="A2436" s="2">
        <v>4610</v>
      </c>
      <c r="B2436" s="3">
        <v>46350</v>
      </c>
      <c r="C2436" s="4">
        <f>YEAR(SalesDataTable[[#This Row],[Order Date]])</f>
        <v>2026</v>
      </c>
      <c r="D2436" s="16" t="str">
        <f>"Q"&amp;ROUNDUP(MONTH(SalesDataTable[[#This Row],[Order Date]])/3,0)</f>
        <v>Q4</v>
      </c>
      <c r="E2436" s="4">
        <f>MONTH(SalesDataTable[[#This Row],[Order Date]])</f>
        <v>11</v>
      </c>
      <c r="F2436" s="16" t="str">
        <f>TEXT(SalesDataTable[[#This Row],[Order Date]],"MMM")</f>
        <v>Nov</v>
      </c>
      <c r="G2436" s="4" t="s">
        <v>11</v>
      </c>
      <c r="H2436" s="4" t="s">
        <v>52</v>
      </c>
      <c r="I2436" s="4" t="s">
        <v>19</v>
      </c>
      <c r="J2436" s="4" t="s">
        <v>3</v>
      </c>
      <c r="K2436" s="4" t="s">
        <v>9</v>
      </c>
      <c r="L2436" s="4" t="s">
        <v>37</v>
      </c>
      <c r="M2436" s="8">
        <v>2</v>
      </c>
      <c r="N2436" s="5">
        <v>153.96</v>
      </c>
      <c r="O2436" s="6">
        <v>0</v>
      </c>
      <c r="P2436" s="5">
        <v>79.33</v>
      </c>
      <c r="Q2436" s="5">
        <f t="shared" si="152"/>
        <v>307.92</v>
      </c>
      <c r="R2436" s="5">
        <f t="shared" si="153"/>
        <v>158.66</v>
      </c>
      <c r="S2436" s="5">
        <f t="shared" si="154"/>
        <v>149.26000000000002</v>
      </c>
      <c r="T2436" s="7">
        <f t="shared" si="155"/>
        <v>0.48473629514159527</v>
      </c>
    </row>
    <row r="2437" spans="1:20" ht="15.6">
      <c r="A2437" s="2">
        <v>4721</v>
      </c>
      <c r="B2437" s="3">
        <v>46350</v>
      </c>
      <c r="C2437" s="4">
        <f>YEAR(SalesDataTable[[#This Row],[Order Date]])</f>
        <v>2026</v>
      </c>
      <c r="D2437" s="16" t="str">
        <f>"Q"&amp;ROUNDUP(MONTH(SalesDataTable[[#This Row],[Order Date]])/3,0)</f>
        <v>Q4</v>
      </c>
      <c r="E2437" s="4">
        <f>MONTH(SalesDataTable[[#This Row],[Order Date]])</f>
        <v>11</v>
      </c>
      <c r="F2437" s="16" t="str">
        <f>TEXT(SalesDataTable[[#This Row],[Order Date]],"MMM")</f>
        <v>Nov</v>
      </c>
      <c r="G2437" s="4" t="s">
        <v>11</v>
      </c>
      <c r="H2437" s="4" t="s">
        <v>52</v>
      </c>
      <c r="I2437" s="4" t="s">
        <v>19</v>
      </c>
      <c r="J2437" s="4" t="s">
        <v>13</v>
      </c>
      <c r="K2437" s="4" t="s">
        <v>4</v>
      </c>
      <c r="L2437" s="4" t="s">
        <v>26</v>
      </c>
      <c r="M2437" s="8">
        <v>1</v>
      </c>
      <c r="N2437" s="5">
        <v>39.85</v>
      </c>
      <c r="O2437" s="6">
        <v>0</v>
      </c>
      <c r="P2437" s="5">
        <v>16.3</v>
      </c>
      <c r="Q2437" s="5">
        <f t="shared" si="152"/>
        <v>39.85</v>
      </c>
      <c r="R2437" s="5">
        <f t="shared" si="153"/>
        <v>16.3</v>
      </c>
      <c r="S2437" s="5">
        <f t="shared" si="154"/>
        <v>23.55</v>
      </c>
      <c r="T2437" s="7">
        <f t="shared" si="155"/>
        <v>0.59096612296110418</v>
      </c>
    </row>
    <row r="2438" spans="1:20" ht="15.6">
      <c r="A2438" s="2">
        <v>324</v>
      </c>
      <c r="B2438" s="3">
        <v>46351</v>
      </c>
      <c r="C2438" s="4">
        <f>YEAR(SalesDataTable[[#This Row],[Order Date]])</f>
        <v>2026</v>
      </c>
      <c r="D2438" s="16" t="str">
        <f>"Q"&amp;ROUNDUP(MONTH(SalesDataTable[[#This Row],[Order Date]])/3,0)</f>
        <v>Q4</v>
      </c>
      <c r="E2438" s="4">
        <f>MONTH(SalesDataTable[[#This Row],[Order Date]])</f>
        <v>11</v>
      </c>
      <c r="F2438" s="16" t="str">
        <f>TEXT(SalesDataTable[[#This Row],[Order Date]],"MMM")</f>
        <v>Nov</v>
      </c>
      <c r="G2438" s="4" t="s">
        <v>20</v>
      </c>
      <c r="H2438" s="4" t="s">
        <v>47</v>
      </c>
      <c r="I2438" s="4" t="s">
        <v>28</v>
      </c>
      <c r="J2438" s="4" t="s">
        <v>3</v>
      </c>
      <c r="K2438" s="4" t="s">
        <v>4</v>
      </c>
      <c r="L2438" s="4" t="s">
        <v>30</v>
      </c>
      <c r="M2438" s="8">
        <v>2</v>
      </c>
      <c r="N2438" s="5">
        <v>103.88</v>
      </c>
      <c r="O2438" s="6">
        <v>0.15</v>
      </c>
      <c r="P2438" s="5">
        <v>49.26</v>
      </c>
      <c r="Q2438" s="5">
        <f t="shared" si="152"/>
        <v>176.59599999999998</v>
      </c>
      <c r="R2438" s="5">
        <f t="shared" si="153"/>
        <v>98.52</v>
      </c>
      <c r="S2438" s="5">
        <f t="shared" si="154"/>
        <v>78.075999999999979</v>
      </c>
      <c r="T2438" s="7">
        <f t="shared" si="155"/>
        <v>0.44211646922920106</v>
      </c>
    </row>
    <row r="2439" spans="1:20" ht="15.6">
      <c r="A2439" s="2">
        <v>559</v>
      </c>
      <c r="B2439" s="3">
        <v>46351</v>
      </c>
      <c r="C2439" s="4">
        <f>YEAR(SalesDataTable[[#This Row],[Order Date]])</f>
        <v>2026</v>
      </c>
      <c r="D2439" s="16" t="str">
        <f>"Q"&amp;ROUNDUP(MONTH(SalesDataTable[[#This Row],[Order Date]])/3,0)</f>
        <v>Q4</v>
      </c>
      <c r="E2439" s="4">
        <f>MONTH(SalesDataTable[[#This Row],[Order Date]])</f>
        <v>11</v>
      </c>
      <c r="F2439" s="16" t="str">
        <f>TEXT(SalesDataTable[[#This Row],[Order Date]],"MMM")</f>
        <v>Nov</v>
      </c>
      <c r="G2439" s="4" t="s">
        <v>20</v>
      </c>
      <c r="H2439" s="4" t="s">
        <v>31</v>
      </c>
      <c r="I2439" s="4" t="s">
        <v>2</v>
      </c>
      <c r="J2439" s="4" t="s">
        <v>3</v>
      </c>
      <c r="K2439" s="4" t="s">
        <v>14</v>
      </c>
      <c r="L2439" s="4" t="s">
        <v>44</v>
      </c>
      <c r="M2439" s="8">
        <v>2</v>
      </c>
      <c r="N2439" s="5">
        <v>134.19</v>
      </c>
      <c r="O2439" s="6">
        <v>0.1</v>
      </c>
      <c r="P2439" s="5">
        <v>65.39</v>
      </c>
      <c r="Q2439" s="5">
        <f t="shared" si="152"/>
        <v>241.542</v>
      </c>
      <c r="R2439" s="5">
        <f t="shared" si="153"/>
        <v>130.78</v>
      </c>
      <c r="S2439" s="5">
        <f t="shared" si="154"/>
        <v>110.762</v>
      </c>
      <c r="T2439" s="7">
        <f t="shared" si="155"/>
        <v>0.45856207202060095</v>
      </c>
    </row>
    <row r="2440" spans="1:20" ht="15.6">
      <c r="A2440" s="2">
        <v>1108</v>
      </c>
      <c r="B2440" s="3">
        <v>46351</v>
      </c>
      <c r="C2440" s="4">
        <f>YEAR(SalesDataTable[[#This Row],[Order Date]])</f>
        <v>2026</v>
      </c>
      <c r="D2440" s="16" t="str">
        <f>"Q"&amp;ROUNDUP(MONTH(SalesDataTable[[#This Row],[Order Date]])/3,0)</f>
        <v>Q4</v>
      </c>
      <c r="E2440" s="4">
        <f>MONTH(SalesDataTable[[#This Row],[Order Date]])</f>
        <v>11</v>
      </c>
      <c r="F2440" s="16" t="str">
        <f>TEXT(SalesDataTable[[#This Row],[Order Date]],"MMM")</f>
        <v>Nov</v>
      </c>
      <c r="G2440" s="4" t="s">
        <v>6</v>
      </c>
      <c r="H2440" s="4" t="s">
        <v>7</v>
      </c>
      <c r="I2440" s="4" t="s">
        <v>28</v>
      </c>
      <c r="J2440" s="4" t="s">
        <v>13</v>
      </c>
      <c r="K2440" s="4" t="s">
        <v>14</v>
      </c>
      <c r="L2440" s="4" t="s">
        <v>15</v>
      </c>
      <c r="M2440" s="8">
        <v>1</v>
      </c>
      <c r="N2440" s="5">
        <v>37.06</v>
      </c>
      <c r="O2440" s="6">
        <v>0.1</v>
      </c>
      <c r="P2440" s="5">
        <v>13.18</v>
      </c>
      <c r="Q2440" s="5">
        <f t="shared" si="152"/>
        <v>33.354000000000006</v>
      </c>
      <c r="R2440" s="5">
        <f t="shared" si="153"/>
        <v>13.18</v>
      </c>
      <c r="S2440" s="5">
        <f t="shared" si="154"/>
        <v>20.174000000000007</v>
      </c>
      <c r="T2440" s="7">
        <f t="shared" si="155"/>
        <v>0.6048449961024166</v>
      </c>
    </row>
    <row r="2441" spans="1:20" ht="15.6">
      <c r="A2441" s="2">
        <v>1344</v>
      </c>
      <c r="B2441" s="3">
        <v>46351</v>
      </c>
      <c r="C2441" s="4">
        <f>YEAR(SalesDataTable[[#This Row],[Order Date]])</f>
        <v>2026</v>
      </c>
      <c r="D2441" s="16" t="str">
        <f>"Q"&amp;ROUNDUP(MONTH(SalesDataTable[[#This Row],[Order Date]])/3,0)</f>
        <v>Q4</v>
      </c>
      <c r="E2441" s="4">
        <f>MONTH(SalesDataTable[[#This Row],[Order Date]])</f>
        <v>11</v>
      </c>
      <c r="F2441" s="16" t="str">
        <f>TEXT(SalesDataTable[[#This Row],[Order Date]],"MMM")</f>
        <v>Nov</v>
      </c>
      <c r="G2441" s="4" t="s">
        <v>11</v>
      </c>
      <c r="H2441" s="4" t="s">
        <v>39</v>
      </c>
      <c r="I2441" s="4" t="s">
        <v>2</v>
      </c>
      <c r="J2441" s="4" t="s">
        <v>13</v>
      </c>
      <c r="K2441" s="4" t="s">
        <v>14</v>
      </c>
      <c r="L2441" s="4" t="s">
        <v>44</v>
      </c>
      <c r="M2441" s="8">
        <v>4</v>
      </c>
      <c r="N2441" s="5">
        <v>135.21</v>
      </c>
      <c r="O2441" s="6">
        <v>0.05</v>
      </c>
      <c r="P2441" s="5">
        <v>68.64</v>
      </c>
      <c r="Q2441" s="5">
        <f t="shared" si="152"/>
        <v>513.798</v>
      </c>
      <c r="R2441" s="5">
        <f t="shared" si="153"/>
        <v>274.56</v>
      </c>
      <c r="S2441" s="5">
        <f t="shared" si="154"/>
        <v>239.238</v>
      </c>
      <c r="T2441" s="7">
        <f t="shared" si="155"/>
        <v>0.46562656919645462</v>
      </c>
    </row>
    <row r="2442" spans="1:20" ht="15.6">
      <c r="A2442" s="2">
        <v>1922</v>
      </c>
      <c r="B2442" s="3">
        <v>46351</v>
      </c>
      <c r="C2442" s="4">
        <f>YEAR(SalesDataTable[[#This Row],[Order Date]])</f>
        <v>2026</v>
      </c>
      <c r="D2442" s="16" t="str">
        <f>"Q"&amp;ROUNDUP(MONTH(SalesDataTable[[#This Row],[Order Date]])/3,0)</f>
        <v>Q4</v>
      </c>
      <c r="E2442" s="4">
        <f>MONTH(SalesDataTable[[#This Row],[Order Date]])</f>
        <v>11</v>
      </c>
      <c r="F2442" s="16" t="str">
        <f>TEXT(SalesDataTable[[#This Row],[Order Date]],"MMM")</f>
        <v>Nov</v>
      </c>
      <c r="G2442" s="4" t="s">
        <v>0</v>
      </c>
      <c r="H2442" s="4" t="s">
        <v>36</v>
      </c>
      <c r="I2442" s="4" t="s">
        <v>28</v>
      </c>
      <c r="J2442" s="4" t="s">
        <v>3</v>
      </c>
      <c r="K2442" s="4" t="s">
        <v>9</v>
      </c>
      <c r="L2442" s="4" t="s">
        <v>17</v>
      </c>
      <c r="M2442" s="8">
        <v>2</v>
      </c>
      <c r="N2442" s="5">
        <v>145.77000000000001</v>
      </c>
      <c r="O2442" s="6">
        <v>0.1</v>
      </c>
      <c r="P2442" s="5">
        <v>78.14</v>
      </c>
      <c r="Q2442" s="5">
        <f t="shared" si="152"/>
        <v>262.38600000000002</v>
      </c>
      <c r="R2442" s="5">
        <f t="shared" si="153"/>
        <v>156.28</v>
      </c>
      <c r="S2442" s="5">
        <f t="shared" si="154"/>
        <v>106.10600000000002</v>
      </c>
      <c r="T2442" s="7">
        <f t="shared" si="155"/>
        <v>0.40438895367893107</v>
      </c>
    </row>
    <row r="2443" spans="1:20" ht="15.6">
      <c r="A2443" s="2">
        <v>2343</v>
      </c>
      <c r="B2443" s="3">
        <v>46351</v>
      </c>
      <c r="C2443" s="4">
        <f>YEAR(SalesDataTable[[#This Row],[Order Date]])</f>
        <v>2026</v>
      </c>
      <c r="D2443" s="16" t="str">
        <f>"Q"&amp;ROUNDUP(MONTH(SalesDataTable[[#This Row],[Order Date]])/3,0)</f>
        <v>Q4</v>
      </c>
      <c r="E2443" s="4">
        <f>MONTH(SalesDataTable[[#This Row],[Order Date]])</f>
        <v>11</v>
      </c>
      <c r="F2443" s="16" t="str">
        <f>TEXT(SalesDataTable[[#This Row],[Order Date]],"MMM")</f>
        <v>Nov</v>
      </c>
      <c r="G2443" s="4" t="s">
        <v>0</v>
      </c>
      <c r="H2443" s="4" t="s">
        <v>50</v>
      </c>
      <c r="I2443" s="4" t="s">
        <v>19</v>
      </c>
      <c r="J2443" s="4" t="s">
        <v>13</v>
      </c>
      <c r="K2443" s="4" t="s">
        <v>23</v>
      </c>
      <c r="L2443" s="4" t="s">
        <v>51</v>
      </c>
      <c r="M2443" s="8">
        <v>1</v>
      </c>
      <c r="N2443" s="5">
        <v>121.53</v>
      </c>
      <c r="O2443" s="6">
        <v>0.15</v>
      </c>
      <c r="P2443" s="5">
        <v>62.14</v>
      </c>
      <c r="Q2443" s="5">
        <f t="shared" si="152"/>
        <v>103.3005</v>
      </c>
      <c r="R2443" s="5">
        <f t="shared" si="153"/>
        <v>62.14</v>
      </c>
      <c r="S2443" s="5">
        <f t="shared" si="154"/>
        <v>41.160499999999999</v>
      </c>
      <c r="T2443" s="7">
        <f t="shared" si="155"/>
        <v>0.39845402490791426</v>
      </c>
    </row>
    <row r="2444" spans="1:20" ht="15.6">
      <c r="A2444" s="2">
        <v>2466</v>
      </c>
      <c r="B2444" s="3">
        <v>46351</v>
      </c>
      <c r="C2444" s="4">
        <f>YEAR(SalesDataTable[[#This Row],[Order Date]])</f>
        <v>2026</v>
      </c>
      <c r="D2444" s="16" t="str">
        <f>"Q"&amp;ROUNDUP(MONTH(SalesDataTable[[#This Row],[Order Date]])/3,0)</f>
        <v>Q4</v>
      </c>
      <c r="E2444" s="4">
        <f>MONTH(SalesDataTable[[#This Row],[Order Date]])</f>
        <v>11</v>
      </c>
      <c r="F2444" s="16" t="str">
        <f>TEXT(SalesDataTable[[#This Row],[Order Date]],"MMM")</f>
        <v>Nov</v>
      </c>
      <c r="G2444" s="4" t="s">
        <v>11</v>
      </c>
      <c r="H2444" s="4" t="s">
        <v>12</v>
      </c>
      <c r="I2444" s="4" t="s">
        <v>2</v>
      </c>
      <c r="J2444" s="4" t="s">
        <v>16</v>
      </c>
      <c r="K2444" s="4" t="s">
        <v>4</v>
      </c>
      <c r="L2444" s="4" t="s">
        <v>26</v>
      </c>
      <c r="M2444" s="8">
        <v>2</v>
      </c>
      <c r="N2444" s="5">
        <v>40.51</v>
      </c>
      <c r="O2444" s="6">
        <v>0.05</v>
      </c>
      <c r="P2444" s="5">
        <v>16.45</v>
      </c>
      <c r="Q2444" s="5">
        <f t="shared" si="152"/>
        <v>76.968999999999994</v>
      </c>
      <c r="R2444" s="5">
        <f t="shared" si="153"/>
        <v>32.9</v>
      </c>
      <c r="S2444" s="5">
        <f t="shared" si="154"/>
        <v>44.068999999999996</v>
      </c>
      <c r="T2444" s="7">
        <f t="shared" si="155"/>
        <v>0.5725551845548208</v>
      </c>
    </row>
    <row r="2445" spans="1:20" ht="15.6">
      <c r="A2445" s="2">
        <v>2647</v>
      </c>
      <c r="B2445" s="3">
        <v>46351</v>
      </c>
      <c r="C2445" s="4">
        <f>YEAR(SalesDataTable[[#This Row],[Order Date]])</f>
        <v>2026</v>
      </c>
      <c r="D2445" s="16" t="str">
        <f>"Q"&amp;ROUNDUP(MONTH(SalesDataTable[[#This Row],[Order Date]])/3,0)</f>
        <v>Q4</v>
      </c>
      <c r="E2445" s="4">
        <f>MONTH(SalesDataTable[[#This Row],[Order Date]])</f>
        <v>11</v>
      </c>
      <c r="F2445" s="16" t="str">
        <f>TEXT(SalesDataTable[[#This Row],[Order Date]],"MMM")</f>
        <v>Nov</v>
      </c>
      <c r="G2445" s="4" t="s">
        <v>11</v>
      </c>
      <c r="H2445" s="4" t="s">
        <v>25</v>
      </c>
      <c r="I2445" s="4" t="s">
        <v>2</v>
      </c>
      <c r="J2445" s="4" t="s">
        <v>13</v>
      </c>
      <c r="K2445" s="4" t="s">
        <v>9</v>
      </c>
      <c r="L2445" s="4" t="s">
        <v>46</v>
      </c>
      <c r="M2445" s="8">
        <v>1</v>
      </c>
      <c r="N2445" s="5">
        <v>70.099999999999994</v>
      </c>
      <c r="O2445" s="6">
        <v>0.15</v>
      </c>
      <c r="P2445" s="5">
        <v>32.28</v>
      </c>
      <c r="Q2445" s="5">
        <f t="shared" si="152"/>
        <v>59.584999999999994</v>
      </c>
      <c r="R2445" s="5">
        <f t="shared" si="153"/>
        <v>32.28</v>
      </c>
      <c r="S2445" s="5">
        <f t="shared" si="154"/>
        <v>27.304999999999993</v>
      </c>
      <c r="T2445" s="7">
        <f t="shared" si="155"/>
        <v>0.45825291600234952</v>
      </c>
    </row>
    <row r="2446" spans="1:20" ht="15.6">
      <c r="A2446" s="2">
        <v>2958</v>
      </c>
      <c r="B2446" s="3">
        <v>46351</v>
      </c>
      <c r="C2446" s="4">
        <f>YEAR(SalesDataTable[[#This Row],[Order Date]])</f>
        <v>2026</v>
      </c>
      <c r="D2446" s="16" t="str">
        <f>"Q"&amp;ROUNDUP(MONTH(SalesDataTable[[#This Row],[Order Date]])/3,0)</f>
        <v>Q4</v>
      </c>
      <c r="E2446" s="4">
        <f>MONTH(SalesDataTable[[#This Row],[Order Date]])</f>
        <v>11</v>
      </c>
      <c r="F2446" s="16" t="str">
        <f>TEXT(SalesDataTable[[#This Row],[Order Date]],"MMM")</f>
        <v>Nov</v>
      </c>
      <c r="G2446" s="4" t="s">
        <v>6</v>
      </c>
      <c r="H2446" s="4" t="s">
        <v>43</v>
      </c>
      <c r="I2446" s="4" t="s">
        <v>28</v>
      </c>
      <c r="J2446" s="4" t="s">
        <v>13</v>
      </c>
      <c r="K2446" s="4" t="s">
        <v>9</v>
      </c>
      <c r="L2446" s="4" t="s">
        <v>17</v>
      </c>
      <c r="M2446" s="8">
        <v>1</v>
      </c>
      <c r="N2446" s="5">
        <v>144.25</v>
      </c>
      <c r="O2446" s="6">
        <v>0.1</v>
      </c>
      <c r="P2446" s="5">
        <v>79.55</v>
      </c>
      <c r="Q2446" s="5">
        <f t="shared" si="152"/>
        <v>129.82500000000002</v>
      </c>
      <c r="R2446" s="5">
        <f t="shared" si="153"/>
        <v>79.55</v>
      </c>
      <c r="S2446" s="5">
        <f t="shared" si="154"/>
        <v>50.27500000000002</v>
      </c>
      <c r="T2446" s="7">
        <f t="shared" si="155"/>
        <v>0.38725207009435791</v>
      </c>
    </row>
    <row r="2447" spans="1:20" ht="15.6">
      <c r="A2447" s="2">
        <v>3527</v>
      </c>
      <c r="B2447" s="3">
        <v>46351</v>
      </c>
      <c r="C2447" s="4">
        <f>YEAR(SalesDataTable[[#This Row],[Order Date]])</f>
        <v>2026</v>
      </c>
      <c r="D2447" s="16" t="str">
        <f>"Q"&amp;ROUNDUP(MONTH(SalesDataTable[[#This Row],[Order Date]])/3,0)</f>
        <v>Q4</v>
      </c>
      <c r="E2447" s="4">
        <f>MONTH(SalesDataTable[[#This Row],[Order Date]])</f>
        <v>11</v>
      </c>
      <c r="F2447" s="16" t="str">
        <f>TEXT(SalesDataTable[[#This Row],[Order Date]],"MMM")</f>
        <v>Nov</v>
      </c>
      <c r="G2447" s="4" t="s">
        <v>6</v>
      </c>
      <c r="H2447" s="4" t="s">
        <v>27</v>
      </c>
      <c r="I2447" s="4" t="s">
        <v>28</v>
      </c>
      <c r="J2447" s="4" t="s">
        <v>3</v>
      </c>
      <c r="K2447" s="4" t="s">
        <v>9</v>
      </c>
      <c r="L2447" s="4" t="s">
        <v>17</v>
      </c>
      <c r="M2447" s="8">
        <v>4</v>
      </c>
      <c r="N2447" s="5">
        <v>146.19</v>
      </c>
      <c r="O2447" s="6">
        <v>0.1</v>
      </c>
      <c r="P2447" s="5">
        <v>79.569999999999993</v>
      </c>
      <c r="Q2447" s="5">
        <f t="shared" si="152"/>
        <v>526.28399999999999</v>
      </c>
      <c r="R2447" s="5">
        <f t="shared" si="153"/>
        <v>318.27999999999997</v>
      </c>
      <c r="S2447" s="5">
        <f t="shared" si="154"/>
        <v>208.00400000000002</v>
      </c>
      <c r="T2447" s="7">
        <f t="shared" si="155"/>
        <v>0.39523147198090769</v>
      </c>
    </row>
    <row r="2448" spans="1:20" ht="15.6">
      <c r="A2448" s="2">
        <v>3729</v>
      </c>
      <c r="B2448" s="3">
        <v>46351</v>
      </c>
      <c r="C2448" s="4">
        <f>YEAR(SalesDataTable[[#This Row],[Order Date]])</f>
        <v>2026</v>
      </c>
      <c r="D2448" s="16" t="str">
        <f>"Q"&amp;ROUNDUP(MONTH(SalesDataTable[[#This Row],[Order Date]])/3,0)</f>
        <v>Q4</v>
      </c>
      <c r="E2448" s="4">
        <f>MONTH(SalesDataTable[[#This Row],[Order Date]])</f>
        <v>11</v>
      </c>
      <c r="F2448" s="16" t="str">
        <f>TEXT(SalesDataTable[[#This Row],[Order Date]],"MMM")</f>
        <v>Nov</v>
      </c>
      <c r="G2448" s="4" t="s">
        <v>0</v>
      </c>
      <c r="H2448" s="4" t="s">
        <v>36</v>
      </c>
      <c r="I2448" s="4" t="s">
        <v>2</v>
      </c>
      <c r="J2448" s="4" t="s">
        <v>13</v>
      </c>
      <c r="K2448" s="4" t="s">
        <v>23</v>
      </c>
      <c r="L2448" s="4" t="s">
        <v>40</v>
      </c>
      <c r="M2448" s="8">
        <v>1</v>
      </c>
      <c r="N2448" s="5">
        <v>81.89</v>
      </c>
      <c r="O2448" s="6">
        <v>0.05</v>
      </c>
      <c r="P2448" s="5">
        <v>38.33</v>
      </c>
      <c r="Q2448" s="5">
        <f t="shared" si="152"/>
        <v>77.79549999999999</v>
      </c>
      <c r="R2448" s="5">
        <f t="shared" si="153"/>
        <v>38.33</v>
      </c>
      <c r="S2448" s="5">
        <f t="shared" si="154"/>
        <v>39.465499999999992</v>
      </c>
      <c r="T2448" s="7">
        <f t="shared" si="155"/>
        <v>0.50729797996028048</v>
      </c>
    </row>
    <row r="2449" spans="1:20" ht="15.6">
      <c r="A2449" s="2">
        <v>4961</v>
      </c>
      <c r="B2449" s="3">
        <v>46351</v>
      </c>
      <c r="C2449" s="4">
        <f>YEAR(SalesDataTable[[#This Row],[Order Date]])</f>
        <v>2026</v>
      </c>
      <c r="D2449" s="16" t="str">
        <f>"Q"&amp;ROUNDUP(MONTH(SalesDataTable[[#This Row],[Order Date]])/3,0)</f>
        <v>Q4</v>
      </c>
      <c r="E2449" s="4">
        <f>MONTH(SalesDataTable[[#This Row],[Order Date]])</f>
        <v>11</v>
      </c>
      <c r="F2449" s="16" t="str">
        <f>TEXT(SalesDataTable[[#This Row],[Order Date]],"MMM")</f>
        <v>Nov</v>
      </c>
      <c r="G2449" s="4" t="s">
        <v>11</v>
      </c>
      <c r="H2449" s="4" t="s">
        <v>12</v>
      </c>
      <c r="I2449" s="4" t="s">
        <v>19</v>
      </c>
      <c r="J2449" s="4" t="s">
        <v>13</v>
      </c>
      <c r="K2449" s="4" t="s">
        <v>23</v>
      </c>
      <c r="L2449" s="4" t="s">
        <v>29</v>
      </c>
      <c r="M2449" s="8">
        <v>2</v>
      </c>
      <c r="N2449" s="5">
        <v>194.78</v>
      </c>
      <c r="O2449" s="6">
        <v>0.15</v>
      </c>
      <c r="P2449" s="5">
        <v>102.51</v>
      </c>
      <c r="Q2449" s="5">
        <f t="shared" si="152"/>
        <v>331.12599999999998</v>
      </c>
      <c r="R2449" s="5">
        <f t="shared" si="153"/>
        <v>205.02</v>
      </c>
      <c r="S2449" s="5">
        <f t="shared" si="154"/>
        <v>126.10599999999997</v>
      </c>
      <c r="T2449" s="7">
        <f t="shared" si="155"/>
        <v>0.38083992196324051</v>
      </c>
    </row>
    <row r="2450" spans="1:20" ht="15.6">
      <c r="A2450" s="2">
        <v>5034</v>
      </c>
      <c r="B2450" s="3">
        <v>46351</v>
      </c>
      <c r="C2450" s="4">
        <f>YEAR(SalesDataTable[[#This Row],[Order Date]])</f>
        <v>2026</v>
      </c>
      <c r="D2450" s="16" t="str">
        <f>"Q"&amp;ROUNDUP(MONTH(SalesDataTable[[#This Row],[Order Date]])/3,0)</f>
        <v>Q4</v>
      </c>
      <c r="E2450" s="4">
        <f>MONTH(SalesDataTable[[#This Row],[Order Date]])</f>
        <v>11</v>
      </c>
      <c r="F2450" s="16" t="str">
        <f>TEXT(SalesDataTable[[#This Row],[Order Date]],"MMM")</f>
        <v>Nov</v>
      </c>
      <c r="G2450" s="4" t="s">
        <v>6</v>
      </c>
      <c r="H2450" s="4" t="s">
        <v>49</v>
      </c>
      <c r="I2450" s="4" t="s">
        <v>2</v>
      </c>
      <c r="J2450" s="4" t="s">
        <v>3</v>
      </c>
      <c r="K2450" s="4" t="s">
        <v>9</v>
      </c>
      <c r="L2450" s="4" t="s">
        <v>17</v>
      </c>
      <c r="M2450" s="8">
        <v>1</v>
      </c>
      <c r="N2450" s="5">
        <v>141.63</v>
      </c>
      <c r="O2450" s="6">
        <v>0.05</v>
      </c>
      <c r="P2450" s="5">
        <v>77.17</v>
      </c>
      <c r="Q2450" s="5">
        <f t="shared" si="152"/>
        <v>134.54849999999999</v>
      </c>
      <c r="R2450" s="5">
        <f t="shared" si="153"/>
        <v>77.17</v>
      </c>
      <c r="S2450" s="5">
        <f t="shared" si="154"/>
        <v>57.378499999999988</v>
      </c>
      <c r="T2450" s="7">
        <f t="shared" si="155"/>
        <v>0.42645217152179321</v>
      </c>
    </row>
    <row r="2451" spans="1:20" ht="15.6">
      <c r="A2451" s="2">
        <v>343</v>
      </c>
      <c r="B2451" s="3">
        <v>46352</v>
      </c>
      <c r="C2451" s="4">
        <f>YEAR(SalesDataTable[[#This Row],[Order Date]])</f>
        <v>2026</v>
      </c>
      <c r="D2451" s="16" t="str">
        <f>"Q"&amp;ROUNDUP(MONTH(SalesDataTable[[#This Row],[Order Date]])/3,0)</f>
        <v>Q4</v>
      </c>
      <c r="E2451" s="4">
        <f>MONTH(SalesDataTable[[#This Row],[Order Date]])</f>
        <v>11</v>
      </c>
      <c r="F2451" s="16" t="str">
        <f>TEXT(SalesDataTable[[#This Row],[Order Date]],"MMM")</f>
        <v>Nov</v>
      </c>
      <c r="G2451" s="4" t="s">
        <v>11</v>
      </c>
      <c r="H2451" s="4" t="s">
        <v>52</v>
      </c>
      <c r="I2451" s="4" t="s">
        <v>2</v>
      </c>
      <c r="J2451" s="4" t="s">
        <v>3</v>
      </c>
      <c r="K2451" s="4" t="s">
        <v>4</v>
      </c>
      <c r="L2451" s="4" t="s">
        <v>26</v>
      </c>
      <c r="M2451" s="8">
        <v>1</v>
      </c>
      <c r="N2451" s="5">
        <v>40.86</v>
      </c>
      <c r="O2451" s="6">
        <v>0.05</v>
      </c>
      <c r="P2451" s="5">
        <v>17.14</v>
      </c>
      <c r="Q2451" s="5">
        <f t="shared" si="152"/>
        <v>38.817</v>
      </c>
      <c r="R2451" s="5">
        <f t="shared" si="153"/>
        <v>17.14</v>
      </c>
      <c r="S2451" s="5">
        <f t="shared" si="154"/>
        <v>21.677</v>
      </c>
      <c r="T2451" s="7">
        <f t="shared" si="155"/>
        <v>0.55844088930107938</v>
      </c>
    </row>
    <row r="2452" spans="1:20" ht="15.6">
      <c r="A2452" s="2">
        <v>405</v>
      </c>
      <c r="B2452" s="3">
        <v>46352</v>
      </c>
      <c r="C2452" s="4">
        <f>YEAR(SalesDataTable[[#This Row],[Order Date]])</f>
        <v>2026</v>
      </c>
      <c r="D2452" s="16" t="str">
        <f>"Q"&amp;ROUNDUP(MONTH(SalesDataTable[[#This Row],[Order Date]])/3,0)</f>
        <v>Q4</v>
      </c>
      <c r="E2452" s="4">
        <f>MONTH(SalesDataTable[[#This Row],[Order Date]])</f>
        <v>11</v>
      </c>
      <c r="F2452" s="16" t="str">
        <f>TEXT(SalesDataTable[[#This Row],[Order Date]],"MMM")</f>
        <v>Nov</v>
      </c>
      <c r="G2452" s="4" t="s">
        <v>20</v>
      </c>
      <c r="H2452" s="4" t="s">
        <v>33</v>
      </c>
      <c r="I2452" s="4" t="s">
        <v>2</v>
      </c>
      <c r="J2452" s="4" t="s">
        <v>13</v>
      </c>
      <c r="K2452" s="4" t="s">
        <v>9</v>
      </c>
      <c r="L2452" s="4" t="s">
        <v>17</v>
      </c>
      <c r="M2452" s="8">
        <v>1</v>
      </c>
      <c r="N2452" s="5">
        <v>141.61000000000001</v>
      </c>
      <c r="O2452" s="6">
        <v>0.05</v>
      </c>
      <c r="P2452" s="5">
        <v>77.7</v>
      </c>
      <c r="Q2452" s="5">
        <f t="shared" si="152"/>
        <v>134.52950000000001</v>
      </c>
      <c r="R2452" s="5">
        <f t="shared" si="153"/>
        <v>77.7</v>
      </c>
      <c r="S2452" s="5">
        <f t="shared" si="154"/>
        <v>56.82950000000001</v>
      </c>
      <c r="T2452" s="7">
        <f t="shared" si="155"/>
        <v>0.42243151130421214</v>
      </c>
    </row>
    <row r="2453" spans="1:20" ht="15.6">
      <c r="A2453" s="2">
        <v>485</v>
      </c>
      <c r="B2453" s="3">
        <v>46352</v>
      </c>
      <c r="C2453" s="4">
        <f>YEAR(SalesDataTable[[#This Row],[Order Date]])</f>
        <v>2026</v>
      </c>
      <c r="D2453" s="16" t="str">
        <f>"Q"&amp;ROUNDUP(MONTH(SalesDataTable[[#This Row],[Order Date]])/3,0)</f>
        <v>Q4</v>
      </c>
      <c r="E2453" s="4">
        <f>MONTH(SalesDataTable[[#This Row],[Order Date]])</f>
        <v>11</v>
      </c>
      <c r="F2453" s="16" t="str">
        <f>TEXT(SalesDataTable[[#This Row],[Order Date]],"MMM")</f>
        <v>Nov</v>
      </c>
      <c r="G2453" s="4" t="s">
        <v>20</v>
      </c>
      <c r="H2453" s="4" t="s">
        <v>31</v>
      </c>
      <c r="I2453" s="4" t="s">
        <v>2</v>
      </c>
      <c r="J2453" s="4" t="s">
        <v>13</v>
      </c>
      <c r="K2453" s="4" t="s">
        <v>23</v>
      </c>
      <c r="L2453" s="4" t="s">
        <v>51</v>
      </c>
      <c r="M2453" s="8">
        <v>2</v>
      </c>
      <c r="N2453" s="5">
        <v>122.15</v>
      </c>
      <c r="O2453" s="6">
        <v>0.1</v>
      </c>
      <c r="P2453" s="5">
        <v>61.15</v>
      </c>
      <c r="Q2453" s="5">
        <f t="shared" si="152"/>
        <v>219.87</v>
      </c>
      <c r="R2453" s="5">
        <f t="shared" si="153"/>
        <v>122.3</v>
      </c>
      <c r="S2453" s="5">
        <f t="shared" si="154"/>
        <v>97.570000000000007</v>
      </c>
      <c r="T2453" s="7">
        <f t="shared" si="155"/>
        <v>0.44376222313185065</v>
      </c>
    </row>
    <row r="2454" spans="1:20" ht="15.6">
      <c r="A2454" s="2">
        <v>807</v>
      </c>
      <c r="B2454" s="3">
        <v>46352</v>
      </c>
      <c r="C2454" s="4">
        <f>YEAR(SalesDataTable[[#This Row],[Order Date]])</f>
        <v>2026</v>
      </c>
      <c r="D2454" s="16" t="str">
        <f>"Q"&amp;ROUNDUP(MONTH(SalesDataTable[[#This Row],[Order Date]])/3,0)</f>
        <v>Q4</v>
      </c>
      <c r="E2454" s="4">
        <f>MONTH(SalesDataTable[[#This Row],[Order Date]])</f>
        <v>11</v>
      </c>
      <c r="F2454" s="16" t="str">
        <f>TEXT(SalesDataTable[[#This Row],[Order Date]],"MMM")</f>
        <v>Nov</v>
      </c>
      <c r="G2454" s="4" t="s">
        <v>11</v>
      </c>
      <c r="H2454" s="4" t="s">
        <v>25</v>
      </c>
      <c r="I2454" s="4" t="s">
        <v>19</v>
      </c>
      <c r="J2454" s="4" t="s">
        <v>3</v>
      </c>
      <c r="K2454" s="4" t="s">
        <v>14</v>
      </c>
      <c r="L2454" s="4" t="s">
        <v>44</v>
      </c>
      <c r="M2454" s="8">
        <v>5</v>
      </c>
      <c r="N2454" s="5">
        <v>130.24</v>
      </c>
      <c r="O2454" s="6">
        <v>0.1</v>
      </c>
      <c r="P2454" s="5">
        <v>66.75</v>
      </c>
      <c r="Q2454" s="5">
        <f t="shared" si="152"/>
        <v>586.08000000000004</v>
      </c>
      <c r="R2454" s="5">
        <f t="shared" si="153"/>
        <v>333.75</v>
      </c>
      <c r="S2454" s="5">
        <f t="shared" si="154"/>
        <v>252.33000000000004</v>
      </c>
      <c r="T2454" s="7">
        <f t="shared" si="155"/>
        <v>0.43053849303849306</v>
      </c>
    </row>
    <row r="2455" spans="1:20" ht="15.6">
      <c r="A2455" s="2">
        <v>1666</v>
      </c>
      <c r="B2455" s="3">
        <v>46352</v>
      </c>
      <c r="C2455" s="4">
        <f>YEAR(SalesDataTable[[#This Row],[Order Date]])</f>
        <v>2026</v>
      </c>
      <c r="D2455" s="16" t="str">
        <f>"Q"&amp;ROUNDUP(MONTH(SalesDataTable[[#This Row],[Order Date]])/3,0)</f>
        <v>Q4</v>
      </c>
      <c r="E2455" s="4">
        <f>MONTH(SalesDataTable[[#This Row],[Order Date]])</f>
        <v>11</v>
      </c>
      <c r="F2455" s="16" t="str">
        <f>TEXT(SalesDataTable[[#This Row],[Order Date]],"MMM")</f>
        <v>Nov</v>
      </c>
      <c r="G2455" s="4" t="s">
        <v>0</v>
      </c>
      <c r="H2455" s="4" t="s">
        <v>50</v>
      </c>
      <c r="I2455" s="4" t="s">
        <v>8</v>
      </c>
      <c r="J2455" s="4" t="s">
        <v>3</v>
      </c>
      <c r="K2455" s="4" t="s">
        <v>4</v>
      </c>
      <c r="L2455" s="4" t="s">
        <v>22</v>
      </c>
      <c r="M2455" s="8">
        <v>3</v>
      </c>
      <c r="N2455" s="5">
        <v>50.18</v>
      </c>
      <c r="O2455" s="6">
        <v>0.1</v>
      </c>
      <c r="P2455" s="5">
        <v>23.12</v>
      </c>
      <c r="Q2455" s="5">
        <f t="shared" si="152"/>
        <v>135.48599999999999</v>
      </c>
      <c r="R2455" s="5">
        <f t="shared" si="153"/>
        <v>69.36</v>
      </c>
      <c r="S2455" s="5">
        <f t="shared" si="154"/>
        <v>66.125999999999991</v>
      </c>
      <c r="T2455" s="7">
        <f t="shared" si="155"/>
        <v>0.4880651875470528</v>
      </c>
    </row>
    <row r="2456" spans="1:20" ht="15.6">
      <c r="A2456" s="2">
        <v>3442</v>
      </c>
      <c r="B2456" s="3">
        <v>46352</v>
      </c>
      <c r="C2456" s="4">
        <f>YEAR(SalesDataTable[[#This Row],[Order Date]])</f>
        <v>2026</v>
      </c>
      <c r="D2456" s="16" t="str">
        <f>"Q"&amp;ROUNDUP(MONTH(SalesDataTable[[#This Row],[Order Date]])/3,0)</f>
        <v>Q4</v>
      </c>
      <c r="E2456" s="4">
        <f>MONTH(SalesDataTable[[#This Row],[Order Date]])</f>
        <v>11</v>
      </c>
      <c r="F2456" s="16" t="str">
        <f>TEXT(SalesDataTable[[#This Row],[Order Date]],"MMM")</f>
        <v>Nov</v>
      </c>
      <c r="G2456" s="4" t="s">
        <v>0</v>
      </c>
      <c r="H2456" s="4" t="s">
        <v>36</v>
      </c>
      <c r="I2456" s="4" t="s">
        <v>19</v>
      </c>
      <c r="J2456" s="4" t="s">
        <v>13</v>
      </c>
      <c r="K2456" s="4" t="s">
        <v>34</v>
      </c>
      <c r="L2456" s="4" t="s">
        <v>45</v>
      </c>
      <c r="M2456" s="8">
        <v>2</v>
      </c>
      <c r="N2456" s="5">
        <v>50.93</v>
      </c>
      <c r="O2456" s="6">
        <v>0.15</v>
      </c>
      <c r="P2456" s="5">
        <v>22.35</v>
      </c>
      <c r="Q2456" s="5">
        <f t="shared" si="152"/>
        <v>86.581000000000003</v>
      </c>
      <c r="R2456" s="5">
        <f t="shared" si="153"/>
        <v>44.7</v>
      </c>
      <c r="S2456" s="5">
        <f t="shared" si="154"/>
        <v>41.881</v>
      </c>
      <c r="T2456" s="7">
        <f t="shared" si="155"/>
        <v>0.48372044674928677</v>
      </c>
    </row>
    <row r="2457" spans="1:20" ht="15.6">
      <c r="A2457" s="2">
        <v>4177</v>
      </c>
      <c r="B2457" s="3">
        <v>46352</v>
      </c>
      <c r="C2457" s="4">
        <f>YEAR(SalesDataTable[[#This Row],[Order Date]])</f>
        <v>2026</v>
      </c>
      <c r="D2457" s="16" t="str">
        <f>"Q"&amp;ROUNDUP(MONTH(SalesDataTable[[#This Row],[Order Date]])/3,0)</f>
        <v>Q4</v>
      </c>
      <c r="E2457" s="4">
        <f>MONTH(SalesDataTable[[#This Row],[Order Date]])</f>
        <v>11</v>
      </c>
      <c r="F2457" s="16" t="str">
        <f>TEXT(SalesDataTable[[#This Row],[Order Date]],"MMM")</f>
        <v>Nov</v>
      </c>
      <c r="G2457" s="4" t="s">
        <v>11</v>
      </c>
      <c r="H2457" s="4" t="s">
        <v>39</v>
      </c>
      <c r="I2457" s="4" t="s">
        <v>2</v>
      </c>
      <c r="J2457" s="4" t="s">
        <v>16</v>
      </c>
      <c r="K2457" s="4" t="s">
        <v>4</v>
      </c>
      <c r="L2457" s="4" t="s">
        <v>22</v>
      </c>
      <c r="M2457" s="8">
        <v>1</v>
      </c>
      <c r="N2457" s="5">
        <v>49.6</v>
      </c>
      <c r="O2457" s="6">
        <v>0</v>
      </c>
      <c r="P2457" s="5">
        <v>22.62</v>
      </c>
      <c r="Q2457" s="5">
        <f t="shared" si="152"/>
        <v>49.6</v>
      </c>
      <c r="R2457" s="5">
        <f t="shared" si="153"/>
        <v>22.62</v>
      </c>
      <c r="S2457" s="5">
        <f t="shared" si="154"/>
        <v>26.98</v>
      </c>
      <c r="T2457" s="7">
        <f t="shared" si="155"/>
        <v>0.5439516129032258</v>
      </c>
    </row>
    <row r="2458" spans="1:20" ht="15.6">
      <c r="A2458" s="2">
        <v>4659</v>
      </c>
      <c r="B2458" s="3">
        <v>46352</v>
      </c>
      <c r="C2458" s="4">
        <f>YEAR(SalesDataTable[[#This Row],[Order Date]])</f>
        <v>2026</v>
      </c>
      <c r="D2458" s="16" t="str">
        <f>"Q"&amp;ROUNDUP(MONTH(SalesDataTable[[#This Row],[Order Date]])/3,0)</f>
        <v>Q4</v>
      </c>
      <c r="E2458" s="4">
        <f>MONTH(SalesDataTable[[#This Row],[Order Date]])</f>
        <v>11</v>
      </c>
      <c r="F2458" s="16" t="str">
        <f>TEXT(SalesDataTable[[#This Row],[Order Date]],"MMM")</f>
        <v>Nov</v>
      </c>
      <c r="G2458" s="4" t="s">
        <v>6</v>
      </c>
      <c r="H2458" s="4" t="s">
        <v>41</v>
      </c>
      <c r="I2458" s="4" t="s">
        <v>8</v>
      </c>
      <c r="J2458" s="4" t="s">
        <v>16</v>
      </c>
      <c r="K2458" s="4" t="s">
        <v>23</v>
      </c>
      <c r="L2458" s="4" t="s">
        <v>40</v>
      </c>
      <c r="M2458" s="8">
        <v>3</v>
      </c>
      <c r="N2458" s="5">
        <v>83.3</v>
      </c>
      <c r="O2458" s="6">
        <v>0.15</v>
      </c>
      <c r="P2458" s="5">
        <v>38.74</v>
      </c>
      <c r="Q2458" s="5">
        <f t="shared" si="152"/>
        <v>212.41499999999996</v>
      </c>
      <c r="R2458" s="5">
        <f t="shared" si="153"/>
        <v>116.22</v>
      </c>
      <c r="S2458" s="5">
        <f t="shared" si="154"/>
        <v>96.194999999999965</v>
      </c>
      <c r="T2458" s="7">
        <f t="shared" si="155"/>
        <v>0.45286349834051259</v>
      </c>
    </row>
    <row r="2459" spans="1:20" ht="15.6">
      <c r="A2459" s="2">
        <v>4667</v>
      </c>
      <c r="B2459" s="3">
        <v>46352</v>
      </c>
      <c r="C2459" s="4">
        <f>YEAR(SalesDataTable[[#This Row],[Order Date]])</f>
        <v>2026</v>
      </c>
      <c r="D2459" s="16" t="str">
        <f>"Q"&amp;ROUNDUP(MONTH(SalesDataTable[[#This Row],[Order Date]])/3,0)</f>
        <v>Q4</v>
      </c>
      <c r="E2459" s="4">
        <f>MONTH(SalesDataTable[[#This Row],[Order Date]])</f>
        <v>11</v>
      </c>
      <c r="F2459" s="16" t="str">
        <f>TEXT(SalesDataTable[[#This Row],[Order Date]],"MMM")</f>
        <v>Nov</v>
      </c>
      <c r="G2459" s="4" t="s">
        <v>6</v>
      </c>
      <c r="H2459" s="4" t="s">
        <v>49</v>
      </c>
      <c r="I2459" s="4" t="s">
        <v>28</v>
      </c>
      <c r="J2459" s="4" t="s">
        <v>16</v>
      </c>
      <c r="K2459" s="4" t="s">
        <v>14</v>
      </c>
      <c r="L2459" s="4" t="s">
        <v>15</v>
      </c>
      <c r="M2459" s="8">
        <v>1</v>
      </c>
      <c r="N2459" s="5">
        <v>35.89</v>
      </c>
      <c r="O2459" s="6">
        <v>0.05</v>
      </c>
      <c r="P2459" s="5">
        <v>13.53</v>
      </c>
      <c r="Q2459" s="5">
        <f t="shared" si="152"/>
        <v>34.095500000000001</v>
      </c>
      <c r="R2459" s="5">
        <f t="shared" si="153"/>
        <v>13.53</v>
      </c>
      <c r="S2459" s="5">
        <f t="shared" si="154"/>
        <v>20.5655</v>
      </c>
      <c r="T2459" s="7">
        <f t="shared" si="155"/>
        <v>0.60317343931017287</v>
      </c>
    </row>
    <row r="2460" spans="1:20" ht="15.6">
      <c r="A2460" s="2">
        <v>197</v>
      </c>
      <c r="B2460" s="3">
        <v>46353</v>
      </c>
      <c r="C2460" s="4">
        <f>YEAR(SalesDataTable[[#This Row],[Order Date]])</f>
        <v>2026</v>
      </c>
      <c r="D2460" s="16" t="str">
        <f>"Q"&amp;ROUNDUP(MONTH(SalesDataTable[[#This Row],[Order Date]])/3,0)</f>
        <v>Q4</v>
      </c>
      <c r="E2460" s="4">
        <f>MONTH(SalesDataTable[[#This Row],[Order Date]])</f>
        <v>11</v>
      </c>
      <c r="F2460" s="16" t="str">
        <f>TEXT(SalesDataTable[[#This Row],[Order Date]],"MMM")</f>
        <v>Nov</v>
      </c>
      <c r="G2460" s="4" t="s">
        <v>20</v>
      </c>
      <c r="H2460" s="4" t="s">
        <v>21</v>
      </c>
      <c r="I2460" s="4" t="s">
        <v>19</v>
      </c>
      <c r="J2460" s="4" t="s">
        <v>13</v>
      </c>
      <c r="K2460" s="4" t="s">
        <v>23</v>
      </c>
      <c r="L2460" s="4" t="s">
        <v>29</v>
      </c>
      <c r="M2460" s="8">
        <v>1</v>
      </c>
      <c r="N2460" s="5">
        <v>195.32</v>
      </c>
      <c r="O2460" s="6">
        <v>0</v>
      </c>
      <c r="P2460" s="5">
        <v>103.21</v>
      </c>
      <c r="Q2460" s="5">
        <f t="shared" si="152"/>
        <v>195.32</v>
      </c>
      <c r="R2460" s="5">
        <f t="shared" si="153"/>
        <v>103.21</v>
      </c>
      <c r="S2460" s="5">
        <f t="shared" si="154"/>
        <v>92.11</v>
      </c>
      <c r="T2460" s="7">
        <f t="shared" si="155"/>
        <v>0.47158509113250052</v>
      </c>
    </row>
    <row r="2461" spans="1:20" ht="15.6">
      <c r="A2461" s="2">
        <v>361</v>
      </c>
      <c r="B2461" s="3">
        <v>46353</v>
      </c>
      <c r="C2461" s="4">
        <f>YEAR(SalesDataTable[[#This Row],[Order Date]])</f>
        <v>2026</v>
      </c>
      <c r="D2461" s="16" t="str">
        <f>"Q"&amp;ROUNDUP(MONTH(SalesDataTable[[#This Row],[Order Date]])/3,0)</f>
        <v>Q4</v>
      </c>
      <c r="E2461" s="4">
        <f>MONTH(SalesDataTable[[#This Row],[Order Date]])</f>
        <v>11</v>
      </c>
      <c r="F2461" s="16" t="str">
        <f>TEXT(SalesDataTable[[#This Row],[Order Date]],"MMM")</f>
        <v>Nov</v>
      </c>
      <c r="G2461" s="4" t="s">
        <v>6</v>
      </c>
      <c r="H2461" s="4" t="s">
        <v>27</v>
      </c>
      <c r="I2461" s="4" t="s">
        <v>2</v>
      </c>
      <c r="J2461" s="4" t="s">
        <v>3</v>
      </c>
      <c r="K2461" s="4" t="s">
        <v>14</v>
      </c>
      <c r="L2461" s="4" t="s">
        <v>15</v>
      </c>
      <c r="M2461" s="8">
        <v>1</v>
      </c>
      <c r="N2461" s="5">
        <v>36.36</v>
      </c>
      <c r="O2461" s="6">
        <v>0.05</v>
      </c>
      <c r="P2461" s="5">
        <v>13.33</v>
      </c>
      <c r="Q2461" s="5">
        <f t="shared" si="152"/>
        <v>34.541999999999994</v>
      </c>
      <c r="R2461" s="5">
        <f t="shared" si="153"/>
        <v>13.33</v>
      </c>
      <c r="S2461" s="5">
        <f t="shared" si="154"/>
        <v>21.211999999999996</v>
      </c>
      <c r="T2461" s="7">
        <f t="shared" si="155"/>
        <v>0.61409298824619307</v>
      </c>
    </row>
    <row r="2462" spans="1:20" ht="15.6">
      <c r="A2462" s="2">
        <v>841</v>
      </c>
      <c r="B2462" s="3">
        <v>46353</v>
      </c>
      <c r="C2462" s="4">
        <f>YEAR(SalesDataTable[[#This Row],[Order Date]])</f>
        <v>2026</v>
      </c>
      <c r="D2462" s="16" t="str">
        <f>"Q"&amp;ROUNDUP(MONTH(SalesDataTable[[#This Row],[Order Date]])/3,0)</f>
        <v>Q4</v>
      </c>
      <c r="E2462" s="4">
        <f>MONTH(SalesDataTable[[#This Row],[Order Date]])</f>
        <v>11</v>
      </c>
      <c r="F2462" s="16" t="str">
        <f>TEXT(SalesDataTable[[#This Row],[Order Date]],"MMM")</f>
        <v>Nov</v>
      </c>
      <c r="G2462" s="4" t="s">
        <v>6</v>
      </c>
      <c r="H2462" s="4" t="s">
        <v>43</v>
      </c>
      <c r="I2462" s="4" t="s">
        <v>2</v>
      </c>
      <c r="J2462" s="4" t="s">
        <v>3</v>
      </c>
      <c r="K2462" s="4" t="s">
        <v>14</v>
      </c>
      <c r="L2462" s="4" t="s">
        <v>15</v>
      </c>
      <c r="M2462" s="8">
        <v>2</v>
      </c>
      <c r="N2462" s="5">
        <v>35.85</v>
      </c>
      <c r="O2462" s="6">
        <v>0.05</v>
      </c>
      <c r="P2462" s="5">
        <v>13.69</v>
      </c>
      <c r="Q2462" s="5">
        <f t="shared" si="152"/>
        <v>68.114999999999995</v>
      </c>
      <c r="R2462" s="5">
        <f t="shared" si="153"/>
        <v>27.38</v>
      </c>
      <c r="S2462" s="5">
        <f t="shared" si="154"/>
        <v>40.734999999999999</v>
      </c>
      <c r="T2462" s="7">
        <f t="shared" si="155"/>
        <v>0.59803273875064233</v>
      </c>
    </row>
    <row r="2463" spans="1:20" ht="15.6">
      <c r="A2463" s="2">
        <v>903</v>
      </c>
      <c r="B2463" s="3">
        <v>46353</v>
      </c>
      <c r="C2463" s="4">
        <f>YEAR(SalesDataTable[[#This Row],[Order Date]])</f>
        <v>2026</v>
      </c>
      <c r="D2463" s="16" t="str">
        <f>"Q"&amp;ROUNDUP(MONTH(SalesDataTable[[#This Row],[Order Date]])/3,0)</f>
        <v>Q4</v>
      </c>
      <c r="E2463" s="4">
        <f>MONTH(SalesDataTable[[#This Row],[Order Date]])</f>
        <v>11</v>
      </c>
      <c r="F2463" s="16" t="str">
        <f>TEXT(SalesDataTable[[#This Row],[Order Date]],"MMM")</f>
        <v>Nov</v>
      </c>
      <c r="G2463" s="4" t="s">
        <v>20</v>
      </c>
      <c r="H2463" s="4" t="s">
        <v>33</v>
      </c>
      <c r="I2463" s="4" t="s">
        <v>2</v>
      </c>
      <c r="J2463" s="4" t="s">
        <v>13</v>
      </c>
      <c r="K2463" s="4" t="s">
        <v>14</v>
      </c>
      <c r="L2463" s="4" t="s">
        <v>32</v>
      </c>
      <c r="M2463" s="8">
        <v>4</v>
      </c>
      <c r="N2463" s="5">
        <v>46.73</v>
      </c>
      <c r="O2463" s="6">
        <v>0</v>
      </c>
      <c r="P2463" s="5">
        <v>17.989999999999998</v>
      </c>
      <c r="Q2463" s="5">
        <f t="shared" si="152"/>
        <v>186.92</v>
      </c>
      <c r="R2463" s="5">
        <f t="shared" si="153"/>
        <v>71.959999999999994</v>
      </c>
      <c r="S2463" s="5">
        <f t="shared" si="154"/>
        <v>114.96</v>
      </c>
      <c r="T2463" s="7">
        <f t="shared" si="155"/>
        <v>0.61502246950567085</v>
      </c>
    </row>
    <row r="2464" spans="1:20" ht="15.6">
      <c r="A2464" s="2">
        <v>1278</v>
      </c>
      <c r="B2464" s="3">
        <v>46353</v>
      </c>
      <c r="C2464" s="4">
        <f>YEAR(SalesDataTable[[#This Row],[Order Date]])</f>
        <v>2026</v>
      </c>
      <c r="D2464" s="16" t="str">
        <f>"Q"&amp;ROUNDUP(MONTH(SalesDataTable[[#This Row],[Order Date]])/3,0)</f>
        <v>Q4</v>
      </c>
      <c r="E2464" s="4">
        <f>MONTH(SalesDataTable[[#This Row],[Order Date]])</f>
        <v>11</v>
      </c>
      <c r="F2464" s="16" t="str">
        <f>TEXT(SalesDataTable[[#This Row],[Order Date]],"MMM")</f>
        <v>Nov</v>
      </c>
      <c r="G2464" s="4" t="s">
        <v>20</v>
      </c>
      <c r="H2464" s="4" t="s">
        <v>47</v>
      </c>
      <c r="I2464" s="4" t="s">
        <v>19</v>
      </c>
      <c r="J2464" s="4" t="s">
        <v>3</v>
      </c>
      <c r="K2464" s="4" t="s">
        <v>9</v>
      </c>
      <c r="L2464" s="4" t="s">
        <v>17</v>
      </c>
      <c r="M2464" s="8">
        <v>3</v>
      </c>
      <c r="N2464" s="5">
        <v>143.72</v>
      </c>
      <c r="O2464" s="6">
        <v>0.15</v>
      </c>
      <c r="P2464" s="5">
        <v>78.56</v>
      </c>
      <c r="Q2464" s="5">
        <f t="shared" si="152"/>
        <v>366.48599999999999</v>
      </c>
      <c r="R2464" s="5">
        <f t="shared" si="153"/>
        <v>235.68</v>
      </c>
      <c r="S2464" s="5">
        <f t="shared" si="154"/>
        <v>130.80599999999998</v>
      </c>
      <c r="T2464" s="7">
        <f t="shared" si="155"/>
        <v>0.35691950033561987</v>
      </c>
    </row>
    <row r="2465" spans="1:20" ht="15.6">
      <c r="A2465" s="2">
        <v>2091</v>
      </c>
      <c r="B2465" s="3">
        <v>46353</v>
      </c>
      <c r="C2465" s="4">
        <f>YEAR(SalesDataTable[[#This Row],[Order Date]])</f>
        <v>2026</v>
      </c>
      <c r="D2465" s="16" t="str">
        <f>"Q"&amp;ROUNDUP(MONTH(SalesDataTable[[#This Row],[Order Date]])/3,0)</f>
        <v>Q4</v>
      </c>
      <c r="E2465" s="4">
        <f>MONTH(SalesDataTable[[#This Row],[Order Date]])</f>
        <v>11</v>
      </c>
      <c r="F2465" s="16" t="str">
        <f>TEXT(SalesDataTable[[#This Row],[Order Date]],"MMM")</f>
        <v>Nov</v>
      </c>
      <c r="G2465" s="4" t="s">
        <v>6</v>
      </c>
      <c r="H2465" s="4" t="s">
        <v>43</v>
      </c>
      <c r="I2465" s="4" t="s">
        <v>28</v>
      </c>
      <c r="J2465" s="4" t="s">
        <v>13</v>
      </c>
      <c r="K2465" s="4" t="s">
        <v>34</v>
      </c>
      <c r="L2465" s="4" t="s">
        <v>42</v>
      </c>
      <c r="M2465" s="8">
        <v>1</v>
      </c>
      <c r="N2465" s="5">
        <v>35.590000000000003</v>
      </c>
      <c r="O2465" s="6">
        <v>0</v>
      </c>
      <c r="P2465" s="5">
        <v>13.57</v>
      </c>
      <c r="Q2465" s="5">
        <f t="shared" si="152"/>
        <v>35.590000000000003</v>
      </c>
      <c r="R2465" s="5">
        <f t="shared" si="153"/>
        <v>13.57</v>
      </c>
      <c r="S2465" s="5">
        <f t="shared" si="154"/>
        <v>22.020000000000003</v>
      </c>
      <c r="T2465" s="7">
        <f t="shared" si="155"/>
        <v>0.61871312166338865</v>
      </c>
    </row>
    <row r="2466" spans="1:20" ht="15.6">
      <c r="A2466" s="2">
        <v>3070</v>
      </c>
      <c r="B2466" s="3">
        <v>46353</v>
      </c>
      <c r="C2466" s="4">
        <f>YEAR(SalesDataTable[[#This Row],[Order Date]])</f>
        <v>2026</v>
      </c>
      <c r="D2466" s="16" t="str">
        <f>"Q"&amp;ROUNDUP(MONTH(SalesDataTable[[#This Row],[Order Date]])/3,0)</f>
        <v>Q4</v>
      </c>
      <c r="E2466" s="4">
        <f>MONTH(SalesDataTable[[#This Row],[Order Date]])</f>
        <v>11</v>
      </c>
      <c r="F2466" s="16" t="str">
        <f>TEXT(SalesDataTable[[#This Row],[Order Date]],"MMM")</f>
        <v>Nov</v>
      </c>
      <c r="G2466" s="4" t="s">
        <v>20</v>
      </c>
      <c r="H2466" s="4" t="s">
        <v>47</v>
      </c>
      <c r="I2466" s="4" t="s">
        <v>28</v>
      </c>
      <c r="J2466" s="4" t="s">
        <v>3</v>
      </c>
      <c r="K2466" s="4" t="s">
        <v>9</v>
      </c>
      <c r="L2466" s="4" t="s">
        <v>46</v>
      </c>
      <c r="M2466" s="8">
        <v>4</v>
      </c>
      <c r="N2466" s="5">
        <v>71.11</v>
      </c>
      <c r="O2466" s="6">
        <v>0.05</v>
      </c>
      <c r="P2466" s="5">
        <v>32.25</v>
      </c>
      <c r="Q2466" s="5">
        <f t="shared" si="152"/>
        <v>270.21799999999996</v>
      </c>
      <c r="R2466" s="5">
        <f t="shared" si="153"/>
        <v>129</v>
      </c>
      <c r="S2466" s="5">
        <f t="shared" si="154"/>
        <v>141.21799999999996</v>
      </c>
      <c r="T2466" s="7">
        <f t="shared" si="155"/>
        <v>0.52260767232382732</v>
      </c>
    </row>
    <row r="2467" spans="1:20" ht="15.6">
      <c r="A2467" s="2">
        <v>4007</v>
      </c>
      <c r="B2467" s="3">
        <v>46353</v>
      </c>
      <c r="C2467" s="4">
        <f>YEAR(SalesDataTable[[#This Row],[Order Date]])</f>
        <v>2026</v>
      </c>
      <c r="D2467" s="16" t="str">
        <f>"Q"&amp;ROUNDUP(MONTH(SalesDataTable[[#This Row],[Order Date]])/3,0)</f>
        <v>Q4</v>
      </c>
      <c r="E2467" s="4">
        <f>MONTH(SalesDataTable[[#This Row],[Order Date]])</f>
        <v>11</v>
      </c>
      <c r="F2467" s="16" t="str">
        <f>TEXT(SalesDataTable[[#This Row],[Order Date]],"MMM")</f>
        <v>Nov</v>
      </c>
      <c r="G2467" s="4" t="s">
        <v>0</v>
      </c>
      <c r="H2467" s="4" t="s">
        <v>36</v>
      </c>
      <c r="I2467" s="4" t="s">
        <v>28</v>
      </c>
      <c r="J2467" s="4" t="s">
        <v>16</v>
      </c>
      <c r="K2467" s="4" t="s">
        <v>4</v>
      </c>
      <c r="L2467" s="4" t="s">
        <v>22</v>
      </c>
      <c r="M2467" s="8">
        <v>5</v>
      </c>
      <c r="N2467" s="5">
        <v>51.04</v>
      </c>
      <c r="O2467" s="6">
        <v>0</v>
      </c>
      <c r="P2467" s="5">
        <v>22.69</v>
      </c>
      <c r="Q2467" s="5">
        <f t="shared" si="152"/>
        <v>255.2</v>
      </c>
      <c r="R2467" s="5">
        <f t="shared" si="153"/>
        <v>113.45</v>
      </c>
      <c r="S2467" s="5">
        <f t="shared" si="154"/>
        <v>141.75</v>
      </c>
      <c r="T2467" s="7">
        <f t="shared" si="155"/>
        <v>0.55544670846394983</v>
      </c>
    </row>
    <row r="2468" spans="1:20" ht="15.6">
      <c r="A2468" s="2">
        <v>4488</v>
      </c>
      <c r="B2468" s="3">
        <v>46353</v>
      </c>
      <c r="C2468" s="4">
        <f>YEAR(SalesDataTable[[#This Row],[Order Date]])</f>
        <v>2026</v>
      </c>
      <c r="D2468" s="16" t="str">
        <f>"Q"&amp;ROUNDUP(MONTH(SalesDataTable[[#This Row],[Order Date]])/3,0)</f>
        <v>Q4</v>
      </c>
      <c r="E2468" s="4">
        <f>MONTH(SalesDataTable[[#This Row],[Order Date]])</f>
        <v>11</v>
      </c>
      <c r="F2468" s="16" t="str">
        <f>TEXT(SalesDataTable[[#This Row],[Order Date]],"MMM")</f>
        <v>Nov</v>
      </c>
      <c r="G2468" s="4" t="s">
        <v>6</v>
      </c>
      <c r="H2468" s="4" t="s">
        <v>49</v>
      </c>
      <c r="I2468" s="4" t="s">
        <v>19</v>
      </c>
      <c r="J2468" s="4" t="s">
        <v>3</v>
      </c>
      <c r="K2468" s="4" t="s">
        <v>14</v>
      </c>
      <c r="L2468" s="4" t="s">
        <v>48</v>
      </c>
      <c r="M2468" s="8">
        <v>3</v>
      </c>
      <c r="N2468" s="5">
        <v>161.66</v>
      </c>
      <c r="O2468" s="6">
        <v>0.05</v>
      </c>
      <c r="P2468" s="5">
        <v>88.3</v>
      </c>
      <c r="Q2468" s="5">
        <f t="shared" si="152"/>
        <v>460.73099999999999</v>
      </c>
      <c r="R2468" s="5">
        <f t="shared" si="153"/>
        <v>264.89999999999998</v>
      </c>
      <c r="S2468" s="5">
        <f t="shared" si="154"/>
        <v>195.83100000000002</v>
      </c>
      <c r="T2468" s="7">
        <f t="shared" si="155"/>
        <v>0.42504411467863029</v>
      </c>
    </row>
    <row r="2469" spans="1:20" ht="15.6">
      <c r="A2469" s="2">
        <v>5159</v>
      </c>
      <c r="B2469" s="3">
        <v>46353</v>
      </c>
      <c r="C2469" s="4">
        <f>YEAR(SalesDataTable[[#This Row],[Order Date]])</f>
        <v>2026</v>
      </c>
      <c r="D2469" s="16" t="str">
        <f>"Q"&amp;ROUNDUP(MONTH(SalesDataTable[[#This Row],[Order Date]])/3,0)</f>
        <v>Q4</v>
      </c>
      <c r="E2469" s="4">
        <f>MONTH(SalesDataTable[[#This Row],[Order Date]])</f>
        <v>11</v>
      </c>
      <c r="F2469" s="16" t="str">
        <f>TEXT(SalesDataTable[[#This Row],[Order Date]],"MMM")</f>
        <v>Nov</v>
      </c>
      <c r="G2469" s="4" t="s">
        <v>20</v>
      </c>
      <c r="H2469" s="4" t="s">
        <v>47</v>
      </c>
      <c r="I2469" s="4" t="s">
        <v>2</v>
      </c>
      <c r="J2469" s="4" t="s">
        <v>16</v>
      </c>
      <c r="K2469" s="4" t="s">
        <v>23</v>
      </c>
      <c r="L2469" s="4" t="s">
        <v>40</v>
      </c>
      <c r="M2469" s="8">
        <v>2</v>
      </c>
      <c r="N2469" s="5">
        <v>80.400000000000006</v>
      </c>
      <c r="O2469" s="6">
        <v>0.15</v>
      </c>
      <c r="P2469" s="5">
        <v>38.869999999999997</v>
      </c>
      <c r="Q2469" s="5">
        <f t="shared" si="152"/>
        <v>136.68</v>
      </c>
      <c r="R2469" s="5">
        <f t="shared" si="153"/>
        <v>77.739999999999995</v>
      </c>
      <c r="S2469" s="5">
        <f t="shared" si="154"/>
        <v>58.940000000000012</v>
      </c>
      <c r="T2469" s="7">
        <f t="shared" si="155"/>
        <v>0.43122622183201648</v>
      </c>
    </row>
    <row r="2470" spans="1:20" ht="15.6">
      <c r="A2470" s="2">
        <v>669</v>
      </c>
      <c r="B2470" s="3">
        <v>46354</v>
      </c>
      <c r="C2470" s="4">
        <f>YEAR(SalesDataTable[[#This Row],[Order Date]])</f>
        <v>2026</v>
      </c>
      <c r="D2470" s="16" t="str">
        <f>"Q"&amp;ROUNDUP(MONTH(SalesDataTable[[#This Row],[Order Date]])/3,0)</f>
        <v>Q4</v>
      </c>
      <c r="E2470" s="4">
        <f>MONTH(SalesDataTable[[#This Row],[Order Date]])</f>
        <v>11</v>
      </c>
      <c r="F2470" s="16" t="str">
        <f>TEXT(SalesDataTable[[#This Row],[Order Date]],"MMM")</f>
        <v>Nov</v>
      </c>
      <c r="G2470" s="4" t="s">
        <v>11</v>
      </c>
      <c r="H2470" s="4" t="s">
        <v>18</v>
      </c>
      <c r="I2470" s="4" t="s">
        <v>2</v>
      </c>
      <c r="J2470" s="4" t="s">
        <v>3</v>
      </c>
      <c r="K2470" s="4" t="s">
        <v>34</v>
      </c>
      <c r="L2470" s="4" t="s">
        <v>42</v>
      </c>
      <c r="M2470" s="8">
        <v>3</v>
      </c>
      <c r="N2470" s="5">
        <v>36.81</v>
      </c>
      <c r="O2470" s="6">
        <v>0.05</v>
      </c>
      <c r="P2470" s="5">
        <v>13.82</v>
      </c>
      <c r="Q2470" s="5">
        <f t="shared" si="152"/>
        <v>104.9085</v>
      </c>
      <c r="R2470" s="5">
        <f t="shared" si="153"/>
        <v>41.46</v>
      </c>
      <c r="S2470" s="5">
        <f t="shared" si="154"/>
        <v>63.448500000000003</v>
      </c>
      <c r="T2470" s="7">
        <f t="shared" si="155"/>
        <v>0.60479846723573405</v>
      </c>
    </row>
    <row r="2471" spans="1:20" ht="15.6">
      <c r="A2471" s="2">
        <v>686</v>
      </c>
      <c r="B2471" s="3">
        <v>46354</v>
      </c>
      <c r="C2471" s="4">
        <f>YEAR(SalesDataTable[[#This Row],[Order Date]])</f>
        <v>2026</v>
      </c>
      <c r="D2471" s="16" t="str">
        <f>"Q"&amp;ROUNDUP(MONTH(SalesDataTable[[#This Row],[Order Date]])/3,0)</f>
        <v>Q4</v>
      </c>
      <c r="E2471" s="4">
        <f>MONTH(SalesDataTable[[#This Row],[Order Date]])</f>
        <v>11</v>
      </c>
      <c r="F2471" s="16" t="str">
        <f>TEXT(SalesDataTable[[#This Row],[Order Date]],"MMM")</f>
        <v>Nov</v>
      </c>
      <c r="G2471" s="4" t="s">
        <v>6</v>
      </c>
      <c r="H2471" s="4" t="s">
        <v>43</v>
      </c>
      <c r="I2471" s="4" t="s">
        <v>28</v>
      </c>
      <c r="J2471" s="4" t="s">
        <v>3</v>
      </c>
      <c r="K2471" s="4" t="s">
        <v>14</v>
      </c>
      <c r="L2471" s="4" t="s">
        <v>44</v>
      </c>
      <c r="M2471" s="8">
        <v>2</v>
      </c>
      <c r="N2471" s="5">
        <v>132.61000000000001</v>
      </c>
      <c r="O2471" s="6">
        <v>0.1</v>
      </c>
      <c r="P2471" s="5">
        <v>67.3</v>
      </c>
      <c r="Q2471" s="5">
        <f t="shared" si="152"/>
        <v>238.69800000000004</v>
      </c>
      <c r="R2471" s="5">
        <f t="shared" si="153"/>
        <v>134.6</v>
      </c>
      <c r="S2471" s="5">
        <f t="shared" si="154"/>
        <v>104.09800000000004</v>
      </c>
      <c r="T2471" s="7">
        <f t="shared" si="155"/>
        <v>0.43610755012610086</v>
      </c>
    </row>
    <row r="2472" spans="1:20" ht="15.6">
      <c r="A2472" s="2">
        <v>990</v>
      </c>
      <c r="B2472" s="3">
        <v>46354</v>
      </c>
      <c r="C2472" s="4">
        <f>YEAR(SalesDataTable[[#This Row],[Order Date]])</f>
        <v>2026</v>
      </c>
      <c r="D2472" s="16" t="str">
        <f>"Q"&amp;ROUNDUP(MONTH(SalesDataTable[[#This Row],[Order Date]])/3,0)</f>
        <v>Q4</v>
      </c>
      <c r="E2472" s="4">
        <f>MONTH(SalesDataTable[[#This Row],[Order Date]])</f>
        <v>11</v>
      </c>
      <c r="F2472" s="16" t="str">
        <f>TEXT(SalesDataTable[[#This Row],[Order Date]],"MMM")</f>
        <v>Nov</v>
      </c>
      <c r="G2472" s="4" t="s">
        <v>0</v>
      </c>
      <c r="H2472" s="4" t="s">
        <v>50</v>
      </c>
      <c r="I2472" s="4" t="s">
        <v>2</v>
      </c>
      <c r="J2472" s="4" t="s">
        <v>3</v>
      </c>
      <c r="K2472" s="4" t="s">
        <v>4</v>
      </c>
      <c r="L2472" s="4" t="s">
        <v>26</v>
      </c>
      <c r="M2472" s="8">
        <v>5</v>
      </c>
      <c r="N2472" s="5">
        <v>39.79</v>
      </c>
      <c r="O2472" s="6">
        <v>0.1</v>
      </c>
      <c r="P2472" s="5">
        <v>17.09</v>
      </c>
      <c r="Q2472" s="5">
        <f t="shared" si="152"/>
        <v>179.05500000000001</v>
      </c>
      <c r="R2472" s="5">
        <f t="shared" si="153"/>
        <v>85.45</v>
      </c>
      <c r="S2472" s="5">
        <f t="shared" si="154"/>
        <v>93.605000000000004</v>
      </c>
      <c r="T2472" s="7">
        <f t="shared" si="155"/>
        <v>0.52277233252352628</v>
      </c>
    </row>
    <row r="2473" spans="1:20" ht="15.6">
      <c r="A2473" s="2">
        <v>1134</v>
      </c>
      <c r="B2473" s="3">
        <v>46354</v>
      </c>
      <c r="C2473" s="4">
        <f>YEAR(SalesDataTable[[#This Row],[Order Date]])</f>
        <v>2026</v>
      </c>
      <c r="D2473" s="16" t="str">
        <f>"Q"&amp;ROUNDUP(MONTH(SalesDataTable[[#This Row],[Order Date]])/3,0)</f>
        <v>Q4</v>
      </c>
      <c r="E2473" s="4">
        <f>MONTH(SalesDataTable[[#This Row],[Order Date]])</f>
        <v>11</v>
      </c>
      <c r="F2473" s="16" t="str">
        <f>TEXT(SalesDataTable[[#This Row],[Order Date]],"MMM")</f>
        <v>Nov</v>
      </c>
      <c r="G2473" s="4" t="s">
        <v>20</v>
      </c>
      <c r="H2473" s="4" t="s">
        <v>21</v>
      </c>
      <c r="I2473" s="4" t="s">
        <v>2</v>
      </c>
      <c r="J2473" s="4" t="s">
        <v>3</v>
      </c>
      <c r="K2473" s="4" t="s">
        <v>14</v>
      </c>
      <c r="L2473" s="4" t="s">
        <v>15</v>
      </c>
      <c r="M2473" s="8">
        <v>2</v>
      </c>
      <c r="N2473" s="5">
        <v>36.119999999999997</v>
      </c>
      <c r="O2473" s="6">
        <v>0.1</v>
      </c>
      <c r="P2473" s="5">
        <v>13.61</v>
      </c>
      <c r="Q2473" s="5">
        <f t="shared" si="152"/>
        <v>65.015999999999991</v>
      </c>
      <c r="R2473" s="5">
        <f t="shared" si="153"/>
        <v>27.22</v>
      </c>
      <c r="S2473" s="5">
        <f t="shared" si="154"/>
        <v>37.795999999999992</v>
      </c>
      <c r="T2473" s="7">
        <f t="shared" si="155"/>
        <v>0.58133382551987201</v>
      </c>
    </row>
    <row r="2474" spans="1:20" ht="15.6">
      <c r="A2474" s="2">
        <v>1770</v>
      </c>
      <c r="B2474" s="3">
        <v>46354</v>
      </c>
      <c r="C2474" s="4">
        <f>YEAR(SalesDataTable[[#This Row],[Order Date]])</f>
        <v>2026</v>
      </c>
      <c r="D2474" s="16" t="str">
        <f>"Q"&amp;ROUNDUP(MONTH(SalesDataTable[[#This Row],[Order Date]])/3,0)</f>
        <v>Q4</v>
      </c>
      <c r="E2474" s="4">
        <f>MONTH(SalesDataTable[[#This Row],[Order Date]])</f>
        <v>11</v>
      </c>
      <c r="F2474" s="16" t="str">
        <f>TEXT(SalesDataTable[[#This Row],[Order Date]],"MMM")</f>
        <v>Nov</v>
      </c>
      <c r="G2474" s="4" t="s">
        <v>20</v>
      </c>
      <c r="H2474" s="4" t="s">
        <v>31</v>
      </c>
      <c r="I2474" s="4" t="s">
        <v>19</v>
      </c>
      <c r="J2474" s="4" t="s">
        <v>3</v>
      </c>
      <c r="K2474" s="4" t="s">
        <v>9</v>
      </c>
      <c r="L2474" s="4" t="s">
        <v>37</v>
      </c>
      <c r="M2474" s="8">
        <v>5</v>
      </c>
      <c r="N2474" s="5">
        <v>153.93</v>
      </c>
      <c r="O2474" s="6">
        <v>0.05</v>
      </c>
      <c r="P2474" s="5">
        <v>77.27</v>
      </c>
      <c r="Q2474" s="5">
        <f t="shared" si="152"/>
        <v>731.16750000000002</v>
      </c>
      <c r="R2474" s="5">
        <f t="shared" si="153"/>
        <v>386.34999999999997</v>
      </c>
      <c r="S2474" s="5">
        <f t="shared" si="154"/>
        <v>344.81750000000005</v>
      </c>
      <c r="T2474" s="7">
        <f t="shared" si="155"/>
        <v>0.4715985051304934</v>
      </c>
    </row>
    <row r="2475" spans="1:20" ht="15.6">
      <c r="A2475" s="2">
        <v>3396</v>
      </c>
      <c r="B2475" s="3">
        <v>46354</v>
      </c>
      <c r="C2475" s="4">
        <f>YEAR(SalesDataTable[[#This Row],[Order Date]])</f>
        <v>2026</v>
      </c>
      <c r="D2475" s="16" t="str">
        <f>"Q"&amp;ROUNDUP(MONTH(SalesDataTable[[#This Row],[Order Date]])/3,0)</f>
        <v>Q4</v>
      </c>
      <c r="E2475" s="4">
        <f>MONTH(SalesDataTable[[#This Row],[Order Date]])</f>
        <v>11</v>
      </c>
      <c r="F2475" s="16" t="str">
        <f>TEXT(SalesDataTable[[#This Row],[Order Date]],"MMM")</f>
        <v>Nov</v>
      </c>
      <c r="G2475" s="4" t="s">
        <v>11</v>
      </c>
      <c r="H2475" s="4" t="s">
        <v>18</v>
      </c>
      <c r="I2475" s="4" t="s">
        <v>19</v>
      </c>
      <c r="J2475" s="4" t="s">
        <v>13</v>
      </c>
      <c r="K2475" s="4" t="s">
        <v>34</v>
      </c>
      <c r="L2475" s="4" t="s">
        <v>45</v>
      </c>
      <c r="M2475" s="8">
        <v>3</v>
      </c>
      <c r="N2475" s="5">
        <v>50.67</v>
      </c>
      <c r="O2475" s="6">
        <v>0.05</v>
      </c>
      <c r="P2475" s="5">
        <v>22.25</v>
      </c>
      <c r="Q2475" s="5">
        <f t="shared" si="152"/>
        <v>144.40949999999998</v>
      </c>
      <c r="R2475" s="5">
        <f t="shared" si="153"/>
        <v>66.75</v>
      </c>
      <c r="S2475" s="5">
        <f t="shared" si="154"/>
        <v>77.65949999999998</v>
      </c>
      <c r="T2475" s="7">
        <f t="shared" si="155"/>
        <v>0.53777279195620775</v>
      </c>
    </row>
    <row r="2476" spans="1:20" ht="15.6">
      <c r="A2476" s="2">
        <v>4259</v>
      </c>
      <c r="B2476" s="3">
        <v>46354</v>
      </c>
      <c r="C2476" s="4">
        <f>YEAR(SalesDataTable[[#This Row],[Order Date]])</f>
        <v>2026</v>
      </c>
      <c r="D2476" s="16" t="str">
        <f>"Q"&amp;ROUNDUP(MONTH(SalesDataTable[[#This Row],[Order Date]])/3,0)</f>
        <v>Q4</v>
      </c>
      <c r="E2476" s="4">
        <f>MONTH(SalesDataTable[[#This Row],[Order Date]])</f>
        <v>11</v>
      </c>
      <c r="F2476" s="16" t="str">
        <f>TEXT(SalesDataTable[[#This Row],[Order Date]],"MMM")</f>
        <v>Nov</v>
      </c>
      <c r="G2476" s="4" t="s">
        <v>11</v>
      </c>
      <c r="H2476" s="4" t="s">
        <v>18</v>
      </c>
      <c r="I2476" s="4" t="s">
        <v>2</v>
      </c>
      <c r="J2476" s="4" t="s">
        <v>3</v>
      </c>
      <c r="K2476" s="4" t="s">
        <v>9</v>
      </c>
      <c r="L2476" s="4" t="s">
        <v>46</v>
      </c>
      <c r="M2476" s="8">
        <v>4</v>
      </c>
      <c r="N2476" s="5">
        <v>72.77</v>
      </c>
      <c r="O2476" s="6">
        <v>0</v>
      </c>
      <c r="P2476" s="5">
        <v>32.090000000000003</v>
      </c>
      <c r="Q2476" s="5">
        <f t="shared" si="152"/>
        <v>291.08</v>
      </c>
      <c r="R2476" s="5">
        <f t="shared" si="153"/>
        <v>128.36000000000001</v>
      </c>
      <c r="S2476" s="5">
        <f t="shared" si="154"/>
        <v>162.71999999999997</v>
      </c>
      <c r="T2476" s="7">
        <f t="shared" si="155"/>
        <v>0.55902157482479031</v>
      </c>
    </row>
    <row r="2477" spans="1:20" ht="15.6">
      <c r="A2477" s="2">
        <v>4440</v>
      </c>
      <c r="B2477" s="3">
        <v>46354</v>
      </c>
      <c r="C2477" s="4">
        <f>YEAR(SalesDataTable[[#This Row],[Order Date]])</f>
        <v>2026</v>
      </c>
      <c r="D2477" s="16" t="str">
        <f>"Q"&amp;ROUNDUP(MONTH(SalesDataTable[[#This Row],[Order Date]])/3,0)</f>
        <v>Q4</v>
      </c>
      <c r="E2477" s="4">
        <f>MONTH(SalesDataTable[[#This Row],[Order Date]])</f>
        <v>11</v>
      </c>
      <c r="F2477" s="16" t="str">
        <f>TEXT(SalesDataTable[[#This Row],[Order Date]],"MMM")</f>
        <v>Nov</v>
      </c>
      <c r="G2477" s="4" t="s">
        <v>11</v>
      </c>
      <c r="H2477" s="4" t="s">
        <v>39</v>
      </c>
      <c r="I2477" s="4" t="s">
        <v>28</v>
      </c>
      <c r="J2477" s="4" t="s">
        <v>13</v>
      </c>
      <c r="K2477" s="4" t="s">
        <v>14</v>
      </c>
      <c r="L2477" s="4" t="s">
        <v>32</v>
      </c>
      <c r="M2477" s="8">
        <v>1</v>
      </c>
      <c r="N2477" s="5">
        <v>46.45</v>
      </c>
      <c r="O2477" s="6">
        <v>0.1</v>
      </c>
      <c r="P2477" s="5">
        <v>17.96</v>
      </c>
      <c r="Q2477" s="5">
        <f t="shared" si="152"/>
        <v>41.805000000000007</v>
      </c>
      <c r="R2477" s="5">
        <f t="shared" si="153"/>
        <v>17.96</v>
      </c>
      <c r="S2477" s="5">
        <f t="shared" si="154"/>
        <v>23.845000000000006</v>
      </c>
      <c r="T2477" s="7">
        <f t="shared" si="155"/>
        <v>0.57038631742614521</v>
      </c>
    </row>
    <row r="2478" spans="1:20" ht="15.6">
      <c r="A2478" s="2">
        <v>5115</v>
      </c>
      <c r="B2478" s="3">
        <v>46354</v>
      </c>
      <c r="C2478" s="4">
        <f>YEAR(SalesDataTable[[#This Row],[Order Date]])</f>
        <v>2026</v>
      </c>
      <c r="D2478" s="16" t="str">
        <f>"Q"&amp;ROUNDUP(MONTH(SalesDataTable[[#This Row],[Order Date]])/3,0)</f>
        <v>Q4</v>
      </c>
      <c r="E2478" s="4">
        <f>MONTH(SalesDataTable[[#This Row],[Order Date]])</f>
        <v>11</v>
      </c>
      <c r="F2478" s="16" t="str">
        <f>TEXT(SalesDataTable[[#This Row],[Order Date]],"MMM")</f>
        <v>Nov</v>
      </c>
      <c r="G2478" s="4" t="s">
        <v>0</v>
      </c>
      <c r="H2478" s="4" t="s">
        <v>50</v>
      </c>
      <c r="I2478" s="4" t="s">
        <v>2</v>
      </c>
      <c r="J2478" s="4" t="s">
        <v>13</v>
      </c>
      <c r="K2478" s="4" t="s">
        <v>14</v>
      </c>
      <c r="L2478" s="4" t="s">
        <v>48</v>
      </c>
      <c r="M2478" s="8">
        <v>1</v>
      </c>
      <c r="N2478" s="5">
        <v>165.75</v>
      </c>
      <c r="O2478" s="6">
        <v>0.2</v>
      </c>
      <c r="P2478" s="5">
        <v>89.16</v>
      </c>
      <c r="Q2478" s="5">
        <f t="shared" si="152"/>
        <v>132.6</v>
      </c>
      <c r="R2478" s="5">
        <f t="shared" si="153"/>
        <v>89.16</v>
      </c>
      <c r="S2478" s="5">
        <f t="shared" si="154"/>
        <v>43.44</v>
      </c>
      <c r="T2478" s="7">
        <f t="shared" si="155"/>
        <v>0.32760180995475113</v>
      </c>
    </row>
    <row r="2479" spans="1:20" ht="15.6">
      <c r="A2479" s="2">
        <v>5136</v>
      </c>
      <c r="B2479" s="3">
        <v>46354</v>
      </c>
      <c r="C2479" s="4">
        <f>YEAR(SalesDataTable[[#This Row],[Order Date]])</f>
        <v>2026</v>
      </c>
      <c r="D2479" s="16" t="str">
        <f>"Q"&amp;ROUNDUP(MONTH(SalesDataTable[[#This Row],[Order Date]])/3,0)</f>
        <v>Q4</v>
      </c>
      <c r="E2479" s="4">
        <f>MONTH(SalesDataTable[[#This Row],[Order Date]])</f>
        <v>11</v>
      </c>
      <c r="F2479" s="16" t="str">
        <f>TEXT(SalesDataTable[[#This Row],[Order Date]],"MMM")</f>
        <v>Nov</v>
      </c>
      <c r="G2479" s="4" t="s">
        <v>11</v>
      </c>
      <c r="H2479" s="4" t="s">
        <v>12</v>
      </c>
      <c r="I2479" s="4" t="s">
        <v>28</v>
      </c>
      <c r="J2479" s="4" t="s">
        <v>13</v>
      </c>
      <c r="K2479" s="4" t="s">
        <v>23</v>
      </c>
      <c r="L2479" s="4" t="s">
        <v>29</v>
      </c>
      <c r="M2479" s="8">
        <v>4</v>
      </c>
      <c r="N2479" s="5">
        <v>198.02</v>
      </c>
      <c r="O2479" s="6">
        <v>0.05</v>
      </c>
      <c r="P2479" s="5">
        <v>103.82</v>
      </c>
      <c r="Q2479" s="5">
        <f t="shared" si="152"/>
        <v>752.476</v>
      </c>
      <c r="R2479" s="5">
        <f t="shared" si="153"/>
        <v>415.28</v>
      </c>
      <c r="S2479" s="5">
        <f t="shared" si="154"/>
        <v>337.19600000000003</v>
      </c>
      <c r="T2479" s="7">
        <f t="shared" si="155"/>
        <v>0.44811528872681655</v>
      </c>
    </row>
    <row r="2480" spans="1:20" ht="15.6">
      <c r="A2480" s="2">
        <v>562</v>
      </c>
      <c r="B2480" s="3">
        <v>46355</v>
      </c>
      <c r="C2480" s="4">
        <f>YEAR(SalesDataTable[[#This Row],[Order Date]])</f>
        <v>2026</v>
      </c>
      <c r="D2480" s="16" t="str">
        <f>"Q"&amp;ROUNDUP(MONTH(SalesDataTable[[#This Row],[Order Date]])/3,0)</f>
        <v>Q4</v>
      </c>
      <c r="E2480" s="4">
        <f>MONTH(SalesDataTable[[#This Row],[Order Date]])</f>
        <v>11</v>
      </c>
      <c r="F2480" s="16" t="str">
        <f>TEXT(SalesDataTable[[#This Row],[Order Date]],"MMM")</f>
        <v>Nov</v>
      </c>
      <c r="G2480" s="4" t="s">
        <v>6</v>
      </c>
      <c r="H2480" s="4" t="s">
        <v>43</v>
      </c>
      <c r="I2480" s="4" t="s">
        <v>2</v>
      </c>
      <c r="J2480" s="4" t="s">
        <v>13</v>
      </c>
      <c r="K2480" s="4" t="s">
        <v>14</v>
      </c>
      <c r="L2480" s="4" t="s">
        <v>32</v>
      </c>
      <c r="M2480" s="8">
        <v>1</v>
      </c>
      <c r="N2480" s="5">
        <v>46.3</v>
      </c>
      <c r="O2480" s="6">
        <v>0.2</v>
      </c>
      <c r="P2480" s="5">
        <v>18.78</v>
      </c>
      <c r="Q2480" s="5">
        <f t="shared" si="152"/>
        <v>37.04</v>
      </c>
      <c r="R2480" s="5">
        <f t="shared" si="153"/>
        <v>18.78</v>
      </c>
      <c r="S2480" s="5">
        <f t="shared" si="154"/>
        <v>18.259999999999998</v>
      </c>
      <c r="T2480" s="7">
        <f t="shared" si="155"/>
        <v>0.49298056155507552</v>
      </c>
    </row>
    <row r="2481" spans="1:20" ht="15.6">
      <c r="A2481" s="2">
        <v>806</v>
      </c>
      <c r="B2481" s="3">
        <v>46355</v>
      </c>
      <c r="C2481" s="4">
        <f>YEAR(SalesDataTable[[#This Row],[Order Date]])</f>
        <v>2026</v>
      </c>
      <c r="D2481" s="16" t="str">
        <f>"Q"&amp;ROUNDUP(MONTH(SalesDataTable[[#This Row],[Order Date]])/3,0)</f>
        <v>Q4</v>
      </c>
      <c r="E2481" s="4">
        <f>MONTH(SalesDataTable[[#This Row],[Order Date]])</f>
        <v>11</v>
      </c>
      <c r="F2481" s="16" t="str">
        <f>TEXT(SalesDataTable[[#This Row],[Order Date]],"MMM")</f>
        <v>Nov</v>
      </c>
      <c r="G2481" s="4" t="s">
        <v>0</v>
      </c>
      <c r="H2481" s="4" t="s">
        <v>50</v>
      </c>
      <c r="I2481" s="4" t="s">
        <v>28</v>
      </c>
      <c r="J2481" s="4" t="s">
        <v>3</v>
      </c>
      <c r="K2481" s="4" t="s">
        <v>34</v>
      </c>
      <c r="L2481" s="4" t="s">
        <v>35</v>
      </c>
      <c r="M2481" s="8">
        <v>1</v>
      </c>
      <c r="N2481" s="5">
        <v>39.659999999999997</v>
      </c>
      <c r="O2481" s="6">
        <v>0</v>
      </c>
      <c r="P2481" s="5">
        <v>14.76</v>
      </c>
      <c r="Q2481" s="5">
        <f t="shared" si="152"/>
        <v>39.659999999999997</v>
      </c>
      <c r="R2481" s="5">
        <f t="shared" si="153"/>
        <v>14.76</v>
      </c>
      <c r="S2481" s="5">
        <f t="shared" si="154"/>
        <v>24.9</v>
      </c>
      <c r="T2481" s="7">
        <f t="shared" si="155"/>
        <v>0.62783661119515888</v>
      </c>
    </row>
    <row r="2482" spans="1:20" ht="15.6">
      <c r="A2482" s="2">
        <v>3150</v>
      </c>
      <c r="B2482" s="3">
        <v>46355</v>
      </c>
      <c r="C2482" s="4">
        <f>YEAR(SalesDataTable[[#This Row],[Order Date]])</f>
        <v>2026</v>
      </c>
      <c r="D2482" s="16" t="str">
        <f>"Q"&amp;ROUNDUP(MONTH(SalesDataTable[[#This Row],[Order Date]])/3,0)</f>
        <v>Q4</v>
      </c>
      <c r="E2482" s="4">
        <f>MONTH(SalesDataTable[[#This Row],[Order Date]])</f>
        <v>11</v>
      </c>
      <c r="F2482" s="16" t="str">
        <f>TEXT(SalesDataTable[[#This Row],[Order Date]],"MMM")</f>
        <v>Nov</v>
      </c>
      <c r="G2482" s="4" t="s">
        <v>6</v>
      </c>
      <c r="H2482" s="4" t="s">
        <v>27</v>
      </c>
      <c r="I2482" s="4" t="s">
        <v>2</v>
      </c>
      <c r="J2482" s="4" t="s">
        <v>13</v>
      </c>
      <c r="K2482" s="4" t="s">
        <v>23</v>
      </c>
      <c r="L2482" s="4" t="s">
        <v>40</v>
      </c>
      <c r="M2482" s="8">
        <v>3</v>
      </c>
      <c r="N2482" s="5">
        <v>80.72</v>
      </c>
      <c r="O2482" s="6">
        <v>0.05</v>
      </c>
      <c r="P2482" s="5">
        <v>39.130000000000003</v>
      </c>
      <c r="Q2482" s="5">
        <f t="shared" si="152"/>
        <v>230.05199999999999</v>
      </c>
      <c r="R2482" s="5">
        <f t="shared" si="153"/>
        <v>117.39000000000001</v>
      </c>
      <c r="S2482" s="5">
        <f t="shared" si="154"/>
        <v>112.66199999999998</v>
      </c>
      <c r="T2482" s="7">
        <f t="shared" si="155"/>
        <v>0.48972406238589528</v>
      </c>
    </row>
    <row r="2483" spans="1:20" ht="15.6">
      <c r="A2483" s="2">
        <v>4847</v>
      </c>
      <c r="B2483" s="3">
        <v>46355</v>
      </c>
      <c r="C2483" s="4">
        <f>YEAR(SalesDataTable[[#This Row],[Order Date]])</f>
        <v>2026</v>
      </c>
      <c r="D2483" s="16" t="str">
        <f>"Q"&amp;ROUNDUP(MONTH(SalesDataTable[[#This Row],[Order Date]])/3,0)</f>
        <v>Q4</v>
      </c>
      <c r="E2483" s="4">
        <f>MONTH(SalesDataTable[[#This Row],[Order Date]])</f>
        <v>11</v>
      </c>
      <c r="F2483" s="16" t="str">
        <f>TEXT(SalesDataTable[[#This Row],[Order Date]],"MMM")</f>
        <v>Nov</v>
      </c>
      <c r="G2483" s="4" t="s">
        <v>6</v>
      </c>
      <c r="H2483" s="4" t="s">
        <v>49</v>
      </c>
      <c r="I2483" s="4" t="s">
        <v>28</v>
      </c>
      <c r="J2483" s="4" t="s">
        <v>13</v>
      </c>
      <c r="K2483" s="4" t="s">
        <v>14</v>
      </c>
      <c r="L2483" s="4" t="s">
        <v>15</v>
      </c>
      <c r="M2483" s="8">
        <v>2</v>
      </c>
      <c r="N2483" s="5">
        <v>35.51</v>
      </c>
      <c r="O2483" s="6">
        <v>0.05</v>
      </c>
      <c r="P2483" s="5">
        <v>13.24</v>
      </c>
      <c r="Q2483" s="5">
        <f t="shared" si="152"/>
        <v>67.468999999999994</v>
      </c>
      <c r="R2483" s="5">
        <f t="shared" si="153"/>
        <v>26.48</v>
      </c>
      <c r="S2483" s="5">
        <f t="shared" si="154"/>
        <v>40.98899999999999</v>
      </c>
      <c r="T2483" s="7">
        <f t="shared" si="155"/>
        <v>0.60752345521646967</v>
      </c>
    </row>
    <row r="2484" spans="1:20" ht="15.6">
      <c r="A2484" s="2">
        <v>221</v>
      </c>
      <c r="B2484" s="3">
        <v>46356</v>
      </c>
      <c r="C2484" s="4">
        <f>YEAR(SalesDataTable[[#This Row],[Order Date]])</f>
        <v>2026</v>
      </c>
      <c r="D2484" s="16" t="str">
        <f>"Q"&amp;ROUNDUP(MONTH(SalesDataTable[[#This Row],[Order Date]])/3,0)</f>
        <v>Q4</v>
      </c>
      <c r="E2484" s="4">
        <f>MONTH(SalesDataTable[[#This Row],[Order Date]])</f>
        <v>11</v>
      </c>
      <c r="F2484" s="16" t="str">
        <f>TEXT(SalesDataTable[[#This Row],[Order Date]],"MMM")</f>
        <v>Nov</v>
      </c>
      <c r="G2484" s="4" t="s">
        <v>20</v>
      </c>
      <c r="H2484" s="4" t="s">
        <v>33</v>
      </c>
      <c r="I2484" s="4" t="s">
        <v>19</v>
      </c>
      <c r="J2484" s="4" t="s">
        <v>16</v>
      </c>
      <c r="K2484" s="4" t="s">
        <v>14</v>
      </c>
      <c r="L2484" s="4" t="s">
        <v>44</v>
      </c>
      <c r="M2484" s="8">
        <v>1</v>
      </c>
      <c r="N2484" s="5">
        <v>132.06</v>
      </c>
      <c r="O2484" s="6">
        <v>0.15</v>
      </c>
      <c r="P2484" s="5">
        <v>67.53</v>
      </c>
      <c r="Q2484" s="5">
        <f t="shared" si="152"/>
        <v>112.251</v>
      </c>
      <c r="R2484" s="5">
        <f t="shared" si="153"/>
        <v>67.53</v>
      </c>
      <c r="S2484" s="5">
        <f t="shared" si="154"/>
        <v>44.721000000000004</v>
      </c>
      <c r="T2484" s="7">
        <f t="shared" si="155"/>
        <v>0.39840179597509157</v>
      </c>
    </row>
    <row r="2485" spans="1:20" ht="15.6">
      <c r="A2485" s="2">
        <v>630</v>
      </c>
      <c r="B2485" s="3">
        <v>46356</v>
      </c>
      <c r="C2485" s="4">
        <f>YEAR(SalesDataTable[[#This Row],[Order Date]])</f>
        <v>2026</v>
      </c>
      <c r="D2485" s="16" t="str">
        <f>"Q"&amp;ROUNDUP(MONTH(SalesDataTable[[#This Row],[Order Date]])/3,0)</f>
        <v>Q4</v>
      </c>
      <c r="E2485" s="4">
        <f>MONTH(SalesDataTable[[#This Row],[Order Date]])</f>
        <v>11</v>
      </c>
      <c r="F2485" s="16" t="str">
        <f>TEXT(SalesDataTable[[#This Row],[Order Date]],"MMM")</f>
        <v>Nov</v>
      </c>
      <c r="G2485" s="4" t="s">
        <v>20</v>
      </c>
      <c r="H2485" s="4" t="s">
        <v>33</v>
      </c>
      <c r="I2485" s="4" t="s">
        <v>2</v>
      </c>
      <c r="J2485" s="4" t="s">
        <v>16</v>
      </c>
      <c r="K2485" s="4" t="s">
        <v>4</v>
      </c>
      <c r="L2485" s="4" t="s">
        <v>26</v>
      </c>
      <c r="M2485" s="8">
        <v>3</v>
      </c>
      <c r="N2485" s="5">
        <v>41.07</v>
      </c>
      <c r="O2485" s="6">
        <v>0.1</v>
      </c>
      <c r="P2485" s="5">
        <v>16.86</v>
      </c>
      <c r="Q2485" s="5">
        <f t="shared" si="152"/>
        <v>110.88900000000001</v>
      </c>
      <c r="R2485" s="5">
        <f t="shared" si="153"/>
        <v>50.58</v>
      </c>
      <c r="S2485" s="5">
        <f t="shared" si="154"/>
        <v>60.309000000000012</v>
      </c>
      <c r="T2485" s="7">
        <f t="shared" si="155"/>
        <v>0.54386819251684126</v>
      </c>
    </row>
    <row r="2486" spans="1:20" ht="15.6">
      <c r="A2486" s="2">
        <v>1789</v>
      </c>
      <c r="B2486" s="3">
        <v>46356</v>
      </c>
      <c r="C2486" s="4">
        <f>YEAR(SalesDataTable[[#This Row],[Order Date]])</f>
        <v>2026</v>
      </c>
      <c r="D2486" s="16" t="str">
        <f>"Q"&amp;ROUNDUP(MONTH(SalesDataTable[[#This Row],[Order Date]])/3,0)</f>
        <v>Q4</v>
      </c>
      <c r="E2486" s="4">
        <f>MONTH(SalesDataTable[[#This Row],[Order Date]])</f>
        <v>11</v>
      </c>
      <c r="F2486" s="16" t="str">
        <f>TEXT(SalesDataTable[[#This Row],[Order Date]],"MMM")</f>
        <v>Nov</v>
      </c>
      <c r="G2486" s="4" t="s">
        <v>6</v>
      </c>
      <c r="H2486" s="4" t="s">
        <v>43</v>
      </c>
      <c r="I2486" s="4" t="s">
        <v>2</v>
      </c>
      <c r="J2486" s="4" t="s">
        <v>13</v>
      </c>
      <c r="K2486" s="4" t="s">
        <v>9</v>
      </c>
      <c r="L2486" s="4" t="s">
        <v>37</v>
      </c>
      <c r="M2486" s="8">
        <v>2</v>
      </c>
      <c r="N2486" s="5">
        <v>151.49</v>
      </c>
      <c r="O2486" s="6">
        <v>0.1</v>
      </c>
      <c r="P2486" s="5">
        <v>81.39</v>
      </c>
      <c r="Q2486" s="5">
        <f t="shared" si="152"/>
        <v>272.68200000000002</v>
      </c>
      <c r="R2486" s="5">
        <f t="shared" si="153"/>
        <v>162.78</v>
      </c>
      <c r="S2486" s="5">
        <f t="shared" si="154"/>
        <v>109.90200000000002</v>
      </c>
      <c r="T2486" s="7">
        <f t="shared" si="155"/>
        <v>0.40304090479019522</v>
      </c>
    </row>
    <row r="2487" spans="1:20" ht="15.6">
      <c r="A2487" s="2">
        <v>1947</v>
      </c>
      <c r="B2487" s="3">
        <v>46356</v>
      </c>
      <c r="C2487" s="4">
        <f>YEAR(SalesDataTable[[#This Row],[Order Date]])</f>
        <v>2026</v>
      </c>
      <c r="D2487" s="16" t="str">
        <f>"Q"&amp;ROUNDUP(MONTH(SalesDataTable[[#This Row],[Order Date]])/3,0)</f>
        <v>Q4</v>
      </c>
      <c r="E2487" s="4">
        <f>MONTH(SalesDataTable[[#This Row],[Order Date]])</f>
        <v>11</v>
      </c>
      <c r="F2487" s="16" t="str">
        <f>TEXT(SalesDataTable[[#This Row],[Order Date]],"MMM")</f>
        <v>Nov</v>
      </c>
      <c r="G2487" s="4" t="s">
        <v>0</v>
      </c>
      <c r="H2487" s="4" t="s">
        <v>1</v>
      </c>
      <c r="I2487" s="4" t="s">
        <v>19</v>
      </c>
      <c r="J2487" s="4" t="s">
        <v>16</v>
      </c>
      <c r="K2487" s="4" t="s">
        <v>34</v>
      </c>
      <c r="L2487" s="4" t="s">
        <v>42</v>
      </c>
      <c r="M2487" s="8">
        <v>1</v>
      </c>
      <c r="N2487" s="5">
        <v>35.729999999999997</v>
      </c>
      <c r="O2487" s="6">
        <v>0.2</v>
      </c>
      <c r="P2487" s="5">
        <v>14.33</v>
      </c>
      <c r="Q2487" s="5">
        <f t="shared" si="152"/>
        <v>28.584</v>
      </c>
      <c r="R2487" s="5">
        <f t="shared" si="153"/>
        <v>14.33</v>
      </c>
      <c r="S2487" s="5">
        <f t="shared" si="154"/>
        <v>14.254</v>
      </c>
      <c r="T2487" s="7">
        <f t="shared" si="155"/>
        <v>0.49867058494262523</v>
      </c>
    </row>
    <row r="2488" spans="1:20" ht="15.6">
      <c r="A2488" s="2">
        <v>2279</v>
      </c>
      <c r="B2488" s="3">
        <v>46356</v>
      </c>
      <c r="C2488" s="4">
        <f>YEAR(SalesDataTable[[#This Row],[Order Date]])</f>
        <v>2026</v>
      </c>
      <c r="D2488" s="16" t="str">
        <f>"Q"&amp;ROUNDUP(MONTH(SalesDataTable[[#This Row],[Order Date]])/3,0)</f>
        <v>Q4</v>
      </c>
      <c r="E2488" s="4">
        <f>MONTH(SalesDataTable[[#This Row],[Order Date]])</f>
        <v>11</v>
      </c>
      <c r="F2488" s="16" t="str">
        <f>TEXT(SalesDataTable[[#This Row],[Order Date]],"MMM")</f>
        <v>Nov</v>
      </c>
      <c r="G2488" s="4" t="s">
        <v>0</v>
      </c>
      <c r="H2488" s="4" t="s">
        <v>1</v>
      </c>
      <c r="I2488" s="4" t="s">
        <v>19</v>
      </c>
      <c r="J2488" s="4" t="s">
        <v>3</v>
      </c>
      <c r="K2488" s="4" t="s">
        <v>4</v>
      </c>
      <c r="L2488" s="4" t="s">
        <v>22</v>
      </c>
      <c r="M2488" s="8">
        <v>2</v>
      </c>
      <c r="N2488" s="5">
        <v>50.38</v>
      </c>
      <c r="O2488" s="6">
        <v>0.1</v>
      </c>
      <c r="P2488" s="5">
        <v>22.41</v>
      </c>
      <c r="Q2488" s="5">
        <f t="shared" si="152"/>
        <v>90.684000000000012</v>
      </c>
      <c r="R2488" s="5">
        <f t="shared" si="153"/>
        <v>44.82</v>
      </c>
      <c r="S2488" s="5">
        <f t="shared" si="154"/>
        <v>45.864000000000011</v>
      </c>
      <c r="T2488" s="7">
        <f t="shared" si="155"/>
        <v>0.50575625248114342</v>
      </c>
    </row>
    <row r="2489" spans="1:20" ht="15.6">
      <c r="A2489" s="2">
        <v>2439</v>
      </c>
      <c r="B2489" s="3">
        <v>46356</v>
      </c>
      <c r="C2489" s="4">
        <f>YEAR(SalesDataTable[[#This Row],[Order Date]])</f>
        <v>2026</v>
      </c>
      <c r="D2489" s="16" t="str">
        <f>"Q"&amp;ROUNDUP(MONTH(SalesDataTable[[#This Row],[Order Date]])/3,0)</f>
        <v>Q4</v>
      </c>
      <c r="E2489" s="4">
        <f>MONTH(SalesDataTable[[#This Row],[Order Date]])</f>
        <v>11</v>
      </c>
      <c r="F2489" s="16" t="str">
        <f>TEXT(SalesDataTable[[#This Row],[Order Date]],"MMM")</f>
        <v>Nov</v>
      </c>
      <c r="G2489" s="4" t="s">
        <v>0</v>
      </c>
      <c r="H2489" s="4" t="s">
        <v>36</v>
      </c>
      <c r="I2489" s="4" t="s">
        <v>2</v>
      </c>
      <c r="J2489" s="4" t="s">
        <v>16</v>
      </c>
      <c r="K2489" s="4" t="s">
        <v>34</v>
      </c>
      <c r="L2489" s="4" t="s">
        <v>42</v>
      </c>
      <c r="M2489" s="8">
        <v>1</v>
      </c>
      <c r="N2489" s="5">
        <v>35.67</v>
      </c>
      <c r="O2489" s="6">
        <v>0.1</v>
      </c>
      <c r="P2489" s="5">
        <v>13.81</v>
      </c>
      <c r="Q2489" s="5">
        <f t="shared" si="152"/>
        <v>32.103000000000002</v>
      </c>
      <c r="R2489" s="5">
        <f t="shared" si="153"/>
        <v>13.81</v>
      </c>
      <c r="S2489" s="5">
        <f t="shared" si="154"/>
        <v>18.292999999999999</v>
      </c>
      <c r="T2489" s="7">
        <f t="shared" si="155"/>
        <v>0.5698221350029592</v>
      </c>
    </row>
    <row r="2490" spans="1:20" ht="15.6">
      <c r="A2490" s="2">
        <v>2540</v>
      </c>
      <c r="B2490" s="3">
        <v>46356</v>
      </c>
      <c r="C2490" s="4">
        <f>YEAR(SalesDataTable[[#This Row],[Order Date]])</f>
        <v>2026</v>
      </c>
      <c r="D2490" s="16" t="str">
        <f>"Q"&amp;ROUNDUP(MONTH(SalesDataTable[[#This Row],[Order Date]])/3,0)</f>
        <v>Q4</v>
      </c>
      <c r="E2490" s="4">
        <f>MONTH(SalesDataTable[[#This Row],[Order Date]])</f>
        <v>11</v>
      </c>
      <c r="F2490" s="16" t="str">
        <f>TEXT(SalesDataTable[[#This Row],[Order Date]],"MMM")</f>
        <v>Nov</v>
      </c>
      <c r="G2490" s="4" t="s">
        <v>6</v>
      </c>
      <c r="H2490" s="4" t="s">
        <v>49</v>
      </c>
      <c r="I2490" s="4" t="s">
        <v>8</v>
      </c>
      <c r="J2490" s="4" t="s">
        <v>16</v>
      </c>
      <c r="K2490" s="4" t="s">
        <v>23</v>
      </c>
      <c r="L2490" s="4" t="s">
        <v>40</v>
      </c>
      <c r="M2490" s="8">
        <v>12</v>
      </c>
      <c r="N2490" s="5">
        <v>81.150000000000006</v>
      </c>
      <c r="O2490" s="6">
        <v>0.15</v>
      </c>
      <c r="P2490" s="5">
        <v>39.590000000000003</v>
      </c>
      <c r="Q2490" s="5">
        <f t="shared" si="152"/>
        <v>827.73</v>
      </c>
      <c r="R2490" s="5">
        <f t="shared" si="153"/>
        <v>475.08000000000004</v>
      </c>
      <c r="S2490" s="5">
        <f t="shared" si="154"/>
        <v>352.65</v>
      </c>
      <c r="T2490" s="7">
        <f t="shared" si="155"/>
        <v>0.42604472472907828</v>
      </c>
    </row>
    <row r="2491" spans="1:20" ht="15.6">
      <c r="A2491" s="2">
        <v>2747</v>
      </c>
      <c r="B2491" s="3">
        <v>46356</v>
      </c>
      <c r="C2491" s="4">
        <f>YEAR(SalesDataTable[[#This Row],[Order Date]])</f>
        <v>2026</v>
      </c>
      <c r="D2491" s="16" t="str">
        <f>"Q"&amp;ROUNDUP(MONTH(SalesDataTable[[#This Row],[Order Date]])/3,0)</f>
        <v>Q4</v>
      </c>
      <c r="E2491" s="4">
        <f>MONTH(SalesDataTable[[#This Row],[Order Date]])</f>
        <v>11</v>
      </c>
      <c r="F2491" s="16" t="str">
        <f>TEXT(SalesDataTable[[#This Row],[Order Date]],"MMM")</f>
        <v>Nov</v>
      </c>
      <c r="G2491" s="4" t="s">
        <v>0</v>
      </c>
      <c r="H2491" s="4" t="s">
        <v>50</v>
      </c>
      <c r="I2491" s="4" t="s">
        <v>19</v>
      </c>
      <c r="J2491" s="4" t="s">
        <v>3</v>
      </c>
      <c r="K2491" s="4" t="s">
        <v>23</v>
      </c>
      <c r="L2491" s="4" t="s">
        <v>29</v>
      </c>
      <c r="M2491" s="8">
        <v>1</v>
      </c>
      <c r="N2491" s="5">
        <v>194.73</v>
      </c>
      <c r="O2491" s="6">
        <v>0</v>
      </c>
      <c r="P2491" s="5">
        <v>104.48</v>
      </c>
      <c r="Q2491" s="5">
        <f t="shared" si="152"/>
        <v>194.73</v>
      </c>
      <c r="R2491" s="5">
        <f t="shared" si="153"/>
        <v>104.48</v>
      </c>
      <c r="S2491" s="5">
        <f t="shared" si="154"/>
        <v>90.249999999999986</v>
      </c>
      <c r="T2491" s="7">
        <f t="shared" si="155"/>
        <v>0.46346222975401835</v>
      </c>
    </row>
    <row r="2492" spans="1:20" ht="15.6">
      <c r="A2492" s="2">
        <v>3094</v>
      </c>
      <c r="B2492" s="3">
        <v>46356</v>
      </c>
      <c r="C2492" s="4">
        <f>YEAR(SalesDataTable[[#This Row],[Order Date]])</f>
        <v>2026</v>
      </c>
      <c r="D2492" s="16" t="str">
        <f>"Q"&amp;ROUNDUP(MONTH(SalesDataTable[[#This Row],[Order Date]])/3,0)</f>
        <v>Q4</v>
      </c>
      <c r="E2492" s="4">
        <f>MONTH(SalesDataTable[[#This Row],[Order Date]])</f>
        <v>11</v>
      </c>
      <c r="F2492" s="16" t="str">
        <f>TEXT(SalesDataTable[[#This Row],[Order Date]],"MMM")</f>
        <v>Nov</v>
      </c>
      <c r="G2492" s="4" t="s">
        <v>6</v>
      </c>
      <c r="H2492" s="4" t="s">
        <v>7</v>
      </c>
      <c r="I2492" s="4" t="s">
        <v>28</v>
      </c>
      <c r="J2492" s="4" t="s">
        <v>16</v>
      </c>
      <c r="K2492" s="4" t="s">
        <v>23</v>
      </c>
      <c r="L2492" s="4" t="s">
        <v>51</v>
      </c>
      <c r="M2492" s="8">
        <v>2</v>
      </c>
      <c r="N2492" s="5">
        <v>122.18</v>
      </c>
      <c r="O2492" s="6">
        <v>0.15</v>
      </c>
      <c r="P2492" s="5">
        <v>61.3</v>
      </c>
      <c r="Q2492" s="5">
        <f t="shared" si="152"/>
        <v>207.70600000000002</v>
      </c>
      <c r="R2492" s="5">
        <f t="shared" si="153"/>
        <v>122.6</v>
      </c>
      <c r="S2492" s="5">
        <f t="shared" si="154"/>
        <v>85.106000000000023</v>
      </c>
      <c r="T2492" s="7">
        <f t="shared" si="155"/>
        <v>0.40974261696821479</v>
      </c>
    </row>
    <row r="2493" spans="1:20" ht="15.6">
      <c r="A2493" s="2">
        <v>3359</v>
      </c>
      <c r="B2493" s="3">
        <v>46356</v>
      </c>
      <c r="C2493" s="4">
        <f>YEAR(SalesDataTable[[#This Row],[Order Date]])</f>
        <v>2026</v>
      </c>
      <c r="D2493" s="16" t="str">
        <f>"Q"&amp;ROUNDUP(MONTH(SalesDataTable[[#This Row],[Order Date]])/3,0)</f>
        <v>Q4</v>
      </c>
      <c r="E2493" s="4">
        <f>MONTH(SalesDataTable[[#This Row],[Order Date]])</f>
        <v>11</v>
      </c>
      <c r="F2493" s="16" t="str">
        <f>TEXT(SalesDataTable[[#This Row],[Order Date]],"MMM")</f>
        <v>Nov</v>
      </c>
      <c r="G2493" s="4" t="s">
        <v>20</v>
      </c>
      <c r="H2493" s="4" t="s">
        <v>47</v>
      </c>
      <c r="I2493" s="4" t="s">
        <v>2</v>
      </c>
      <c r="J2493" s="4" t="s">
        <v>3</v>
      </c>
      <c r="K2493" s="4" t="s">
        <v>23</v>
      </c>
      <c r="L2493" s="4" t="s">
        <v>40</v>
      </c>
      <c r="M2493" s="8">
        <v>1</v>
      </c>
      <c r="N2493" s="5">
        <v>83.14</v>
      </c>
      <c r="O2493" s="6">
        <v>0</v>
      </c>
      <c r="P2493" s="5">
        <v>39.369999999999997</v>
      </c>
      <c r="Q2493" s="5">
        <f t="shared" si="152"/>
        <v>83.14</v>
      </c>
      <c r="R2493" s="5">
        <f t="shared" si="153"/>
        <v>39.369999999999997</v>
      </c>
      <c r="S2493" s="5">
        <f t="shared" si="154"/>
        <v>43.77</v>
      </c>
      <c r="T2493" s="7">
        <f t="shared" si="155"/>
        <v>0.52646139042578788</v>
      </c>
    </row>
    <row r="2494" spans="1:20" ht="15.6">
      <c r="A2494" s="2">
        <v>3473</v>
      </c>
      <c r="B2494" s="3">
        <v>46356</v>
      </c>
      <c r="C2494" s="4">
        <f>YEAR(SalesDataTable[[#This Row],[Order Date]])</f>
        <v>2026</v>
      </c>
      <c r="D2494" s="16" t="str">
        <f>"Q"&amp;ROUNDUP(MONTH(SalesDataTable[[#This Row],[Order Date]])/3,0)</f>
        <v>Q4</v>
      </c>
      <c r="E2494" s="4">
        <f>MONTH(SalesDataTable[[#This Row],[Order Date]])</f>
        <v>11</v>
      </c>
      <c r="F2494" s="16" t="str">
        <f>TEXT(SalesDataTable[[#This Row],[Order Date]],"MMM")</f>
        <v>Nov</v>
      </c>
      <c r="G2494" s="4" t="s">
        <v>11</v>
      </c>
      <c r="H2494" s="4" t="s">
        <v>25</v>
      </c>
      <c r="I2494" s="4" t="s">
        <v>2</v>
      </c>
      <c r="J2494" s="4" t="s">
        <v>3</v>
      </c>
      <c r="K2494" s="4" t="s">
        <v>4</v>
      </c>
      <c r="L2494" s="4" t="s">
        <v>5</v>
      </c>
      <c r="M2494" s="8">
        <v>1</v>
      </c>
      <c r="N2494" s="5">
        <v>80.97</v>
      </c>
      <c r="O2494" s="6">
        <v>0</v>
      </c>
      <c r="P2494" s="5">
        <v>43.64</v>
      </c>
      <c r="Q2494" s="5">
        <f t="shared" si="152"/>
        <v>80.97</v>
      </c>
      <c r="R2494" s="5">
        <f t="shared" si="153"/>
        <v>43.64</v>
      </c>
      <c r="S2494" s="5">
        <f t="shared" si="154"/>
        <v>37.33</v>
      </c>
      <c r="T2494" s="7">
        <f t="shared" si="155"/>
        <v>0.4610349512164999</v>
      </c>
    </row>
    <row r="2495" spans="1:20" ht="15.6">
      <c r="A2495" s="2">
        <v>3589</v>
      </c>
      <c r="B2495" s="3">
        <v>46356</v>
      </c>
      <c r="C2495" s="4">
        <f>YEAR(SalesDataTable[[#This Row],[Order Date]])</f>
        <v>2026</v>
      </c>
      <c r="D2495" s="16" t="str">
        <f>"Q"&amp;ROUNDUP(MONTH(SalesDataTable[[#This Row],[Order Date]])/3,0)</f>
        <v>Q4</v>
      </c>
      <c r="E2495" s="4">
        <f>MONTH(SalesDataTable[[#This Row],[Order Date]])</f>
        <v>11</v>
      </c>
      <c r="F2495" s="16" t="str">
        <f>TEXT(SalesDataTable[[#This Row],[Order Date]],"MMM")</f>
        <v>Nov</v>
      </c>
      <c r="G2495" s="4" t="s">
        <v>0</v>
      </c>
      <c r="H2495" s="4" t="s">
        <v>36</v>
      </c>
      <c r="I2495" s="4" t="s">
        <v>2</v>
      </c>
      <c r="J2495" s="4" t="s">
        <v>13</v>
      </c>
      <c r="K2495" s="4" t="s">
        <v>9</v>
      </c>
      <c r="L2495" s="4" t="s">
        <v>46</v>
      </c>
      <c r="M2495" s="8">
        <v>1</v>
      </c>
      <c r="N2495" s="5">
        <v>73.03</v>
      </c>
      <c r="O2495" s="6">
        <v>0</v>
      </c>
      <c r="P2495" s="5">
        <v>32.71</v>
      </c>
      <c r="Q2495" s="5">
        <f t="shared" si="152"/>
        <v>73.03</v>
      </c>
      <c r="R2495" s="5">
        <f t="shared" si="153"/>
        <v>32.71</v>
      </c>
      <c r="S2495" s="5">
        <f t="shared" si="154"/>
        <v>40.32</v>
      </c>
      <c r="T2495" s="7">
        <f t="shared" si="155"/>
        <v>0.55210187594139393</v>
      </c>
    </row>
    <row r="2496" spans="1:20" ht="15.6">
      <c r="A2496" s="2">
        <v>4689</v>
      </c>
      <c r="B2496" s="3">
        <v>46356</v>
      </c>
      <c r="C2496" s="4">
        <f>YEAR(SalesDataTable[[#This Row],[Order Date]])</f>
        <v>2026</v>
      </c>
      <c r="D2496" s="16" t="str">
        <f>"Q"&amp;ROUNDUP(MONTH(SalesDataTable[[#This Row],[Order Date]])/3,0)</f>
        <v>Q4</v>
      </c>
      <c r="E2496" s="4">
        <f>MONTH(SalesDataTable[[#This Row],[Order Date]])</f>
        <v>11</v>
      </c>
      <c r="F2496" s="16" t="str">
        <f>TEXT(SalesDataTable[[#This Row],[Order Date]],"MMM")</f>
        <v>Nov</v>
      </c>
      <c r="G2496" s="4" t="s">
        <v>11</v>
      </c>
      <c r="H2496" s="4" t="s">
        <v>18</v>
      </c>
      <c r="I2496" s="4" t="s">
        <v>2</v>
      </c>
      <c r="J2496" s="4" t="s">
        <v>3</v>
      </c>
      <c r="K2496" s="4" t="s">
        <v>14</v>
      </c>
      <c r="L2496" s="4" t="s">
        <v>32</v>
      </c>
      <c r="M2496" s="8">
        <v>1</v>
      </c>
      <c r="N2496" s="5">
        <v>46.81</v>
      </c>
      <c r="O2496" s="6">
        <v>0.05</v>
      </c>
      <c r="P2496" s="5">
        <v>17.87</v>
      </c>
      <c r="Q2496" s="5">
        <f t="shared" si="152"/>
        <v>44.469500000000004</v>
      </c>
      <c r="R2496" s="5">
        <f t="shared" si="153"/>
        <v>17.87</v>
      </c>
      <c r="S2496" s="5">
        <f t="shared" si="154"/>
        <v>26.599500000000003</v>
      </c>
      <c r="T2496" s="7">
        <f t="shared" si="155"/>
        <v>0.59815154206815913</v>
      </c>
    </row>
    <row r="2497" spans="1:20" ht="15.6">
      <c r="A2497" s="2">
        <v>4819</v>
      </c>
      <c r="B2497" s="3">
        <v>46356</v>
      </c>
      <c r="C2497" s="4">
        <f>YEAR(SalesDataTable[[#This Row],[Order Date]])</f>
        <v>2026</v>
      </c>
      <c r="D2497" s="16" t="str">
        <f>"Q"&amp;ROUNDUP(MONTH(SalesDataTable[[#This Row],[Order Date]])/3,0)</f>
        <v>Q4</v>
      </c>
      <c r="E2497" s="4">
        <f>MONTH(SalesDataTable[[#This Row],[Order Date]])</f>
        <v>11</v>
      </c>
      <c r="F2497" s="16" t="str">
        <f>TEXT(SalesDataTable[[#This Row],[Order Date]],"MMM")</f>
        <v>Nov</v>
      </c>
      <c r="G2497" s="4" t="s">
        <v>20</v>
      </c>
      <c r="H2497" s="4" t="s">
        <v>31</v>
      </c>
      <c r="I2497" s="4" t="s">
        <v>28</v>
      </c>
      <c r="J2497" s="4" t="s">
        <v>13</v>
      </c>
      <c r="K2497" s="4" t="s">
        <v>9</v>
      </c>
      <c r="L2497" s="4" t="s">
        <v>37</v>
      </c>
      <c r="M2497" s="8">
        <v>2</v>
      </c>
      <c r="N2497" s="5">
        <v>153.51</v>
      </c>
      <c r="O2497" s="6">
        <v>0.15</v>
      </c>
      <c r="P2497" s="5">
        <v>81.290000000000006</v>
      </c>
      <c r="Q2497" s="5">
        <f t="shared" si="152"/>
        <v>260.96699999999998</v>
      </c>
      <c r="R2497" s="5">
        <f t="shared" si="153"/>
        <v>162.58000000000001</v>
      </c>
      <c r="S2497" s="5">
        <f t="shared" si="154"/>
        <v>98.386999999999972</v>
      </c>
      <c r="T2497" s="7">
        <f t="shared" si="155"/>
        <v>0.3770093536730697</v>
      </c>
    </row>
    <row r="2498" spans="1:20" ht="15.6">
      <c r="A2498" s="2">
        <v>5167</v>
      </c>
      <c r="B2498" s="3">
        <v>46356</v>
      </c>
      <c r="C2498" s="4">
        <f>YEAR(SalesDataTable[[#This Row],[Order Date]])</f>
        <v>2026</v>
      </c>
      <c r="D2498" s="16" t="str">
        <f>"Q"&amp;ROUNDUP(MONTH(SalesDataTable[[#This Row],[Order Date]])/3,0)</f>
        <v>Q4</v>
      </c>
      <c r="E2498" s="4">
        <f>MONTH(SalesDataTable[[#This Row],[Order Date]])</f>
        <v>11</v>
      </c>
      <c r="F2498" s="16" t="str">
        <f>TEXT(SalesDataTable[[#This Row],[Order Date]],"MMM")</f>
        <v>Nov</v>
      </c>
      <c r="G2498" s="4" t="s">
        <v>11</v>
      </c>
      <c r="H2498" s="4" t="s">
        <v>25</v>
      </c>
      <c r="I2498" s="4" t="s">
        <v>28</v>
      </c>
      <c r="J2498" s="4" t="s">
        <v>13</v>
      </c>
      <c r="K2498" s="4" t="s">
        <v>23</v>
      </c>
      <c r="L2498" s="4" t="s">
        <v>29</v>
      </c>
      <c r="M2498" s="8">
        <v>2</v>
      </c>
      <c r="N2498" s="5">
        <v>197.5</v>
      </c>
      <c r="O2498" s="6">
        <v>0</v>
      </c>
      <c r="P2498" s="5">
        <v>104.47</v>
      </c>
      <c r="Q2498" s="5">
        <f t="shared" ref="Q2498:Q2561" si="156">M2498*N2498*(1-O2498)</f>
        <v>395</v>
      </c>
      <c r="R2498" s="5">
        <f t="shared" ref="R2498:R2561" si="157">M2498*P2498</f>
        <v>208.94</v>
      </c>
      <c r="S2498" s="5">
        <f t="shared" ref="S2498:S2561" si="158">Q2498-R2498</f>
        <v>186.06</v>
      </c>
      <c r="T2498" s="7">
        <f t="shared" ref="T2498:T2561" si="159">IFERROR(S2498/Q2498,0)</f>
        <v>0.4710379746835443</v>
      </c>
    </row>
    <row r="2499" spans="1:20" ht="15.6">
      <c r="A2499" s="2">
        <v>38</v>
      </c>
      <c r="B2499" s="3">
        <v>46357</v>
      </c>
      <c r="C2499" s="4">
        <f>YEAR(SalesDataTable[[#This Row],[Order Date]])</f>
        <v>2026</v>
      </c>
      <c r="D2499" s="16" t="str">
        <f>"Q"&amp;ROUNDUP(MONTH(SalesDataTable[[#This Row],[Order Date]])/3,0)</f>
        <v>Q4</v>
      </c>
      <c r="E2499" s="4">
        <f>MONTH(SalesDataTable[[#This Row],[Order Date]])</f>
        <v>12</v>
      </c>
      <c r="F2499" s="16" t="str">
        <f>TEXT(SalesDataTable[[#This Row],[Order Date]],"MMM")</f>
        <v>Dec</v>
      </c>
      <c r="G2499" s="4" t="s">
        <v>20</v>
      </c>
      <c r="H2499" s="4" t="s">
        <v>33</v>
      </c>
      <c r="I2499" s="4" t="s">
        <v>8</v>
      </c>
      <c r="J2499" s="4" t="s">
        <v>16</v>
      </c>
      <c r="K2499" s="4" t="s">
        <v>9</v>
      </c>
      <c r="L2499" s="4" t="s">
        <v>17</v>
      </c>
      <c r="M2499" s="8">
        <v>8</v>
      </c>
      <c r="N2499" s="5">
        <v>146.55000000000001</v>
      </c>
      <c r="O2499" s="6">
        <v>0.1</v>
      </c>
      <c r="P2499" s="5">
        <v>78.03</v>
      </c>
      <c r="Q2499" s="5">
        <f t="shared" si="156"/>
        <v>1055.1600000000001</v>
      </c>
      <c r="R2499" s="5">
        <f t="shared" si="157"/>
        <v>624.24</v>
      </c>
      <c r="S2499" s="5">
        <f t="shared" si="158"/>
        <v>430.92000000000007</v>
      </c>
      <c r="T2499" s="7">
        <f t="shared" si="159"/>
        <v>0.40839303991811671</v>
      </c>
    </row>
    <row r="2500" spans="1:20" ht="15.6">
      <c r="A2500" s="2">
        <v>364</v>
      </c>
      <c r="B2500" s="3">
        <v>46357</v>
      </c>
      <c r="C2500" s="4">
        <f>YEAR(SalesDataTable[[#This Row],[Order Date]])</f>
        <v>2026</v>
      </c>
      <c r="D2500" s="16" t="str">
        <f>"Q"&amp;ROUNDUP(MONTH(SalesDataTable[[#This Row],[Order Date]])/3,0)</f>
        <v>Q4</v>
      </c>
      <c r="E2500" s="4">
        <f>MONTH(SalesDataTable[[#This Row],[Order Date]])</f>
        <v>12</v>
      </c>
      <c r="F2500" s="16" t="str">
        <f>TEXT(SalesDataTable[[#This Row],[Order Date]],"MMM")</f>
        <v>Dec</v>
      </c>
      <c r="G2500" s="4" t="s">
        <v>20</v>
      </c>
      <c r="H2500" s="4" t="s">
        <v>47</v>
      </c>
      <c r="I2500" s="4" t="s">
        <v>2</v>
      </c>
      <c r="J2500" s="4" t="s">
        <v>16</v>
      </c>
      <c r="K2500" s="4" t="s">
        <v>4</v>
      </c>
      <c r="L2500" s="4" t="s">
        <v>22</v>
      </c>
      <c r="M2500" s="8">
        <v>2</v>
      </c>
      <c r="N2500" s="5">
        <v>51.83</v>
      </c>
      <c r="O2500" s="6">
        <v>0.15</v>
      </c>
      <c r="P2500" s="5">
        <v>22.02</v>
      </c>
      <c r="Q2500" s="5">
        <f t="shared" si="156"/>
        <v>88.11099999999999</v>
      </c>
      <c r="R2500" s="5">
        <f t="shared" si="157"/>
        <v>44.04</v>
      </c>
      <c r="S2500" s="5">
        <f t="shared" si="158"/>
        <v>44.070999999999991</v>
      </c>
      <c r="T2500" s="7">
        <f t="shared" si="159"/>
        <v>0.50017591447151888</v>
      </c>
    </row>
    <row r="2501" spans="1:20" ht="15.6">
      <c r="A2501" s="2">
        <v>2040</v>
      </c>
      <c r="B2501" s="3">
        <v>46357</v>
      </c>
      <c r="C2501" s="4">
        <f>YEAR(SalesDataTable[[#This Row],[Order Date]])</f>
        <v>2026</v>
      </c>
      <c r="D2501" s="16" t="str">
        <f>"Q"&amp;ROUNDUP(MONTH(SalesDataTable[[#This Row],[Order Date]])/3,0)</f>
        <v>Q4</v>
      </c>
      <c r="E2501" s="4">
        <f>MONTH(SalesDataTable[[#This Row],[Order Date]])</f>
        <v>12</v>
      </c>
      <c r="F2501" s="16" t="str">
        <f>TEXT(SalesDataTable[[#This Row],[Order Date]],"MMM")</f>
        <v>Dec</v>
      </c>
      <c r="G2501" s="4" t="s">
        <v>6</v>
      </c>
      <c r="H2501" s="4" t="s">
        <v>43</v>
      </c>
      <c r="I2501" s="4" t="s">
        <v>2</v>
      </c>
      <c r="J2501" s="4" t="s">
        <v>13</v>
      </c>
      <c r="K2501" s="4" t="s">
        <v>9</v>
      </c>
      <c r="L2501" s="4" t="s">
        <v>17</v>
      </c>
      <c r="M2501" s="8">
        <v>1</v>
      </c>
      <c r="N2501" s="5">
        <v>140.34</v>
      </c>
      <c r="O2501" s="6">
        <v>0.15</v>
      </c>
      <c r="P2501" s="5">
        <v>79.92</v>
      </c>
      <c r="Q2501" s="5">
        <f t="shared" si="156"/>
        <v>119.289</v>
      </c>
      <c r="R2501" s="5">
        <f t="shared" si="157"/>
        <v>79.92</v>
      </c>
      <c r="S2501" s="5">
        <f t="shared" si="158"/>
        <v>39.369</v>
      </c>
      <c r="T2501" s="7">
        <f t="shared" si="159"/>
        <v>0.33003043029952467</v>
      </c>
    </row>
    <row r="2502" spans="1:20" ht="15.6">
      <c r="A2502" s="2">
        <v>2899</v>
      </c>
      <c r="B2502" s="3">
        <v>46357</v>
      </c>
      <c r="C2502" s="4">
        <f>YEAR(SalesDataTable[[#This Row],[Order Date]])</f>
        <v>2026</v>
      </c>
      <c r="D2502" s="16" t="str">
        <f>"Q"&amp;ROUNDUP(MONTH(SalesDataTable[[#This Row],[Order Date]])/3,0)</f>
        <v>Q4</v>
      </c>
      <c r="E2502" s="4">
        <f>MONTH(SalesDataTable[[#This Row],[Order Date]])</f>
        <v>12</v>
      </c>
      <c r="F2502" s="16" t="str">
        <f>TEXT(SalesDataTable[[#This Row],[Order Date]],"MMM")</f>
        <v>Dec</v>
      </c>
      <c r="G2502" s="4" t="s">
        <v>0</v>
      </c>
      <c r="H2502" s="4" t="s">
        <v>1</v>
      </c>
      <c r="I2502" s="4" t="s">
        <v>2</v>
      </c>
      <c r="J2502" s="4" t="s">
        <v>13</v>
      </c>
      <c r="K2502" s="4" t="s">
        <v>9</v>
      </c>
      <c r="L2502" s="4" t="s">
        <v>37</v>
      </c>
      <c r="M2502" s="8">
        <v>1</v>
      </c>
      <c r="N2502" s="5">
        <v>156.44999999999999</v>
      </c>
      <c r="O2502" s="6">
        <v>0</v>
      </c>
      <c r="P2502" s="5">
        <v>80.56</v>
      </c>
      <c r="Q2502" s="5">
        <f t="shared" si="156"/>
        <v>156.44999999999999</v>
      </c>
      <c r="R2502" s="5">
        <f t="shared" si="157"/>
        <v>80.56</v>
      </c>
      <c r="S2502" s="5">
        <f t="shared" si="158"/>
        <v>75.889999999999986</v>
      </c>
      <c r="T2502" s="7">
        <f t="shared" si="159"/>
        <v>0.48507510386705011</v>
      </c>
    </row>
    <row r="2503" spans="1:20" ht="15.6">
      <c r="A2503" s="2">
        <v>3199</v>
      </c>
      <c r="B2503" s="3">
        <v>46357</v>
      </c>
      <c r="C2503" s="4">
        <f>YEAR(SalesDataTable[[#This Row],[Order Date]])</f>
        <v>2026</v>
      </c>
      <c r="D2503" s="16" t="str">
        <f>"Q"&amp;ROUNDUP(MONTH(SalesDataTable[[#This Row],[Order Date]])/3,0)</f>
        <v>Q4</v>
      </c>
      <c r="E2503" s="4">
        <f>MONTH(SalesDataTable[[#This Row],[Order Date]])</f>
        <v>12</v>
      </c>
      <c r="F2503" s="16" t="str">
        <f>TEXT(SalesDataTable[[#This Row],[Order Date]],"MMM")</f>
        <v>Dec</v>
      </c>
      <c r="G2503" s="4" t="s">
        <v>11</v>
      </c>
      <c r="H2503" s="4" t="s">
        <v>52</v>
      </c>
      <c r="I2503" s="4" t="s">
        <v>28</v>
      </c>
      <c r="J2503" s="4" t="s">
        <v>3</v>
      </c>
      <c r="K2503" s="4" t="s">
        <v>34</v>
      </c>
      <c r="L2503" s="4" t="s">
        <v>35</v>
      </c>
      <c r="M2503" s="8">
        <v>1</v>
      </c>
      <c r="N2503" s="5">
        <v>41.33</v>
      </c>
      <c r="O2503" s="6">
        <v>0</v>
      </c>
      <c r="P2503" s="5">
        <v>15.03</v>
      </c>
      <c r="Q2503" s="5">
        <f t="shared" si="156"/>
        <v>41.33</v>
      </c>
      <c r="R2503" s="5">
        <f t="shared" si="157"/>
        <v>15.03</v>
      </c>
      <c r="S2503" s="5">
        <f t="shared" si="158"/>
        <v>26.299999999999997</v>
      </c>
      <c r="T2503" s="7">
        <f t="shared" si="159"/>
        <v>0.6363416404548754</v>
      </c>
    </row>
    <row r="2504" spans="1:20" ht="15.6">
      <c r="A2504" s="2">
        <v>4722</v>
      </c>
      <c r="B2504" s="3">
        <v>46357</v>
      </c>
      <c r="C2504" s="4">
        <f>YEAR(SalesDataTable[[#This Row],[Order Date]])</f>
        <v>2026</v>
      </c>
      <c r="D2504" s="16" t="str">
        <f>"Q"&amp;ROUNDUP(MONTH(SalesDataTable[[#This Row],[Order Date]])/3,0)</f>
        <v>Q4</v>
      </c>
      <c r="E2504" s="4">
        <f>MONTH(SalesDataTable[[#This Row],[Order Date]])</f>
        <v>12</v>
      </c>
      <c r="F2504" s="16" t="str">
        <f>TEXT(SalesDataTable[[#This Row],[Order Date]],"MMM")</f>
        <v>Dec</v>
      </c>
      <c r="G2504" s="4" t="s">
        <v>6</v>
      </c>
      <c r="H2504" s="4" t="s">
        <v>41</v>
      </c>
      <c r="I2504" s="4" t="s">
        <v>19</v>
      </c>
      <c r="J2504" s="4" t="s">
        <v>13</v>
      </c>
      <c r="K2504" s="4" t="s">
        <v>4</v>
      </c>
      <c r="L2504" s="4" t="s">
        <v>26</v>
      </c>
      <c r="M2504" s="8">
        <v>1</v>
      </c>
      <c r="N2504" s="5">
        <v>39.479999999999997</v>
      </c>
      <c r="O2504" s="6">
        <v>0.05</v>
      </c>
      <c r="P2504" s="5">
        <v>16.78</v>
      </c>
      <c r="Q2504" s="5">
        <f t="shared" si="156"/>
        <v>37.505999999999993</v>
      </c>
      <c r="R2504" s="5">
        <f t="shared" si="157"/>
        <v>16.78</v>
      </c>
      <c r="S2504" s="5">
        <f t="shared" si="158"/>
        <v>20.725999999999992</v>
      </c>
      <c r="T2504" s="7">
        <f t="shared" si="159"/>
        <v>0.55260491654668575</v>
      </c>
    </row>
    <row r="2505" spans="1:20" ht="15.6">
      <c r="A2505" s="2">
        <v>1423</v>
      </c>
      <c r="B2505" s="3">
        <v>46358</v>
      </c>
      <c r="C2505" s="4">
        <f>YEAR(SalesDataTable[[#This Row],[Order Date]])</f>
        <v>2026</v>
      </c>
      <c r="D2505" s="16" t="str">
        <f>"Q"&amp;ROUNDUP(MONTH(SalesDataTable[[#This Row],[Order Date]])/3,0)</f>
        <v>Q4</v>
      </c>
      <c r="E2505" s="4">
        <f>MONTH(SalesDataTable[[#This Row],[Order Date]])</f>
        <v>12</v>
      </c>
      <c r="F2505" s="16" t="str">
        <f>TEXT(SalesDataTable[[#This Row],[Order Date]],"MMM")</f>
        <v>Dec</v>
      </c>
      <c r="G2505" s="4" t="s">
        <v>11</v>
      </c>
      <c r="H2505" s="4" t="s">
        <v>18</v>
      </c>
      <c r="I2505" s="4" t="s">
        <v>2</v>
      </c>
      <c r="J2505" s="4" t="s">
        <v>16</v>
      </c>
      <c r="K2505" s="4" t="s">
        <v>9</v>
      </c>
      <c r="L2505" s="4" t="s">
        <v>46</v>
      </c>
      <c r="M2505" s="8">
        <v>1</v>
      </c>
      <c r="N2505" s="5">
        <v>73.010000000000005</v>
      </c>
      <c r="O2505" s="6">
        <v>0.1</v>
      </c>
      <c r="P2505" s="5">
        <v>31.51</v>
      </c>
      <c r="Q2505" s="5">
        <f t="shared" si="156"/>
        <v>65.709000000000003</v>
      </c>
      <c r="R2505" s="5">
        <f t="shared" si="157"/>
        <v>31.51</v>
      </c>
      <c r="S2505" s="5">
        <f t="shared" si="158"/>
        <v>34.198999999999998</v>
      </c>
      <c r="T2505" s="7">
        <f t="shared" si="159"/>
        <v>0.52046142841924237</v>
      </c>
    </row>
    <row r="2506" spans="1:20" ht="15.6">
      <c r="A2506" s="2">
        <v>1505</v>
      </c>
      <c r="B2506" s="3">
        <v>46358</v>
      </c>
      <c r="C2506" s="4">
        <f>YEAR(SalesDataTable[[#This Row],[Order Date]])</f>
        <v>2026</v>
      </c>
      <c r="D2506" s="16" t="str">
        <f>"Q"&amp;ROUNDUP(MONTH(SalesDataTable[[#This Row],[Order Date]])/3,0)</f>
        <v>Q4</v>
      </c>
      <c r="E2506" s="4">
        <f>MONTH(SalesDataTable[[#This Row],[Order Date]])</f>
        <v>12</v>
      </c>
      <c r="F2506" s="16" t="str">
        <f>TEXT(SalesDataTable[[#This Row],[Order Date]],"MMM")</f>
        <v>Dec</v>
      </c>
      <c r="G2506" s="4" t="s">
        <v>0</v>
      </c>
      <c r="H2506" s="4" t="s">
        <v>50</v>
      </c>
      <c r="I2506" s="4" t="s">
        <v>2</v>
      </c>
      <c r="J2506" s="4" t="s">
        <v>16</v>
      </c>
      <c r="K2506" s="4" t="s">
        <v>34</v>
      </c>
      <c r="L2506" s="4" t="s">
        <v>35</v>
      </c>
      <c r="M2506" s="8">
        <v>2</v>
      </c>
      <c r="N2506" s="5">
        <v>40.86</v>
      </c>
      <c r="O2506" s="6">
        <v>0.05</v>
      </c>
      <c r="P2506" s="5">
        <v>15.06</v>
      </c>
      <c r="Q2506" s="5">
        <f t="shared" si="156"/>
        <v>77.634</v>
      </c>
      <c r="R2506" s="5">
        <f t="shared" si="157"/>
        <v>30.12</v>
      </c>
      <c r="S2506" s="5">
        <f t="shared" si="158"/>
        <v>47.513999999999996</v>
      </c>
      <c r="T2506" s="7">
        <f t="shared" si="159"/>
        <v>0.6120256588608084</v>
      </c>
    </row>
    <row r="2507" spans="1:20" ht="15.6">
      <c r="A2507" s="2">
        <v>1664</v>
      </c>
      <c r="B2507" s="3">
        <v>46358</v>
      </c>
      <c r="C2507" s="4">
        <f>YEAR(SalesDataTable[[#This Row],[Order Date]])</f>
        <v>2026</v>
      </c>
      <c r="D2507" s="16" t="str">
        <f>"Q"&amp;ROUNDUP(MONTH(SalesDataTable[[#This Row],[Order Date]])/3,0)</f>
        <v>Q4</v>
      </c>
      <c r="E2507" s="4">
        <f>MONTH(SalesDataTable[[#This Row],[Order Date]])</f>
        <v>12</v>
      </c>
      <c r="F2507" s="16" t="str">
        <f>TEXT(SalesDataTable[[#This Row],[Order Date]],"MMM")</f>
        <v>Dec</v>
      </c>
      <c r="G2507" s="4" t="s">
        <v>11</v>
      </c>
      <c r="H2507" s="4" t="s">
        <v>25</v>
      </c>
      <c r="I2507" s="4" t="s">
        <v>28</v>
      </c>
      <c r="J2507" s="4" t="s">
        <v>3</v>
      </c>
      <c r="K2507" s="4" t="s">
        <v>23</v>
      </c>
      <c r="L2507" s="4" t="s">
        <v>29</v>
      </c>
      <c r="M2507" s="8">
        <v>6</v>
      </c>
      <c r="N2507" s="5">
        <v>194.79</v>
      </c>
      <c r="O2507" s="6">
        <v>0</v>
      </c>
      <c r="P2507" s="5">
        <v>105.73</v>
      </c>
      <c r="Q2507" s="5">
        <f t="shared" si="156"/>
        <v>1168.74</v>
      </c>
      <c r="R2507" s="5">
        <f t="shared" si="157"/>
        <v>634.38</v>
      </c>
      <c r="S2507" s="5">
        <f t="shared" si="158"/>
        <v>534.36</v>
      </c>
      <c r="T2507" s="7">
        <f t="shared" si="159"/>
        <v>0.45721032907233433</v>
      </c>
    </row>
    <row r="2508" spans="1:20" ht="15.6">
      <c r="A2508" s="2">
        <v>2035</v>
      </c>
      <c r="B2508" s="3">
        <v>46358</v>
      </c>
      <c r="C2508" s="4">
        <f>YEAR(SalesDataTable[[#This Row],[Order Date]])</f>
        <v>2026</v>
      </c>
      <c r="D2508" s="16" t="str">
        <f>"Q"&amp;ROUNDUP(MONTH(SalesDataTable[[#This Row],[Order Date]])/3,0)</f>
        <v>Q4</v>
      </c>
      <c r="E2508" s="4">
        <f>MONTH(SalesDataTable[[#This Row],[Order Date]])</f>
        <v>12</v>
      </c>
      <c r="F2508" s="16" t="str">
        <f>TEXT(SalesDataTable[[#This Row],[Order Date]],"MMM")</f>
        <v>Dec</v>
      </c>
      <c r="G2508" s="4" t="s">
        <v>20</v>
      </c>
      <c r="H2508" s="4" t="s">
        <v>47</v>
      </c>
      <c r="I2508" s="4" t="s">
        <v>2</v>
      </c>
      <c r="J2508" s="4" t="s">
        <v>13</v>
      </c>
      <c r="K2508" s="4" t="s">
        <v>23</v>
      </c>
      <c r="L2508" s="4" t="s">
        <v>40</v>
      </c>
      <c r="M2508" s="8">
        <v>4</v>
      </c>
      <c r="N2508" s="5">
        <v>80.98</v>
      </c>
      <c r="O2508" s="6">
        <v>0.2</v>
      </c>
      <c r="P2508" s="5">
        <v>38.6</v>
      </c>
      <c r="Q2508" s="5">
        <f t="shared" si="156"/>
        <v>259.13600000000002</v>
      </c>
      <c r="R2508" s="5">
        <f t="shared" si="157"/>
        <v>154.4</v>
      </c>
      <c r="S2508" s="5">
        <f t="shared" si="158"/>
        <v>104.73600000000002</v>
      </c>
      <c r="T2508" s="7">
        <f t="shared" si="159"/>
        <v>0.40417387009138062</v>
      </c>
    </row>
    <row r="2509" spans="1:20" ht="15.6">
      <c r="A2509" s="2">
        <v>2094</v>
      </c>
      <c r="B2509" s="3">
        <v>46358</v>
      </c>
      <c r="C2509" s="4">
        <f>YEAR(SalesDataTable[[#This Row],[Order Date]])</f>
        <v>2026</v>
      </c>
      <c r="D2509" s="16" t="str">
        <f>"Q"&amp;ROUNDUP(MONTH(SalesDataTable[[#This Row],[Order Date]])/3,0)</f>
        <v>Q4</v>
      </c>
      <c r="E2509" s="4">
        <f>MONTH(SalesDataTable[[#This Row],[Order Date]])</f>
        <v>12</v>
      </c>
      <c r="F2509" s="16" t="str">
        <f>TEXT(SalesDataTable[[#This Row],[Order Date]],"MMM")</f>
        <v>Dec</v>
      </c>
      <c r="G2509" s="4" t="s">
        <v>0</v>
      </c>
      <c r="H2509" s="4" t="s">
        <v>50</v>
      </c>
      <c r="I2509" s="4" t="s">
        <v>2</v>
      </c>
      <c r="J2509" s="4" t="s">
        <v>13</v>
      </c>
      <c r="K2509" s="4" t="s">
        <v>23</v>
      </c>
      <c r="L2509" s="4" t="s">
        <v>29</v>
      </c>
      <c r="M2509" s="8">
        <v>3</v>
      </c>
      <c r="N2509" s="5">
        <v>196.48</v>
      </c>
      <c r="O2509" s="6">
        <v>0.05</v>
      </c>
      <c r="P2509" s="5">
        <v>107.2</v>
      </c>
      <c r="Q2509" s="5">
        <f t="shared" si="156"/>
        <v>559.96799999999996</v>
      </c>
      <c r="R2509" s="5">
        <f t="shared" si="157"/>
        <v>321.60000000000002</v>
      </c>
      <c r="S2509" s="5">
        <f t="shared" si="158"/>
        <v>238.36799999999994</v>
      </c>
      <c r="T2509" s="7">
        <f t="shared" si="159"/>
        <v>0.42568146751242919</v>
      </c>
    </row>
    <row r="2510" spans="1:20" ht="15.6">
      <c r="A2510" s="2">
        <v>2204</v>
      </c>
      <c r="B2510" s="3">
        <v>46358</v>
      </c>
      <c r="C2510" s="4">
        <f>YEAR(SalesDataTable[[#This Row],[Order Date]])</f>
        <v>2026</v>
      </c>
      <c r="D2510" s="16" t="str">
        <f>"Q"&amp;ROUNDUP(MONTH(SalesDataTable[[#This Row],[Order Date]])/3,0)</f>
        <v>Q4</v>
      </c>
      <c r="E2510" s="4">
        <f>MONTH(SalesDataTable[[#This Row],[Order Date]])</f>
        <v>12</v>
      </c>
      <c r="F2510" s="16" t="str">
        <f>TEXT(SalesDataTable[[#This Row],[Order Date]],"MMM")</f>
        <v>Dec</v>
      </c>
      <c r="G2510" s="4" t="s">
        <v>0</v>
      </c>
      <c r="H2510" s="4" t="s">
        <v>36</v>
      </c>
      <c r="I2510" s="4" t="s">
        <v>19</v>
      </c>
      <c r="J2510" s="4" t="s">
        <v>13</v>
      </c>
      <c r="K2510" s="4" t="s">
        <v>14</v>
      </c>
      <c r="L2510" s="4" t="s">
        <v>32</v>
      </c>
      <c r="M2510" s="8">
        <v>2</v>
      </c>
      <c r="N2510" s="5">
        <v>46.63</v>
      </c>
      <c r="O2510" s="6">
        <v>0</v>
      </c>
      <c r="P2510" s="5">
        <v>18.68</v>
      </c>
      <c r="Q2510" s="5">
        <f t="shared" si="156"/>
        <v>93.26</v>
      </c>
      <c r="R2510" s="5">
        <f t="shared" si="157"/>
        <v>37.36</v>
      </c>
      <c r="S2510" s="5">
        <f t="shared" si="158"/>
        <v>55.900000000000006</v>
      </c>
      <c r="T2510" s="7">
        <f t="shared" si="159"/>
        <v>0.59939952820072917</v>
      </c>
    </row>
    <row r="2511" spans="1:20" ht="15.6">
      <c r="A2511" s="2">
        <v>3921</v>
      </c>
      <c r="B2511" s="3">
        <v>46358</v>
      </c>
      <c r="C2511" s="4">
        <f>YEAR(SalesDataTable[[#This Row],[Order Date]])</f>
        <v>2026</v>
      </c>
      <c r="D2511" s="16" t="str">
        <f>"Q"&amp;ROUNDUP(MONTH(SalesDataTable[[#This Row],[Order Date]])/3,0)</f>
        <v>Q4</v>
      </c>
      <c r="E2511" s="4">
        <f>MONTH(SalesDataTable[[#This Row],[Order Date]])</f>
        <v>12</v>
      </c>
      <c r="F2511" s="16" t="str">
        <f>TEXT(SalesDataTable[[#This Row],[Order Date]],"MMM")</f>
        <v>Dec</v>
      </c>
      <c r="G2511" s="4" t="s">
        <v>11</v>
      </c>
      <c r="H2511" s="4" t="s">
        <v>25</v>
      </c>
      <c r="I2511" s="4" t="s">
        <v>8</v>
      </c>
      <c r="J2511" s="4" t="s">
        <v>16</v>
      </c>
      <c r="K2511" s="4" t="s">
        <v>9</v>
      </c>
      <c r="L2511" s="4" t="s">
        <v>17</v>
      </c>
      <c r="M2511" s="8">
        <v>12</v>
      </c>
      <c r="N2511" s="5">
        <v>142.93</v>
      </c>
      <c r="O2511" s="6">
        <v>0.1</v>
      </c>
      <c r="P2511" s="5">
        <v>79.81</v>
      </c>
      <c r="Q2511" s="5">
        <f t="shared" si="156"/>
        <v>1543.644</v>
      </c>
      <c r="R2511" s="5">
        <f t="shared" si="157"/>
        <v>957.72</v>
      </c>
      <c r="S2511" s="5">
        <f t="shared" si="158"/>
        <v>585.92399999999998</v>
      </c>
      <c r="T2511" s="7">
        <f t="shared" si="159"/>
        <v>0.37957197384889263</v>
      </c>
    </row>
    <row r="2512" spans="1:20" ht="15.6">
      <c r="A2512" s="2">
        <v>3999</v>
      </c>
      <c r="B2512" s="3">
        <v>46358</v>
      </c>
      <c r="C2512" s="4">
        <f>YEAR(SalesDataTable[[#This Row],[Order Date]])</f>
        <v>2026</v>
      </c>
      <c r="D2512" s="16" t="str">
        <f>"Q"&amp;ROUNDUP(MONTH(SalesDataTable[[#This Row],[Order Date]])/3,0)</f>
        <v>Q4</v>
      </c>
      <c r="E2512" s="4">
        <f>MONTH(SalesDataTable[[#This Row],[Order Date]])</f>
        <v>12</v>
      </c>
      <c r="F2512" s="16" t="str">
        <f>TEXT(SalesDataTable[[#This Row],[Order Date]],"MMM")</f>
        <v>Dec</v>
      </c>
      <c r="G2512" s="4" t="s">
        <v>6</v>
      </c>
      <c r="H2512" s="4" t="s">
        <v>43</v>
      </c>
      <c r="I2512" s="4" t="s">
        <v>19</v>
      </c>
      <c r="J2512" s="4" t="s">
        <v>3</v>
      </c>
      <c r="K2512" s="4" t="s">
        <v>9</v>
      </c>
      <c r="L2512" s="4" t="s">
        <v>37</v>
      </c>
      <c r="M2512" s="8">
        <v>2</v>
      </c>
      <c r="N2512" s="5">
        <v>153.97</v>
      </c>
      <c r="O2512" s="6">
        <v>0</v>
      </c>
      <c r="P2512" s="5">
        <v>79.45</v>
      </c>
      <c r="Q2512" s="5">
        <f t="shared" si="156"/>
        <v>307.94</v>
      </c>
      <c r="R2512" s="5">
        <f t="shared" si="157"/>
        <v>158.9</v>
      </c>
      <c r="S2512" s="5">
        <f t="shared" si="158"/>
        <v>149.04</v>
      </c>
      <c r="T2512" s="7">
        <f t="shared" si="159"/>
        <v>0.48399038773787101</v>
      </c>
    </row>
    <row r="2513" spans="1:20" ht="15.6">
      <c r="A2513" s="2">
        <v>4546</v>
      </c>
      <c r="B2513" s="3">
        <v>46358</v>
      </c>
      <c r="C2513" s="4">
        <f>YEAR(SalesDataTable[[#This Row],[Order Date]])</f>
        <v>2026</v>
      </c>
      <c r="D2513" s="16" t="str">
        <f>"Q"&amp;ROUNDUP(MONTH(SalesDataTable[[#This Row],[Order Date]])/3,0)</f>
        <v>Q4</v>
      </c>
      <c r="E2513" s="4">
        <f>MONTH(SalesDataTable[[#This Row],[Order Date]])</f>
        <v>12</v>
      </c>
      <c r="F2513" s="16" t="str">
        <f>TEXT(SalesDataTable[[#This Row],[Order Date]],"MMM")</f>
        <v>Dec</v>
      </c>
      <c r="G2513" s="4" t="s">
        <v>20</v>
      </c>
      <c r="H2513" s="4" t="s">
        <v>47</v>
      </c>
      <c r="I2513" s="4" t="s">
        <v>2</v>
      </c>
      <c r="J2513" s="4" t="s">
        <v>3</v>
      </c>
      <c r="K2513" s="4" t="s">
        <v>23</v>
      </c>
      <c r="L2513" s="4" t="s">
        <v>24</v>
      </c>
      <c r="M2513" s="8">
        <v>1</v>
      </c>
      <c r="N2513" s="5">
        <v>344.63</v>
      </c>
      <c r="O2513" s="6">
        <v>0.05</v>
      </c>
      <c r="P2513" s="5">
        <v>189.22</v>
      </c>
      <c r="Q2513" s="5">
        <f t="shared" si="156"/>
        <v>327.39849999999996</v>
      </c>
      <c r="R2513" s="5">
        <f t="shared" si="157"/>
        <v>189.22</v>
      </c>
      <c r="S2513" s="5">
        <f t="shared" si="158"/>
        <v>138.17849999999996</v>
      </c>
      <c r="T2513" s="7">
        <f t="shared" si="159"/>
        <v>0.42204988721695419</v>
      </c>
    </row>
    <row r="2514" spans="1:20" ht="15.6">
      <c r="A2514" s="2">
        <v>158</v>
      </c>
      <c r="B2514" s="3">
        <v>46359</v>
      </c>
      <c r="C2514" s="4">
        <f>YEAR(SalesDataTable[[#This Row],[Order Date]])</f>
        <v>2026</v>
      </c>
      <c r="D2514" s="16" t="str">
        <f>"Q"&amp;ROUNDUP(MONTH(SalesDataTable[[#This Row],[Order Date]])/3,0)</f>
        <v>Q4</v>
      </c>
      <c r="E2514" s="4">
        <f>MONTH(SalesDataTable[[#This Row],[Order Date]])</f>
        <v>12</v>
      </c>
      <c r="F2514" s="16" t="str">
        <f>TEXT(SalesDataTable[[#This Row],[Order Date]],"MMM")</f>
        <v>Dec</v>
      </c>
      <c r="G2514" s="4" t="s">
        <v>20</v>
      </c>
      <c r="H2514" s="4" t="s">
        <v>47</v>
      </c>
      <c r="I2514" s="4" t="s">
        <v>2</v>
      </c>
      <c r="J2514" s="4" t="s">
        <v>13</v>
      </c>
      <c r="K2514" s="4" t="s">
        <v>14</v>
      </c>
      <c r="L2514" s="4" t="s">
        <v>32</v>
      </c>
      <c r="M2514" s="8">
        <v>2</v>
      </c>
      <c r="N2514" s="5">
        <v>46.51</v>
      </c>
      <c r="O2514" s="6">
        <v>0.05</v>
      </c>
      <c r="P2514" s="5">
        <v>18.73</v>
      </c>
      <c r="Q2514" s="5">
        <f t="shared" si="156"/>
        <v>88.368999999999986</v>
      </c>
      <c r="R2514" s="5">
        <f t="shared" si="157"/>
        <v>37.46</v>
      </c>
      <c r="S2514" s="5">
        <f t="shared" si="158"/>
        <v>50.908999999999985</v>
      </c>
      <c r="T2514" s="7">
        <f t="shared" si="159"/>
        <v>0.57609568966492763</v>
      </c>
    </row>
    <row r="2515" spans="1:20" ht="15.6">
      <c r="A2515" s="2">
        <v>1972</v>
      </c>
      <c r="B2515" s="3">
        <v>46359</v>
      </c>
      <c r="C2515" s="4">
        <f>YEAR(SalesDataTable[[#This Row],[Order Date]])</f>
        <v>2026</v>
      </c>
      <c r="D2515" s="16" t="str">
        <f>"Q"&amp;ROUNDUP(MONTH(SalesDataTable[[#This Row],[Order Date]])/3,0)</f>
        <v>Q4</v>
      </c>
      <c r="E2515" s="4">
        <f>MONTH(SalesDataTable[[#This Row],[Order Date]])</f>
        <v>12</v>
      </c>
      <c r="F2515" s="16" t="str">
        <f>TEXT(SalesDataTable[[#This Row],[Order Date]],"MMM")</f>
        <v>Dec</v>
      </c>
      <c r="G2515" s="4" t="s">
        <v>0</v>
      </c>
      <c r="H2515" s="4" t="s">
        <v>36</v>
      </c>
      <c r="I2515" s="4" t="s">
        <v>8</v>
      </c>
      <c r="J2515" s="4" t="s">
        <v>16</v>
      </c>
      <c r="K2515" s="4" t="s">
        <v>4</v>
      </c>
      <c r="L2515" s="4" t="s">
        <v>5</v>
      </c>
      <c r="M2515" s="8">
        <v>6</v>
      </c>
      <c r="N2515" s="5">
        <v>80.17</v>
      </c>
      <c r="O2515" s="6">
        <v>0.1</v>
      </c>
      <c r="P2515" s="5">
        <v>42.67</v>
      </c>
      <c r="Q2515" s="5">
        <f t="shared" si="156"/>
        <v>432.91800000000001</v>
      </c>
      <c r="R2515" s="5">
        <f t="shared" si="157"/>
        <v>256.02</v>
      </c>
      <c r="S2515" s="5">
        <f t="shared" si="158"/>
        <v>176.89800000000002</v>
      </c>
      <c r="T2515" s="7">
        <f t="shared" si="159"/>
        <v>0.40861779828974543</v>
      </c>
    </row>
    <row r="2516" spans="1:20" ht="15.6">
      <c r="A2516" s="2">
        <v>3196</v>
      </c>
      <c r="B2516" s="3">
        <v>46359</v>
      </c>
      <c r="C2516" s="4">
        <f>YEAR(SalesDataTable[[#This Row],[Order Date]])</f>
        <v>2026</v>
      </c>
      <c r="D2516" s="16" t="str">
        <f>"Q"&amp;ROUNDUP(MONTH(SalesDataTable[[#This Row],[Order Date]])/3,0)</f>
        <v>Q4</v>
      </c>
      <c r="E2516" s="4">
        <f>MONTH(SalesDataTable[[#This Row],[Order Date]])</f>
        <v>12</v>
      </c>
      <c r="F2516" s="16" t="str">
        <f>TEXT(SalesDataTable[[#This Row],[Order Date]],"MMM")</f>
        <v>Dec</v>
      </c>
      <c r="G2516" s="4" t="s">
        <v>20</v>
      </c>
      <c r="H2516" s="4" t="s">
        <v>47</v>
      </c>
      <c r="I2516" s="4" t="s">
        <v>2</v>
      </c>
      <c r="J2516" s="4" t="s">
        <v>13</v>
      </c>
      <c r="K2516" s="4" t="s">
        <v>23</v>
      </c>
      <c r="L2516" s="4" t="s">
        <v>51</v>
      </c>
      <c r="M2516" s="8">
        <v>2</v>
      </c>
      <c r="N2516" s="5">
        <v>124.62</v>
      </c>
      <c r="O2516" s="6">
        <v>0.1</v>
      </c>
      <c r="P2516" s="5">
        <v>58.91</v>
      </c>
      <c r="Q2516" s="5">
        <f t="shared" si="156"/>
        <v>224.316</v>
      </c>
      <c r="R2516" s="5">
        <f t="shared" si="157"/>
        <v>117.82</v>
      </c>
      <c r="S2516" s="5">
        <f t="shared" si="158"/>
        <v>106.49600000000001</v>
      </c>
      <c r="T2516" s="7">
        <f t="shared" si="159"/>
        <v>0.47475882237557737</v>
      </c>
    </row>
    <row r="2517" spans="1:20" ht="15.6">
      <c r="A2517" s="2">
        <v>3722</v>
      </c>
      <c r="B2517" s="3">
        <v>46359</v>
      </c>
      <c r="C2517" s="4">
        <f>YEAR(SalesDataTable[[#This Row],[Order Date]])</f>
        <v>2026</v>
      </c>
      <c r="D2517" s="16" t="str">
        <f>"Q"&amp;ROUNDUP(MONTH(SalesDataTable[[#This Row],[Order Date]])/3,0)</f>
        <v>Q4</v>
      </c>
      <c r="E2517" s="4">
        <f>MONTH(SalesDataTable[[#This Row],[Order Date]])</f>
        <v>12</v>
      </c>
      <c r="F2517" s="16" t="str">
        <f>TEXT(SalesDataTable[[#This Row],[Order Date]],"MMM")</f>
        <v>Dec</v>
      </c>
      <c r="G2517" s="4" t="s">
        <v>11</v>
      </c>
      <c r="H2517" s="4" t="s">
        <v>18</v>
      </c>
      <c r="I2517" s="4" t="s">
        <v>2</v>
      </c>
      <c r="J2517" s="4" t="s">
        <v>3</v>
      </c>
      <c r="K2517" s="4" t="s">
        <v>9</v>
      </c>
      <c r="L2517" s="4" t="s">
        <v>17</v>
      </c>
      <c r="M2517" s="8">
        <v>1</v>
      </c>
      <c r="N2517" s="5">
        <v>144.78</v>
      </c>
      <c r="O2517" s="6">
        <v>0.15</v>
      </c>
      <c r="P2517" s="5">
        <v>81.53</v>
      </c>
      <c r="Q2517" s="5">
        <f t="shared" si="156"/>
        <v>123.063</v>
      </c>
      <c r="R2517" s="5">
        <f t="shared" si="157"/>
        <v>81.53</v>
      </c>
      <c r="S2517" s="5">
        <f t="shared" si="158"/>
        <v>41.533000000000001</v>
      </c>
      <c r="T2517" s="7">
        <f t="shared" si="159"/>
        <v>0.33749380398657597</v>
      </c>
    </row>
    <row r="2518" spans="1:20" ht="15.6">
      <c r="A2518" s="2">
        <v>4201</v>
      </c>
      <c r="B2518" s="3">
        <v>46359</v>
      </c>
      <c r="C2518" s="4">
        <f>YEAR(SalesDataTable[[#This Row],[Order Date]])</f>
        <v>2026</v>
      </c>
      <c r="D2518" s="16" t="str">
        <f>"Q"&amp;ROUNDUP(MONTH(SalesDataTable[[#This Row],[Order Date]])/3,0)</f>
        <v>Q4</v>
      </c>
      <c r="E2518" s="4">
        <f>MONTH(SalesDataTable[[#This Row],[Order Date]])</f>
        <v>12</v>
      </c>
      <c r="F2518" s="16" t="str">
        <f>TEXT(SalesDataTable[[#This Row],[Order Date]],"MMM")</f>
        <v>Dec</v>
      </c>
      <c r="G2518" s="4" t="s">
        <v>20</v>
      </c>
      <c r="H2518" s="4" t="s">
        <v>31</v>
      </c>
      <c r="I2518" s="4" t="s">
        <v>2</v>
      </c>
      <c r="J2518" s="4" t="s">
        <v>16</v>
      </c>
      <c r="K2518" s="4" t="s">
        <v>14</v>
      </c>
      <c r="L2518" s="4" t="s">
        <v>44</v>
      </c>
      <c r="M2518" s="8">
        <v>1</v>
      </c>
      <c r="N2518" s="5">
        <v>133.80000000000001</v>
      </c>
      <c r="O2518" s="6">
        <v>0</v>
      </c>
      <c r="P2518" s="5">
        <v>66.349999999999994</v>
      </c>
      <c r="Q2518" s="5">
        <f t="shared" si="156"/>
        <v>133.80000000000001</v>
      </c>
      <c r="R2518" s="5">
        <f t="shared" si="157"/>
        <v>66.349999999999994</v>
      </c>
      <c r="S2518" s="5">
        <f t="shared" si="158"/>
        <v>67.450000000000017</v>
      </c>
      <c r="T2518" s="7">
        <f t="shared" si="159"/>
        <v>0.50411061285500758</v>
      </c>
    </row>
    <row r="2519" spans="1:20" ht="15.6">
      <c r="A2519" s="2">
        <v>4498</v>
      </c>
      <c r="B2519" s="3">
        <v>46359</v>
      </c>
      <c r="C2519" s="4">
        <f>YEAR(SalesDataTable[[#This Row],[Order Date]])</f>
        <v>2026</v>
      </c>
      <c r="D2519" s="16" t="str">
        <f>"Q"&amp;ROUNDUP(MONTH(SalesDataTable[[#This Row],[Order Date]])/3,0)</f>
        <v>Q4</v>
      </c>
      <c r="E2519" s="4">
        <f>MONTH(SalesDataTable[[#This Row],[Order Date]])</f>
        <v>12</v>
      </c>
      <c r="F2519" s="16" t="str">
        <f>TEXT(SalesDataTable[[#This Row],[Order Date]],"MMM")</f>
        <v>Dec</v>
      </c>
      <c r="G2519" s="4" t="s">
        <v>20</v>
      </c>
      <c r="H2519" s="4" t="s">
        <v>31</v>
      </c>
      <c r="I2519" s="4" t="s">
        <v>19</v>
      </c>
      <c r="J2519" s="4" t="s">
        <v>13</v>
      </c>
      <c r="K2519" s="4" t="s">
        <v>23</v>
      </c>
      <c r="L2519" s="4" t="s">
        <v>51</v>
      </c>
      <c r="M2519" s="8">
        <v>1</v>
      </c>
      <c r="N2519" s="5">
        <v>124.93</v>
      </c>
      <c r="O2519" s="6">
        <v>0</v>
      </c>
      <c r="P2519" s="5">
        <v>59.41</v>
      </c>
      <c r="Q2519" s="5">
        <f t="shared" si="156"/>
        <v>124.93</v>
      </c>
      <c r="R2519" s="5">
        <f t="shared" si="157"/>
        <v>59.41</v>
      </c>
      <c r="S2519" s="5">
        <f t="shared" si="158"/>
        <v>65.52000000000001</v>
      </c>
      <c r="T2519" s="7">
        <f t="shared" si="159"/>
        <v>0.52445369406867848</v>
      </c>
    </row>
    <row r="2520" spans="1:20" ht="15.6">
      <c r="A2520" s="2">
        <v>4791</v>
      </c>
      <c r="B2520" s="3">
        <v>46359</v>
      </c>
      <c r="C2520" s="4">
        <f>YEAR(SalesDataTable[[#This Row],[Order Date]])</f>
        <v>2026</v>
      </c>
      <c r="D2520" s="16" t="str">
        <f>"Q"&amp;ROUNDUP(MONTH(SalesDataTable[[#This Row],[Order Date]])/3,0)</f>
        <v>Q4</v>
      </c>
      <c r="E2520" s="4">
        <f>MONTH(SalesDataTable[[#This Row],[Order Date]])</f>
        <v>12</v>
      </c>
      <c r="F2520" s="16" t="str">
        <f>TEXT(SalesDataTable[[#This Row],[Order Date]],"MMM")</f>
        <v>Dec</v>
      </c>
      <c r="G2520" s="4" t="s">
        <v>6</v>
      </c>
      <c r="H2520" s="4" t="s">
        <v>43</v>
      </c>
      <c r="I2520" s="4" t="s">
        <v>2</v>
      </c>
      <c r="J2520" s="4" t="s">
        <v>13</v>
      </c>
      <c r="K2520" s="4" t="s">
        <v>9</v>
      </c>
      <c r="L2520" s="4" t="s">
        <v>46</v>
      </c>
      <c r="M2520" s="8">
        <v>2</v>
      </c>
      <c r="N2520" s="5">
        <v>70.59</v>
      </c>
      <c r="O2520" s="6">
        <v>0.1</v>
      </c>
      <c r="P2520" s="5">
        <v>32.68</v>
      </c>
      <c r="Q2520" s="5">
        <f t="shared" si="156"/>
        <v>127.06200000000001</v>
      </c>
      <c r="R2520" s="5">
        <f t="shared" si="157"/>
        <v>65.36</v>
      </c>
      <c r="S2520" s="5">
        <f t="shared" si="158"/>
        <v>61.702000000000012</v>
      </c>
      <c r="T2520" s="7">
        <f t="shared" si="159"/>
        <v>0.48560545245628123</v>
      </c>
    </row>
    <row r="2521" spans="1:20" ht="15.6">
      <c r="A2521" s="2">
        <v>614</v>
      </c>
      <c r="B2521" s="3">
        <v>46360</v>
      </c>
      <c r="C2521" s="4">
        <f>YEAR(SalesDataTable[[#This Row],[Order Date]])</f>
        <v>2026</v>
      </c>
      <c r="D2521" s="16" t="str">
        <f>"Q"&amp;ROUNDUP(MONTH(SalesDataTable[[#This Row],[Order Date]])/3,0)</f>
        <v>Q4</v>
      </c>
      <c r="E2521" s="4">
        <f>MONTH(SalesDataTable[[#This Row],[Order Date]])</f>
        <v>12</v>
      </c>
      <c r="F2521" s="16" t="str">
        <f>TEXT(SalesDataTable[[#This Row],[Order Date]],"MMM")</f>
        <v>Dec</v>
      </c>
      <c r="G2521" s="4" t="s">
        <v>20</v>
      </c>
      <c r="H2521" s="4" t="s">
        <v>31</v>
      </c>
      <c r="I2521" s="4" t="s">
        <v>2</v>
      </c>
      <c r="J2521" s="4" t="s">
        <v>3</v>
      </c>
      <c r="K2521" s="4" t="s">
        <v>9</v>
      </c>
      <c r="L2521" s="4" t="s">
        <v>37</v>
      </c>
      <c r="M2521" s="8">
        <v>2</v>
      </c>
      <c r="N2521" s="5">
        <v>151.05000000000001</v>
      </c>
      <c r="O2521" s="6">
        <v>0.15</v>
      </c>
      <c r="P2521" s="5">
        <v>80.36</v>
      </c>
      <c r="Q2521" s="5">
        <f t="shared" si="156"/>
        <v>256.78500000000003</v>
      </c>
      <c r="R2521" s="5">
        <f t="shared" si="157"/>
        <v>160.72</v>
      </c>
      <c r="S2521" s="5">
        <f t="shared" si="158"/>
        <v>96.065000000000026</v>
      </c>
      <c r="T2521" s="7">
        <f t="shared" si="159"/>
        <v>0.37410674299511271</v>
      </c>
    </row>
    <row r="2522" spans="1:20" ht="15.6">
      <c r="A2522" s="2">
        <v>2301</v>
      </c>
      <c r="B2522" s="3">
        <v>46360</v>
      </c>
      <c r="C2522" s="4">
        <f>YEAR(SalesDataTable[[#This Row],[Order Date]])</f>
        <v>2026</v>
      </c>
      <c r="D2522" s="16" t="str">
        <f>"Q"&amp;ROUNDUP(MONTH(SalesDataTable[[#This Row],[Order Date]])/3,0)</f>
        <v>Q4</v>
      </c>
      <c r="E2522" s="4">
        <f>MONTH(SalesDataTable[[#This Row],[Order Date]])</f>
        <v>12</v>
      </c>
      <c r="F2522" s="16" t="str">
        <f>TEXT(SalesDataTable[[#This Row],[Order Date]],"MMM")</f>
        <v>Dec</v>
      </c>
      <c r="G2522" s="4" t="s">
        <v>20</v>
      </c>
      <c r="H2522" s="4" t="s">
        <v>31</v>
      </c>
      <c r="I2522" s="4" t="s">
        <v>2</v>
      </c>
      <c r="J2522" s="4" t="s">
        <v>3</v>
      </c>
      <c r="K2522" s="4" t="s">
        <v>23</v>
      </c>
      <c r="L2522" s="4" t="s">
        <v>51</v>
      </c>
      <c r="M2522" s="8">
        <v>2</v>
      </c>
      <c r="N2522" s="5">
        <v>120.37</v>
      </c>
      <c r="O2522" s="6">
        <v>0.2</v>
      </c>
      <c r="P2522" s="5">
        <v>59.39</v>
      </c>
      <c r="Q2522" s="5">
        <f t="shared" si="156"/>
        <v>192.59200000000001</v>
      </c>
      <c r="R2522" s="5">
        <f t="shared" si="157"/>
        <v>118.78</v>
      </c>
      <c r="S2522" s="5">
        <f t="shared" si="158"/>
        <v>73.812000000000012</v>
      </c>
      <c r="T2522" s="7">
        <f t="shared" si="159"/>
        <v>0.3832557946332143</v>
      </c>
    </row>
    <row r="2523" spans="1:20" ht="15.6">
      <c r="A2523" s="2">
        <v>4430</v>
      </c>
      <c r="B2523" s="3">
        <v>46360</v>
      </c>
      <c r="C2523" s="4">
        <f>YEAR(SalesDataTable[[#This Row],[Order Date]])</f>
        <v>2026</v>
      </c>
      <c r="D2523" s="16" t="str">
        <f>"Q"&amp;ROUNDUP(MONTH(SalesDataTable[[#This Row],[Order Date]])/3,0)</f>
        <v>Q4</v>
      </c>
      <c r="E2523" s="4">
        <f>MONTH(SalesDataTable[[#This Row],[Order Date]])</f>
        <v>12</v>
      </c>
      <c r="F2523" s="16" t="str">
        <f>TEXT(SalesDataTable[[#This Row],[Order Date]],"MMM")</f>
        <v>Dec</v>
      </c>
      <c r="G2523" s="4" t="s">
        <v>6</v>
      </c>
      <c r="H2523" s="4" t="s">
        <v>7</v>
      </c>
      <c r="I2523" s="4" t="s">
        <v>2</v>
      </c>
      <c r="J2523" s="4" t="s">
        <v>3</v>
      </c>
      <c r="K2523" s="4" t="s">
        <v>23</v>
      </c>
      <c r="L2523" s="4" t="s">
        <v>29</v>
      </c>
      <c r="M2523" s="8">
        <v>3</v>
      </c>
      <c r="N2523" s="5">
        <v>193.8</v>
      </c>
      <c r="O2523" s="6">
        <v>0</v>
      </c>
      <c r="P2523" s="5">
        <v>104.55</v>
      </c>
      <c r="Q2523" s="5">
        <f t="shared" si="156"/>
        <v>581.40000000000009</v>
      </c>
      <c r="R2523" s="5">
        <f t="shared" si="157"/>
        <v>313.64999999999998</v>
      </c>
      <c r="S2523" s="5">
        <f t="shared" si="158"/>
        <v>267.75000000000011</v>
      </c>
      <c r="T2523" s="7">
        <f t="shared" si="159"/>
        <v>0.46052631578947378</v>
      </c>
    </row>
    <row r="2524" spans="1:20" ht="15.6">
      <c r="A2524" s="2">
        <v>318</v>
      </c>
      <c r="B2524" s="3">
        <v>46361</v>
      </c>
      <c r="C2524" s="4">
        <f>YEAR(SalesDataTable[[#This Row],[Order Date]])</f>
        <v>2026</v>
      </c>
      <c r="D2524" s="16" t="str">
        <f>"Q"&amp;ROUNDUP(MONTH(SalesDataTable[[#This Row],[Order Date]])/3,0)</f>
        <v>Q4</v>
      </c>
      <c r="E2524" s="4">
        <f>MONTH(SalesDataTable[[#This Row],[Order Date]])</f>
        <v>12</v>
      </c>
      <c r="F2524" s="16" t="str">
        <f>TEXT(SalesDataTable[[#This Row],[Order Date]],"MMM")</f>
        <v>Dec</v>
      </c>
      <c r="G2524" s="4" t="s">
        <v>20</v>
      </c>
      <c r="H2524" s="4" t="s">
        <v>47</v>
      </c>
      <c r="I2524" s="4" t="s">
        <v>2</v>
      </c>
      <c r="J2524" s="4" t="s">
        <v>16</v>
      </c>
      <c r="K2524" s="4" t="s">
        <v>9</v>
      </c>
      <c r="L2524" s="4" t="s">
        <v>17</v>
      </c>
      <c r="M2524" s="8">
        <v>1</v>
      </c>
      <c r="N2524" s="5">
        <v>146.08000000000001</v>
      </c>
      <c r="O2524" s="6">
        <v>0.1</v>
      </c>
      <c r="P2524" s="5">
        <v>81.540000000000006</v>
      </c>
      <c r="Q2524" s="5">
        <f t="shared" si="156"/>
        <v>131.47200000000001</v>
      </c>
      <c r="R2524" s="5">
        <f t="shared" si="157"/>
        <v>81.540000000000006</v>
      </c>
      <c r="S2524" s="5">
        <f t="shared" si="158"/>
        <v>49.932000000000002</v>
      </c>
      <c r="T2524" s="7">
        <f t="shared" si="159"/>
        <v>0.37979189485213583</v>
      </c>
    </row>
    <row r="2525" spans="1:20" ht="15.6">
      <c r="A2525" s="2">
        <v>782</v>
      </c>
      <c r="B2525" s="3">
        <v>46361</v>
      </c>
      <c r="C2525" s="4">
        <f>YEAR(SalesDataTable[[#This Row],[Order Date]])</f>
        <v>2026</v>
      </c>
      <c r="D2525" s="16" t="str">
        <f>"Q"&amp;ROUNDUP(MONTH(SalesDataTable[[#This Row],[Order Date]])/3,0)</f>
        <v>Q4</v>
      </c>
      <c r="E2525" s="4">
        <f>MONTH(SalesDataTable[[#This Row],[Order Date]])</f>
        <v>12</v>
      </c>
      <c r="F2525" s="16" t="str">
        <f>TEXT(SalesDataTable[[#This Row],[Order Date]],"MMM")</f>
        <v>Dec</v>
      </c>
      <c r="G2525" s="4" t="s">
        <v>20</v>
      </c>
      <c r="H2525" s="4" t="s">
        <v>31</v>
      </c>
      <c r="I2525" s="4" t="s">
        <v>8</v>
      </c>
      <c r="J2525" s="4" t="s">
        <v>16</v>
      </c>
      <c r="K2525" s="4" t="s">
        <v>4</v>
      </c>
      <c r="L2525" s="4" t="s">
        <v>30</v>
      </c>
      <c r="M2525" s="8">
        <v>4</v>
      </c>
      <c r="N2525" s="5">
        <v>101.17</v>
      </c>
      <c r="O2525" s="6">
        <v>0.15</v>
      </c>
      <c r="P2525" s="5">
        <v>50.48</v>
      </c>
      <c r="Q2525" s="5">
        <f t="shared" si="156"/>
        <v>343.97800000000001</v>
      </c>
      <c r="R2525" s="5">
        <f t="shared" si="157"/>
        <v>201.92</v>
      </c>
      <c r="S2525" s="5">
        <f t="shared" si="158"/>
        <v>142.05800000000002</v>
      </c>
      <c r="T2525" s="7">
        <f t="shared" si="159"/>
        <v>0.41298571420265257</v>
      </c>
    </row>
    <row r="2526" spans="1:20" ht="15.6">
      <c r="A2526" s="2">
        <v>1402</v>
      </c>
      <c r="B2526" s="3">
        <v>46361</v>
      </c>
      <c r="C2526" s="4">
        <f>YEAR(SalesDataTable[[#This Row],[Order Date]])</f>
        <v>2026</v>
      </c>
      <c r="D2526" s="16" t="str">
        <f>"Q"&amp;ROUNDUP(MONTH(SalesDataTable[[#This Row],[Order Date]])/3,0)</f>
        <v>Q4</v>
      </c>
      <c r="E2526" s="4">
        <f>MONTH(SalesDataTable[[#This Row],[Order Date]])</f>
        <v>12</v>
      </c>
      <c r="F2526" s="16" t="str">
        <f>TEXT(SalesDataTable[[#This Row],[Order Date]],"MMM")</f>
        <v>Dec</v>
      </c>
      <c r="G2526" s="4" t="s">
        <v>6</v>
      </c>
      <c r="H2526" s="4" t="s">
        <v>27</v>
      </c>
      <c r="I2526" s="4" t="s">
        <v>19</v>
      </c>
      <c r="J2526" s="4" t="s">
        <v>13</v>
      </c>
      <c r="K2526" s="4" t="s">
        <v>23</v>
      </c>
      <c r="L2526" s="4" t="s">
        <v>51</v>
      </c>
      <c r="M2526" s="8">
        <v>2</v>
      </c>
      <c r="N2526" s="5">
        <v>121.64</v>
      </c>
      <c r="O2526" s="6">
        <v>0</v>
      </c>
      <c r="P2526" s="5">
        <v>61.94</v>
      </c>
      <c r="Q2526" s="5">
        <f t="shared" si="156"/>
        <v>243.28</v>
      </c>
      <c r="R2526" s="5">
        <f t="shared" si="157"/>
        <v>123.88</v>
      </c>
      <c r="S2526" s="5">
        <f t="shared" si="158"/>
        <v>119.4</v>
      </c>
      <c r="T2526" s="7">
        <f t="shared" si="159"/>
        <v>0.49079250246629402</v>
      </c>
    </row>
    <row r="2527" spans="1:20" ht="15.6">
      <c r="A2527" s="2">
        <v>1824</v>
      </c>
      <c r="B2527" s="3">
        <v>46361</v>
      </c>
      <c r="C2527" s="4">
        <f>YEAR(SalesDataTable[[#This Row],[Order Date]])</f>
        <v>2026</v>
      </c>
      <c r="D2527" s="16" t="str">
        <f>"Q"&amp;ROUNDUP(MONTH(SalesDataTable[[#This Row],[Order Date]])/3,0)</f>
        <v>Q4</v>
      </c>
      <c r="E2527" s="4">
        <f>MONTH(SalesDataTable[[#This Row],[Order Date]])</f>
        <v>12</v>
      </c>
      <c r="F2527" s="16" t="str">
        <f>TEXT(SalesDataTable[[#This Row],[Order Date]],"MMM")</f>
        <v>Dec</v>
      </c>
      <c r="G2527" s="4" t="s">
        <v>6</v>
      </c>
      <c r="H2527" s="4" t="s">
        <v>7</v>
      </c>
      <c r="I2527" s="4" t="s">
        <v>2</v>
      </c>
      <c r="J2527" s="4" t="s">
        <v>3</v>
      </c>
      <c r="K2527" s="4" t="s">
        <v>14</v>
      </c>
      <c r="L2527" s="4" t="s">
        <v>48</v>
      </c>
      <c r="M2527" s="8">
        <v>1</v>
      </c>
      <c r="N2527" s="5">
        <v>165.1</v>
      </c>
      <c r="O2527" s="6">
        <v>0.05</v>
      </c>
      <c r="P2527" s="5">
        <v>85.23</v>
      </c>
      <c r="Q2527" s="5">
        <f t="shared" si="156"/>
        <v>156.845</v>
      </c>
      <c r="R2527" s="5">
        <f t="shared" si="157"/>
        <v>85.23</v>
      </c>
      <c r="S2527" s="5">
        <f t="shared" si="158"/>
        <v>71.614999999999995</v>
      </c>
      <c r="T2527" s="7">
        <f t="shared" si="159"/>
        <v>0.45659727756702473</v>
      </c>
    </row>
    <row r="2528" spans="1:20" ht="15.6">
      <c r="A2528" s="2">
        <v>2141</v>
      </c>
      <c r="B2528" s="3">
        <v>46361</v>
      </c>
      <c r="C2528" s="4">
        <f>YEAR(SalesDataTable[[#This Row],[Order Date]])</f>
        <v>2026</v>
      </c>
      <c r="D2528" s="16" t="str">
        <f>"Q"&amp;ROUNDUP(MONTH(SalesDataTable[[#This Row],[Order Date]])/3,0)</f>
        <v>Q4</v>
      </c>
      <c r="E2528" s="4">
        <f>MONTH(SalesDataTable[[#This Row],[Order Date]])</f>
        <v>12</v>
      </c>
      <c r="F2528" s="16" t="str">
        <f>TEXT(SalesDataTable[[#This Row],[Order Date]],"MMM")</f>
        <v>Dec</v>
      </c>
      <c r="G2528" s="4" t="s">
        <v>20</v>
      </c>
      <c r="H2528" s="4" t="s">
        <v>47</v>
      </c>
      <c r="I2528" s="4" t="s">
        <v>2</v>
      </c>
      <c r="J2528" s="4" t="s">
        <v>13</v>
      </c>
      <c r="K2528" s="4" t="s">
        <v>23</v>
      </c>
      <c r="L2528" s="4" t="s">
        <v>29</v>
      </c>
      <c r="M2528" s="8">
        <v>3</v>
      </c>
      <c r="N2528" s="5">
        <v>194.07</v>
      </c>
      <c r="O2528" s="6">
        <v>0.1</v>
      </c>
      <c r="P2528" s="5">
        <v>102.37</v>
      </c>
      <c r="Q2528" s="5">
        <f t="shared" si="156"/>
        <v>523.98900000000003</v>
      </c>
      <c r="R2528" s="5">
        <f t="shared" si="157"/>
        <v>307.11</v>
      </c>
      <c r="S2528" s="5">
        <f t="shared" si="158"/>
        <v>216.87900000000002</v>
      </c>
      <c r="T2528" s="7">
        <f t="shared" si="159"/>
        <v>0.4138999101126169</v>
      </c>
    </row>
    <row r="2529" spans="1:20" ht="15.6">
      <c r="A2529" s="2">
        <v>3517</v>
      </c>
      <c r="B2529" s="3">
        <v>46361</v>
      </c>
      <c r="C2529" s="4">
        <f>YEAR(SalesDataTable[[#This Row],[Order Date]])</f>
        <v>2026</v>
      </c>
      <c r="D2529" s="16" t="str">
        <f>"Q"&amp;ROUNDUP(MONTH(SalesDataTable[[#This Row],[Order Date]])/3,0)</f>
        <v>Q4</v>
      </c>
      <c r="E2529" s="4">
        <f>MONTH(SalesDataTable[[#This Row],[Order Date]])</f>
        <v>12</v>
      </c>
      <c r="F2529" s="16" t="str">
        <f>TEXT(SalesDataTable[[#This Row],[Order Date]],"MMM")</f>
        <v>Dec</v>
      </c>
      <c r="G2529" s="4" t="s">
        <v>20</v>
      </c>
      <c r="H2529" s="4" t="s">
        <v>47</v>
      </c>
      <c r="I2529" s="4" t="s">
        <v>28</v>
      </c>
      <c r="J2529" s="4" t="s">
        <v>13</v>
      </c>
      <c r="K2529" s="4" t="s">
        <v>9</v>
      </c>
      <c r="L2529" s="4" t="s">
        <v>37</v>
      </c>
      <c r="M2529" s="8">
        <v>1</v>
      </c>
      <c r="N2529" s="5">
        <v>152.44</v>
      </c>
      <c r="O2529" s="6">
        <v>0.1</v>
      </c>
      <c r="P2529" s="5">
        <v>76.91</v>
      </c>
      <c r="Q2529" s="5">
        <f t="shared" si="156"/>
        <v>137.196</v>
      </c>
      <c r="R2529" s="5">
        <f t="shared" si="157"/>
        <v>76.91</v>
      </c>
      <c r="S2529" s="5">
        <f t="shared" si="158"/>
        <v>60.286000000000001</v>
      </c>
      <c r="T2529" s="7">
        <f t="shared" si="159"/>
        <v>0.43941514329863846</v>
      </c>
    </row>
    <row r="2530" spans="1:20" ht="15.6">
      <c r="A2530" s="2">
        <v>4055</v>
      </c>
      <c r="B2530" s="3">
        <v>46361</v>
      </c>
      <c r="C2530" s="4">
        <f>YEAR(SalesDataTable[[#This Row],[Order Date]])</f>
        <v>2026</v>
      </c>
      <c r="D2530" s="16" t="str">
        <f>"Q"&amp;ROUNDUP(MONTH(SalesDataTable[[#This Row],[Order Date]])/3,0)</f>
        <v>Q4</v>
      </c>
      <c r="E2530" s="4">
        <f>MONTH(SalesDataTable[[#This Row],[Order Date]])</f>
        <v>12</v>
      </c>
      <c r="F2530" s="16" t="str">
        <f>TEXT(SalesDataTable[[#This Row],[Order Date]],"MMM")</f>
        <v>Dec</v>
      </c>
      <c r="G2530" s="4" t="s">
        <v>6</v>
      </c>
      <c r="H2530" s="4" t="s">
        <v>43</v>
      </c>
      <c r="I2530" s="4" t="s">
        <v>2</v>
      </c>
      <c r="J2530" s="4" t="s">
        <v>3</v>
      </c>
      <c r="K2530" s="4" t="s">
        <v>23</v>
      </c>
      <c r="L2530" s="4" t="s">
        <v>51</v>
      </c>
      <c r="M2530" s="8">
        <v>1</v>
      </c>
      <c r="N2530" s="5">
        <v>123.82</v>
      </c>
      <c r="O2530" s="6">
        <v>0.05</v>
      </c>
      <c r="P2530" s="5">
        <v>59.19</v>
      </c>
      <c r="Q2530" s="5">
        <f t="shared" si="156"/>
        <v>117.62899999999999</v>
      </c>
      <c r="R2530" s="5">
        <f t="shared" si="157"/>
        <v>59.19</v>
      </c>
      <c r="S2530" s="5">
        <f t="shared" si="158"/>
        <v>58.438999999999993</v>
      </c>
      <c r="T2530" s="7">
        <f t="shared" si="159"/>
        <v>0.49680775999115862</v>
      </c>
    </row>
    <row r="2531" spans="1:20" ht="15.6">
      <c r="A2531" s="2">
        <v>4168</v>
      </c>
      <c r="B2531" s="3">
        <v>46361</v>
      </c>
      <c r="C2531" s="4">
        <f>YEAR(SalesDataTable[[#This Row],[Order Date]])</f>
        <v>2026</v>
      </c>
      <c r="D2531" s="16" t="str">
        <f>"Q"&amp;ROUNDUP(MONTH(SalesDataTable[[#This Row],[Order Date]])/3,0)</f>
        <v>Q4</v>
      </c>
      <c r="E2531" s="4">
        <f>MONTH(SalesDataTable[[#This Row],[Order Date]])</f>
        <v>12</v>
      </c>
      <c r="F2531" s="16" t="str">
        <f>TEXT(SalesDataTable[[#This Row],[Order Date]],"MMM")</f>
        <v>Dec</v>
      </c>
      <c r="G2531" s="4" t="s">
        <v>0</v>
      </c>
      <c r="H2531" s="4" t="s">
        <v>1</v>
      </c>
      <c r="I2531" s="4" t="s">
        <v>2</v>
      </c>
      <c r="J2531" s="4" t="s">
        <v>13</v>
      </c>
      <c r="K2531" s="4" t="s">
        <v>9</v>
      </c>
      <c r="L2531" s="4" t="s">
        <v>46</v>
      </c>
      <c r="M2531" s="8">
        <v>4</v>
      </c>
      <c r="N2531" s="5">
        <v>71.12</v>
      </c>
      <c r="O2531" s="6">
        <v>0.05</v>
      </c>
      <c r="P2531" s="5">
        <v>31.93</v>
      </c>
      <c r="Q2531" s="5">
        <f t="shared" si="156"/>
        <v>270.25600000000003</v>
      </c>
      <c r="R2531" s="5">
        <f t="shared" si="157"/>
        <v>127.72</v>
      </c>
      <c r="S2531" s="5">
        <f t="shared" si="158"/>
        <v>142.53600000000003</v>
      </c>
      <c r="T2531" s="7">
        <f t="shared" si="159"/>
        <v>0.52741104730329769</v>
      </c>
    </row>
    <row r="2532" spans="1:20" ht="15.6">
      <c r="A2532" s="2">
        <v>4317</v>
      </c>
      <c r="B2532" s="3">
        <v>46361</v>
      </c>
      <c r="C2532" s="4">
        <f>YEAR(SalesDataTable[[#This Row],[Order Date]])</f>
        <v>2026</v>
      </c>
      <c r="D2532" s="16" t="str">
        <f>"Q"&amp;ROUNDUP(MONTH(SalesDataTable[[#This Row],[Order Date]])/3,0)</f>
        <v>Q4</v>
      </c>
      <c r="E2532" s="4">
        <f>MONTH(SalesDataTable[[#This Row],[Order Date]])</f>
        <v>12</v>
      </c>
      <c r="F2532" s="16" t="str">
        <f>TEXT(SalesDataTable[[#This Row],[Order Date]],"MMM")</f>
        <v>Dec</v>
      </c>
      <c r="G2532" s="4" t="s">
        <v>11</v>
      </c>
      <c r="H2532" s="4" t="s">
        <v>52</v>
      </c>
      <c r="I2532" s="4" t="s">
        <v>28</v>
      </c>
      <c r="J2532" s="4" t="s">
        <v>3</v>
      </c>
      <c r="K2532" s="4" t="s">
        <v>9</v>
      </c>
      <c r="L2532" s="4" t="s">
        <v>46</v>
      </c>
      <c r="M2532" s="8">
        <v>1</v>
      </c>
      <c r="N2532" s="5">
        <v>71.55</v>
      </c>
      <c r="O2532" s="6">
        <v>0.1</v>
      </c>
      <c r="P2532" s="5">
        <v>32.07</v>
      </c>
      <c r="Q2532" s="5">
        <f t="shared" si="156"/>
        <v>64.394999999999996</v>
      </c>
      <c r="R2532" s="5">
        <f t="shared" si="157"/>
        <v>32.07</v>
      </c>
      <c r="S2532" s="5">
        <f t="shared" si="158"/>
        <v>32.324999999999996</v>
      </c>
      <c r="T2532" s="7">
        <f t="shared" si="159"/>
        <v>0.50197996738877237</v>
      </c>
    </row>
    <row r="2533" spans="1:20" ht="15.6">
      <c r="A2533" s="2">
        <v>4879</v>
      </c>
      <c r="B2533" s="3">
        <v>46361</v>
      </c>
      <c r="C2533" s="4">
        <f>YEAR(SalesDataTable[[#This Row],[Order Date]])</f>
        <v>2026</v>
      </c>
      <c r="D2533" s="16" t="str">
        <f>"Q"&amp;ROUNDUP(MONTH(SalesDataTable[[#This Row],[Order Date]])/3,0)</f>
        <v>Q4</v>
      </c>
      <c r="E2533" s="4">
        <f>MONTH(SalesDataTable[[#This Row],[Order Date]])</f>
        <v>12</v>
      </c>
      <c r="F2533" s="16" t="str">
        <f>TEXT(SalesDataTable[[#This Row],[Order Date]],"MMM")</f>
        <v>Dec</v>
      </c>
      <c r="G2533" s="4" t="s">
        <v>11</v>
      </c>
      <c r="H2533" s="4" t="s">
        <v>12</v>
      </c>
      <c r="I2533" s="4" t="s">
        <v>28</v>
      </c>
      <c r="J2533" s="4" t="s">
        <v>3</v>
      </c>
      <c r="K2533" s="4" t="s">
        <v>9</v>
      </c>
      <c r="L2533" s="4" t="s">
        <v>46</v>
      </c>
      <c r="M2533" s="8">
        <v>2</v>
      </c>
      <c r="N2533" s="5">
        <v>70.239999999999995</v>
      </c>
      <c r="O2533" s="6">
        <v>0.1</v>
      </c>
      <c r="P2533" s="5">
        <v>33.29</v>
      </c>
      <c r="Q2533" s="5">
        <f t="shared" si="156"/>
        <v>126.43199999999999</v>
      </c>
      <c r="R2533" s="5">
        <f t="shared" si="157"/>
        <v>66.58</v>
      </c>
      <c r="S2533" s="5">
        <f t="shared" si="158"/>
        <v>59.85199999999999</v>
      </c>
      <c r="T2533" s="7">
        <f t="shared" si="159"/>
        <v>0.47339281194634264</v>
      </c>
    </row>
    <row r="2534" spans="1:20" ht="15.6">
      <c r="A2534" s="2">
        <v>467</v>
      </c>
      <c r="B2534" s="3">
        <v>46362</v>
      </c>
      <c r="C2534" s="4">
        <f>YEAR(SalesDataTable[[#This Row],[Order Date]])</f>
        <v>2026</v>
      </c>
      <c r="D2534" s="16" t="str">
        <f>"Q"&amp;ROUNDUP(MONTH(SalesDataTable[[#This Row],[Order Date]])/3,0)</f>
        <v>Q4</v>
      </c>
      <c r="E2534" s="4">
        <f>MONTH(SalesDataTable[[#This Row],[Order Date]])</f>
        <v>12</v>
      </c>
      <c r="F2534" s="16" t="str">
        <f>TEXT(SalesDataTable[[#This Row],[Order Date]],"MMM")</f>
        <v>Dec</v>
      </c>
      <c r="G2534" s="4" t="s">
        <v>0</v>
      </c>
      <c r="H2534" s="4" t="s">
        <v>1</v>
      </c>
      <c r="I2534" s="4" t="s">
        <v>28</v>
      </c>
      <c r="J2534" s="4" t="s">
        <v>3</v>
      </c>
      <c r="K2534" s="4" t="s">
        <v>4</v>
      </c>
      <c r="L2534" s="4" t="s">
        <v>22</v>
      </c>
      <c r="M2534" s="8">
        <v>2</v>
      </c>
      <c r="N2534" s="5">
        <v>50.68</v>
      </c>
      <c r="O2534" s="6">
        <v>0.15</v>
      </c>
      <c r="P2534" s="5">
        <v>22.41</v>
      </c>
      <c r="Q2534" s="5">
        <f t="shared" si="156"/>
        <v>86.155999999999992</v>
      </c>
      <c r="R2534" s="5">
        <f t="shared" si="157"/>
        <v>44.82</v>
      </c>
      <c r="S2534" s="5">
        <f t="shared" si="158"/>
        <v>41.335999999999991</v>
      </c>
      <c r="T2534" s="7">
        <f t="shared" si="159"/>
        <v>0.47978086262129155</v>
      </c>
    </row>
    <row r="2535" spans="1:20" ht="15.6">
      <c r="A2535" s="2">
        <v>825</v>
      </c>
      <c r="B2535" s="3">
        <v>46362</v>
      </c>
      <c r="C2535" s="4">
        <f>YEAR(SalesDataTable[[#This Row],[Order Date]])</f>
        <v>2026</v>
      </c>
      <c r="D2535" s="16" t="str">
        <f>"Q"&amp;ROUNDUP(MONTH(SalesDataTable[[#This Row],[Order Date]])/3,0)</f>
        <v>Q4</v>
      </c>
      <c r="E2535" s="4">
        <f>MONTH(SalesDataTable[[#This Row],[Order Date]])</f>
        <v>12</v>
      </c>
      <c r="F2535" s="16" t="str">
        <f>TEXT(SalesDataTable[[#This Row],[Order Date]],"MMM")</f>
        <v>Dec</v>
      </c>
      <c r="G2535" s="4" t="s">
        <v>20</v>
      </c>
      <c r="H2535" s="4" t="s">
        <v>31</v>
      </c>
      <c r="I2535" s="4" t="s">
        <v>2</v>
      </c>
      <c r="J2535" s="4" t="s">
        <v>13</v>
      </c>
      <c r="K2535" s="4" t="s">
        <v>4</v>
      </c>
      <c r="L2535" s="4" t="s">
        <v>30</v>
      </c>
      <c r="M2535" s="8">
        <v>1</v>
      </c>
      <c r="N2535" s="5">
        <v>101.26</v>
      </c>
      <c r="O2535" s="6">
        <v>0</v>
      </c>
      <c r="P2535" s="5">
        <v>51.7</v>
      </c>
      <c r="Q2535" s="5">
        <f t="shared" si="156"/>
        <v>101.26</v>
      </c>
      <c r="R2535" s="5">
        <f t="shared" si="157"/>
        <v>51.7</v>
      </c>
      <c r="S2535" s="5">
        <f t="shared" si="158"/>
        <v>49.56</v>
      </c>
      <c r="T2535" s="7">
        <f t="shared" si="159"/>
        <v>0.4894331424056883</v>
      </c>
    </row>
    <row r="2536" spans="1:20" ht="15.6">
      <c r="A2536" s="2">
        <v>2346</v>
      </c>
      <c r="B2536" s="3">
        <v>46362</v>
      </c>
      <c r="C2536" s="4">
        <f>YEAR(SalesDataTable[[#This Row],[Order Date]])</f>
        <v>2026</v>
      </c>
      <c r="D2536" s="16" t="str">
        <f>"Q"&amp;ROUNDUP(MONTH(SalesDataTable[[#This Row],[Order Date]])/3,0)</f>
        <v>Q4</v>
      </c>
      <c r="E2536" s="4">
        <f>MONTH(SalesDataTable[[#This Row],[Order Date]])</f>
        <v>12</v>
      </c>
      <c r="F2536" s="16" t="str">
        <f>TEXT(SalesDataTable[[#This Row],[Order Date]],"MMM")</f>
        <v>Dec</v>
      </c>
      <c r="G2536" s="4" t="s">
        <v>0</v>
      </c>
      <c r="H2536" s="4" t="s">
        <v>1</v>
      </c>
      <c r="I2536" s="4" t="s">
        <v>28</v>
      </c>
      <c r="J2536" s="4" t="s">
        <v>16</v>
      </c>
      <c r="K2536" s="4" t="s">
        <v>14</v>
      </c>
      <c r="L2536" s="4" t="s">
        <v>32</v>
      </c>
      <c r="M2536" s="8">
        <v>2</v>
      </c>
      <c r="N2536" s="5">
        <v>46.01</v>
      </c>
      <c r="O2536" s="6">
        <v>0.05</v>
      </c>
      <c r="P2536" s="5">
        <v>18.399999999999999</v>
      </c>
      <c r="Q2536" s="5">
        <f t="shared" si="156"/>
        <v>87.418999999999997</v>
      </c>
      <c r="R2536" s="5">
        <f t="shared" si="157"/>
        <v>36.799999999999997</v>
      </c>
      <c r="S2536" s="5">
        <f t="shared" si="158"/>
        <v>50.619</v>
      </c>
      <c r="T2536" s="7">
        <f t="shared" si="159"/>
        <v>0.57903888170763795</v>
      </c>
    </row>
    <row r="2537" spans="1:20" ht="15.6">
      <c r="A2537" s="2">
        <v>3095</v>
      </c>
      <c r="B2537" s="3">
        <v>46362</v>
      </c>
      <c r="C2537" s="4">
        <f>YEAR(SalesDataTable[[#This Row],[Order Date]])</f>
        <v>2026</v>
      </c>
      <c r="D2537" s="16" t="str">
        <f>"Q"&amp;ROUNDUP(MONTH(SalesDataTable[[#This Row],[Order Date]])/3,0)</f>
        <v>Q4</v>
      </c>
      <c r="E2537" s="4">
        <f>MONTH(SalesDataTable[[#This Row],[Order Date]])</f>
        <v>12</v>
      </c>
      <c r="F2537" s="16" t="str">
        <f>TEXT(SalesDataTable[[#This Row],[Order Date]],"MMM")</f>
        <v>Dec</v>
      </c>
      <c r="G2537" s="4" t="s">
        <v>6</v>
      </c>
      <c r="H2537" s="4" t="s">
        <v>43</v>
      </c>
      <c r="I2537" s="4" t="s">
        <v>2</v>
      </c>
      <c r="J2537" s="4" t="s">
        <v>13</v>
      </c>
      <c r="K2537" s="4" t="s">
        <v>14</v>
      </c>
      <c r="L2537" s="4" t="s">
        <v>44</v>
      </c>
      <c r="M2537" s="8">
        <v>2</v>
      </c>
      <c r="N2537" s="5">
        <v>131.97999999999999</v>
      </c>
      <c r="O2537" s="6">
        <v>0.1</v>
      </c>
      <c r="P2537" s="5">
        <v>68.02</v>
      </c>
      <c r="Q2537" s="5">
        <f t="shared" si="156"/>
        <v>237.56399999999999</v>
      </c>
      <c r="R2537" s="5">
        <f t="shared" si="157"/>
        <v>136.04</v>
      </c>
      <c r="S2537" s="5">
        <f t="shared" si="158"/>
        <v>101.524</v>
      </c>
      <c r="T2537" s="7">
        <f t="shared" si="159"/>
        <v>0.42735431294303855</v>
      </c>
    </row>
    <row r="2538" spans="1:20" ht="15.6">
      <c r="A2538" s="2">
        <v>3580</v>
      </c>
      <c r="B2538" s="3">
        <v>46362</v>
      </c>
      <c r="C2538" s="4">
        <f>YEAR(SalesDataTable[[#This Row],[Order Date]])</f>
        <v>2026</v>
      </c>
      <c r="D2538" s="16" t="str">
        <f>"Q"&amp;ROUNDUP(MONTH(SalesDataTable[[#This Row],[Order Date]])/3,0)</f>
        <v>Q4</v>
      </c>
      <c r="E2538" s="4">
        <f>MONTH(SalesDataTable[[#This Row],[Order Date]])</f>
        <v>12</v>
      </c>
      <c r="F2538" s="16" t="str">
        <f>TEXT(SalesDataTable[[#This Row],[Order Date]],"MMM")</f>
        <v>Dec</v>
      </c>
      <c r="G2538" s="4" t="s">
        <v>20</v>
      </c>
      <c r="H2538" s="4" t="s">
        <v>31</v>
      </c>
      <c r="I2538" s="4" t="s">
        <v>19</v>
      </c>
      <c r="J2538" s="4" t="s">
        <v>13</v>
      </c>
      <c r="K2538" s="4" t="s">
        <v>9</v>
      </c>
      <c r="L2538" s="4" t="s">
        <v>46</v>
      </c>
      <c r="M2538" s="8">
        <v>2</v>
      </c>
      <c r="N2538" s="5">
        <v>73.16</v>
      </c>
      <c r="O2538" s="6">
        <v>0.15</v>
      </c>
      <c r="P2538" s="5">
        <v>32.64</v>
      </c>
      <c r="Q2538" s="5">
        <f t="shared" si="156"/>
        <v>124.37199999999999</v>
      </c>
      <c r="R2538" s="5">
        <f t="shared" si="157"/>
        <v>65.28</v>
      </c>
      <c r="S2538" s="5">
        <f t="shared" si="158"/>
        <v>59.091999999999985</v>
      </c>
      <c r="T2538" s="7">
        <f t="shared" si="159"/>
        <v>0.47512301804264617</v>
      </c>
    </row>
    <row r="2539" spans="1:20" ht="15.6">
      <c r="A2539" s="2">
        <v>4672</v>
      </c>
      <c r="B2539" s="3">
        <v>46362</v>
      </c>
      <c r="C2539" s="4">
        <f>YEAR(SalesDataTable[[#This Row],[Order Date]])</f>
        <v>2026</v>
      </c>
      <c r="D2539" s="16" t="str">
        <f>"Q"&amp;ROUNDUP(MONTH(SalesDataTable[[#This Row],[Order Date]])/3,0)</f>
        <v>Q4</v>
      </c>
      <c r="E2539" s="4">
        <f>MONTH(SalesDataTable[[#This Row],[Order Date]])</f>
        <v>12</v>
      </c>
      <c r="F2539" s="16" t="str">
        <f>TEXT(SalesDataTable[[#This Row],[Order Date]],"MMM")</f>
        <v>Dec</v>
      </c>
      <c r="G2539" s="4" t="s">
        <v>6</v>
      </c>
      <c r="H2539" s="4" t="s">
        <v>27</v>
      </c>
      <c r="I2539" s="4" t="s">
        <v>2</v>
      </c>
      <c r="J2539" s="4" t="s">
        <v>16</v>
      </c>
      <c r="K2539" s="4" t="s">
        <v>14</v>
      </c>
      <c r="L2539" s="4" t="s">
        <v>32</v>
      </c>
      <c r="M2539" s="8">
        <v>2</v>
      </c>
      <c r="N2539" s="5">
        <v>47.43</v>
      </c>
      <c r="O2539" s="6">
        <v>0.05</v>
      </c>
      <c r="P2539" s="5">
        <v>18.63</v>
      </c>
      <c r="Q2539" s="5">
        <f t="shared" si="156"/>
        <v>90.11699999999999</v>
      </c>
      <c r="R2539" s="5">
        <f t="shared" si="157"/>
        <v>37.26</v>
      </c>
      <c r="S2539" s="5">
        <f t="shared" si="158"/>
        <v>52.856999999999992</v>
      </c>
      <c r="T2539" s="7">
        <f t="shared" si="159"/>
        <v>0.58653750124837711</v>
      </c>
    </row>
    <row r="2540" spans="1:20" ht="15.6">
      <c r="A2540" s="2">
        <v>533</v>
      </c>
      <c r="B2540" s="3">
        <v>46363</v>
      </c>
      <c r="C2540" s="4">
        <f>YEAR(SalesDataTable[[#This Row],[Order Date]])</f>
        <v>2026</v>
      </c>
      <c r="D2540" s="16" t="str">
        <f>"Q"&amp;ROUNDUP(MONTH(SalesDataTable[[#This Row],[Order Date]])/3,0)</f>
        <v>Q4</v>
      </c>
      <c r="E2540" s="4">
        <f>MONTH(SalesDataTable[[#This Row],[Order Date]])</f>
        <v>12</v>
      </c>
      <c r="F2540" s="16" t="str">
        <f>TEXT(SalesDataTable[[#This Row],[Order Date]],"MMM")</f>
        <v>Dec</v>
      </c>
      <c r="G2540" s="4" t="s">
        <v>0</v>
      </c>
      <c r="H2540" s="4" t="s">
        <v>36</v>
      </c>
      <c r="I2540" s="4" t="s">
        <v>2</v>
      </c>
      <c r="J2540" s="4" t="s">
        <v>13</v>
      </c>
      <c r="K2540" s="4" t="s">
        <v>14</v>
      </c>
      <c r="L2540" s="4" t="s">
        <v>15</v>
      </c>
      <c r="M2540" s="8">
        <v>1</v>
      </c>
      <c r="N2540" s="5">
        <v>35.93</v>
      </c>
      <c r="O2540" s="6">
        <v>0.05</v>
      </c>
      <c r="P2540" s="5">
        <v>13.23</v>
      </c>
      <c r="Q2540" s="5">
        <f t="shared" si="156"/>
        <v>34.133499999999998</v>
      </c>
      <c r="R2540" s="5">
        <f t="shared" si="157"/>
        <v>13.23</v>
      </c>
      <c r="S2540" s="5">
        <f t="shared" si="158"/>
        <v>20.903499999999998</v>
      </c>
      <c r="T2540" s="7">
        <f t="shared" si="159"/>
        <v>0.6124042363074399</v>
      </c>
    </row>
    <row r="2541" spans="1:20" ht="15.6">
      <c r="A2541" s="2">
        <v>2160</v>
      </c>
      <c r="B2541" s="3">
        <v>46363</v>
      </c>
      <c r="C2541" s="4">
        <f>YEAR(SalesDataTable[[#This Row],[Order Date]])</f>
        <v>2026</v>
      </c>
      <c r="D2541" s="16" t="str">
        <f>"Q"&amp;ROUNDUP(MONTH(SalesDataTable[[#This Row],[Order Date]])/3,0)</f>
        <v>Q4</v>
      </c>
      <c r="E2541" s="4">
        <f>MONTH(SalesDataTable[[#This Row],[Order Date]])</f>
        <v>12</v>
      </c>
      <c r="F2541" s="16" t="str">
        <f>TEXT(SalesDataTable[[#This Row],[Order Date]],"MMM")</f>
        <v>Dec</v>
      </c>
      <c r="G2541" s="4" t="s">
        <v>0</v>
      </c>
      <c r="H2541" s="4" t="s">
        <v>50</v>
      </c>
      <c r="I2541" s="4" t="s">
        <v>28</v>
      </c>
      <c r="J2541" s="4" t="s">
        <v>3</v>
      </c>
      <c r="K2541" s="4" t="s">
        <v>14</v>
      </c>
      <c r="L2541" s="4" t="s">
        <v>15</v>
      </c>
      <c r="M2541" s="8">
        <v>1</v>
      </c>
      <c r="N2541" s="5">
        <v>35.53</v>
      </c>
      <c r="O2541" s="6">
        <v>0.05</v>
      </c>
      <c r="P2541" s="5">
        <v>13.28</v>
      </c>
      <c r="Q2541" s="5">
        <f t="shared" si="156"/>
        <v>33.753500000000003</v>
      </c>
      <c r="R2541" s="5">
        <f t="shared" si="157"/>
        <v>13.28</v>
      </c>
      <c r="S2541" s="5">
        <f t="shared" si="158"/>
        <v>20.473500000000001</v>
      </c>
      <c r="T2541" s="7">
        <f t="shared" si="159"/>
        <v>0.6065593197742456</v>
      </c>
    </row>
    <row r="2542" spans="1:20" ht="15.6">
      <c r="A2542" s="2">
        <v>2841</v>
      </c>
      <c r="B2542" s="3">
        <v>46363</v>
      </c>
      <c r="C2542" s="4">
        <f>YEAR(SalesDataTable[[#This Row],[Order Date]])</f>
        <v>2026</v>
      </c>
      <c r="D2542" s="16" t="str">
        <f>"Q"&amp;ROUNDUP(MONTH(SalesDataTable[[#This Row],[Order Date]])/3,0)</f>
        <v>Q4</v>
      </c>
      <c r="E2542" s="4">
        <f>MONTH(SalesDataTable[[#This Row],[Order Date]])</f>
        <v>12</v>
      </c>
      <c r="F2542" s="16" t="str">
        <f>TEXT(SalesDataTable[[#This Row],[Order Date]],"MMM")</f>
        <v>Dec</v>
      </c>
      <c r="G2542" s="4" t="s">
        <v>6</v>
      </c>
      <c r="H2542" s="4" t="s">
        <v>49</v>
      </c>
      <c r="I2542" s="4" t="s">
        <v>2</v>
      </c>
      <c r="J2542" s="4" t="s">
        <v>13</v>
      </c>
      <c r="K2542" s="4" t="s">
        <v>23</v>
      </c>
      <c r="L2542" s="4" t="s">
        <v>29</v>
      </c>
      <c r="M2542" s="8">
        <v>3</v>
      </c>
      <c r="N2542" s="5">
        <v>196.97</v>
      </c>
      <c r="O2542" s="6">
        <v>0.15</v>
      </c>
      <c r="P2542" s="5">
        <v>101.88</v>
      </c>
      <c r="Q2542" s="5">
        <f t="shared" si="156"/>
        <v>502.27349999999996</v>
      </c>
      <c r="R2542" s="5">
        <f t="shared" si="157"/>
        <v>305.64</v>
      </c>
      <c r="S2542" s="5">
        <f t="shared" si="158"/>
        <v>196.63349999999997</v>
      </c>
      <c r="T2542" s="7">
        <f t="shared" si="159"/>
        <v>0.39148690902466482</v>
      </c>
    </row>
    <row r="2543" spans="1:20" ht="15.6">
      <c r="A2543" s="2">
        <v>3433</v>
      </c>
      <c r="B2543" s="3">
        <v>46363</v>
      </c>
      <c r="C2543" s="4">
        <f>YEAR(SalesDataTable[[#This Row],[Order Date]])</f>
        <v>2026</v>
      </c>
      <c r="D2543" s="16" t="str">
        <f>"Q"&amp;ROUNDUP(MONTH(SalesDataTable[[#This Row],[Order Date]])/3,0)</f>
        <v>Q4</v>
      </c>
      <c r="E2543" s="4">
        <f>MONTH(SalesDataTable[[#This Row],[Order Date]])</f>
        <v>12</v>
      </c>
      <c r="F2543" s="16" t="str">
        <f>TEXT(SalesDataTable[[#This Row],[Order Date]],"MMM")</f>
        <v>Dec</v>
      </c>
      <c r="G2543" s="4" t="s">
        <v>0</v>
      </c>
      <c r="H2543" s="4" t="s">
        <v>1</v>
      </c>
      <c r="I2543" s="4" t="s">
        <v>2</v>
      </c>
      <c r="J2543" s="4" t="s">
        <v>13</v>
      </c>
      <c r="K2543" s="4" t="s">
        <v>14</v>
      </c>
      <c r="L2543" s="4" t="s">
        <v>15</v>
      </c>
      <c r="M2543" s="8">
        <v>2</v>
      </c>
      <c r="N2543" s="5">
        <v>37.020000000000003</v>
      </c>
      <c r="O2543" s="6">
        <v>0.2</v>
      </c>
      <c r="P2543" s="5">
        <v>13.39</v>
      </c>
      <c r="Q2543" s="5">
        <f t="shared" si="156"/>
        <v>59.232000000000006</v>
      </c>
      <c r="R2543" s="5">
        <f t="shared" si="157"/>
        <v>26.78</v>
      </c>
      <c r="S2543" s="5">
        <f t="shared" si="158"/>
        <v>32.452000000000005</v>
      </c>
      <c r="T2543" s="7">
        <f t="shared" si="159"/>
        <v>0.5478795245813074</v>
      </c>
    </row>
    <row r="2544" spans="1:20" ht="15.6">
      <c r="A2544" s="2">
        <v>3763</v>
      </c>
      <c r="B2544" s="3">
        <v>46363</v>
      </c>
      <c r="C2544" s="4">
        <f>YEAR(SalesDataTable[[#This Row],[Order Date]])</f>
        <v>2026</v>
      </c>
      <c r="D2544" s="16" t="str">
        <f>"Q"&amp;ROUNDUP(MONTH(SalesDataTable[[#This Row],[Order Date]])/3,0)</f>
        <v>Q4</v>
      </c>
      <c r="E2544" s="4">
        <f>MONTH(SalesDataTable[[#This Row],[Order Date]])</f>
        <v>12</v>
      </c>
      <c r="F2544" s="16" t="str">
        <f>TEXT(SalesDataTable[[#This Row],[Order Date]],"MMM")</f>
        <v>Dec</v>
      </c>
      <c r="G2544" s="4" t="s">
        <v>6</v>
      </c>
      <c r="H2544" s="4" t="s">
        <v>49</v>
      </c>
      <c r="I2544" s="4" t="s">
        <v>2</v>
      </c>
      <c r="J2544" s="4" t="s">
        <v>13</v>
      </c>
      <c r="K2544" s="4" t="s">
        <v>14</v>
      </c>
      <c r="L2544" s="4" t="s">
        <v>32</v>
      </c>
      <c r="M2544" s="8">
        <v>4</v>
      </c>
      <c r="N2544" s="5">
        <v>47.22</v>
      </c>
      <c r="O2544" s="6">
        <v>0</v>
      </c>
      <c r="P2544" s="5">
        <v>18.420000000000002</v>
      </c>
      <c r="Q2544" s="5">
        <f t="shared" si="156"/>
        <v>188.88</v>
      </c>
      <c r="R2544" s="5">
        <f t="shared" si="157"/>
        <v>73.680000000000007</v>
      </c>
      <c r="S2544" s="5">
        <f t="shared" si="158"/>
        <v>115.19999999999999</v>
      </c>
      <c r="T2544" s="7">
        <f t="shared" si="159"/>
        <v>0.60991105463786521</v>
      </c>
    </row>
    <row r="2545" spans="1:20" ht="15.6">
      <c r="A2545" s="2">
        <v>706</v>
      </c>
      <c r="B2545" s="3">
        <v>46364</v>
      </c>
      <c r="C2545" s="4">
        <f>YEAR(SalesDataTable[[#This Row],[Order Date]])</f>
        <v>2026</v>
      </c>
      <c r="D2545" s="16" t="str">
        <f>"Q"&amp;ROUNDUP(MONTH(SalesDataTable[[#This Row],[Order Date]])/3,0)</f>
        <v>Q4</v>
      </c>
      <c r="E2545" s="4">
        <f>MONTH(SalesDataTable[[#This Row],[Order Date]])</f>
        <v>12</v>
      </c>
      <c r="F2545" s="16" t="str">
        <f>TEXT(SalesDataTable[[#This Row],[Order Date]],"MMM")</f>
        <v>Dec</v>
      </c>
      <c r="G2545" s="4" t="s">
        <v>6</v>
      </c>
      <c r="H2545" s="4" t="s">
        <v>43</v>
      </c>
      <c r="I2545" s="4" t="s">
        <v>19</v>
      </c>
      <c r="J2545" s="4" t="s">
        <v>3</v>
      </c>
      <c r="K2545" s="4" t="s">
        <v>14</v>
      </c>
      <c r="L2545" s="4" t="s">
        <v>32</v>
      </c>
      <c r="M2545" s="8">
        <v>4</v>
      </c>
      <c r="N2545" s="5">
        <v>46.48</v>
      </c>
      <c r="O2545" s="6">
        <v>0.1</v>
      </c>
      <c r="P2545" s="5">
        <v>18.66</v>
      </c>
      <c r="Q2545" s="5">
        <f t="shared" si="156"/>
        <v>167.328</v>
      </c>
      <c r="R2545" s="5">
        <f t="shared" si="157"/>
        <v>74.64</v>
      </c>
      <c r="S2545" s="5">
        <f t="shared" si="158"/>
        <v>92.688000000000002</v>
      </c>
      <c r="T2545" s="7">
        <f t="shared" si="159"/>
        <v>0.55393000573723461</v>
      </c>
    </row>
    <row r="2546" spans="1:20" ht="15.6">
      <c r="A2546" s="2">
        <v>1086</v>
      </c>
      <c r="B2546" s="3">
        <v>46364</v>
      </c>
      <c r="C2546" s="4">
        <f>YEAR(SalesDataTable[[#This Row],[Order Date]])</f>
        <v>2026</v>
      </c>
      <c r="D2546" s="16" t="str">
        <f>"Q"&amp;ROUNDUP(MONTH(SalesDataTable[[#This Row],[Order Date]])/3,0)</f>
        <v>Q4</v>
      </c>
      <c r="E2546" s="4">
        <f>MONTH(SalesDataTable[[#This Row],[Order Date]])</f>
        <v>12</v>
      </c>
      <c r="F2546" s="16" t="str">
        <f>TEXT(SalesDataTable[[#This Row],[Order Date]],"MMM")</f>
        <v>Dec</v>
      </c>
      <c r="G2546" s="4" t="s">
        <v>20</v>
      </c>
      <c r="H2546" s="4" t="s">
        <v>47</v>
      </c>
      <c r="I2546" s="4" t="s">
        <v>8</v>
      </c>
      <c r="J2546" s="4" t="s">
        <v>16</v>
      </c>
      <c r="K2546" s="4" t="s">
        <v>9</v>
      </c>
      <c r="L2546" s="4" t="s">
        <v>17</v>
      </c>
      <c r="M2546" s="8">
        <v>12</v>
      </c>
      <c r="N2546" s="5">
        <v>146.99</v>
      </c>
      <c r="O2546" s="6">
        <v>0.15</v>
      </c>
      <c r="P2546" s="5">
        <v>79.239999999999995</v>
      </c>
      <c r="Q2546" s="5">
        <f t="shared" si="156"/>
        <v>1499.298</v>
      </c>
      <c r="R2546" s="5">
        <f t="shared" si="157"/>
        <v>950.87999999999988</v>
      </c>
      <c r="S2546" s="5">
        <f t="shared" si="158"/>
        <v>548.41800000000012</v>
      </c>
      <c r="T2546" s="7">
        <f t="shared" si="159"/>
        <v>0.36578318653129671</v>
      </c>
    </row>
    <row r="2547" spans="1:20" ht="15.6">
      <c r="A2547" s="2">
        <v>1204</v>
      </c>
      <c r="B2547" s="3">
        <v>46364</v>
      </c>
      <c r="C2547" s="4">
        <f>YEAR(SalesDataTable[[#This Row],[Order Date]])</f>
        <v>2026</v>
      </c>
      <c r="D2547" s="16" t="str">
        <f>"Q"&amp;ROUNDUP(MONTH(SalesDataTable[[#This Row],[Order Date]])/3,0)</f>
        <v>Q4</v>
      </c>
      <c r="E2547" s="4">
        <f>MONTH(SalesDataTable[[#This Row],[Order Date]])</f>
        <v>12</v>
      </c>
      <c r="F2547" s="16" t="str">
        <f>TEXT(SalesDataTable[[#This Row],[Order Date]],"MMM")</f>
        <v>Dec</v>
      </c>
      <c r="G2547" s="4" t="s">
        <v>11</v>
      </c>
      <c r="H2547" s="4" t="s">
        <v>39</v>
      </c>
      <c r="I2547" s="4" t="s">
        <v>2</v>
      </c>
      <c r="J2547" s="4" t="s">
        <v>13</v>
      </c>
      <c r="K2547" s="4" t="s">
        <v>34</v>
      </c>
      <c r="L2547" s="4" t="s">
        <v>35</v>
      </c>
      <c r="M2547" s="8">
        <v>1</v>
      </c>
      <c r="N2547" s="5">
        <v>40.29</v>
      </c>
      <c r="O2547" s="6">
        <v>0</v>
      </c>
      <c r="P2547" s="5">
        <v>15.07</v>
      </c>
      <c r="Q2547" s="5">
        <f t="shared" si="156"/>
        <v>40.29</v>
      </c>
      <c r="R2547" s="5">
        <f t="shared" si="157"/>
        <v>15.07</v>
      </c>
      <c r="S2547" s="5">
        <f t="shared" si="158"/>
        <v>25.22</v>
      </c>
      <c r="T2547" s="7">
        <f t="shared" si="159"/>
        <v>0.62596177711590961</v>
      </c>
    </row>
    <row r="2548" spans="1:20" ht="15.6">
      <c r="A2548" s="2">
        <v>1451</v>
      </c>
      <c r="B2548" s="3">
        <v>46364</v>
      </c>
      <c r="C2548" s="4">
        <f>YEAR(SalesDataTable[[#This Row],[Order Date]])</f>
        <v>2026</v>
      </c>
      <c r="D2548" s="16" t="str">
        <f>"Q"&amp;ROUNDUP(MONTH(SalesDataTable[[#This Row],[Order Date]])/3,0)</f>
        <v>Q4</v>
      </c>
      <c r="E2548" s="4">
        <f>MONTH(SalesDataTable[[#This Row],[Order Date]])</f>
        <v>12</v>
      </c>
      <c r="F2548" s="16" t="str">
        <f>TEXT(SalesDataTable[[#This Row],[Order Date]],"MMM")</f>
        <v>Dec</v>
      </c>
      <c r="G2548" s="4" t="s">
        <v>0</v>
      </c>
      <c r="H2548" s="4" t="s">
        <v>1</v>
      </c>
      <c r="I2548" s="4" t="s">
        <v>8</v>
      </c>
      <c r="J2548" s="4" t="s">
        <v>16</v>
      </c>
      <c r="K2548" s="4" t="s">
        <v>23</v>
      </c>
      <c r="L2548" s="4" t="s">
        <v>51</v>
      </c>
      <c r="M2548" s="8">
        <v>4</v>
      </c>
      <c r="N2548" s="5">
        <v>125.82</v>
      </c>
      <c r="O2548" s="6">
        <v>0.15</v>
      </c>
      <c r="P2548" s="5">
        <v>61.39</v>
      </c>
      <c r="Q2548" s="5">
        <f t="shared" si="156"/>
        <v>427.78799999999995</v>
      </c>
      <c r="R2548" s="5">
        <f t="shared" si="157"/>
        <v>245.56</v>
      </c>
      <c r="S2548" s="5">
        <f t="shared" si="158"/>
        <v>182.22799999999995</v>
      </c>
      <c r="T2548" s="7">
        <f t="shared" si="159"/>
        <v>0.42597735326844133</v>
      </c>
    </row>
    <row r="2549" spans="1:20" ht="15.6">
      <c r="A2549" s="2">
        <v>1650</v>
      </c>
      <c r="B2549" s="3">
        <v>46364</v>
      </c>
      <c r="C2549" s="4">
        <f>YEAR(SalesDataTable[[#This Row],[Order Date]])</f>
        <v>2026</v>
      </c>
      <c r="D2549" s="16" t="str">
        <f>"Q"&amp;ROUNDUP(MONTH(SalesDataTable[[#This Row],[Order Date]])/3,0)</f>
        <v>Q4</v>
      </c>
      <c r="E2549" s="4">
        <f>MONTH(SalesDataTable[[#This Row],[Order Date]])</f>
        <v>12</v>
      </c>
      <c r="F2549" s="16" t="str">
        <f>TEXT(SalesDataTable[[#This Row],[Order Date]],"MMM")</f>
        <v>Dec</v>
      </c>
      <c r="G2549" s="4" t="s">
        <v>6</v>
      </c>
      <c r="H2549" s="4" t="s">
        <v>7</v>
      </c>
      <c r="I2549" s="4" t="s">
        <v>2</v>
      </c>
      <c r="J2549" s="4" t="s">
        <v>13</v>
      </c>
      <c r="K2549" s="4" t="s">
        <v>14</v>
      </c>
      <c r="L2549" s="4" t="s">
        <v>15</v>
      </c>
      <c r="M2549" s="8">
        <v>3</v>
      </c>
      <c r="N2549" s="5">
        <v>36.25</v>
      </c>
      <c r="O2549" s="6">
        <v>0</v>
      </c>
      <c r="P2549" s="5">
        <v>13.67</v>
      </c>
      <c r="Q2549" s="5">
        <f t="shared" si="156"/>
        <v>108.75</v>
      </c>
      <c r="R2549" s="5">
        <f t="shared" si="157"/>
        <v>41.01</v>
      </c>
      <c r="S2549" s="5">
        <f t="shared" si="158"/>
        <v>67.740000000000009</v>
      </c>
      <c r="T2549" s="7">
        <f t="shared" si="159"/>
        <v>0.62289655172413805</v>
      </c>
    </row>
    <row r="2550" spans="1:20" ht="15.6">
      <c r="A2550" s="2">
        <v>1740</v>
      </c>
      <c r="B2550" s="3">
        <v>46364</v>
      </c>
      <c r="C2550" s="4">
        <f>YEAR(SalesDataTable[[#This Row],[Order Date]])</f>
        <v>2026</v>
      </c>
      <c r="D2550" s="16" t="str">
        <f>"Q"&amp;ROUNDUP(MONTH(SalesDataTable[[#This Row],[Order Date]])/3,0)</f>
        <v>Q4</v>
      </c>
      <c r="E2550" s="4">
        <f>MONTH(SalesDataTable[[#This Row],[Order Date]])</f>
        <v>12</v>
      </c>
      <c r="F2550" s="16" t="str">
        <f>TEXT(SalesDataTable[[#This Row],[Order Date]],"MMM")</f>
        <v>Dec</v>
      </c>
      <c r="G2550" s="4" t="s">
        <v>11</v>
      </c>
      <c r="H2550" s="4" t="s">
        <v>39</v>
      </c>
      <c r="I2550" s="4" t="s">
        <v>28</v>
      </c>
      <c r="J2550" s="4" t="s">
        <v>3</v>
      </c>
      <c r="K2550" s="4" t="s">
        <v>14</v>
      </c>
      <c r="L2550" s="4" t="s">
        <v>48</v>
      </c>
      <c r="M2550" s="8">
        <v>1</v>
      </c>
      <c r="N2550" s="5">
        <v>165.29</v>
      </c>
      <c r="O2550" s="6">
        <v>0.05</v>
      </c>
      <c r="P2550" s="5">
        <v>89.92</v>
      </c>
      <c r="Q2550" s="5">
        <f t="shared" si="156"/>
        <v>157.02549999999999</v>
      </c>
      <c r="R2550" s="5">
        <f t="shared" si="157"/>
        <v>89.92</v>
      </c>
      <c r="S2550" s="5">
        <f t="shared" si="158"/>
        <v>67.105499999999992</v>
      </c>
      <c r="T2550" s="7">
        <f t="shared" si="159"/>
        <v>0.42735415585366704</v>
      </c>
    </row>
    <row r="2551" spans="1:20" ht="15.6">
      <c r="A2551" s="2">
        <v>3191</v>
      </c>
      <c r="B2551" s="3">
        <v>46364</v>
      </c>
      <c r="C2551" s="4">
        <f>YEAR(SalesDataTable[[#This Row],[Order Date]])</f>
        <v>2026</v>
      </c>
      <c r="D2551" s="16" t="str">
        <f>"Q"&amp;ROUNDUP(MONTH(SalesDataTable[[#This Row],[Order Date]])/3,0)</f>
        <v>Q4</v>
      </c>
      <c r="E2551" s="4">
        <f>MONTH(SalesDataTable[[#This Row],[Order Date]])</f>
        <v>12</v>
      </c>
      <c r="F2551" s="16" t="str">
        <f>TEXT(SalesDataTable[[#This Row],[Order Date]],"MMM")</f>
        <v>Dec</v>
      </c>
      <c r="G2551" s="4" t="s">
        <v>20</v>
      </c>
      <c r="H2551" s="4" t="s">
        <v>33</v>
      </c>
      <c r="I2551" s="4" t="s">
        <v>2</v>
      </c>
      <c r="J2551" s="4" t="s">
        <v>13</v>
      </c>
      <c r="K2551" s="4" t="s">
        <v>23</v>
      </c>
      <c r="L2551" s="4" t="s">
        <v>40</v>
      </c>
      <c r="M2551" s="8">
        <v>1</v>
      </c>
      <c r="N2551" s="5">
        <v>82.89</v>
      </c>
      <c r="O2551" s="6">
        <v>0.15</v>
      </c>
      <c r="P2551" s="5">
        <v>38.51</v>
      </c>
      <c r="Q2551" s="5">
        <f t="shared" si="156"/>
        <v>70.456500000000005</v>
      </c>
      <c r="R2551" s="5">
        <f t="shared" si="157"/>
        <v>38.51</v>
      </c>
      <c r="S2551" s="5">
        <f t="shared" si="158"/>
        <v>31.946500000000007</v>
      </c>
      <c r="T2551" s="7">
        <f t="shared" si="159"/>
        <v>0.45342161475520365</v>
      </c>
    </row>
    <row r="2552" spans="1:20" ht="15.6">
      <c r="A2552" s="2">
        <v>3662</v>
      </c>
      <c r="B2552" s="3">
        <v>46364</v>
      </c>
      <c r="C2552" s="4">
        <f>YEAR(SalesDataTable[[#This Row],[Order Date]])</f>
        <v>2026</v>
      </c>
      <c r="D2552" s="16" t="str">
        <f>"Q"&amp;ROUNDUP(MONTH(SalesDataTable[[#This Row],[Order Date]])/3,0)</f>
        <v>Q4</v>
      </c>
      <c r="E2552" s="4">
        <f>MONTH(SalesDataTable[[#This Row],[Order Date]])</f>
        <v>12</v>
      </c>
      <c r="F2552" s="16" t="str">
        <f>TEXT(SalesDataTable[[#This Row],[Order Date]],"MMM")</f>
        <v>Dec</v>
      </c>
      <c r="G2552" s="4" t="s">
        <v>6</v>
      </c>
      <c r="H2552" s="4" t="s">
        <v>27</v>
      </c>
      <c r="I2552" s="4" t="s">
        <v>2</v>
      </c>
      <c r="J2552" s="4" t="s">
        <v>16</v>
      </c>
      <c r="K2552" s="4" t="s">
        <v>23</v>
      </c>
      <c r="L2552" s="4" t="s">
        <v>29</v>
      </c>
      <c r="M2552" s="8">
        <v>1</v>
      </c>
      <c r="N2552" s="5">
        <v>199.66</v>
      </c>
      <c r="O2552" s="6">
        <v>0</v>
      </c>
      <c r="P2552" s="5">
        <v>103.15</v>
      </c>
      <c r="Q2552" s="5">
        <f t="shared" si="156"/>
        <v>199.66</v>
      </c>
      <c r="R2552" s="5">
        <f t="shared" si="157"/>
        <v>103.15</v>
      </c>
      <c r="S2552" s="5">
        <f t="shared" si="158"/>
        <v>96.509999999999991</v>
      </c>
      <c r="T2552" s="7">
        <f t="shared" si="159"/>
        <v>0.48337173194430527</v>
      </c>
    </row>
    <row r="2553" spans="1:20" ht="15.6">
      <c r="A2553" s="2">
        <v>3922</v>
      </c>
      <c r="B2553" s="3">
        <v>46364</v>
      </c>
      <c r="C2553" s="4">
        <f>YEAR(SalesDataTable[[#This Row],[Order Date]])</f>
        <v>2026</v>
      </c>
      <c r="D2553" s="16" t="str">
        <f>"Q"&amp;ROUNDUP(MONTH(SalesDataTable[[#This Row],[Order Date]])/3,0)</f>
        <v>Q4</v>
      </c>
      <c r="E2553" s="4">
        <f>MONTH(SalesDataTable[[#This Row],[Order Date]])</f>
        <v>12</v>
      </c>
      <c r="F2553" s="16" t="str">
        <f>TEXT(SalesDataTable[[#This Row],[Order Date]],"MMM")</f>
        <v>Dec</v>
      </c>
      <c r="G2553" s="4" t="s">
        <v>20</v>
      </c>
      <c r="H2553" s="4" t="s">
        <v>33</v>
      </c>
      <c r="I2553" s="4" t="s">
        <v>19</v>
      </c>
      <c r="J2553" s="4" t="s">
        <v>13</v>
      </c>
      <c r="K2553" s="4" t="s">
        <v>9</v>
      </c>
      <c r="L2553" s="4" t="s">
        <v>17</v>
      </c>
      <c r="M2553" s="8">
        <v>2</v>
      </c>
      <c r="N2553" s="5">
        <v>146.25</v>
      </c>
      <c r="O2553" s="6">
        <v>0.05</v>
      </c>
      <c r="P2553" s="5">
        <v>77.3</v>
      </c>
      <c r="Q2553" s="5">
        <f t="shared" si="156"/>
        <v>277.875</v>
      </c>
      <c r="R2553" s="5">
        <f t="shared" si="157"/>
        <v>154.6</v>
      </c>
      <c r="S2553" s="5">
        <f t="shared" si="158"/>
        <v>123.27500000000001</v>
      </c>
      <c r="T2553" s="7">
        <f t="shared" si="159"/>
        <v>0.44363472784525421</v>
      </c>
    </row>
    <row r="2554" spans="1:20" ht="15.6">
      <c r="A2554" s="2">
        <v>4022</v>
      </c>
      <c r="B2554" s="3">
        <v>46364</v>
      </c>
      <c r="C2554" s="4">
        <f>YEAR(SalesDataTable[[#This Row],[Order Date]])</f>
        <v>2026</v>
      </c>
      <c r="D2554" s="16" t="str">
        <f>"Q"&amp;ROUNDUP(MONTH(SalesDataTable[[#This Row],[Order Date]])/3,0)</f>
        <v>Q4</v>
      </c>
      <c r="E2554" s="4">
        <f>MONTH(SalesDataTable[[#This Row],[Order Date]])</f>
        <v>12</v>
      </c>
      <c r="F2554" s="16" t="str">
        <f>TEXT(SalesDataTable[[#This Row],[Order Date]],"MMM")</f>
        <v>Dec</v>
      </c>
      <c r="G2554" s="4" t="s">
        <v>0</v>
      </c>
      <c r="H2554" s="4" t="s">
        <v>36</v>
      </c>
      <c r="I2554" s="4" t="s">
        <v>28</v>
      </c>
      <c r="J2554" s="4" t="s">
        <v>3</v>
      </c>
      <c r="K2554" s="4" t="s">
        <v>23</v>
      </c>
      <c r="L2554" s="4" t="s">
        <v>24</v>
      </c>
      <c r="M2554" s="8">
        <v>1</v>
      </c>
      <c r="N2554" s="5">
        <v>333.51</v>
      </c>
      <c r="O2554" s="6">
        <v>0.2</v>
      </c>
      <c r="P2554" s="5">
        <v>199.91</v>
      </c>
      <c r="Q2554" s="5">
        <f t="shared" si="156"/>
        <v>266.80799999999999</v>
      </c>
      <c r="R2554" s="5">
        <f t="shared" si="157"/>
        <v>199.91</v>
      </c>
      <c r="S2554" s="5">
        <f t="shared" si="158"/>
        <v>66.897999999999996</v>
      </c>
      <c r="T2554" s="7">
        <f t="shared" si="159"/>
        <v>0.25073461065635211</v>
      </c>
    </row>
    <row r="2555" spans="1:20" ht="15.6">
      <c r="A2555" s="2">
        <v>4366</v>
      </c>
      <c r="B2555" s="3">
        <v>46364</v>
      </c>
      <c r="C2555" s="4">
        <f>YEAR(SalesDataTable[[#This Row],[Order Date]])</f>
        <v>2026</v>
      </c>
      <c r="D2555" s="16" t="str">
        <f>"Q"&amp;ROUNDUP(MONTH(SalesDataTable[[#This Row],[Order Date]])/3,0)</f>
        <v>Q4</v>
      </c>
      <c r="E2555" s="4">
        <f>MONTH(SalesDataTable[[#This Row],[Order Date]])</f>
        <v>12</v>
      </c>
      <c r="F2555" s="16" t="str">
        <f>TEXT(SalesDataTable[[#This Row],[Order Date]],"MMM")</f>
        <v>Dec</v>
      </c>
      <c r="G2555" s="4" t="s">
        <v>6</v>
      </c>
      <c r="H2555" s="4" t="s">
        <v>43</v>
      </c>
      <c r="I2555" s="4" t="s">
        <v>19</v>
      </c>
      <c r="J2555" s="4" t="s">
        <v>13</v>
      </c>
      <c r="K2555" s="4" t="s">
        <v>9</v>
      </c>
      <c r="L2555" s="4" t="s">
        <v>37</v>
      </c>
      <c r="M2555" s="8">
        <v>1</v>
      </c>
      <c r="N2555" s="5">
        <v>151.97</v>
      </c>
      <c r="O2555" s="6">
        <v>0.05</v>
      </c>
      <c r="P2555" s="5">
        <v>80.239999999999995</v>
      </c>
      <c r="Q2555" s="5">
        <f t="shared" si="156"/>
        <v>144.3715</v>
      </c>
      <c r="R2555" s="5">
        <f t="shared" si="157"/>
        <v>80.239999999999995</v>
      </c>
      <c r="S2555" s="5">
        <f t="shared" si="158"/>
        <v>64.131500000000003</v>
      </c>
      <c r="T2555" s="7">
        <f t="shared" si="159"/>
        <v>0.44421163456776441</v>
      </c>
    </row>
    <row r="2556" spans="1:20" ht="15.6">
      <c r="A2556" s="2">
        <v>4880</v>
      </c>
      <c r="B2556" s="3">
        <v>46364</v>
      </c>
      <c r="C2556" s="4">
        <f>YEAR(SalesDataTable[[#This Row],[Order Date]])</f>
        <v>2026</v>
      </c>
      <c r="D2556" s="16" t="str">
        <f>"Q"&amp;ROUNDUP(MONTH(SalesDataTable[[#This Row],[Order Date]])/3,0)</f>
        <v>Q4</v>
      </c>
      <c r="E2556" s="4">
        <f>MONTH(SalesDataTable[[#This Row],[Order Date]])</f>
        <v>12</v>
      </c>
      <c r="F2556" s="16" t="str">
        <f>TEXT(SalesDataTable[[#This Row],[Order Date]],"MMM")</f>
        <v>Dec</v>
      </c>
      <c r="G2556" s="4" t="s">
        <v>20</v>
      </c>
      <c r="H2556" s="4" t="s">
        <v>47</v>
      </c>
      <c r="I2556" s="4" t="s">
        <v>19</v>
      </c>
      <c r="J2556" s="4" t="s">
        <v>13</v>
      </c>
      <c r="K2556" s="4" t="s">
        <v>4</v>
      </c>
      <c r="L2556" s="4" t="s">
        <v>26</v>
      </c>
      <c r="M2556" s="8">
        <v>1</v>
      </c>
      <c r="N2556" s="5">
        <v>41.07</v>
      </c>
      <c r="O2556" s="6">
        <v>0</v>
      </c>
      <c r="P2556" s="5">
        <v>16.600000000000001</v>
      </c>
      <c r="Q2556" s="5">
        <f t="shared" si="156"/>
        <v>41.07</v>
      </c>
      <c r="R2556" s="5">
        <f t="shared" si="157"/>
        <v>16.600000000000001</v>
      </c>
      <c r="S2556" s="5">
        <f t="shared" si="158"/>
        <v>24.47</v>
      </c>
      <c r="T2556" s="7">
        <f t="shared" si="159"/>
        <v>0.59581202824446067</v>
      </c>
    </row>
    <row r="2557" spans="1:20" ht="15.6">
      <c r="A2557" s="2">
        <v>5127</v>
      </c>
      <c r="B2557" s="3">
        <v>46364</v>
      </c>
      <c r="C2557" s="4">
        <f>YEAR(SalesDataTable[[#This Row],[Order Date]])</f>
        <v>2026</v>
      </c>
      <c r="D2557" s="16" t="str">
        <f>"Q"&amp;ROUNDUP(MONTH(SalesDataTable[[#This Row],[Order Date]])/3,0)</f>
        <v>Q4</v>
      </c>
      <c r="E2557" s="4">
        <f>MONTH(SalesDataTable[[#This Row],[Order Date]])</f>
        <v>12</v>
      </c>
      <c r="F2557" s="16" t="str">
        <f>TEXT(SalesDataTable[[#This Row],[Order Date]],"MMM")</f>
        <v>Dec</v>
      </c>
      <c r="G2557" s="4" t="s">
        <v>6</v>
      </c>
      <c r="H2557" s="4" t="s">
        <v>41</v>
      </c>
      <c r="I2557" s="4" t="s">
        <v>28</v>
      </c>
      <c r="J2557" s="4" t="s">
        <v>3</v>
      </c>
      <c r="K2557" s="4" t="s">
        <v>23</v>
      </c>
      <c r="L2557" s="4" t="s">
        <v>51</v>
      </c>
      <c r="M2557" s="8">
        <v>1</v>
      </c>
      <c r="N2557" s="5">
        <v>122.65</v>
      </c>
      <c r="O2557" s="6">
        <v>0</v>
      </c>
      <c r="P2557" s="5">
        <v>58.9</v>
      </c>
      <c r="Q2557" s="5">
        <f t="shared" si="156"/>
        <v>122.65</v>
      </c>
      <c r="R2557" s="5">
        <f t="shared" si="157"/>
        <v>58.9</v>
      </c>
      <c r="S2557" s="5">
        <f t="shared" si="158"/>
        <v>63.750000000000007</v>
      </c>
      <c r="T2557" s="7">
        <f t="shared" si="159"/>
        <v>0.51977170811251527</v>
      </c>
    </row>
    <row r="2558" spans="1:20" ht="15.6">
      <c r="A2558" s="2">
        <v>13</v>
      </c>
      <c r="B2558" s="3">
        <v>46365</v>
      </c>
      <c r="C2558" s="4">
        <f>YEAR(SalesDataTable[[#This Row],[Order Date]])</f>
        <v>2026</v>
      </c>
      <c r="D2558" s="16" t="str">
        <f>"Q"&amp;ROUNDUP(MONTH(SalesDataTable[[#This Row],[Order Date]])/3,0)</f>
        <v>Q4</v>
      </c>
      <c r="E2558" s="4">
        <f>MONTH(SalesDataTable[[#This Row],[Order Date]])</f>
        <v>12</v>
      </c>
      <c r="F2558" s="16" t="str">
        <f>TEXT(SalesDataTable[[#This Row],[Order Date]],"MMM")</f>
        <v>Dec</v>
      </c>
      <c r="G2558" s="4" t="s">
        <v>6</v>
      </c>
      <c r="H2558" s="4" t="s">
        <v>27</v>
      </c>
      <c r="I2558" s="4" t="s">
        <v>2</v>
      </c>
      <c r="J2558" s="4" t="s">
        <v>3</v>
      </c>
      <c r="K2558" s="4" t="s">
        <v>9</v>
      </c>
      <c r="L2558" s="4" t="s">
        <v>17</v>
      </c>
      <c r="M2558" s="8">
        <v>6</v>
      </c>
      <c r="N2558" s="5">
        <v>143.16</v>
      </c>
      <c r="O2558" s="6">
        <v>0.15</v>
      </c>
      <c r="P2558" s="5">
        <v>80.349999999999994</v>
      </c>
      <c r="Q2558" s="5">
        <f t="shared" si="156"/>
        <v>730.11599999999999</v>
      </c>
      <c r="R2558" s="5">
        <f t="shared" si="157"/>
        <v>482.09999999999997</v>
      </c>
      <c r="S2558" s="5">
        <f t="shared" si="158"/>
        <v>248.01600000000002</v>
      </c>
      <c r="T2558" s="7">
        <f t="shared" si="159"/>
        <v>0.33969396643820987</v>
      </c>
    </row>
    <row r="2559" spans="1:20" ht="15.6">
      <c r="A2559" s="2">
        <v>102</v>
      </c>
      <c r="B2559" s="3">
        <v>46365</v>
      </c>
      <c r="C2559" s="4">
        <f>YEAR(SalesDataTable[[#This Row],[Order Date]])</f>
        <v>2026</v>
      </c>
      <c r="D2559" s="16" t="str">
        <f>"Q"&amp;ROUNDUP(MONTH(SalesDataTable[[#This Row],[Order Date]])/3,0)</f>
        <v>Q4</v>
      </c>
      <c r="E2559" s="4">
        <f>MONTH(SalesDataTable[[#This Row],[Order Date]])</f>
        <v>12</v>
      </c>
      <c r="F2559" s="16" t="str">
        <f>TEXT(SalesDataTable[[#This Row],[Order Date]],"MMM")</f>
        <v>Dec</v>
      </c>
      <c r="G2559" s="4" t="s">
        <v>11</v>
      </c>
      <c r="H2559" s="4" t="s">
        <v>25</v>
      </c>
      <c r="I2559" s="4" t="s">
        <v>19</v>
      </c>
      <c r="J2559" s="4" t="s">
        <v>13</v>
      </c>
      <c r="K2559" s="4" t="s">
        <v>9</v>
      </c>
      <c r="L2559" s="4" t="s">
        <v>17</v>
      </c>
      <c r="M2559" s="8">
        <v>3</v>
      </c>
      <c r="N2559" s="5">
        <v>142.75</v>
      </c>
      <c r="O2559" s="6">
        <v>0.1</v>
      </c>
      <c r="P2559" s="5">
        <v>81.739999999999995</v>
      </c>
      <c r="Q2559" s="5">
        <f t="shared" si="156"/>
        <v>385.42500000000001</v>
      </c>
      <c r="R2559" s="5">
        <f t="shared" si="157"/>
        <v>245.21999999999997</v>
      </c>
      <c r="S2559" s="5">
        <f t="shared" si="158"/>
        <v>140.20500000000004</v>
      </c>
      <c r="T2559" s="7">
        <f t="shared" si="159"/>
        <v>0.3637672698968672</v>
      </c>
    </row>
    <row r="2560" spans="1:20" ht="15.6">
      <c r="A2560" s="2">
        <v>519</v>
      </c>
      <c r="B2560" s="3">
        <v>46365</v>
      </c>
      <c r="C2560" s="4">
        <f>YEAR(SalesDataTable[[#This Row],[Order Date]])</f>
        <v>2026</v>
      </c>
      <c r="D2560" s="16" t="str">
        <f>"Q"&amp;ROUNDUP(MONTH(SalesDataTable[[#This Row],[Order Date]])/3,0)</f>
        <v>Q4</v>
      </c>
      <c r="E2560" s="4">
        <f>MONTH(SalesDataTable[[#This Row],[Order Date]])</f>
        <v>12</v>
      </c>
      <c r="F2560" s="16" t="str">
        <f>TEXT(SalesDataTable[[#This Row],[Order Date]],"MMM")</f>
        <v>Dec</v>
      </c>
      <c r="G2560" s="4" t="s">
        <v>6</v>
      </c>
      <c r="H2560" s="4" t="s">
        <v>43</v>
      </c>
      <c r="I2560" s="4" t="s">
        <v>19</v>
      </c>
      <c r="J2560" s="4" t="s">
        <v>3</v>
      </c>
      <c r="K2560" s="4" t="s">
        <v>34</v>
      </c>
      <c r="L2560" s="4" t="s">
        <v>42</v>
      </c>
      <c r="M2560" s="8">
        <v>2</v>
      </c>
      <c r="N2560" s="5">
        <v>36.03</v>
      </c>
      <c r="O2560" s="6">
        <v>0.1</v>
      </c>
      <c r="P2560" s="5">
        <v>13.54</v>
      </c>
      <c r="Q2560" s="5">
        <f t="shared" si="156"/>
        <v>64.853999999999999</v>
      </c>
      <c r="R2560" s="5">
        <f t="shared" si="157"/>
        <v>27.08</v>
      </c>
      <c r="S2560" s="5">
        <f t="shared" si="158"/>
        <v>37.774000000000001</v>
      </c>
      <c r="T2560" s="7">
        <f t="shared" si="159"/>
        <v>0.58244672649335427</v>
      </c>
    </row>
    <row r="2561" spans="1:20" ht="15.6">
      <c r="A2561" s="2">
        <v>522</v>
      </c>
      <c r="B2561" s="3">
        <v>46365</v>
      </c>
      <c r="C2561" s="4">
        <f>YEAR(SalesDataTable[[#This Row],[Order Date]])</f>
        <v>2026</v>
      </c>
      <c r="D2561" s="16" t="str">
        <f>"Q"&amp;ROUNDUP(MONTH(SalesDataTable[[#This Row],[Order Date]])/3,0)</f>
        <v>Q4</v>
      </c>
      <c r="E2561" s="4">
        <f>MONTH(SalesDataTable[[#This Row],[Order Date]])</f>
        <v>12</v>
      </c>
      <c r="F2561" s="16" t="str">
        <f>TEXT(SalesDataTable[[#This Row],[Order Date]],"MMM")</f>
        <v>Dec</v>
      </c>
      <c r="G2561" s="4" t="s">
        <v>0</v>
      </c>
      <c r="H2561" s="4" t="s">
        <v>50</v>
      </c>
      <c r="I2561" s="4" t="s">
        <v>19</v>
      </c>
      <c r="J2561" s="4" t="s">
        <v>3</v>
      </c>
      <c r="K2561" s="4" t="s">
        <v>14</v>
      </c>
      <c r="L2561" s="4" t="s">
        <v>44</v>
      </c>
      <c r="M2561" s="8">
        <v>2</v>
      </c>
      <c r="N2561" s="5">
        <v>133.4</v>
      </c>
      <c r="O2561" s="6">
        <v>0</v>
      </c>
      <c r="P2561" s="5">
        <v>67.69</v>
      </c>
      <c r="Q2561" s="5">
        <f t="shared" si="156"/>
        <v>266.8</v>
      </c>
      <c r="R2561" s="5">
        <f t="shared" si="157"/>
        <v>135.38</v>
      </c>
      <c r="S2561" s="5">
        <f t="shared" si="158"/>
        <v>131.42000000000002</v>
      </c>
      <c r="T2561" s="7">
        <f t="shared" si="159"/>
        <v>0.49257871064467768</v>
      </c>
    </row>
    <row r="2562" spans="1:20" ht="15.6">
      <c r="A2562" s="2">
        <v>798</v>
      </c>
      <c r="B2562" s="3">
        <v>46365</v>
      </c>
      <c r="C2562" s="4">
        <f>YEAR(SalesDataTable[[#This Row],[Order Date]])</f>
        <v>2026</v>
      </c>
      <c r="D2562" s="16" t="str">
        <f>"Q"&amp;ROUNDUP(MONTH(SalesDataTable[[#This Row],[Order Date]])/3,0)</f>
        <v>Q4</v>
      </c>
      <c r="E2562" s="4">
        <f>MONTH(SalesDataTable[[#This Row],[Order Date]])</f>
        <v>12</v>
      </c>
      <c r="F2562" s="16" t="str">
        <f>TEXT(SalesDataTable[[#This Row],[Order Date]],"MMM")</f>
        <v>Dec</v>
      </c>
      <c r="G2562" s="4" t="s">
        <v>11</v>
      </c>
      <c r="H2562" s="4" t="s">
        <v>12</v>
      </c>
      <c r="I2562" s="4" t="s">
        <v>19</v>
      </c>
      <c r="J2562" s="4" t="s">
        <v>3</v>
      </c>
      <c r="K2562" s="4" t="s">
        <v>23</v>
      </c>
      <c r="L2562" s="4" t="s">
        <v>29</v>
      </c>
      <c r="M2562" s="8">
        <v>3</v>
      </c>
      <c r="N2562" s="5">
        <v>199.31</v>
      </c>
      <c r="O2562" s="6">
        <v>0.05</v>
      </c>
      <c r="P2562" s="5">
        <v>101.19</v>
      </c>
      <c r="Q2562" s="5">
        <f t="shared" ref="Q2562:Q2625" si="160">M2562*N2562*(1-O2562)</f>
        <v>568.0335</v>
      </c>
      <c r="R2562" s="5">
        <f t="shared" ref="R2562:R2625" si="161">M2562*P2562</f>
        <v>303.57</v>
      </c>
      <c r="S2562" s="5">
        <f t="shared" ref="S2562:S2625" si="162">Q2562-R2562</f>
        <v>264.46350000000001</v>
      </c>
      <c r="T2562" s="7">
        <f t="shared" ref="T2562:T2625" si="163">IFERROR(S2562/Q2562,0)</f>
        <v>0.46557729429690325</v>
      </c>
    </row>
    <row r="2563" spans="1:20" ht="15.6">
      <c r="A2563" s="2">
        <v>1746</v>
      </c>
      <c r="B2563" s="3">
        <v>46365</v>
      </c>
      <c r="C2563" s="4">
        <f>YEAR(SalesDataTable[[#This Row],[Order Date]])</f>
        <v>2026</v>
      </c>
      <c r="D2563" s="16" t="str">
        <f>"Q"&amp;ROUNDUP(MONTH(SalesDataTable[[#This Row],[Order Date]])/3,0)</f>
        <v>Q4</v>
      </c>
      <c r="E2563" s="4">
        <f>MONTH(SalesDataTable[[#This Row],[Order Date]])</f>
        <v>12</v>
      </c>
      <c r="F2563" s="16" t="str">
        <f>TEXT(SalesDataTable[[#This Row],[Order Date]],"MMM")</f>
        <v>Dec</v>
      </c>
      <c r="G2563" s="4" t="s">
        <v>6</v>
      </c>
      <c r="H2563" s="4" t="s">
        <v>41</v>
      </c>
      <c r="I2563" s="4" t="s">
        <v>2</v>
      </c>
      <c r="J2563" s="4" t="s">
        <v>16</v>
      </c>
      <c r="K2563" s="4" t="s">
        <v>14</v>
      </c>
      <c r="L2563" s="4" t="s">
        <v>32</v>
      </c>
      <c r="M2563" s="8">
        <v>1</v>
      </c>
      <c r="N2563" s="5">
        <v>47.44</v>
      </c>
      <c r="O2563" s="6">
        <v>0.15</v>
      </c>
      <c r="P2563" s="5">
        <v>17.899999999999999</v>
      </c>
      <c r="Q2563" s="5">
        <f t="shared" si="160"/>
        <v>40.323999999999998</v>
      </c>
      <c r="R2563" s="5">
        <f t="shared" si="161"/>
        <v>17.899999999999999</v>
      </c>
      <c r="S2563" s="5">
        <f t="shared" si="162"/>
        <v>22.423999999999999</v>
      </c>
      <c r="T2563" s="7">
        <f t="shared" si="163"/>
        <v>0.55609562543398472</v>
      </c>
    </row>
    <row r="2564" spans="1:20" ht="15.6">
      <c r="A2564" s="2">
        <v>3412</v>
      </c>
      <c r="B2564" s="3">
        <v>46365</v>
      </c>
      <c r="C2564" s="4">
        <f>YEAR(SalesDataTable[[#This Row],[Order Date]])</f>
        <v>2026</v>
      </c>
      <c r="D2564" s="16" t="str">
        <f>"Q"&amp;ROUNDUP(MONTH(SalesDataTable[[#This Row],[Order Date]])/3,0)</f>
        <v>Q4</v>
      </c>
      <c r="E2564" s="4">
        <f>MONTH(SalesDataTable[[#This Row],[Order Date]])</f>
        <v>12</v>
      </c>
      <c r="F2564" s="16" t="str">
        <f>TEXT(SalesDataTable[[#This Row],[Order Date]],"MMM")</f>
        <v>Dec</v>
      </c>
      <c r="G2564" s="4" t="s">
        <v>0</v>
      </c>
      <c r="H2564" s="4" t="s">
        <v>1</v>
      </c>
      <c r="I2564" s="4" t="s">
        <v>8</v>
      </c>
      <c r="J2564" s="4" t="s">
        <v>16</v>
      </c>
      <c r="K2564" s="4" t="s">
        <v>9</v>
      </c>
      <c r="L2564" s="4" t="s">
        <v>17</v>
      </c>
      <c r="M2564" s="8">
        <v>10</v>
      </c>
      <c r="N2564" s="5">
        <v>145.30000000000001</v>
      </c>
      <c r="O2564" s="6">
        <v>0.1</v>
      </c>
      <c r="P2564" s="5">
        <v>79.7</v>
      </c>
      <c r="Q2564" s="5">
        <f t="shared" si="160"/>
        <v>1307.7</v>
      </c>
      <c r="R2564" s="5">
        <f t="shared" si="161"/>
        <v>797</v>
      </c>
      <c r="S2564" s="5">
        <f t="shared" si="162"/>
        <v>510.70000000000005</v>
      </c>
      <c r="T2564" s="7">
        <f t="shared" si="163"/>
        <v>0.39053299686472437</v>
      </c>
    </row>
    <row r="2565" spans="1:20" ht="15.6">
      <c r="A2565" s="2">
        <v>175</v>
      </c>
      <c r="B2565" s="3">
        <v>46366</v>
      </c>
      <c r="C2565" s="4">
        <f>YEAR(SalesDataTable[[#This Row],[Order Date]])</f>
        <v>2026</v>
      </c>
      <c r="D2565" s="16" t="str">
        <f>"Q"&amp;ROUNDUP(MONTH(SalesDataTable[[#This Row],[Order Date]])/3,0)</f>
        <v>Q4</v>
      </c>
      <c r="E2565" s="4">
        <f>MONTH(SalesDataTable[[#This Row],[Order Date]])</f>
        <v>12</v>
      </c>
      <c r="F2565" s="16" t="str">
        <f>TEXT(SalesDataTable[[#This Row],[Order Date]],"MMM")</f>
        <v>Dec</v>
      </c>
      <c r="G2565" s="4" t="s">
        <v>0</v>
      </c>
      <c r="H2565" s="4" t="s">
        <v>1</v>
      </c>
      <c r="I2565" s="4" t="s">
        <v>28</v>
      </c>
      <c r="J2565" s="4" t="s">
        <v>13</v>
      </c>
      <c r="K2565" s="4" t="s">
        <v>4</v>
      </c>
      <c r="L2565" s="4" t="s">
        <v>5</v>
      </c>
      <c r="M2565" s="8">
        <v>1</v>
      </c>
      <c r="N2565" s="5">
        <v>81.010000000000005</v>
      </c>
      <c r="O2565" s="6">
        <v>0.2</v>
      </c>
      <c r="P2565" s="5">
        <v>41.51</v>
      </c>
      <c r="Q2565" s="5">
        <f t="shared" si="160"/>
        <v>64.808000000000007</v>
      </c>
      <c r="R2565" s="5">
        <f t="shared" si="161"/>
        <v>41.51</v>
      </c>
      <c r="S2565" s="5">
        <f t="shared" si="162"/>
        <v>23.298000000000009</v>
      </c>
      <c r="T2565" s="7">
        <f t="shared" si="163"/>
        <v>0.35949265522774976</v>
      </c>
    </row>
    <row r="2566" spans="1:20" ht="15.6">
      <c r="A2566" s="2">
        <v>1014</v>
      </c>
      <c r="B2566" s="3">
        <v>46366</v>
      </c>
      <c r="C2566" s="4">
        <f>YEAR(SalesDataTable[[#This Row],[Order Date]])</f>
        <v>2026</v>
      </c>
      <c r="D2566" s="16" t="str">
        <f>"Q"&amp;ROUNDUP(MONTH(SalesDataTable[[#This Row],[Order Date]])/3,0)</f>
        <v>Q4</v>
      </c>
      <c r="E2566" s="4">
        <f>MONTH(SalesDataTable[[#This Row],[Order Date]])</f>
        <v>12</v>
      </c>
      <c r="F2566" s="16" t="str">
        <f>TEXT(SalesDataTable[[#This Row],[Order Date]],"MMM")</f>
        <v>Dec</v>
      </c>
      <c r="G2566" s="4" t="s">
        <v>20</v>
      </c>
      <c r="H2566" s="4" t="s">
        <v>31</v>
      </c>
      <c r="I2566" s="4" t="s">
        <v>28</v>
      </c>
      <c r="J2566" s="4" t="s">
        <v>13</v>
      </c>
      <c r="K2566" s="4" t="s">
        <v>14</v>
      </c>
      <c r="L2566" s="4" t="s">
        <v>15</v>
      </c>
      <c r="M2566" s="8">
        <v>2</v>
      </c>
      <c r="N2566" s="5">
        <v>35.619999999999997</v>
      </c>
      <c r="O2566" s="6">
        <v>0</v>
      </c>
      <c r="P2566" s="5">
        <v>13.62</v>
      </c>
      <c r="Q2566" s="5">
        <f t="shared" si="160"/>
        <v>71.239999999999995</v>
      </c>
      <c r="R2566" s="5">
        <f t="shared" si="161"/>
        <v>27.24</v>
      </c>
      <c r="S2566" s="5">
        <f t="shared" si="162"/>
        <v>44</v>
      </c>
      <c r="T2566" s="7">
        <f t="shared" si="163"/>
        <v>0.61763054463784395</v>
      </c>
    </row>
    <row r="2567" spans="1:20" ht="15.6">
      <c r="A2567" s="2">
        <v>1763</v>
      </c>
      <c r="B2567" s="3">
        <v>46366</v>
      </c>
      <c r="C2567" s="4">
        <f>YEAR(SalesDataTable[[#This Row],[Order Date]])</f>
        <v>2026</v>
      </c>
      <c r="D2567" s="16" t="str">
        <f>"Q"&amp;ROUNDUP(MONTH(SalesDataTable[[#This Row],[Order Date]])/3,0)</f>
        <v>Q4</v>
      </c>
      <c r="E2567" s="4">
        <f>MONTH(SalesDataTable[[#This Row],[Order Date]])</f>
        <v>12</v>
      </c>
      <c r="F2567" s="16" t="str">
        <f>TEXT(SalesDataTable[[#This Row],[Order Date]],"MMM")</f>
        <v>Dec</v>
      </c>
      <c r="G2567" s="4" t="s">
        <v>0</v>
      </c>
      <c r="H2567" s="4" t="s">
        <v>1</v>
      </c>
      <c r="I2567" s="4" t="s">
        <v>2</v>
      </c>
      <c r="J2567" s="4" t="s">
        <v>13</v>
      </c>
      <c r="K2567" s="4" t="s">
        <v>4</v>
      </c>
      <c r="L2567" s="4" t="s">
        <v>22</v>
      </c>
      <c r="M2567" s="8">
        <v>2</v>
      </c>
      <c r="N2567" s="5">
        <v>49.88</v>
      </c>
      <c r="O2567" s="6">
        <v>0.05</v>
      </c>
      <c r="P2567" s="5">
        <v>22.31</v>
      </c>
      <c r="Q2567" s="5">
        <f t="shared" si="160"/>
        <v>94.772000000000006</v>
      </c>
      <c r="R2567" s="5">
        <f t="shared" si="161"/>
        <v>44.62</v>
      </c>
      <c r="S2567" s="5">
        <f t="shared" si="162"/>
        <v>50.152000000000008</v>
      </c>
      <c r="T2567" s="7">
        <f t="shared" si="163"/>
        <v>0.52918583547883347</v>
      </c>
    </row>
    <row r="2568" spans="1:20" ht="15.6">
      <c r="A2568" s="2">
        <v>1863</v>
      </c>
      <c r="B2568" s="3">
        <v>46366</v>
      </c>
      <c r="C2568" s="4">
        <f>YEAR(SalesDataTable[[#This Row],[Order Date]])</f>
        <v>2026</v>
      </c>
      <c r="D2568" s="16" t="str">
        <f>"Q"&amp;ROUNDUP(MONTH(SalesDataTable[[#This Row],[Order Date]])/3,0)</f>
        <v>Q4</v>
      </c>
      <c r="E2568" s="4">
        <f>MONTH(SalesDataTable[[#This Row],[Order Date]])</f>
        <v>12</v>
      </c>
      <c r="F2568" s="16" t="str">
        <f>TEXT(SalesDataTable[[#This Row],[Order Date]],"MMM")</f>
        <v>Dec</v>
      </c>
      <c r="G2568" s="4" t="s">
        <v>20</v>
      </c>
      <c r="H2568" s="4" t="s">
        <v>31</v>
      </c>
      <c r="I2568" s="4" t="s">
        <v>28</v>
      </c>
      <c r="J2568" s="4" t="s">
        <v>3</v>
      </c>
      <c r="K2568" s="4" t="s">
        <v>4</v>
      </c>
      <c r="L2568" s="4" t="s">
        <v>30</v>
      </c>
      <c r="M2568" s="8">
        <v>1</v>
      </c>
      <c r="N2568" s="5">
        <v>101.18</v>
      </c>
      <c r="O2568" s="6">
        <v>0.05</v>
      </c>
      <c r="P2568" s="5">
        <v>49.12</v>
      </c>
      <c r="Q2568" s="5">
        <f t="shared" si="160"/>
        <v>96.120999999999995</v>
      </c>
      <c r="R2568" s="5">
        <f t="shared" si="161"/>
        <v>49.12</v>
      </c>
      <c r="S2568" s="5">
        <f t="shared" si="162"/>
        <v>47.000999999999998</v>
      </c>
      <c r="T2568" s="7">
        <f t="shared" si="163"/>
        <v>0.48897743469169069</v>
      </c>
    </row>
    <row r="2569" spans="1:20" ht="15.6">
      <c r="A2569" s="2">
        <v>3466</v>
      </c>
      <c r="B2569" s="3">
        <v>46366</v>
      </c>
      <c r="C2569" s="4">
        <f>YEAR(SalesDataTable[[#This Row],[Order Date]])</f>
        <v>2026</v>
      </c>
      <c r="D2569" s="16" t="str">
        <f>"Q"&amp;ROUNDUP(MONTH(SalesDataTable[[#This Row],[Order Date]])/3,0)</f>
        <v>Q4</v>
      </c>
      <c r="E2569" s="4">
        <f>MONTH(SalesDataTable[[#This Row],[Order Date]])</f>
        <v>12</v>
      </c>
      <c r="F2569" s="16" t="str">
        <f>TEXT(SalesDataTable[[#This Row],[Order Date]],"MMM")</f>
        <v>Dec</v>
      </c>
      <c r="G2569" s="4" t="s">
        <v>6</v>
      </c>
      <c r="H2569" s="4" t="s">
        <v>43</v>
      </c>
      <c r="I2569" s="4" t="s">
        <v>19</v>
      </c>
      <c r="J2569" s="4" t="s">
        <v>16</v>
      </c>
      <c r="K2569" s="4" t="s">
        <v>34</v>
      </c>
      <c r="L2569" s="4" t="s">
        <v>42</v>
      </c>
      <c r="M2569" s="8">
        <v>2</v>
      </c>
      <c r="N2569" s="5">
        <v>36.64</v>
      </c>
      <c r="O2569" s="6">
        <v>0</v>
      </c>
      <c r="P2569" s="5">
        <v>13.7</v>
      </c>
      <c r="Q2569" s="5">
        <f t="shared" si="160"/>
        <v>73.28</v>
      </c>
      <c r="R2569" s="5">
        <f t="shared" si="161"/>
        <v>27.4</v>
      </c>
      <c r="S2569" s="5">
        <f t="shared" si="162"/>
        <v>45.88</v>
      </c>
      <c r="T2569" s="7">
        <f t="shared" si="163"/>
        <v>0.62609170305676853</v>
      </c>
    </row>
    <row r="2570" spans="1:20" ht="15.6">
      <c r="A2570" s="2">
        <v>3630</v>
      </c>
      <c r="B2570" s="3">
        <v>46366</v>
      </c>
      <c r="C2570" s="4">
        <f>YEAR(SalesDataTable[[#This Row],[Order Date]])</f>
        <v>2026</v>
      </c>
      <c r="D2570" s="16" t="str">
        <f>"Q"&amp;ROUNDUP(MONTH(SalesDataTable[[#This Row],[Order Date]])/3,0)</f>
        <v>Q4</v>
      </c>
      <c r="E2570" s="4">
        <f>MONTH(SalesDataTable[[#This Row],[Order Date]])</f>
        <v>12</v>
      </c>
      <c r="F2570" s="16" t="str">
        <f>TEXT(SalesDataTable[[#This Row],[Order Date]],"MMM")</f>
        <v>Dec</v>
      </c>
      <c r="G2570" s="4" t="s">
        <v>6</v>
      </c>
      <c r="H2570" s="4" t="s">
        <v>43</v>
      </c>
      <c r="I2570" s="4" t="s">
        <v>19</v>
      </c>
      <c r="J2570" s="4" t="s">
        <v>3</v>
      </c>
      <c r="K2570" s="4" t="s">
        <v>4</v>
      </c>
      <c r="L2570" s="4" t="s">
        <v>26</v>
      </c>
      <c r="M2570" s="8">
        <v>3</v>
      </c>
      <c r="N2570" s="5">
        <v>39.979999999999997</v>
      </c>
      <c r="O2570" s="6">
        <v>0.1</v>
      </c>
      <c r="P2570" s="5">
        <v>16.989999999999998</v>
      </c>
      <c r="Q2570" s="5">
        <f t="shared" si="160"/>
        <v>107.946</v>
      </c>
      <c r="R2570" s="5">
        <f t="shared" si="161"/>
        <v>50.97</v>
      </c>
      <c r="S2570" s="5">
        <f t="shared" si="162"/>
        <v>56.975999999999999</v>
      </c>
      <c r="T2570" s="7">
        <f t="shared" si="163"/>
        <v>0.52781946528819967</v>
      </c>
    </row>
    <row r="2571" spans="1:20" ht="15.6">
      <c r="A2571" s="2">
        <v>3633</v>
      </c>
      <c r="B2571" s="3">
        <v>46366</v>
      </c>
      <c r="C2571" s="4">
        <f>YEAR(SalesDataTable[[#This Row],[Order Date]])</f>
        <v>2026</v>
      </c>
      <c r="D2571" s="16" t="str">
        <f>"Q"&amp;ROUNDUP(MONTH(SalesDataTable[[#This Row],[Order Date]])/3,0)</f>
        <v>Q4</v>
      </c>
      <c r="E2571" s="4">
        <f>MONTH(SalesDataTable[[#This Row],[Order Date]])</f>
        <v>12</v>
      </c>
      <c r="F2571" s="16" t="str">
        <f>TEXT(SalesDataTable[[#This Row],[Order Date]],"MMM")</f>
        <v>Dec</v>
      </c>
      <c r="G2571" s="4" t="s">
        <v>20</v>
      </c>
      <c r="H2571" s="4" t="s">
        <v>21</v>
      </c>
      <c r="I2571" s="4" t="s">
        <v>28</v>
      </c>
      <c r="J2571" s="4" t="s">
        <v>16</v>
      </c>
      <c r="K2571" s="4" t="s">
        <v>9</v>
      </c>
      <c r="L2571" s="4" t="s">
        <v>17</v>
      </c>
      <c r="M2571" s="8">
        <v>3</v>
      </c>
      <c r="N2571" s="5">
        <v>144.16</v>
      </c>
      <c r="O2571" s="6">
        <v>0</v>
      </c>
      <c r="P2571" s="5">
        <v>77.36</v>
      </c>
      <c r="Q2571" s="5">
        <f t="shared" si="160"/>
        <v>432.48</v>
      </c>
      <c r="R2571" s="5">
        <f t="shared" si="161"/>
        <v>232.07999999999998</v>
      </c>
      <c r="S2571" s="5">
        <f t="shared" si="162"/>
        <v>200.40000000000003</v>
      </c>
      <c r="T2571" s="7">
        <f t="shared" si="163"/>
        <v>0.46337402885682583</v>
      </c>
    </row>
    <row r="2572" spans="1:20" ht="15.6">
      <c r="A2572" s="2">
        <v>4</v>
      </c>
      <c r="B2572" s="3">
        <v>46367</v>
      </c>
      <c r="C2572" s="4">
        <f>YEAR(SalesDataTable[[#This Row],[Order Date]])</f>
        <v>2026</v>
      </c>
      <c r="D2572" s="16" t="str">
        <f>"Q"&amp;ROUNDUP(MONTH(SalesDataTable[[#This Row],[Order Date]])/3,0)</f>
        <v>Q4</v>
      </c>
      <c r="E2572" s="4">
        <f>MONTH(SalesDataTable[[#This Row],[Order Date]])</f>
        <v>12</v>
      </c>
      <c r="F2572" s="16" t="str">
        <f>TEXT(SalesDataTable[[#This Row],[Order Date]],"MMM")</f>
        <v>Dec</v>
      </c>
      <c r="G2572" s="4" t="s">
        <v>20</v>
      </c>
      <c r="H2572" s="4" t="s">
        <v>21</v>
      </c>
      <c r="I2572" s="4" t="s">
        <v>2</v>
      </c>
      <c r="J2572" s="4" t="s">
        <v>13</v>
      </c>
      <c r="K2572" s="4" t="s">
        <v>4</v>
      </c>
      <c r="L2572" s="4" t="s">
        <v>30</v>
      </c>
      <c r="M2572" s="8">
        <v>1</v>
      </c>
      <c r="N2572" s="5">
        <v>102.98</v>
      </c>
      <c r="O2572" s="6">
        <v>0.1</v>
      </c>
      <c r="P2572" s="5">
        <v>51.45</v>
      </c>
      <c r="Q2572" s="5">
        <f t="shared" si="160"/>
        <v>92.682000000000002</v>
      </c>
      <c r="R2572" s="5">
        <f t="shared" si="161"/>
        <v>51.45</v>
      </c>
      <c r="S2572" s="5">
        <f t="shared" si="162"/>
        <v>41.231999999999999</v>
      </c>
      <c r="T2572" s="7">
        <f t="shared" si="163"/>
        <v>0.4448760277076455</v>
      </c>
    </row>
    <row r="2573" spans="1:20" ht="15.6">
      <c r="A2573" s="2">
        <v>70</v>
      </c>
      <c r="B2573" s="3">
        <v>46367</v>
      </c>
      <c r="C2573" s="4">
        <f>YEAR(SalesDataTable[[#This Row],[Order Date]])</f>
        <v>2026</v>
      </c>
      <c r="D2573" s="16" t="str">
        <f>"Q"&amp;ROUNDUP(MONTH(SalesDataTable[[#This Row],[Order Date]])/3,0)</f>
        <v>Q4</v>
      </c>
      <c r="E2573" s="4">
        <f>MONTH(SalesDataTable[[#This Row],[Order Date]])</f>
        <v>12</v>
      </c>
      <c r="F2573" s="16" t="str">
        <f>TEXT(SalesDataTable[[#This Row],[Order Date]],"MMM")</f>
        <v>Dec</v>
      </c>
      <c r="G2573" s="4" t="s">
        <v>20</v>
      </c>
      <c r="H2573" s="4" t="s">
        <v>47</v>
      </c>
      <c r="I2573" s="4" t="s">
        <v>2</v>
      </c>
      <c r="J2573" s="4" t="s">
        <v>13</v>
      </c>
      <c r="K2573" s="4" t="s">
        <v>34</v>
      </c>
      <c r="L2573" s="4" t="s">
        <v>38</v>
      </c>
      <c r="M2573" s="8">
        <v>2</v>
      </c>
      <c r="N2573" s="5">
        <v>122.49</v>
      </c>
      <c r="O2573" s="6">
        <v>0.15</v>
      </c>
      <c r="P2573" s="5">
        <v>70.930000000000007</v>
      </c>
      <c r="Q2573" s="5">
        <f t="shared" si="160"/>
        <v>208.23299999999998</v>
      </c>
      <c r="R2573" s="5">
        <f t="shared" si="161"/>
        <v>141.86000000000001</v>
      </c>
      <c r="S2573" s="5">
        <f t="shared" si="162"/>
        <v>66.372999999999962</v>
      </c>
      <c r="T2573" s="7">
        <f t="shared" si="163"/>
        <v>0.31874390706564265</v>
      </c>
    </row>
    <row r="2574" spans="1:20" ht="15.6">
      <c r="A2574" s="2">
        <v>948</v>
      </c>
      <c r="B2574" s="3">
        <v>46367</v>
      </c>
      <c r="C2574" s="4">
        <f>YEAR(SalesDataTable[[#This Row],[Order Date]])</f>
        <v>2026</v>
      </c>
      <c r="D2574" s="16" t="str">
        <f>"Q"&amp;ROUNDUP(MONTH(SalesDataTable[[#This Row],[Order Date]])/3,0)</f>
        <v>Q4</v>
      </c>
      <c r="E2574" s="4">
        <f>MONTH(SalesDataTable[[#This Row],[Order Date]])</f>
        <v>12</v>
      </c>
      <c r="F2574" s="16" t="str">
        <f>TEXT(SalesDataTable[[#This Row],[Order Date]],"MMM")</f>
        <v>Dec</v>
      </c>
      <c r="G2574" s="4" t="s">
        <v>6</v>
      </c>
      <c r="H2574" s="4" t="s">
        <v>41</v>
      </c>
      <c r="I2574" s="4" t="s">
        <v>28</v>
      </c>
      <c r="J2574" s="4" t="s">
        <v>13</v>
      </c>
      <c r="K2574" s="4" t="s">
        <v>9</v>
      </c>
      <c r="L2574" s="4" t="s">
        <v>17</v>
      </c>
      <c r="M2574" s="8">
        <v>1</v>
      </c>
      <c r="N2574" s="5">
        <v>141.74</v>
      </c>
      <c r="O2574" s="6">
        <v>0.15</v>
      </c>
      <c r="P2574" s="5">
        <v>78.97</v>
      </c>
      <c r="Q2574" s="5">
        <f t="shared" si="160"/>
        <v>120.479</v>
      </c>
      <c r="R2574" s="5">
        <f t="shared" si="161"/>
        <v>78.97</v>
      </c>
      <c r="S2574" s="5">
        <f t="shared" si="162"/>
        <v>41.509</v>
      </c>
      <c r="T2574" s="7">
        <f t="shared" si="163"/>
        <v>0.34453307215365336</v>
      </c>
    </row>
    <row r="2575" spans="1:20" ht="15.6">
      <c r="A2575" s="2">
        <v>1957</v>
      </c>
      <c r="B2575" s="3">
        <v>46367</v>
      </c>
      <c r="C2575" s="4">
        <f>YEAR(SalesDataTable[[#This Row],[Order Date]])</f>
        <v>2026</v>
      </c>
      <c r="D2575" s="16" t="str">
        <f>"Q"&amp;ROUNDUP(MONTH(SalesDataTable[[#This Row],[Order Date]])/3,0)</f>
        <v>Q4</v>
      </c>
      <c r="E2575" s="4">
        <f>MONTH(SalesDataTable[[#This Row],[Order Date]])</f>
        <v>12</v>
      </c>
      <c r="F2575" s="16" t="str">
        <f>TEXT(SalesDataTable[[#This Row],[Order Date]],"MMM")</f>
        <v>Dec</v>
      </c>
      <c r="G2575" s="4" t="s">
        <v>20</v>
      </c>
      <c r="H2575" s="4" t="s">
        <v>31</v>
      </c>
      <c r="I2575" s="4" t="s">
        <v>2</v>
      </c>
      <c r="J2575" s="4" t="s">
        <v>3</v>
      </c>
      <c r="K2575" s="4" t="s">
        <v>4</v>
      </c>
      <c r="L2575" s="4" t="s">
        <v>26</v>
      </c>
      <c r="M2575" s="8">
        <v>6</v>
      </c>
      <c r="N2575" s="5">
        <v>39.44</v>
      </c>
      <c r="O2575" s="6">
        <v>0.1</v>
      </c>
      <c r="P2575" s="5">
        <v>16.89</v>
      </c>
      <c r="Q2575" s="5">
        <f t="shared" si="160"/>
        <v>212.976</v>
      </c>
      <c r="R2575" s="5">
        <f t="shared" si="161"/>
        <v>101.34</v>
      </c>
      <c r="S2575" s="5">
        <f t="shared" si="162"/>
        <v>111.636</v>
      </c>
      <c r="T2575" s="7">
        <f t="shared" si="163"/>
        <v>0.52417173766058145</v>
      </c>
    </row>
    <row r="2576" spans="1:20" ht="15.6">
      <c r="A2576" s="2">
        <v>3097</v>
      </c>
      <c r="B2576" s="3">
        <v>46367</v>
      </c>
      <c r="C2576" s="4">
        <f>YEAR(SalesDataTable[[#This Row],[Order Date]])</f>
        <v>2026</v>
      </c>
      <c r="D2576" s="16" t="str">
        <f>"Q"&amp;ROUNDUP(MONTH(SalesDataTable[[#This Row],[Order Date]])/3,0)</f>
        <v>Q4</v>
      </c>
      <c r="E2576" s="4">
        <f>MONTH(SalesDataTable[[#This Row],[Order Date]])</f>
        <v>12</v>
      </c>
      <c r="F2576" s="16" t="str">
        <f>TEXT(SalesDataTable[[#This Row],[Order Date]],"MMM")</f>
        <v>Dec</v>
      </c>
      <c r="G2576" s="4" t="s">
        <v>11</v>
      </c>
      <c r="H2576" s="4" t="s">
        <v>18</v>
      </c>
      <c r="I2576" s="4" t="s">
        <v>19</v>
      </c>
      <c r="J2576" s="4" t="s">
        <v>3</v>
      </c>
      <c r="K2576" s="4" t="s">
        <v>4</v>
      </c>
      <c r="L2576" s="4" t="s">
        <v>22</v>
      </c>
      <c r="M2576" s="8">
        <v>1</v>
      </c>
      <c r="N2576" s="5">
        <v>49.64</v>
      </c>
      <c r="O2576" s="6">
        <v>0.1</v>
      </c>
      <c r="P2576" s="5">
        <v>22</v>
      </c>
      <c r="Q2576" s="5">
        <f t="shared" si="160"/>
        <v>44.676000000000002</v>
      </c>
      <c r="R2576" s="5">
        <f t="shared" si="161"/>
        <v>22</v>
      </c>
      <c r="S2576" s="5">
        <f t="shared" si="162"/>
        <v>22.676000000000002</v>
      </c>
      <c r="T2576" s="7">
        <f t="shared" si="163"/>
        <v>0.50756558331094992</v>
      </c>
    </row>
    <row r="2577" spans="1:20" ht="15.6">
      <c r="A2577" s="2">
        <v>3649</v>
      </c>
      <c r="B2577" s="3">
        <v>46367</v>
      </c>
      <c r="C2577" s="4">
        <f>YEAR(SalesDataTable[[#This Row],[Order Date]])</f>
        <v>2026</v>
      </c>
      <c r="D2577" s="16" t="str">
        <f>"Q"&amp;ROUNDUP(MONTH(SalesDataTable[[#This Row],[Order Date]])/3,0)</f>
        <v>Q4</v>
      </c>
      <c r="E2577" s="4">
        <f>MONTH(SalesDataTable[[#This Row],[Order Date]])</f>
        <v>12</v>
      </c>
      <c r="F2577" s="16" t="str">
        <f>TEXT(SalesDataTable[[#This Row],[Order Date]],"MMM")</f>
        <v>Dec</v>
      </c>
      <c r="G2577" s="4" t="s">
        <v>11</v>
      </c>
      <c r="H2577" s="4" t="s">
        <v>12</v>
      </c>
      <c r="I2577" s="4" t="s">
        <v>2</v>
      </c>
      <c r="J2577" s="4" t="s">
        <v>13</v>
      </c>
      <c r="K2577" s="4" t="s">
        <v>14</v>
      </c>
      <c r="L2577" s="4" t="s">
        <v>48</v>
      </c>
      <c r="M2577" s="8">
        <v>1</v>
      </c>
      <c r="N2577" s="5">
        <v>164.29</v>
      </c>
      <c r="O2577" s="6">
        <v>0.05</v>
      </c>
      <c r="P2577" s="5">
        <v>88.66</v>
      </c>
      <c r="Q2577" s="5">
        <f t="shared" si="160"/>
        <v>156.07549999999998</v>
      </c>
      <c r="R2577" s="5">
        <f t="shared" si="161"/>
        <v>88.66</v>
      </c>
      <c r="S2577" s="5">
        <f t="shared" si="162"/>
        <v>67.41549999999998</v>
      </c>
      <c r="T2577" s="7">
        <f t="shared" si="163"/>
        <v>0.43194159237035917</v>
      </c>
    </row>
    <row r="2578" spans="1:20" ht="15.6">
      <c r="A2578" s="2">
        <v>3963</v>
      </c>
      <c r="B2578" s="3">
        <v>46367</v>
      </c>
      <c r="C2578" s="4">
        <f>YEAR(SalesDataTable[[#This Row],[Order Date]])</f>
        <v>2026</v>
      </c>
      <c r="D2578" s="16" t="str">
        <f>"Q"&amp;ROUNDUP(MONTH(SalesDataTable[[#This Row],[Order Date]])/3,0)</f>
        <v>Q4</v>
      </c>
      <c r="E2578" s="4">
        <f>MONTH(SalesDataTable[[#This Row],[Order Date]])</f>
        <v>12</v>
      </c>
      <c r="F2578" s="16" t="str">
        <f>TEXT(SalesDataTable[[#This Row],[Order Date]],"MMM")</f>
        <v>Dec</v>
      </c>
      <c r="G2578" s="4" t="s">
        <v>20</v>
      </c>
      <c r="H2578" s="4" t="s">
        <v>33</v>
      </c>
      <c r="I2578" s="4" t="s">
        <v>2</v>
      </c>
      <c r="J2578" s="4" t="s">
        <v>3</v>
      </c>
      <c r="K2578" s="4" t="s">
        <v>14</v>
      </c>
      <c r="L2578" s="4" t="s">
        <v>15</v>
      </c>
      <c r="M2578" s="8">
        <v>1</v>
      </c>
      <c r="N2578" s="5">
        <v>35.81</v>
      </c>
      <c r="O2578" s="6">
        <v>0</v>
      </c>
      <c r="P2578" s="5">
        <v>13.28</v>
      </c>
      <c r="Q2578" s="5">
        <f t="shared" si="160"/>
        <v>35.81</v>
      </c>
      <c r="R2578" s="5">
        <f t="shared" si="161"/>
        <v>13.28</v>
      </c>
      <c r="S2578" s="5">
        <f t="shared" si="162"/>
        <v>22.53</v>
      </c>
      <c r="T2578" s="7">
        <f t="shared" si="163"/>
        <v>0.62915386763473891</v>
      </c>
    </row>
    <row r="2579" spans="1:20" ht="15.6">
      <c r="A2579" s="2">
        <v>4305</v>
      </c>
      <c r="B2579" s="3">
        <v>46367</v>
      </c>
      <c r="C2579" s="4">
        <f>YEAR(SalesDataTable[[#This Row],[Order Date]])</f>
        <v>2026</v>
      </c>
      <c r="D2579" s="16" t="str">
        <f>"Q"&amp;ROUNDUP(MONTH(SalesDataTable[[#This Row],[Order Date]])/3,0)</f>
        <v>Q4</v>
      </c>
      <c r="E2579" s="4">
        <f>MONTH(SalesDataTable[[#This Row],[Order Date]])</f>
        <v>12</v>
      </c>
      <c r="F2579" s="16" t="str">
        <f>TEXT(SalesDataTable[[#This Row],[Order Date]],"MMM")</f>
        <v>Dec</v>
      </c>
      <c r="G2579" s="4" t="s">
        <v>0</v>
      </c>
      <c r="H2579" s="4" t="s">
        <v>36</v>
      </c>
      <c r="I2579" s="4" t="s">
        <v>19</v>
      </c>
      <c r="J2579" s="4" t="s">
        <v>13</v>
      </c>
      <c r="K2579" s="4" t="s">
        <v>34</v>
      </c>
      <c r="L2579" s="4" t="s">
        <v>35</v>
      </c>
      <c r="M2579" s="8">
        <v>1</v>
      </c>
      <c r="N2579" s="5">
        <v>41.31</v>
      </c>
      <c r="O2579" s="6">
        <v>0.05</v>
      </c>
      <c r="P2579" s="5">
        <v>14.56</v>
      </c>
      <c r="Q2579" s="5">
        <f t="shared" si="160"/>
        <v>39.244500000000002</v>
      </c>
      <c r="R2579" s="5">
        <f t="shared" si="161"/>
        <v>14.56</v>
      </c>
      <c r="S2579" s="5">
        <f t="shared" si="162"/>
        <v>24.6845</v>
      </c>
      <c r="T2579" s="7">
        <f t="shared" si="163"/>
        <v>0.62899259768884808</v>
      </c>
    </row>
    <row r="2580" spans="1:20" ht="15.6">
      <c r="A2580" s="2">
        <v>4942</v>
      </c>
      <c r="B2580" s="3">
        <v>46367</v>
      </c>
      <c r="C2580" s="4">
        <f>YEAR(SalesDataTable[[#This Row],[Order Date]])</f>
        <v>2026</v>
      </c>
      <c r="D2580" s="16" t="str">
        <f>"Q"&amp;ROUNDUP(MONTH(SalesDataTable[[#This Row],[Order Date]])/3,0)</f>
        <v>Q4</v>
      </c>
      <c r="E2580" s="4">
        <f>MONTH(SalesDataTable[[#This Row],[Order Date]])</f>
        <v>12</v>
      </c>
      <c r="F2580" s="16" t="str">
        <f>TEXT(SalesDataTable[[#This Row],[Order Date]],"MMM")</f>
        <v>Dec</v>
      </c>
      <c r="G2580" s="4" t="s">
        <v>20</v>
      </c>
      <c r="H2580" s="4" t="s">
        <v>47</v>
      </c>
      <c r="I2580" s="4" t="s">
        <v>28</v>
      </c>
      <c r="J2580" s="4" t="s">
        <v>13</v>
      </c>
      <c r="K2580" s="4" t="s">
        <v>14</v>
      </c>
      <c r="L2580" s="4" t="s">
        <v>15</v>
      </c>
      <c r="M2580" s="8">
        <v>3</v>
      </c>
      <c r="N2580" s="5">
        <v>36.6</v>
      </c>
      <c r="O2580" s="6">
        <v>0.15</v>
      </c>
      <c r="P2580" s="5">
        <v>13.95</v>
      </c>
      <c r="Q2580" s="5">
        <f t="shared" si="160"/>
        <v>93.330000000000013</v>
      </c>
      <c r="R2580" s="5">
        <f t="shared" si="161"/>
        <v>41.849999999999994</v>
      </c>
      <c r="S2580" s="5">
        <f t="shared" si="162"/>
        <v>51.480000000000018</v>
      </c>
      <c r="T2580" s="7">
        <f t="shared" si="163"/>
        <v>0.55159112825458068</v>
      </c>
    </row>
    <row r="2581" spans="1:20" ht="15.6">
      <c r="A2581" s="2">
        <v>19</v>
      </c>
      <c r="B2581" s="3">
        <v>46368</v>
      </c>
      <c r="C2581" s="4">
        <f>YEAR(SalesDataTable[[#This Row],[Order Date]])</f>
        <v>2026</v>
      </c>
      <c r="D2581" s="16" t="str">
        <f>"Q"&amp;ROUNDUP(MONTH(SalesDataTable[[#This Row],[Order Date]])/3,0)</f>
        <v>Q4</v>
      </c>
      <c r="E2581" s="4">
        <f>MONTH(SalesDataTable[[#This Row],[Order Date]])</f>
        <v>12</v>
      </c>
      <c r="F2581" s="16" t="str">
        <f>TEXT(SalesDataTable[[#This Row],[Order Date]],"MMM")</f>
        <v>Dec</v>
      </c>
      <c r="G2581" s="4" t="s">
        <v>6</v>
      </c>
      <c r="H2581" s="4" t="s">
        <v>7</v>
      </c>
      <c r="I2581" s="4" t="s">
        <v>2</v>
      </c>
      <c r="J2581" s="4" t="s">
        <v>13</v>
      </c>
      <c r="K2581" s="4" t="s">
        <v>4</v>
      </c>
      <c r="L2581" s="4" t="s">
        <v>22</v>
      </c>
      <c r="M2581" s="8">
        <v>5</v>
      </c>
      <c r="N2581" s="5">
        <v>49.59</v>
      </c>
      <c r="O2581" s="6">
        <v>0</v>
      </c>
      <c r="P2581" s="5">
        <v>22.63</v>
      </c>
      <c r="Q2581" s="5">
        <f t="shared" si="160"/>
        <v>247.95000000000002</v>
      </c>
      <c r="R2581" s="5">
        <f t="shared" si="161"/>
        <v>113.14999999999999</v>
      </c>
      <c r="S2581" s="5">
        <f t="shared" si="162"/>
        <v>134.80000000000001</v>
      </c>
      <c r="T2581" s="7">
        <f t="shared" si="163"/>
        <v>0.54365799556362171</v>
      </c>
    </row>
    <row r="2582" spans="1:20" ht="15.6">
      <c r="A2582" s="2">
        <v>4963</v>
      </c>
      <c r="B2582" s="3">
        <v>46368</v>
      </c>
      <c r="C2582" s="4">
        <f>YEAR(SalesDataTable[[#This Row],[Order Date]])</f>
        <v>2026</v>
      </c>
      <c r="D2582" s="16" t="str">
        <f>"Q"&amp;ROUNDUP(MONTH(SalesDataTable[[#This Row],[Order Date]])/3,0)</f>
        <v>Q4</v>
      </c>
      <c r="E2582" s="4">
        <f>MONTH(SalesDataTable[[#This Row],[Order Date]])</f>
        <v>12</v>
      </c>
      <c r="F2582" s="16" t="str">
        <f>TEXT(SalesDataTable[[#This Row],[Order Date]],"MMM")</f>
        <v>Dec</v>
      </c>
      <c r="G2582" s="4" t="s">
        <v>0</v>
      </c>
      <c r="H2582" s="4" t="s">
        <v>1</v>
      </c>
      <c r="I2582" s="4" t="s">
        <v>2</v>
      </c>
      <c r="J2582" s="4" t="s">
        <v>13</v>
      </c>
      <c r="K2582" s="4" t="s">
        <v>9</v>
      </c>
      <c r="L2582" s="4" t="s">
        <v>46</v>
      </c>
      <c r="M2582" s="8">
        <v>5</v>
      </c>
      <c r="N2582" s="5">
        <v>72.3</v>
      </c>
      <c r="O2582" s="6">
        <v>0.05</v>
      </c>
      <c r="P2582" s="5">
        <v>31.73</v>
      </c>
      <c r="Q2582" s="5">
        <f t="shared" si="160"/>
        <v>343.42500000000001</v>
      </c>
      <c r="R2582" s="5">
        <f t="shared" si="161"/>
        <v>158.65</v>
      </c>
      <c r="S2582" s="5">
        <f t="shared" si="162"/>
        <v>184.77500000000001</v>
      </c>
      <c r="T2582" s="7">
        <f t="shared" si="163"/>
        <v>0.53803596127247577</v>
      </c>
    </row>
    <row r="2583" spans="1:20" ht="15.6">
      <c r="A2583" s="2">
        <v>5110</v>
      </c>
      <c r="B2583" s="3">
        <v>46368</v>
      </c>
      <c r="C2583" s="4">
        <f>YEAR(SalesDataTable[[#This Row],[Order Date]])</f>
        <v>2026</v>
      </c>
      <c r="D2583" s="16" t="str">
        <f>"Q"&amp;ROUNDUP(MONTH(SalesDataTable[[#This Row],[Order Date]])/3,0)</f>
        <v>Q4</v>
      </c>
      <c r="E2583" s="4">
        <f>MONTH(SalesDataTable[[#This Row],[Order Date]])</f>
        <v>12</v>
      </c>
      <c r="F2583" s="16" t="str">
        <f>TEXT(SalesDataTable[[#This Row],[Order Date]],"MMM")</f>
        <v>Dec</v>
      </c>
      <c r="G2583" s="4" t="s">
        <v>20</v>
      </c>
      <c r="H2583" s="4" t="s">
        <v>21</v>
      </c>
      <c r="I2583" s="4" t="s">
        <v>2</v>
      </c>
      <c r="J2583" s="4" t="s">
        <v>13</v>
      </c>
      <c r="K2583" s="4" t="s">
        <v>4</v>
      </c>
      <c r="L2583" s="4" t="s">
        <v>22</v>
      </c>
      <c r="M2583" s="8">
        <v>1</v>
      </c>
      <c r="N2583" s="5">
        <v>51.57</v>
      </c>
      <c r="O2583" s="6">
        <v>0.1</v>
      </c>
      <c r="P2583" s="5">
        <v>23.11</v>
      </c>
      <c r="Q2583" s="5">
        <f t="shared" si="160"/>
        <v>46.413000000000004</v>
      </c>
      <c r="R2583" s="5">
        <f t="shared" si="161"/>
        <v>23.11</v>
      </c>
      <c r="S2583" s="5">
        <f t="shared" si="162"/>
        <v>23.303000000000004</v>
      </c>
      <c r="T2583" s="7">
        <f t="shared" si="163"/>
        <v>0.5020791588563549</v>
      </c>
    </row>
    <row r="2584" spans="1:20" ht="15.6">
      <c r="A2584" s="2">
        <v>10</v>
      </c>
      <c r="B2584" s="3">
        <v>46369</v>
      </c>
      <c r="C2584" s="4">
        <f>YEAR(SalesDataTable[[#This Row],[Order Date]])</f>
        <v>2026</v>
      </c>
      <c r="D2584" s="16" t="str">
        <f>"Q"&amp;ROUNDUP(MONTH(SalesDataTable[[#This Row],[Order Date]])/3,0)</f>
        <v>Q4</v>
      </c>
      <c r="E2584" s="4">
        <f>MONTH(SalesDataTable[[#This Row],[Order Date]])</f>
        <v>12</v>
      </c>
      <c r="F2584" s="16" t="str">
        <f>TEXT(SalesDataTable[[#This Row],[Order Date]],"MMM")</f>
        <v>Dec</v>
      </c>
      <c r="G2584" s="4" t="s">
        <v>0</v>
      </c>
      <c r="H2584" s="4" t="s">
        <v>1</v>
      </c>
      <c r="I2584" s="4" t="s">
        <v>2</v>
      </c>
      <c r="J2584" s="4" t="s">
        <v>3</v>
      </c>
      <c r="K2584" s="4" t="s">
        <v>14</v>
      </c>
      <c r="L2584" s="4" t="s">
        <v>15</v>
      </c>
      <c r="M2584" s="8">
        <v>3</v>
      </c>
      <c r="N2584" s="5">
        <v>35.380000000000003</v>
      </c>
      <c r="O2584" s="6">
        <v>0</v>
      </c>
      <c r="P2584" s="5">
        <v>13.51</v>
      </c>
      <c r="Q2584" s="5">
        <f t="shared" si="160"/>
        <v>106.14000000000001</v>
      </c>
      <c r="R2584" s="5">
        <f t="shared" si="161"/>
        <v>40.53</v>
      </c>
      <c r="S2584" s="5">
        <f t="shared" si="162"/>
        <v>65.610000000000014</v>
      </c>
      <c r="T2584" s="7">
        <f t="shared" si="163"/>
        <v>0.61814584511023185</v>
      </c>
    </row>
    <row r="2585" spans="1:20" ht="15.6">
      <c r="A2585" s="2">
        <v>216</v>
      </c>
      <c r="B2585" s="3">
        <v>46369</v>
      </c>
      <c r="C2585" s="4">
        <f>YEAR(SalesDataTable[[#This Row],[Order Date]])</f>
        <v>2026</v>
      </c>
      <c r="D2585" s="16" t="str">
        <f>"Q"&amp;ROUNDUP(MONTH(SalesDataTable[[#This Row],[Order Date]])/3,0)</f>
        <v>Q4</v>
      </c>
      <c r="E2585" s="4">
        <f>MONTH(SalesDataTable[[#This Row],[Order Date]])</f>
        <v>12</v>
      </c>
      <c r="F2585" s="16" t="str">
        <f>TEXT(SalesDataTable[[#This Row],[Order Date]],"MMM")</f>
        <v>Dec</v>
      </c>
      <c r="G2585" s="4" t="s">
        <v>11</v>
      </c>
      <c r="H2585" s="4" t="s">
        <v>12</v>
      </c>
      <c r="I2585" s="4" t="s">
        <v>2</v>
      </c>
      <c r="J2585" s="4" t="s">
        <v>16</v>
      </c>
      <c r="K2585" s="4" t="s">
        <v>4</v>
      </c>
      <c r="L2585" s="4" t="s">
        <v>5</v>
      </c>
      <c r="M2585" s="8">
        <v>1</v>
      </c>
      <c r="N2585" s="5">
        <v>83.08</v>
      </c>
      <c r="O2585" s="6">
        <v>0.15</v>
      </c>
      <c r="P2585" s="5">
        <v>42.91</v>
      </c>
      <c r="Q2585" s="5">
        <f t="shared" si="160"/>
        <v>70.617999999999995</v>
      </c>
      <c r="R2585" s="5">
        <f t="shared" si="161"/>
        <v>42.91</v>
      </c>
      <c r="S2585" s="5">
        <f t="shared" si="162"/>
        <v>27.707999999999998</v>
      </c>
      <c r="T2585" s="7">
        <f t="shared" si="163"/>
        <v>0.39236455294684075</v>
      </c>
    </row>
    <row r="2586" spans="1:20" ht="15.6">
      <c r="A2586" s="2">
        <v>1937</v>
      </c>
      <c r="B2586" s="3">
        <v>46369</v>
      </c>
      <c r="C2586" s="4">
        <f>YEAR(SalesDataTable[[#This Row],[Order Date]])</f>
        <v>2026</v>
      </c>
      <c r="D2586" s="16" t="str">
        <f>"Q"&amp;ROUNDUP(MONTH(SalesDataTable[[#This Row],[Order Date]])/3,0)</f>
        <v>Q4</v>
      </c>
      <c r="E2586" s="4">
        <f>MONTH(SalesDataTable[[#This Row],[Order Date]])</f>
        <v>12</v>
      </c>
      <c r="F2586" s="16" t="str">
        <f>TEXT(SalesDataTable[[#This Row],[Order Date]],"MMM")</f>
        <v>Dec</v>
      </c>
      <c r="G2586" s="4" t="s">
        <v>6</v>
      </c>
      <c r="H2586" s="4" t="s">
        <v>43</v>
      </c>
      <c r="I2586" s="4" t="s">
        <v>8</v>
      </c>
      <c r="J2586" s="4" t="s">
        <v>16</v>
      </c>
      <c r="K2586" s="4" t="s">
        <v>23</v>
      </c>
      <c r="L2586" s="4" t="s">
        <v>51</v>
      </c>
      <c r="M2586" s="8">
        <v>3</v>
      </c>
      <c r="N2586" s="5">
        <v>120.5</v>
      </c>
      <c r="O2586" s="6">
        <v>0.15</v>
      </c>
      <c r="P2586" s="5">
        <v>61.44</v>
      </c>
      <c r="Q2586" s="5">
        <f t="shared" si="160"/>
        <v>307.27499999999998</v>
      </c>
      <c r="R2586" s="5">
        <f t="shared" si="161"/>
        <v>184.32</v>
      </c>
      <c r="S2586" s="5">
        <f t="shared" si="162"/>
        <v>122.95499999999998</v>
      </c>
      <c r="T2586" s="7">
        <f t="shared" si="163"/>
        <v>0.40014644862094212</v>
      </c>
    </row>
    <row r="2587" spans="1:20" ht="15.6">
      <c r="A2587" s="2">
        <v>4720</v>
      </c>
      <c r="B2587" s="3">
        <v>46369</v>
      </c>
      <c r="C2587" s="4">
        <f>YEAR(SalesDataTable[[#This Row],[Order Date]])</f>
        <v>2026</v>
      </c>
      <c r="D2587" s="16" t="str">
        <f>"Q"&amp;ROUNDUP(MONTH(SalesDataTable[[#This Row],[Order Date]])/3,0)</f>
        <v>Q4</v>
      </c>
      <c r="E2587" s="4">
        <f>MONTH(SalesDataTable[[#This Row],[Order Date]])</f>
        <v>12</v>
      </c>
      <c r="F2587" s="16" t="str">
        <f>TEXT(SalesDataTable[[#This Row],[Order Date]],"MMM")</f>
        <v>Dec</v>
      </c>
      <c r="G2587" s="4" t="s">
        <v>0</v>
      </c>
      <c r="H2587" s="4" t="s">
        <v>1</v>
      </c>
      <c r="I2587" s="4" t="s">
        <v>2</v>
      </c>
      <c r="J2587" s="4" t="s">
        <v>13</v>
      </c>
      <c r="K2587" s="4" t="s">
        <v>9</v>
      </c>
      <c r="L2587" s="4" t="s">
        <v>46</v>
      </c>
      <c r="M2587" s="8">
        <v>3</v>
      </c>
      <c r="N2587" s="5">
        <v>73.040000000000006</v>
      </c>
      <c r="O2587" s="6">
        <v>0.1</v>
      </c>
      <c r="P2587" s="5">
        <v>31.78</v>
      </c>
      <c r="Q2587" s="5">
        <f t="shared" si="160"/>
        <v>197.208</v>
      </c>
      <c r="R2587" s="5">
        <f t="shared" si="161"/>
        <v>95.34</v>
      </c>
      <c r="S2587" s="5">
        <f t="shared" si="162"/>
        <v>101.86799999999999</v>
      </c>
      <c r="T2587" s="7">
        <f t="shared" si="163"/>
        <v>0.51655105269563095</v>
      </c>
    </row>
    <row r="2588" spans="1:20" ht="15.6">
      <c r="A2588" s="2">
        <v>91</v>
      </c>
      <c r="B2588" s="3">
        <v>46370</v>
      </c>
      <c r="C2588" s="4">
        <f>YEAR(SalesDataTable[[#This Row],[Order Date]])</f>
        <v>2026</v>
      </c>
      <c r="D2588" s="16" t="str">
        <f>"Q"&amp;ROUNDUP(MONTH(SalesDataTable[[#This Row],[Order Date]])/3,0)</f>
        <v>Q4</v>
      </c>
      <c r="E2588" s="4">
        <f>MONTH(SalesDataTable[[#This Row],[Order Date]])</f>
        <v>12</v>
      </c>
      <c r="F2588" s="16" t="str">
        <f>TEXT(SalesDataTable[[#This Row],[Order Date]],"MMM")</f>
        <v>Dec</v>
      </c>
      <c r="G2588" s="4" t="s">
        <v>6</v>
      </c>
      <c r="H2588" s="4" t="s">
        <v>7</v>
      </c>
      <c r="I2588" s="4" t="s">
        <v>2</v>
      </c>
      <c r="J2588" s="4" t="s">
        <v>3</v>
      </c>
      <c r="K2588" s="4" t="s">
        <v>23</v>
      </c>
      <c r="L2588" s="4" t="s">
        <v>24</v>
      </c>
      <c r="M2588" s="8">
        <v>2</v>
      </c>
      <c r="N2588" s="5">
        <v>339.95</v>
      </c>
      <c r="O2588" s="6">
        <v>0</v>
      </c>
      <c r="P2588" s="5">
        <v>195.78</v>
      </c>
      <c r="Q2588" s="5">
        <f t="shared" si="160"/>
        <v>679.9</v>
      </c>
      <c r="R2588" s="5">
        <f t="shared" si="161"/>
        <v>391.56</v>
      </c>
      <c r="S2588" s="5">
        <f t="shared" si="162"/>
        <v>288.33999999999997</v>
      </c>
      <c r="T2588" s="7">
        <f t="shared" si="163"/>
        <v>0.42409177820267685</v>
      </c>
    </row>
    <row r="2589" spans="1:20" ht="15.6">
      <c r="A2589" s="2">
        <v>505</v>
      </c>
      <c r="B2589" s="3">
        <v>46370</v>
      </c>
      <c r="C2589" s="4">
        <f>YEAR(SalesDataTable[[#This Row],[Order Date]])</f>
        <v>2026</v>
      </c>
      <c r="D2589" s="16" t="str">
        <f>"Q"&amp;ROUNDUP(MONTH(SalesDataTable[[#This Row],[Order Date]])/3,0)</f>
        <v>Q4</v>
      </c>
      <c r="E2589" s="4">
        <f>MONTH(SalesDataTable[[#This Row],[Order Date]])</f>
        <v>12</v>
      </c>
      <c r="F2589" s="16" t="str">
        <f>TEXT(SalesDataTable[[#This Row],[Order Date]],"MMM")</f>
        <v>Dec</v>
      </c>
      <c r="G2589" s="4" t="s">
        <v>0</v>
      </c>
      <c r="H2589" s="4" t="s">
        <v>50</v>
      </c>
      <c r="I2589" s="4" t="s">
        <v>28</v>
      </c>
      <c r="J2589" s="4" t="s">
        <v>3</v>
      </c>
      <c r="K2589" s="4" t="s">
        <v>23</v>
      </c>
      <c r="L2589" s="4" t="s">
        <v>29</v>
      </c>
      <c r="M2589" s="8">
        <v>2</v>
      </c>
      <c r="N2589" s="5">
        <v>199.43</v>
      </c>
      <c r="O2589" s="6">
        <v>0.05</v>
      </c>
      <c r="P2589" s="5">
        <v>106.58</v>
      </c>
      <c r="Q2589" s="5">
        <f t="shared" si="160"/>
        <v>378.91699999999997</v>
      </c>
      <c r="R2589" s="5">
        <f t="shared" si="161"/>
        <v>213.16</v>
      </c>
      <c r="S2589" s="5">
        <f t="shared" si="162"/>
        <v>165.75699999999998</v>
      </c>
      <c r="T2589" s="7">
        <f t="shared" si="163"/>
        <v>0.4374493622613923</v>
      </c>
    </row>
    <row r="2590" spans="1:20" ht="15.6">
      <c r="A2590" s="2">
        <v>640</v>
      </c>
      <c r="B2590" s="3">
        <v>46370</v>
      </c>
      <c r="C2590" s="4">
        <f>YEAR(SalesDataTable[[#This Row],[Order Date]])</f>
        <v>2026</v>
      </c>
      <c r="D2590" s="16" t="str">
        <f>"Q"&amp;ROUNDUP(MONTH(SalesDataTable[[#This Row],[Order Date]])/3,0)</f>
        <v>Q4</v>
      </c>
      <c r="E2590" s="4">
        <f>MONTH(SalesDataTable[[#This Row],[Order Date]])</f>
        <v>12</v>
      </c>
      <c r="F2590" s="16" t="str">
        <f>TEXT(SalesDataTable[[#This Row],[Order Date]],"MMM")</f>
        <v>Dec</v>
      </c>
      <c r="G2590" s="4" t="s">
        <v>0</v>
      </c>
      <c r="H2590" s="4" t="s">
        <v>50</v>
      </c>
      <c r="I2590" s="4" t="s">
        <v>2</v>
      </c>
      <c r="J2590" s="4" t="s">
        <v>3</v>
      </c>
      <c r="K2590" s="4" t="s">
        <v>34</v>
      </c>
      <c r="L2590" s="4" t="s">
        <v>45</v>
      </c>
      <c r="M2590" s="8">
        <v>2</v>
      </c>
      <c r="N2590" s="5">
        <v>51.77</v>
      </c>
      <c r="O2590" s="6">
        <v>0.05</v>
      </c>
      <c r="P2590" s="5">
        <v>21.76</v>
      </c>
      <c r="Q2590" s="5">
        <f t="shared" si="160"/>
        <v>98.363</v>
      </c>
      <c r="R2590" s="5">
        <f t="shared" si="161"/>
        <v>43.52</v>
      </c>
      <c r="S2590" s="5">
        <f t="shared" si="162"/>
        <v>54.842999999999996</v>
      </c>
      <c r="T2590" s="7">
        <f t="shared" si="163"/>
        <v>0.55755721155312465</v>
      </c>
    </row>
    <row r="2591" spans="1:20" ht="15.6">
      <c r="A2591" s="2">
        <v>1408</v>
      </c>
      <c r="B2591" s="3">
        <v>46370</v>
      </c>
      <c r="C2591" s="4">
        <f>YEAR(SalesDataTable[[#This Row],[Order Date]])</f>
        <v>2026</v>
      </c>
      <c r="D2591" s="16" t="str">
        <f>"Q"&amp;ROUNDUP(MONTH(SalesDataTable[[#This Row],[Order Date]])/3,0)</f>
        <v>Q4</v>
      </c>
      <c r="E2591" s="4">
        <f>MONTH(SalesDataTable[[#This Row],[Order Date]])</f>
        <v>12</v>
      </c>
      <c r="F2591" s="16" t="str">
        <f>TEXT(SalesDataTable[[#This Row],[Order Date]],"MMM")</f>
        <v>Dec</v>
      </c>
      <c r="G2591" s="4" t="s">
        <v>6</v>
      </c>
      <c r="H2591" s="4" t="s">
        <v>7</v>
      </c>
      <c r="I2591" s="4" t="s">
        <v>2</v>
      </c>
      <c r="J2591" s="4" t="s">
        <v>13</v>
      </c>
      <c r="K2591" s="4" t="s">
        <v>14</v>
      </c>
      <c r="L2591" s="4" t="s">
        <v>48</v>
      </c>
      <c r="M2591" s="8">
        <v>1</v>
      </c>
      <c r="N2591" s="5">
        <v>161.53</v>
      </c>
      <c r="O2591" s="6">
        <v>0</v>
      </c>
      <c r="P2591" s="5">
        <v>87.43</v>
      </c>
      <c r="Q2591" s="5">
        <f t="shared" si="160"/>
        <v>161.53</v>
      </c>
      <c r="R2591" s="5">
        <f t="shared" si="161"/>
        <v>87.43</v>
      </c>
      <c r="S2591" s="5">
        <f t="shared" si="162"/>
        <v>74.099999999999994</v>
      </c>
      <c r="T2591" s="7">
        <f t="shared" si="163"/>
        <v>0.45873831486411187</v>
      </c>
    </row>
    <row r="2592" spans="1:20" ht="15.6">
      <c r="A2592" s="2">
        <v>2074</v>
      </c>
      <c r="B2592" s="3">
        <v>46370</v>
      </c>
      <c r="C2592" s="4">
        <f>YEAR(SalesDataTable[[#This Row],[Order Date]])</f>
        <v>2026</v>
      </c>
      <c r="D2592" s="16" t="str">
        <f>"Q"&amp;ROUNDUP(MONTH(SalesDataTable[[#This Row],[Order Date]])/3,0)</f>
        <v>Q4</v>
      </c>
      <c r="E2592" s="4">
        <f>MONTH(SalesDataTable[[#This Row],[Order Date]])</f>
        <v>12</v>
      </c>
      <c r="F2592" s="16" t="str">
        <f>TEXT(SalesDataTable[[#This Row],[Order Date]],"MMM")</f>
        <v>Dec</v>
      </c>
      <c r="G2592" s="4" t="s">
        <v>6</v>
      </c>
      <c r="H2592" s="4" t="s">
        <v>43</v>
      </c>
      <c r="I2592" s="4" t="s">
        <v>8</v>
      </c>
      <c r="J2592" s="4" t="s">
        <v>16</v>
      </c>
      <c r="K2592" s="4" t="s">
        <v>9</v>
      </c>
      <c r="L2592" s="4" t="s">
        <v>17</v>
      </c>
      <c r="M2592" s="8">
        <v>4</v>
      </c>
      <c r="N2592" s="5">
        <v>145.85</v>
      </c>
      <c r="O2592" s="6">
        <v>0.1</v>
      </c>
      <c r="P2592" s="5">
        <v>79.47</v>
      </c>
      <c r="Q2592" s="5">
        <f t="shared" si="160"/>
        <v>525.05999999999995</v>
      </c>
      <c r="R2592" s="5">
        <f t="shared" si="161"/>
        <v>317.88</v>
      </c>
      <c r="S2592" s="5">
        <f t="shared" si="162"/>
        <v>207.17999999999995</v>
      </c>
      <c r="T2592" s="7">
        <f t="shared" si="163"/>
        <v>0.39458347617415146</v>
      </c>
    </row>
    <row r="2593" spans="1:20" ht="15.6">
      <c r="A2593" s="2">
        <v>2639</v>
      </c>
      <c r="B2593" s="3">
        <v>46370</v>
      </c>
      <c r="C2593" s="4">
        <f>YEAR(SalesDataTable[[#This Row],[Order Date]])</f>
        <v>2026</v>
      </c>
      <c r="D2593" s="16" t="str">
        <f>"Q"&amp;ROUNDUP(MONTH(SalesDataTable[[#This Row],[Order Date]])/3,0)</f>
        <v>Q4</v>
      </c>
      <c r="E2593" s="4">
        <f>MONTH(SalesDataTable[[#This Row],[Order Date]])</f>
        <v>12</v>
      </c>
      <c r="F2593" s="16" t="str">
        <f>TEXT(SalesDataTable[[#This Row],[Order Date]],"MMM")</f>
        <v>Dec</v>
      </c>
      <c r="G2593" s="4" t="s">
        <v>20</v>
      </c>
      <c r="H2593" s="4" t="s">
        <v>47</v>
      </c>
      <c r="I2593" s="4" t="s">
        <v>2</v>
      </c>
      <c r="J2593" s="4" t="s">
        <v>3</v>
      </c>
      <c r="K2593" s="4" t="s">
        <v>23</v>
      </c>
      <c r="L2593" s="4" t="s">
        <v>29</v>
      </c>
      <c r="M2593" s="8">
        <v>1</v>
      </c>
      <c r="N2593" s="5">
        <v>197.18</v>
      </c>
      <c r="O2593" s="6">
        <v>0</v>
      </c>
      <c r="P2593" s="5">
        <v>105.28</v>
      </c>
      <c r="Q2593" s="5">
        <f t="shared" si="160"/>
        <v>197.18</v>
      </c>
      <c r="R2593" s="5">
        <f t="shared" si="161"/>
        <v>105.28</v>
      </c>
      <c r="S2593" s="5">
        <f t="shared" si="162"/>
        <v>91.9</v>
      </c>
      <c r="T2593" s="7">
        <f t="shared" si="163"/>
        <v>0.46607160969672384</v>
      </c>
    </row>
    <row r="2594" spans="1:20" ht="15.6">
      <c r="A2594" s="2">
        <v>2694</v>
      </c>
      <c r="B2594" s="3">
        <v>46370</v>
      </c>
      <c r="C2594" s="4">
        <f>YEAR(SalesDataTable[[#This Row],[Order Date]])</f>
        <v>2026</v>
      </c>
      <c r="D2594" s="16" t="str">
        <f>"Q"&amp;ROUNDUP(MONTH(SalesDataTable[[#This Row],[Order Date]])/3,0)</f>
        <v>Q4</v>
      </c>
      <c r="E2594" s="4">
        <f>MONTH(SalesDataTable[[#This Row],[Order Date]])</f>
        <v>12</v>
      </c>
      <c r="F2594" s="16" t="str">
        <f>TEXT(SalesDataTable[[#This Row],[Order Date]],"MMM")</f>
        <v>Dec</v>
      </c>
      <c r="G2594" s="4" t="s">
        <v>20</v>
      </c>
      <c r="H2594" s="4" t="s">
        <v>31</v>
      </c>
      <c r="I2594" s="4" t="s">
        <v>2</v>
      </c>
      <c r="J2594" s="4" t="s">
        <v>13</v>
      </c>
      <c r="K2594" s="4" t="s">
        <v>23</v>
      </c>
      <c r="L2594" s="4" t="s">
        <v>51</v>
      </c>
      <c r="M2594" s="8">
        <v>1</v>
      </c>
      <c r="N2594" s="5">
        <v>124.9</v>
      </c>
      <c r="O2594" s="6">
        <v>0</v>
      </c>
      <c r="P2594" s="5">
        <v>62.16</v>
      </c>
      <c r="Q2594" s="5">
        <f t="shared" si="160"/>
        <v>124.9</v>
      </c>
      <c r="R2594" s="5">
        <f t="shared" si="161"/>
        <v>62.16</v>
      </c>
      <c r="S2594" s="5">
        <f t="shared" si="162"/>
        <v>62.740000000000009</v>
      </c>
      <c r="T2594" s="7">
        <f t="shared" si="163"/>
        <v>0.50232185748598879</v>
      </c>
    </row>
    <row r="2595" spans="1:20" ht="15.6">
      <c r="A2595" s="2">
        <v>2797</v>
      </c>
      <c r="B2595" s="3">
        <v>46370</v>
      </c>
      <c r="C2595" s="4">
        <f>YEAR(SalesDataTable[[#This Row],[Order Date]])</f>
        <v>2026</v>
      </c>
      <c r="D2595" s="16" t="str">
        <f>"Q"&amp;ROUNDUP(MONTH(SalesDataTable[[#This Row],[Order Date]])/3,0)</f>
        <v>Q4</v>
      </c>
      <c r="E2595" s="4">
        <f>MONTH(SalesDataTable[[#This Row],[Order Date]])</f>
        <v>12</v>
      </c>
      <c r="F2595" s="16" t="str">
        <f>TEXT(SalesDataTable[[#This Row],[Order Date]],"MMM")</f>
        <v>Dec</v>
      </c>
      <c r="G2595" s="4" t="s">
        <v>11</v>
      </c>
      <c r="H2595" s="4" t="s">
        <v>52</v>
      </c>
      <c r="I2595" s="4" t="s">
        <v>19</v>
      </c>
      <c r="J2595" s="4" t="s">
        <v>13</v>
      </c>
      <c r="K2595" s="4" t="s">
        <v>9</v>
      </c>
      <c r="L2595" s="4" t="s">
        <v>46</v>
      </c>
      <c r="M2595" s="8">
        <v>2</v>
      </c>
      <c r="N2595" s="5">
        <v>70.239999999999995</v>
      </c>
      <c r="O2595" s="6">
        <v>0.1</v>
      </c>
      <c r="P2595" s="5">
        <v>32.130000000000003</v>
      </c>
      <c r="Q2595" s="5">
        <f t="shared" si="160"/>
        <v>126.43199999999999</v>
      </c>
      <c r="R2595" s="5">
        <f t="shared" si="161"/>
        <v>64.260000000000005</v>
      </c>
      <c r="S2595" s="5">
        <f t="shared" si="162"/>
        <v>62.171999999999983</v>
      </c>
      <c r="T2595" s="7">
        <f t="shared" si="163"/>
        <v>0.49174259681093385</v>
      </c>
    </row>
    <row r="2596" spans="1:20" ht="15.6">
      <c r="A2596" s="2">
        <v>2811</v>
      </c>
      <c r="B2596" s="3">
        <v>46370</v>
      </c>
      <c r="C2596" s="4">
        <f>YEAR(SalesDataTable[[#This Row],[Order Date]])</f>
        <v>2026</v>
      </c>
      <c r="D2596" s="16" t="str">
        <f>"Q"&amp;ROUNDUP(MONTH(SalesDataTable[[#This Row],[Order Date]])/3,0)</f>
        <v>Q4</v>
      </c>
      <c r="E2596" s="4">
        <f>MONTH(SalesDataTable[[#This Row],[Order Date]])</f>
        <v>12</v>
      </c>
      <c r="F2596" s="16" t="str">
        <f>TEXT(SalesDataTable[[#This Row],[Order Date]],"MMM")</f>
        <v>Dec</v>
      </c>
      <c r="G2596" s="4" t="s">
        <v>6</v>
      </c>
      <c r="H2596" s="4" t="s">
        <v>41</v>
      </c>
      <c r="I2596" s="4" t="s">
        <v>19</v>
      </c>
      <c r="J2596" s="4" t="s">
        <v>16</v>
      </c>
      <c r="K2596" s="4" t="s">
        <v>9</v>
      </c>
      <c r="L2596" s="4" t="s">
        <v>17</v>
      </c>
      <c r="M2596" s="8">
        <v>5</v>
      </c>
      <c r="N2596" s="5">
        <v>145.6</v>
      </c>
      <c r="O2596" s="6">
        <v>0.15</v>
      </c>
      <c r="P2596" s="5">
        <v>81.180000000000007</v>
      </c>
      <c r="Q2596" s="5">
        <f t="shared" si="160"/>
        <v>618.79999999999995</v>
      </c>
      <c r="R2596" s="5">
        <f t="shared" si="161"/>
        <v>405.90000000000003</v>
      </c>
      <c r="S2596" s="5">
        <f t="shared" si="162"/>
        <v>212.89999999999992</v>
      </c>
      <c r="T2596" s="7">
        <f t="shared" si="163"/>
        <v>0.34405300581771159</v>
      </c>
    </row>
    <row r="2597" spans="1:20" ht="15.6">
      <c r="A2597" s="2">
        <v>4037</v>
      </c>
      <c r="B2597" s="3">
        <v>46370</v>
      </c>
      <c r="C2597" s="4">
        <f>YEAR(SalesDataTable[[#This Row],[Order Date]])</f>
        <v>2026</v>
      </c>
      <c r="D2597" s="16" t="str">
        <f>"Q"&amp;ROUNDUP(MONTH(SalesDataTable[[#This Row],[Order Date]])/3,0)</f>
        <v>Q4</v>
      </c>
      <c r="E2597" s="4">
        <f>MONTH(SalesDataTable[[#This Row],[Order Date]])</f>
        <v>12</v>
      </c>
      <c r="F2597" s="16" t="str">
        <f>TEXT(SalesDataTable[[#This Row],[Order Date]],"MMM")</f>
        <v>Dec</v>
      </c>
      <c r="G2597" s="4" t="s">
        <v>20</v>
      </c>
      <c r="H2597" s="4" t="s">
        <v>33</v>
      </c>
      <c r="I2597" s="4" t="s">
        <v>19</v>
      </c>
      <c r="J2597" s="4" t="s">
        <v>3</v>
      </c>
      <c r="K2597" s="4" t="s">
        <v>9</v>
      </c>
      <c r="L2597" s="4" t="s">
        <v>37</v>
      </c>
      <c r="M2597" s="8">
        <v>1</v>
      </c>
      <c r="N2597" s="5">
        <v>152.4</v>
      </c>
      <c r="O2597" s="6">
        <v>0.05</v>
      </c>
      <c r="P2597" s="5">
        <v>77.98</v>
      </c>
      <c r="Q2597" s="5">
        <f t="shared" si="160"/>
        <v>144.78</v>
      </c>
      <c r="R2597" s="5">
        <f t="shared" si="161"/>
        <v>77.98</v>
      </c>
      <c r="S2597" s="5">
        <f t="shared" si="162"/>
        <v>66.8</v>
      </c>
      <c r="T2597" s="7">
        <f t="shared" si="163"/>
        <v>0.46138969470921398</v>
      </c>
    </row>
    <row r="2598" spans="1:20" ht="15.6">
      <c r="A2598" s="2">
        <v>4629</v>
      </c>
      <c r="B2598" s="3">
        <v>46370</v>
      </c>
      <c r="C2598" s="4">
        <f>YEAR(SalesDataTable[[#This Row],[Order Date]])</f>
        <v>2026</v>
      </c>
      <c r="D2598" s="16" t="str">
        <f>"Q"&amp;ROUNDUP(MONTH(SalesDataTable[[#This Row],[Order Date]])/3,0)</f>
        <v>Q4</v>
      </c>
      <c r="E2598" s="4">
        <f>MONTH(SalesDataTable[[#This Row],[Order Date]])</f>
        <v>12</v>
      </c>
      <c r="F2598" s="16" t="str">
        <f>TEXT(SalesDataTable[[#This Row],[Order Date]],"MMM")</f>
        <v>Dec</v>
      </c>
      <c r="G2598" s="4" t="s">
        <v>11</v>
      </c>
      <c r="H2598" s="4" t="s">
        <v>12</v>
      </c>
      <c r="I2598" s="4" t="s">
        <v>2</v>
      </c>
      <c r="J2598" s="4" t="s">
        <v>13</v>
      </c>
      <c r="K2598" s="4" t="s">
        <v>14</v>
      </c>
      <c r="L2598" s="4" t="s">
        <v>15</v>
      </c>
      <c r="M2598" s="8">
        <v>1</v>
      </c>
      <c r="N2598" s="5">
        <v>36.17</v>
      </c>
      <c r="O2598" s="6">
        <v>0.05</v>
      </c>
      <c r="P2598" s="5">
        <v>13.87</v>
      </c>
      <c r="Q2598" s="5">
        <f t="shared" si="160"/>
        <v>34.361499999999999</v>
      </c>
      <c r="R2598" s="5">
        <f t="shared" si="161"/>
        <v>13.87</v>
      </c>
      <c r="S2598" s="5">
        <f t="shared" si="162"/>
        <v>20.491500000000002</v>
      </c>
      <c r="T2598" s="7">
        <f t="shared" si="163"/>
        <v>0.59635056676803988</v>
      </c>
    </row>
    <row r="2599" spans="1:20" ht="15.6">
      <c r="A2599" s="2">
        <v>2455</v>
      </c>
      <c r="B2599" s="3">
        <v>46371</v>
      </c>
      <c r="C2599" s="4">
        <f>YEAR(SalesDataTable[[#This Row],[Order Date]])</f>
        <v>2026</v>
      </c>
      <c r="D2599" s="16" t="str">
        <f>"Q"&amp;ROUNDUP(MONTH(SalesDataTable[[#This Row],[Order Date]])/3,0)</f>
        <v>Q4</v>
      </c>
      <c r="E2599" s="4">
        <f>MONTH(SalesDataTable[[#This Row],[Order Date]])</f>
        <v>12</v>
      </c>
      <c r="F2599" s="16" t="str">
        <f>TEXT(SalesDataTable[[#This Row],[Order Date]],"MMM")</f>
        <v>Dec</v>
      </c>
      <c r="G2599" s="4" t="s">
        <v>6</v>
      </c>
      <c r="H2599" s="4" t="s">
        <v>43</v>
      </c>
      <c r="I2599" s="4" t="s">
        <v>2</v>
      </c>
      <c r="J2599" s="4" t="s">
        <v>3</v>
      </c>
      <c r="K2599" s="4" t="s">
        <v>23</v>
      </c>
      <c r="L2599" s="4" t="s">
        <v>51</v>
      </c>
      <c r="M2599" s="8">
        <v>3</v>
      </c>
      <c r="N2599" s="5">
        <v>126.21</v>
      </c>
      <c r="O2599" s="6">
        <v>0.1</v>
      </c>
      <c r="P2599" s="5">
        <v>60.65</v>
      </c>
      <c r="Q2599" s="5">
        <f t="shared" si="160"/>
        <v>340.767</v>
      </c>
      <c r="R2599" s="5">
        <f t="shared" si="161"/>
        <v>181.95</v>
      </c>
      <c r="S2599" s="5">
        <f t="shared" si="162"/>
        <v>158.81700000000001</v>
      </c>
      <c r="T2599" s="7">
        <f t="shared" si="163"/>
        <v>0.46605745274630467</v>
      </c>
    </row>
    <row r="2600" spans="1:20" ht="15.6">
      <c r="A2600" s="2">
        <v>3184</v>
      </c>
      <c r="B2600" s="3">
        <v>46371</v>
      </c>
      <c r="C2600" s="4">
        <f>YEAR(SalesDataTable[[#This Row],[Order Date]])</f>
        <v>2026</v>
      </c>
      <c r="D2600" s="16" t="str">
        <f>"Q"&amp;ROUNDUP(MONTH(SalesDataTable[[#This Row],[Order Date]])/3,0)</f>
        <v>Q4</v>
      </c>
      <c r="E2600" s="4">
        <f>MONTH(SalesDataTable[[#This Row],[Order Date]])</f>
        <v>12</v>
      </c>
      <c r="F2600" s="16" t="str">
        <f>TEXT(SalesDataTable[[#This Row],[Order Date]],"MMM")</f>
        <v>Dec</v>
      </c>
      <c r="G2600" s="4" t="s">
        <v>20</v>
      </c>
      <c r="H2600" s="4" t="s">
        <v>47</v>
      </c>
      <c r="I2600" s="4" t="s">
        <v>8</v>
      </c>
      <c r="J2600" s="4" t="s">
        <v>3</v>
      </c>
      <c r="K2600" s="4" t="s">
        <v>9</v>
      </c>
      <c r="L2600" s="4" t="s">
        <v>17</v>
      </c>
      <c r="M2600" s="8">
        <v>6</v>
      </c>
      <c r="N2600" s="5">
        <v>143.72999999999999</v>
      </c>
      <c r="O2600" s="6">
        <v>0.15</v>
      </c>
      <c r="P2600" s="5">
        <v>77.27</v>
      </c>
      <c r="Q2600" s="5">
        <f t="shared" si="160"/>
        <v>733.02299999999991</v>
      </c>
      <c r="R2600" s="5">
        <f t="shared" si="161"/>
        <v>463.62</v>
      </c>
      <c r="S2600" s="5">
        <f t="shared" si="162"/>
        <v>269.40299999999991</v>
      </c>
      <c r="T2600" s="7">
        <f t="shared" si="163"/>
        <v>0.36752325643260847</v>
      </c>
    </row>
    <row r="2601" spans="1:20" ht="15.6">
      <c r="A2601" s="2">
        <v>3363</v>
      </c>
      <c r="B2601" s="3">
        <v>46371</v>
      </c>
      <c r="C2601" s="4">
        <f>YEAR(SalesDataTable[[#This Row],[Order Date]])</f>
        <v>2026</v>
      </c>
      <c r="D2601" s="16" t="str">
        <f>"Q"&amp;ROUNDUP(MONTH(SalesDataTable[[#This Row],[Order Date]])/3,0)</f>
        <v>Q4</v>
      </c>
      <c r="E2601" s="4">
        <f>MONTH(SalesDataTable[[#This Row],[Order Date]])</f>
        <v>12</v>
      </c>
      <c r="F2601" s="16" t="str">
        <f>TEXT(SalesDataTable[[#This Row],[Order Date]],"MMM")</f>
        <v>Dec</v>
      </c>
      <c r="G2601" s="4" t="s">
        <v>6</v>
      </c>
      <c r="H2601" s="4" t="s">
        <v>43</v>
      </c>
      <c r="I2601" s="4" t="s">
        <v>28</v>
      </c>
      <c r="J2601" s="4" t="s">
        <v>13</v>
      </c>
      <c r="K2601" s="4" t="s">
        <v>9</v>
      </c>
      <c r="L2601" s="4" t="s">
        <v>17</v>
      </c>
      <c r="M2601" s="8">
        <v>4</v>
      </c>
      <c r="N2601" s="5">
        <v>146.38999999999999</v>
      </c>
      <c r="O2601" s="6">
        <v>0</v>
      </c>
      <c r="P2601" s="5">
        <v>78.95</v>
      </c>
      <c r="Q2601" s="5">
        <f t="shared" si="160"/>
        <v>585.55999999999995</v>
      </c>
      <c r="R2601" s="5">
        <f t="shared" si="161"/>
        <v>315.8</v>
      </c>
      <c r="S2601" s="5">
        <f t="shared" si="162"/>
        <v>269.75999999999993</v>
      </c>
      <c r="T2601" s="7">
        <f t="shared" si="163"/>
        <v>0.46068720541020552</v>
      </c>
    </row>
    <row r="2602" spans="1:20" ht="15.6">
      <c r="A2602" s="2">
        <v>3373</v>
      </c>
      <c r="B2602" s="3">
        <v>46371</v>
      </c>
      <c r="C2602" s="4">
        <f>YEAR(SalesDataTable[[#This Row],[Order Date]])</f>
        <v>2026</v>
      </c>
      <c r="D2602" s="16" t="str">
        <f>"Q"&amp;ROUNDUP(MONTH(SalesDataTable[[#This Row],[Order Date]])/3,0)</f>
        <v>Q4</v>
      </c>
      <c r="E2602" s="4">
        <f>MONTH(SalesDataTable[[#This Row],[Order Date]])</f>
        <v>12</v>
      </c>
      <c r="F2602" s="16" t="str">
        <f>TEXT(SalesDataTable[[#This Row],[Order Date]],"MMM")</f>
        <v>Dec</v>
      </c>
      <c r="G2602" s="4" t="s">
        <v>6</v>
      </c>
      <c r="H2602" s="4" t="s">
        <v>43</v>
      </c>
      <c r="I2602" s="4" t="s">
        <v>28</v>
      </c>
      <c r="J2602" s="4" t="s">
        <v>3</v>
      </c>
      <c r="K2602" s="4" t="s">
        <v>9</v>
      </c>
      <c r="L2602" s="4" t="s">
        <v>10</v>
      </c>
      <c r="M2602" s="8">
        <v>2</v>
      </c>
      <c r="N2602" s="5">
        <v>89.84</v>
      </c>
      <c r="O2602" s="6">
        <v>0.05</v>
      </c>
      <c r="P2602" s="5">
        <v>45.17</v>
      </c>
      <c r="Q2602" s="5">
        <f t="shared" si="160"/>
        <v>170.696</v>
      </c>
      <c r="R2602" s="5">
        <f t="shared" si="161"/>
        <v>90.34</v>
      </c>
      <c r="S2602" s="5">
        <f t="shared" si="162"/>
        <v>80.355999999999995</v>
      </c>
      <c r="T2602" s="7">
        <f t="shared" si="163"/>
        <v>0.47075502647982376</v>
      </c>
    </row>
    <row r="2603" spans="1:20" ht="15.6">
      <c r="A2603" s="2">
        <v>3799</v>
      </c>
      <c r="B2603" s="3">
        <v>46371</v>
      </c>
      <c r="C2603" s="4">
        <f>YEAR(SalesDataTable[[#This Row],[Order Date]])</f>
        <v>2026</v>
      </c>
      <c r="D2603" s="16" t="str">
        <f>"Q"&amp;ROUNDUP(MONTH(SalesDataTable[[#This Row],[Order Date]])/3,0)</f>
        <v>Q4</v>
      </c>
      <c r="E2603" s="4">
        <f>MONTH(SalesDataTable[[#This Row],[Order Date]])</f>
        <v>12</v>
      </c>
      <c r="F2603" s="16" t="str">
        <f>TEXT(SalesDataTable[[#This Row],[Order Date]],"MMM")</f>
        <v>Dec</v>
      </c>
      <c r="G2603" s="4" t="s">
        <v>11</v>
      </c>
      <c r="H2603" s="4" t="s">
        <v>39</v>
      </c>
      <c r="I2603" s="4" t="s">
        <v>19</v>
      </c>
      <c r="J2603" s="4" t="s">
        <v>13</v>
      </c>
      <c r="K2603" s="4" t="s">
        <v>34</v>
      </c>
      <c r="L2603" s="4" t="s">
        <v>45</v>
      </c>
      <c r="M2603" s="8">
        <v>3</v>
      </c>
      <c r="N2603" s="5">
        <v>49.67</v>
      </c>
      <c r="O2603" s="6">
        <v>0.05</v>
      </c>
      <c r="P2603" s="5">
        <v>21.5</v>
      </c>
      <c r="Q2603" s="5">
        <f t="shared" si="160"/>
        <v>141.55949999999999</v>
      </c>
      <c r="R2603" s="5">
        <f t="shared" si="161"/>
        <v>64.5</v>
      </c>
      <c r="S2603" s="5">
        <f t="shared" si="162"/>
        <v>77.059499999999986</v>
      </c>
      <c r="T2603" s="7">
        <f t="shared" si="163"/>
        <v>0.54436120500566898</v>
      </c>
    </row>
    <row r="2604" spans="1:20" ht="15.6">
      <c r="A2604" s="2">
        <v>5002</v>
      </c>
      <c r="B2604" s="3">
        <v>46371</v>
      </c>
      <c r="C2604" s="4">
        <f>YEAR(SalesDataTable[[#This Row],[Order Date]])</f>
        <v>2026</v>
      </c>
      <c r="D2604" s="16" t="str">
        <f>"Q"&amp;ROUNDUP(MONTH(SalesDataTable[[#This Row],[Order Date]])/3,0)</f>
        <v>Q4</v>
      </c>
      <c r="E2604" s="4">
        <f>MONTH(SalesDataTable[[#This Row],[Order Date]])</f>
        <v>12</v>
      </c>
      <c r="F2604" s="16" t="str">
        <f>TEXT(SalesDataTable[[#This Row],[Order Date]],"MMM")</f>
        <v>Dec</v>
      </c>
      <c r="G2604" s="4" t="s">
        <v>6</v>
      </c>
      <c r="H2604" s="4" t="s">
        <v>49</v>
      </c>
      <c r="I2604" s="4" t="s">
        <v>8</v>
      </c>
      <c r="J2604" s="4" t="s">
        <v>16</v>
      </c>
      <c r="K2604" s="4" t="s">
        <v>9</v>
      </c>
      <c r="L2604" s="4" t="s">
        <v>10</v>
      </c>
      <c r="M2604" s="8">
        <v>4</v>
      </c>
      <c r="N2604" s="5">
        <v>94.3</v>
      </c>
      <c r="O2604" s="6">
        <v>0.1</v>
      </c>
      <c r="P2604" s="5">
        <v>44.36</v>
      </c>
      <c r="Q2604" s="5">
        <f t="shared" si="160"/>
        <v>339.48</v>
      </c>
      <c r="R2604" s="5">
        <f t="shared" si="161"/>
        <v>177.44</v>
      </c>
      <c r="S2604" s="5">
        <f t="shared" si="162"/>
        <v>162.04000000000002</v>
      </c>
      <c r="T2604" s="7">
        <f t="shared" si="163"/>
        <v>0.47731825144338402</v>
      </c>
    </row>
    <row r="2605" spans="1:20" ht="15.6">
      <c r="A2605" s="2">
        <v>2896</v>
      </c>
      <c r="B2605" s="3">
        <v>46372</v>
      </c>
      <c r="C2605" s="4">
        <f>YEAR(SalesDataTable[[#This Row],[Order Date]])</f>
        <v>2026</v>
      </c>
      <c r="D2605" s="16" t="str">
        <f>"Q"&amp;ROUNDUP(MONTH(SalesDataTable[[#This Row],[Order Date]])/3,0)</f>
        <v>Q4</v>
      </c>
      <c r="E2605" s="4">
        <f>MONTH(SalesDataTable[[#This Row],[Order Date]])</f>
        <v>12</v>
      </c>
      <c r="F2605" s="16" t="str">
        <f>TEXT(SalesDataTable[[#This Row],[Order Date]],"MMM")</f>
        <v>Dec</v>
      </c>
      <c r="G2605" s="4" t="s">
        <v>6</v>
      </c>
      <c r="H2605" s="4" t="s">
        <v>43</v>
      </c>
      <c r="I2605" s="4" t="s">
        <v>19</v>
      </c>
      <c r="J2605" s="4" t="s">
        <v>16</v>
      </c>
      <c r="K2605" s="4" t="s">
        <v>34</v>
      </c>
      <c r="L2605" s="4" t="s">
        <v>42</v>
      </c>
      <c r="M2605" s="8">
        <v>2</v>
      </c>
      <c r="N2605" s="5">
        <v>36.020000000000003</v>
      </c>
      <c r="O2605" s="6">
        <v>0.1</v>
      </c>
      <c r="P2605" s="5">
        <v>13.59</v>
      </c>
      <c r="Q2605" s="5">
        <f t="shared" si="160"/>
        <v>64.836000000000013</v>
      </c>
      <c r="R2605" s="5">
        <f t="shared" si="161"/>
        <v>27.18</v>
      </c>
      <c r="S2605" s="5">
        <f t="shared" si="162"/>
        <v>37.656000000000013</v>
      </c>
      <c r="T2605" s="7">
        <f t="shared" si="163"/>
        <v>0.58078845086063302</v>
      </c>
    </row>
    <row r="2606" spans="1:20" ht="15.6">
      <c r="A2606" s="2">
        <v>3334</v>
      </c>
      <c r="B2606" s="3">
        <v>46372</v>
      </c>
      <c r="C2606" s="4">
        <f>YEAR(SalesDataTable[[#This Row],[Order Date]])</f>
        <v>2026</v>
      </c>
      <c r="D2606" s="16" t="str">
        <f>"Q"&amp;ROUNDUP(MONTH(SalesDataTable[[#This Row],[Order Date]])/3,0)</f>
        <v>Q4</v>
      </c>
      <c r="E2606" s="4">
        <f>MONTH(SalesDataTable[[#This Row],[Order Date]])</f>
        <v>12</v>
      </c>
      <c r="F2606" s="16" t="str">
        <f>TEXT(SalesDataTable[[#This Row],[Order Date]],"MMM")</f>
        <v>Dec</v>
      </c>
      <c r="G2606" s="4" t="s">
        <v>6</v>
      </c>
      <c r="H2606" s="4" t="s">
        <v>49</v>
      </c>
      <c r="I2606" s="4" t="s">
        <v>2</v>
      </c>
      <c r="J2606" s="4" t="s">
        <v>3</v>
      </c>
      <c r="K2606" s="4" t="s">
        <v>9</v>
      </c>
      <c r="L2606" s="4" t="s">
        <v>37</v>
      </c>
      <c r="M2606" s="8">
        <v>1</v>
      </c>
      <c r="N2606" s="5">
        <v>154.12</v>
      </c>
      <c r="O2606" s="6">
        <v>0</v>
      </c>
      <c r="P2606" s="5">
        <v>77.45</v>
      </c>
      <c r="Q2606" s="5">
        <f t="shared" si="160"/>
        <v>154.12</v>
      </c>
      <c r="R2606" s="5">
        <f t="shared" si="161"/>
        <v>77.45</v>
      </c>
      <c r="S2606" s="5">
        <f t="shared" si="162"/>
        <v>76.67</v>
      </c>
      <c r="T2606" s="7">
        <f t="shared" si="163"/>
        <v>0.49746950428237735</v>
      </c>
    </row>
    <row r="2607" spans="1:20" ht="15.6">
      <c r="A2607" s="2">
        <v>3469</v>
      </c>
      <c r="B2607" s="3">
        <v>46372</v>
      </c>
      <c r="C2607" s="4">
        <f>YEAR(SalesDataTable[[#This Row],[Order Date]])</f>
        <v>2026</v>
      </c>
      <c r="D2607" s="16" t="str">
        <f>"Q"&amp;ROUNDUP(MONTH(SalesDataTable[[#This Row],[Order Date]])/3,0)</f>
        <v>Q4</v>
      </c>
      <c r="E2607" s="4">
        <f>MONTH(SalesDataTable[[#This Row],[Order Date]])</f>
        <v>12</v>
      </c>
      <c r="F2607" s="16" t="str">
        <f>TEXT(SalesDataTable[[#This Row],[Order Date]],"MMM")</f>
        <v>Dec</v>
      </c>
      <c r="G2607" s="4" t="s">
        <v>0</v>
      </c>
      <c r="H2607" s="4" t="s">
        <v>36</v>
      </c>
      <c r="I2607" s="4" t="s">
        <v>2</v>
      </c>
      <c r="J2607" s="4" t="s">
        <v>3</v>
      </c>
      <c r="K2607" s="4" t="s">
        <v>9</v>
      </c>
      <c r="L2607" s="4" t="s">
        <v>37</v>
      </c>
      <c r="M2607" s="8">
        <v>1</v>
      </c>
      <c r="N2607" s="5">
        <v>150.88</v>
      </c>
      <c r="O2607" s="6">
        <v>0.05</v>
      </c>
      <c r="P2607" s="5">
        <v>81.02</v>
      </c>
      <c r="Q2607" s="5">
        <f t="shared" si="160"/>
        <v>143.33599999999998</v>
      </c>
      <c r="R2607" s="5">
        <f t="shared" si="161"/>
        <v>81.02</v>
      </c>
      <c r="S2607" s="5">
        <f t="shared" si="162"/>
        <v>62.315999999999988</v>
      </c>
      <c r="T2607" s="7">
        <f t="shared" si="163"/>
        <v>0.43475470223809787</v>
      </c>
    </row>
    <row r="2608" spans="1:20" ht="15.6">
      <c r="A2608" s="2">
        <v>569</v>
      </c>
      <c r="B2608" s="3">
        <v>46373</v>
      </c>
      <c r="C2608" s="4">
        <f>YEAR(SalesDataTable[[#This Row],[Order Date]])</f>
        <v>2026</v>
      </c>
      <c r="D2608" s="16" t="str">
        <f>"Q"&amp;ROUNDUP(MONTH(SalesDataTable[[#This Row],[Order Date]])/3,0)</f>
        <v>Q4</v>
      </c>
      <c r="E2608" s="4">
        <f>MONTH(SalesDataTable[[#This Row],[Order Date]])</f>
        <v>12</v>
      </c>
      <c r="F2608" s="16" t="str">
        <f>TEXT(SalesDataTable[[#This Row],[Order Date]],"MMM")</f>
        <v>Dec</v>
      </c>
      <c r="G2608" s="4" t="s">
        <v>11</v>
      </c>
      <c r="H2608" s="4" t="s">
        <v>12</v>
      </c>
      <c r="I2608" s="4" t="s">
        <v>28</v>
      </c>
      <c r="J2608" s="4" t="s">
        <v>13</v>
      </c>
      <c r="K2608" s="4" t="s">
        <v>4</v>
      </c>
      <c r="L2608" s="4" t="s">
        <v>26</v>
      </c>
      <c r="M2608" s="8">
        <v>2</v>
      </c>
      <c r="N2608" s="5">
        <v>40.479999999999997</v>
      </c>
      <c r="O2608" s="6">
        <v>0</v>
      </c>
      <c r="P2608" s="5">
        <v>16.23</v>
      </c>
      <c r="Q2608" s="5">
        <f t="shared" si="160"/>
        <v>80.959999999999994</v>
      </c>
      <c r="R2608" s="5">
        <f t="shared" si="161"/>
        <v>32.46</v>
      </c>
      <c r="S2608" s="5">
        <f t="shared" si="162"/>
        <v>48.499999999999993</v>
      </c>
      <c r="T2608" s="7">
        <f t="shared" si="163"/>
        <v>0.5990612648221344</v>
      </c>
    </row>
    <row r="2609" spans="1:20" ht="15.6">
      <c r="A2609" s="2">
        <v>2404</v>
      </c>
      <c r="B2609" s="3">
        <v>46373</v>
      </c>
      <c r="C2609" s="4">
        <f>YEAR(SalesDataTable[[#This Row],[Order Date]])</f>
        <v>2026</v>
      </c>
      <c r="D2609" s="16" t="str">
        <f>"Q"&amp;ROUNDUP(MONTH(SalesDataTable[[#This Row],[Order Date]])/3,0)</f>
        <v>Q4</v>
      </c>
      <c r="E2609" s="4">
        <f>MONTH(SalesDataTable[[#This Row],[Order Date]])</f>
        <v>12</v>
      </c>
      <c r="F2609" s="16" t="str">
        <f>TEXT(SalesDataTable[[#This Row],[Order Date]],"MMM")</f>
        <v>Dec</v>
      </c>
      <c r="G2609" s="4" t="s">
        <v>11</v>
      </c>
      <c r="H2609" s="4" t="s">
        <v>39</v>
      </c>
      <c r="I2609" s="4" t="s">
        <v>28</v>
      </c>
      <c r="J2609" s="4" t="s">
        <v>16</v>
      </c>
      <c r="K2609" s="4" t="s">
        <v>14</v>
      </c>
      <c r="L2609" s="4" t="s">
        <v>48</v>
      </c>
      <c r="M2609" s="8">
        <v>3</v>
      </c>
      <c r="N2609" s="5">
        <v>163.34</v>
      </c>
      <c r="O2609" s="6">
        <v>0.1</v>
      </c>
      <c r="P2609" s="5">
        <v>88.53</v>
      </c>
      <c r="Q2609" s="5">
        <f t="shared" si="160"/>
        <v>441.01799999999997</v>
      </c>
      <c r="R2609" s="5">
        <f t="shared" si="161"/>
        <v>265.59000000000003</v>
      </c>
      <c r="S2609" s="5">
        <f t="shared" si="162"/>
        <v>175.42799999999994</v>
      </c>
      <c r="T2609" s="7">
        <f t="shared" si="163"/>
        <v>0.39777968246194023</v>
      </c>
    </row>
    <row r="2610" spans="1:20" ht="15.6">
      <c r="A2610" s="2">
        <v>4682</v>
      </c>
      <c r="B2610" s="3">
        <v>46373</v>
      </c>
      <c r="C2610" s="4">
        <f>YEAR(SalesDataTable[[#This Row],[Order Date]])</f>
        <v>2026</v>
      </c>
      <c r="D2610" s="16" t="str">
        <f>"Q"&amp;ROUNDUP(MONTH(SalesDataTable[[#This Row],[Order Date]])/3,0)</f>
        <v>Q4</v>
      </c>
      <c r="E2610" s="4">
        <f>MONTH(SalesDataTable[[#This Row],[Order Date]])</f>
        <v>12</v>
      </c>
      <c r="F2610" s="16" t="str">
        <f>TEXT(SalesDataTable[[#This Row],[Order Date]],"MMM")</f>
        <v>Dec</v>
      </c>
      <c r="G2610" s="4" t="s">
        <v>20</v>
      </c>
      <c r="H2610" s="4" t="s">
        <v>21</v>
      </c>
      <c r="I2610" s="4" t="s">
        <v>19</v>
      </c>
      <c r="J2610" s="4" t="s">
        <v>13</v>
      </c>
      <c r="K2610" s="4" t="s">
        <v>34</v>
      </c>
      <c r="L2610" s="4" t="s">
        <v>35</v>
      </c>
      <c r="M2610" s="8">
        <v>2</v>
      </c>
      <c r="N2610" s="5">
        <v>40.89</v>
      </c>
      <c r="O2610" s="6">
        <v>0</v>
      </c>
      <c r="P2610" s="5">
        <v>14.95</v>
      </c>
      <c r="Q2610" s="5">
        <f t="shared" si="160"/>
        <v>81.78</v>
      </c>
      <c r="R2610" s="5">
        <f t="shared" si="161"/>
        <v>29.9</v>
      </c>
      <c r="S2610" s="5">
        <f t="shared" si="162"/>
        <v>51.88</v>
      </c>
      <c r="T2610" s="7">
        <f t="shared" si="163"/>
        <v>0.63438493519197847</v>
      </c>
    </row>
    <row r="2611" spans="1:20" ht="15.6">
      <c r="A2611" s="2">
        <v>4888</v>
      </c>
      <c r="B2611" s="3">
        <v>46373</v>
      </c>
      <c r="C2611" s="4">
        <f>YEAR(SalesDataTable[[#This Row],[Order Date]])</f>
        <v>2026</v>
      </c>
      <c r="D2611" s="16" t="str">
        <f>"Q"&amp;ROUNDUP(MONTH(SalesDataTable[[#This Row],[Order Date]])/3,0)</f>
        <v>Q4</v>
      </c>
      <c r="E2611" s="4">
        <f>MONTH(SalesDataTable[[#This Row],[Order Date]])</f>
        <v>12</v>
      </c>
      <c r="F2611" s="16" t="str">
        <f>TEXT(SalesDataTable[[#This Row],[Order Date]],"MMM")</f>
        <v>Dec</v>
      </c>
      <c r="G2611" s="4" t="s">
        <v>11</v>
      </c>
      <c r="H2611" s="4" t="s">
        <v>12</v>
      </c>
      <c r="I2611" s="4" t="s">
        <v>28</v>
      </c>
      <c r="J2611" s="4" t="s">
        <v>13</v>
      </c>
      <c r="K2611" s="4" t="s">
        <v>34</v>
      </c>
      <c r="L2611" s="4" t="s">
        <v>35</v>
      </c>
      <c r="M2611" s="8">
        <v>1</v>
      </c>
      <c r="N2611" s="5">
        <v>40.159999999999997</v>
      </c>
      <c r="O2611" s="6">
        <v>0.15</v>
      </c>
      <c r="P2611" s="5">
        <v>14.46</v>
      </c>
      <c r="Q2611" s="5">
        <f t="shared" si="160"/>
        <v>34.135999999999996</v>
      </c>
      <c r="R2611" s="5">
        <f t="shared" si="161"/>
        <v>14.46</v>
      </c>
      <c r="S2611" s="5">
        <f t="shared" si="162"/>
        <v>19.675999999999995</v>
      </c>
      <c r="T2611" s="7">
        <f t="shared" si="163"/>
        <v>0.576400281228029</v>
      </c>
    </row>
    <row r="2612" spans="1:20" ht="15.6">
      <c r="A2612" s="2">
        <v>4923</v>
      </c>
      <c r="B2612" s="3">
        <v>46373</v>
      </c>
      <c r="C2612" s="4">
        <f>YEAR(SalesDataTable[[#This Row],[Order Date]])</f>
        <v>2026</v>
      </c>
      <c r="D2612" s="16" t="str">
        <f>"Q"&amp;ROUNDUP(MONTH(SalesDataTable[[#This Row],[Order Date]])/3,0)</f>
        <v>Q4</v>
      </c>
      <c r="E2612" s="4">
        <f>MONTH(SalesDataTable[[#This Row],[Order Date]])</f>
        <v>12</v>
      </c>
      <c r="F2612" s="16" t="str">
        <f>TEXT(SalesDataTable[[#This Row],[Order Date]],"MMM")</f>
        <v>Dec</v>
      </c>
      <c r="G2612" s="4" t="s">
        <v>20</v>
      </c>
      <c r="H2612" s="4" t="s">
        <v>47</v>
      </c>
      <c r="I2612" s="4" t="s">
        <v>2</v>
      </c>
      <c r="J2612" s="4" t="s">
        <v>13</v>
      </c>
      <c r="K2612" s="4" t="s">
        <v>23</v>
      </c>
      <c r="L2612" s="4" t="s">
        <v>40</v>
      </c>
      <c r="M2612" s="8">
        <v>2</v>
      </c>
      <c r="N2612" s="5">
        <v>79.86</v>
      </c>
      <c r="O2612" s="6">
        <v>0</v>
      </c>
      <c r="P2612" s="5">
        <v>39.049999999999997</v>
      </c>
      <c r="Q2612" s="5">
        <f t="shared" si="160"/>
        <v>159.72</v>
      </c>
      <c r="R2612" s="5">
        <f t="shared" si="161"/>
        <v>78.099999999999994</v>
      </c>
      <c r="S2612" s="5">
        <f t="shared" si="162"/>
        <v>81.62</v>
      </c>
      <c r="T2612" s="7">
        <f t="shared" si="163"/>
        <v>0.51101928374655647</v>
      </c>
    </row>
    <row r="2613" spans="1:20" ht="15.6">
      <c r="A2613" s="2">
        <v>131</v>
      </c>
      <c r="B2613" s="3">
        <v>46374</v>
      </c>
      <c r="C2613" s="4">
        <f>YEAR(SalesDataTable[[#This Row],[Order Date]])</f>
        <v>2026</v>
      </c>
      <c r="D2613" s="16" t="str">
        <f>"Q"&amp;ROUNDUP(MONTH(SalesDataTable[[#This Row],[Order Date]])/3,0)</f>
        <v>Q4</v>
      </c>
      <c r="E2613" s="4">
        <f>MONTH(SalesDataTable[[#This Row],[Order Date]])</f>
        <v>12</v>
      </c>
      <c r="F2613" s="16" t="str">
        <f>TEXT(SalesDataTable[[#This Row],[Order Date]],"MMM")</f>
        <v>Dec</v>
      </c>
      <c r="G2613" s="4" t="s">
        <v>6</v>
      </c>
      <c r="H2613" s="4" t="s">
        <v>41</v>
      </c>
      <c r="I2613" s="4" t="s">
        <v>28</v>
      </c>
      <c r="J2613" s="4" t="s">
        <v>3</v>
      </c>
      <c r="K2613" s="4" t="s">
        <v>23</v>
      </c>
      <c r="L2613" s="4" t="s">
        <v>51</v>
      </c>
      <c r="M2613" s="8">
        <v>2</v>
      </c>
      <c r="N2613" s="5">
        <v>123.42</v>
      </c>
      <c r="O2613" s="6">
        <v>0.1</v>
      </c>
      <c r="P2613" s="5">
        <v>60.03</v>
      </c>
      <c r="Q2613" s="5">
        <f t="shared" si="160"/>
        <v>222.15600000000001</v>
      </c>
      <c r="R2613" s="5">
        <f t="shared" si="161"/>
        <v>120.06</v>
      </c>
      <c r="S2613" s="5">
        <f t="shared" si="162"/>
        <v>102.096</v>
      </c>
      <c r="T2613" s="7">
        <f t="shared" si="163"/>
        <v>0.45956895154756117</v>
      </c>
    </row>
    <row r="2614" spans="1:20" ht="15.6">
      <c r="A2614" s="2">
        <v>349</v>
      </c>
      <c r="B2614" s="3">
        <v>46374</v>
      </c>
      <c r="C2614" s="4">
        <f>YEAR(SalesDataTable[[#This Row],[Order Date]])</f>
        <v>2026</v>
      </c>
      <c r="D2614" s="16" t="str">
        <f>"Q"&amp;ROUNDUP(MONTH(SalesDataTable[[#This Row],[Order Date]])/3,0)</f>
        <v>Q4</v>
      </c>
      <c r="E2614" s="4">
        <f>MONTH(SalesDataTable[[#This Row],[Order Date]])</f>
        <v>12</v>
      </c>
      <c r="F2614" s="16" t="str">
        <f>TEXT(SalesDataTable[[#This Row],[Order Date]],"MMM")</f>
        <v>Dec</v>
      </c>
      <c r="G2614" s="4" t="s">
        <v>11</v>
      </c>
      <c r="H2614" s="4" t="s">
        <v>12</v>
      </c>
      <c r="I2614" s="4" t="s">
        <v>2</v>
      </c>
      <c r="J2614" s="4" t="s">
        <v>3</v>
      </c>
      <c r="K2614" s="4" t="s">
        <v>14</v>
      </c>
      <c r="L2614" s="4" t="s">
        <v>32</v>
      </c>
      <c r="M2614" s="8">
        <v>1</v>
      </c>
      <c r="N2614" s="5">
        <v>47.61</v>
      </c>
      <c r="O2614" s="6">
        <v>0.05</v>
      </c>
      <c r="P2614" s="5">
        <v>18.18</v>
      </c>
      <c r="Q2614" s="5">
        <f t="shared" si="160"/>
        <v>45.229499999999994</v>
      </c>
      <c r="R2614" s="5">
        <f t="shared" si="161"/>
        <v>18.18</v>
      </c>
      <c r="S2614" s="5">
        <f t="shared" si="162"/>
        <v>27.049499999999995</v>
      </c>
      <c r="T2614" s="7">
        <f t="shared" si="163"/>
        <v>0.59804994527907662</v>
      </c>
    </row>
    <row r="2615" spans="1:20" ht="15.6">
      <c r="A2615" s="2">
        <v>1131</v>
      </c>
      <c r="B2615" s="3">
        <v>46374</v>
      </c>
      <c r="C2615" s="4">
        <f>YEAR(SalesDataTable[[#This Row],[Order Date]])</f>
        <v>2026</v>
      </c>
      <c r="D2615" s="16" t="str">
        <f>"Q"&amp;ROUNDUP(MONTH(SalesDataTable[[#This Row],[Order Date]])/3,0)</f>
        <v>Q4</v>
      </c>
      <c r="E2615" s="4">
        <f>MONTH(SalesDataTable[[#This Row],[Order Date]])</f>
        <v>12</v>
      </c>
      <c r="F2615" s="16" t="str">
        <f>TEXT(SalesDataTable[[#This Row],[Order Date]],"MMM")</f>
        <v>Dec</v>
      </c>
      <c r="G2615" s="4" t="s">
        <v>20</v>
      </c>
      <c r="H2615" s="4" t="s">
        <v>33</v>
      </c>
      <c r="I2615" s="4" t="s">
        <v>2</v>
      </c>
      <c r="J2615" s="4" t="s">
        <v>3</v>
      </c>
      <c r="K2615" s="4" t="s">
        <v>9</v>
      </c>
      <c r="L2615" s="4" t="s">
        <v>10</v>
      </c>
      <c r="M2615" s="8">
        <v>2</v>
      </c>
      <c r="N2615" s="5">
        <v>93.88</v>
      </c>
      <c r="O2615" s="6">
        <v>0.1</v>
      </c>
      <c r="P2615" s="5">
        <v>45.89</v>
      </c>
      <c r="Q2615" s="5">
        <f t="shared" si="160"/>
        <v>168.98400000000001</v>
      </c>
      <c r="R2615" s="5">
        <f t="shared" si="161"/>
        <v>91.78</v>
      </c>
      <c r="S2615" s="5">
        <f t="shared" si="162"/>
        <v>77.204000000000008</v>
      </c>
      <c r="T2615" s="7">
        <f t="shared" si="163"/>
        <v>0.45687165648818823</v>
      </c>
    </row>
    <row r="2616" spans="1:20" ht="15.6">
      <c r="A2616" s="2">
        <v>2738</v>
      </c>
      <c r="B2616" s="3">
        <v>46374</v>
      </c>
      <c r="C2616" s="4">
        <f>YEAR(SalesDataTable[[#This Row],[Order Date]])</f>
        <v>2026</v>
      </c>
      <c r="D2616" s="16" t="str">
        <f>"Q"&amp;ROUNDUP(MONTH(SalesDataTable[[#This Row],[Order Date]])/3,0)</f>
        <v>Q4</v>
      </c>
      <c r="E2616" s="4">
        <f>MONTH(SalesDataTable[[#This Row],[Order Date]])</f>
        <v>12</v>
      </c>
      <c r="F2616" s="16" t="str">
        <f>TEXT(SalesDataTable[[#This Row],[Order Date]],"MMM")</f>
        <v>Dec</v>
      </c>
      <c r="G2616" s="4" t="s">
        <v>6</v>
      </c>
      <c r="H2616" s="4" t="s">
        <v>41</v>
      </c>
      <c r="I2616" s="4" t="s">
        <v>2</v>
      </c>
      <c r="J2616" s="4" t="s">
        <v>13</v>
      </c>
      <c r="K2616" s="4" t="s">
        <v>9</v>
      </c>
      <c r="L2616" s="4" t="s">
        <v>17</v>
      </c>
      <c r="M2616" s="8">
        <v>3</v>
      </c>
      <c r="N2616" s="5">
        <v>145.43</v>
      </c>
      <c r="O2616" s="6">
        <v>0.05</v>
      </c>
      <c r="P2616" s="5">
        <v>81.72</v>
      </c>
      <c r="Q2616" s="5">
        <f t="shared" si="160"/>
        <v>414.47550000000001</v>
      </c>
      <c r="R2616" s="5">
        <f t="shared" si="161"/>
        <v>245.16</v>
      </c>
      <c r="S2616" s="5">
        <f t="shared" si="162"/>
        <v>169.31550000000001</v>
      </c>
      <c r="T2616" s="7">
        <f t="shared" si="163"/>
        <v>0.40850544845232106</v>
      </c>
    </row>
    <row r="2617" spans="1:20" ht="15.6">
      <c r="A2617" s="2">
        <v>4400</v>
      </c>
      <c r="B2617" s="3">
        <v>46374</v>
      </c>
      <c r="C2617" s="4">
        <f>YEAR(SalesDataTable[[#This Row],[Order Date]])</f>
        <v>2026</v>
      </c>
      <c r="D2617" s="16" t="str">
        <f>"Q"&amp;ROUNDUP(MONTH(SalesDataTable[[#This Row],[Order Date]])/3,0)</f>
        <v>Q4</v>
      </c>
      <c r="E2617" s="4">
        <f>MONTH(SalesDataTable[[#This Row],[Order Date]])</f>
        <v>12</v>
      </c>
      <c r="F2617" s="16" t="str">
        <f>TEXT(SalesDataTable[[#This Row],[Order Date]],"MMM")</f>
        <v>Dec</v>
      </c>
      <c r="G2617" s="4" t="s">
        <v>20</v>
      </c>
      <c r="H2617" s="4" t="s">
        <v>21</v>
      </c>
      <c r="I2617" s="4" t="s">
        <v>2</v>
      </c>
      <c r="J2617" s="4" t="s">
        <v>3</v>
      </c>
      <c r="K2617" s="4" t="s">
        <v>14</v>
      </c>
      <c r="L2617" s="4" t="s">
        <v>15</v>
      </c>
      <c r="M2617" s="8">
        <v>2</v>
      </c>
      <c r="N2617" s="5">
        <v>36.89</v>
      </c>
      <c r="O2617" s="6">
        <v>0.1</v>
      </c>
      <c r="P2617" s="5">
        <v>13.74</v>
      </c>
      <c r="Q2617" s="5">
        <f t="shared" si="160"/>
        <v>66.402000000000001</v>
      </c>
      <c r="R2617" s="5">
        <f t="shared" si="161"/>
        <v>27.48</v>
      </c>
      <c r="S2617" s="5">
        <f t="shared" si="162"/>
        <v>38.921999999999997</v>
      </c>
      <c r="T2617" s="7">
        <f t="shared" si="163"/>
        <v>0.58615704346254627</v>
      </c>
    </row>
    <row r="2618" spans="1:20" ht="15.6">
      <c r="A2618" s="2">
        <v>3122</v>
      </c>
      <c r="B2618" s="3">
        <v>46375</v>
      </c>
      <c r="C2618" s="4">
        <f>YEAR(SalesDataTable[[#This Row],[Order Date]])</f>
        <v>2026</v>
      </c>
      <c r="D2618" s="16" t="str">
        <f>"Q"&amp;ROUNDUP(MONTH(SalesDataTable[[#This Row],[Order Date]])/3,0)</f>
        <v>Q4</v>
      </c>
      <c r="E2618" s="4">
        <f>MONTH(SalesDataTable[[#This Row],[Order Date]])</f>
        <v>12</v>
      </c>
      <c r="F2618" s="16" t="str">
        <f>TEXT(SalesDataTable[[#This Row],[Order Date]],"MMM")</f>
        <v>Dec</v>
      </c>
      <c r="G2618" s="4" t="s">
        <v>0</v>
      </c>
      <c r="H2618" s="4" t="s">
        <v>1</v>
      </c>
      <c r="I2618" s="4" t="s">
        <v>28</v>
      </c>
      <c r="J2618" s="4" t="s">
        <v>3</v>
      </c>
      <c r="K2618" s="4" t="s">
        <v>9</v>
      </c>
      <c r="L2618" s="4" t="s">
        <v>17</v>
      </c>
      <c r="M2618" s="8">
        <v>1</v>
      </c>
      <c r="N2618" s="5">
        <v>145.44</v>
      </c>
      <c r="O2618" s="6">
        <v>0.1</v>
      </c>
      <c r="P2618" s="5">
        <v>80.42</v>
      </c>
      <c r="Q2618" s="5">
        <f t="shared" si="160"/>
        <v>130.89600000000002</v>
      </c>
      <c r="R2618" s="5">
        <f t="shared" si="161"/>
        <v>80.42</v>
      </c>
      <c r="S2618" s="5">
        <f t="shared" si="162"/>
        <v>50.476000000000013</v>
      </c>
      <c r="T2618" s="7">
        <f t="shared" si="163"/>
        <v>0.38561911746730232</v>
      </c>
    </row>
    <row r="2619" spans="1:20" ht="15.6">
      <c r="A2619" s="2">
        <v>4572</v>
      </c>
      <c r="B2619" s="3">
        <v>46375</v>
      </c>
      <c r="C2619" s="4">
        <f>YEAR(SalesDataTable[[#This Row],[Order Date]])</f>
        <v>2026</v>
      </c>
      <c r="D2619" s="16" t="str">
        <f>"Q"&amp;ROUNDUP(MONTH(SalesDataTable[[#This Row],[Order Date]])/3,0)</f>
        <v>Q4</v>
      </c>
      <c r="E2619" s="4">
        <f>MONTH(SalesDataTable[[#This Row],[Order Date]])</f>
        <v>12</v>
      </c>
      <c r="F2619" s="16" t="str">
        <f>TEXT(SalesDataTable[[#This Row],[Order Date]],"MMM")</f>
        <v>Dec</v>
      </c>
      <c r="G2619" s="4" t="s">
        <v>0</v>
      </c>
      <c r="H2619" s="4" t="s">
        <v>50</v>
      </c>
      <c r="I2619" s="4" t="s">
        <v>2</v>
      </c>
      <c r="J2619" s="4" t="s">
        <v>13</v>
      </c>
      <c r="K2619" s="4" t="s">
        <v>34</v>
      </c>
      <c r="L2619" s="4" t="s">
        <v>45</v>
      </c>
      <c r="M2619" s="8">
        <v>2</v>
      </c>
      <c r="N2619" s="5">
        <v>51.56</v>
      </c>
      <c r="O2619" s="6">
        <v>0</v>
      </c>
      <c r="P2619" s="5">
        <v>21.9</v>
      </c>
      <c r="Q2619" s="5">
        <f t="shared" si="160"/>
        <v>103.12</v>
      </c>
      <c r="R2619" s="5">
        <f t="shared" si="161"/>
        <v>43.8</v>
      </c>
      <c r="S2619" s="5">
        <f t="shared" si="162"/>
        <v>59.320000000000007</v>
      </c>
      <c r="T2619" s="7">
        <f t="shared" si="163"/>
        <v>0.57525213343677273</v>
      </c>
    </row>
    <row r="2620" spans="1:20" ht="15.6">
      <c r="A2620" s="2">
        <v>4783</v>
      </c>
      <c r="B2620" s="3">
        <v>46375</v>
      </c>
      <c r="C2620" s="4">
        <f>YEAR(SalesDataTable[[#This Row],[Order Date]])</f>
        <v>2026</v>
      </c>
      <c r="D2620" s="16" t="str">
        <f>"Q"&amp;ROUNDUP(MONTH(SalesDataTable[[#This Row],[Order Date]])/3,0)</f>
        <v>Q4</v>
      </c>
      <c r="E2620" s="4">
        <f>MONTH(SalesDataTable[[#This Row],[Order Date]])</f>
        <v>12</v>
      </c>
      <c r="F2620" s="16" t="str">
        <f>TEXT(SalesDataTable[[#This Row],[Order Date]],"MMM")</f>
        <v>Dec</v>
      </c>
      <c r="G2620" s="4" t="s">
        <v>20</v>
      </c>
      <c r="H2620" s="4" t="s">
        <v>31</v>
      </c>
      <c r="I2620" s="4" t="s">
        <v>2</v>
      </c>
      <c r="J2620" s="4" t="s">
        <v>13</v>
      </c>
      <c r="K2620" s="4" t="s">
        <v>23</v>
      </c>
      <c r="L2620" s="4" t="s">
        <v>51</v>
      </c>
      <c r="M2620" s="8">
        <v>2</v>
      </c>
      <c r="N2620" s="5">
        <v>122</v>
      </c>
      <c r="O2620" s="6">
        <v>0.15</v>
      </c>
      <c r="P2620" s="5">
        <v>60.01</v>
      </c>
      <c r="Q2620" s="5">
        <f t="shared" si="160"/>
        <v>207.4</v>
      </c>
      <c r="R2620" s="5">
        <f t="shared" si="161"/>
        <v>120.02</v>
      </c>
      <c r="S2620" s="5">
        <f t="shared" si="162"/>
        <v>87.38000000000001</v>
      </c>
      <c r="T2620" s="7">
        <f t="shared" si="163"/>
        <v>0.4213114754098361</v>
      </c>
    </row>
    <row r="2621" spans="1:20" ht="15.6">
      <c r="A2621" s="2">
        <v>5055</v>
      </c>
      <c r="B2621" s="3">
        <v>46375</v>
      </c>
      <c r="C2621" s="4">
        <f>YEAR(SalesDataTable[[#This Row],[Order Date]])</f>
        <v>2026</v>
      </c>
      <c r="D2621" s="16" t="str">
        <f>"Q"&amp;ROUNDUP(MONTH(SalesDataTable[[#This Row],[Order Date]])/3,0)</f>
        <v>Q4</v>
      </c>
      <c r="E2621" s="4">
        <f>MONTH(SalesDataTable[[#This Row],[Order Date]])</f>
        <v>12</v>
      </c>
      <c r="F2621" s="16" t="str">
        <f>TEXT(SalesDataTable[[#This Row],[Order Date]],"MMM")</f>
        <v>Dec</v>
      </c>
      <c r="G2621" s="4" t="s">
        <v>11</v>
      </c>
      <c r="H2621" s="4" t="s">
        <v>18</v>
      </c>
      <c r="I2621" s="4" t="s">
        <v>28</v>
      </c>
      <c r="J2621" s="4" t="s">
        <v>13</v>
      </c>
      <c r="K2621" s="4" t="s">
        <v>9</v>
      </c>
      <c r="L2621" s="4" t="s">
        <v>46</v>
      </c>
      <c r="M2621" s="8">
        <v>1</v>
      </c>
      <c r="N2621" s="5">
        <v>71.89</v>
      </c>
      <c r="O2621" s="6">
        <v>0.15</v>
      </c>
      <c r="P2621" s="5">
        <v>32.409999999999997</v>
      </c>
      <c r="Q2621" s="5">
        <f t="shared" si="160"/>
        <v>61.106499999999997</v>
      </c>
      <c r="R2621" s="5">
        <f t="shared" si="161"/>
        <v>32.409999999999997</v>
      </c>
      <c r="S2621" s="5">
        <f t="shared" si="162"/>
        <v>28.6965</v>
      </c>
      <c r="T2621" s="7">
        <f t="shared" si="163"/>
        <v>0.46961452545964832</v>
      </c>
    </row>
    <row r="2622" spans="1:20" ht="15.6">
      <c r="A2622" s="2">
        <v>5100</v>
      </c>
      <c r="B2622" s="3">
        <v>46375</v>
      </c>
      <c r="C2622" s="4">
        <f>YEAR(SalesDataTable[[#This Row],[Order Date]])</f>
        <v>2026</v>
      </c>
      <c r="D2622" s="16" t="str">
        <f>"Q"&amp;ROUNDUP(MONTH(SalesDataTable[[#This Row],[Order Date]])/3,0)</f>
        <v>Q4</v>
      </c>
      <c r="E2622" s="4">
        <f>MONTH(SalesDataTable[[#This Row],[Order Date]])</f>
        <v>12</v>
      </c>
      <c r="F2622" s="16" t="str">
        <f>TEXT(SalesDataTable[[#This Row],[Order Date]],"MMM")</f>
        <v>Dec</v>
      </c>
      <c r="G2622" s="4" t="s">
        <v>11</v>
      </c>
      <c r="H2622" s="4" t="s">
        <v>25</v>
      </c>
      <c r="I2622" s="4" t="s">
        <v>2</v>
      </c>
      <c r="J2622" s="4" t="s">
        <v>3</v>
      </c>
      <c r="K2622" s="4" t="s">
        <v>9</v>
      </c>
      <c r="L2622" s="4" t="s">
        <v>46</v>
      </c>
      <c r="M2622" s="8">
        <v>2</v>
      </c>
      <c r="N2622" s="5">
        <v>70.59</v>
      </c>
      <c r="O2622" s="6">
        <v>0.15</v>
      </c>
      <c r="P2622" s="5">
        <v>31.56</v>
      </c>
      <c r="Q2622" s="5">
        <f t="shared" si="160"/>
        <v>120.003</v>
      </c>
      <c r="R2622" s="5">
        <f t="shared" si="161"/>
        <v>63.12</v>
      </c>
      <c r="S2622" s="5">
        <f t="shared" si="162"/>
        <v>56.883000000000003</v>
      </c>
      <c r="T2622" s="7">
        <f t="shared" si="163"/>
        <v>0.47401314967125824</v>
      </c>
    </row>
    <row r="2623" spans="1:20" ht="15.6">
      <c r="A2623" s="2">
        <v>488</v>
      </c>
      <c r="B2623" s="3">
        <v>46376</v>
      </c>
      <c r="C2623" s="4">
        <f>YEAR(SalesDataTable[[#This Row],[Order Date]])</f>
        <v>2026</v>
      </c>
      <c r="D2623" s="16" t="str">
        <f>"Q"&amp;ROUNDUP(MONTH(SalesDataTable[[#This Row],[Order Date]])/3,0)</f>
        <v>Q4</v>
      </c>
      <c r="E2623" s="4">
        <f>MONTH(SalesDataTable[[#This Row],[Order Date]])</f>
        <v>12</v>
      </c>
      <c r="F2623" s="16" t="str">
        <f>TEXT(SalesDataTable[[#This Row],[Order Date]],"MMM")</f>
        <v>Dec</v>
      </c>
      <c r="G2623" s="4" t="s">
        <v>20</v>
      </c>
      <c r="H2623" s="4" t="s">
        <v>31</v>
      </c>
      <c r="I2623" s="4" t="s">
        <v>2</v>
      </c>
      <c r="J2623" s="4" t="s">
        <v>3</v>
      </c>
      <c r="K2623" s="4" t="s">
        <v>9</v>
      </c>
      <c r="L2623" s="4" t="s">
        <v>17</v>
      </c>
      <c r="M2623" s="8">
        <v>4</v>
      </c>
      <c r="N2623" s="5">
        <v>141.91</v>
      </c>
      <c r="O2623" s="6">
        <v>0.05</v>
      </c>
      <c r="P2623" s="5">
        <v>80.260000000000005</v>
      </c>
      <c r="Q2623" s="5">
        <f t="shared" si="160"/>
        <v>539.25799999999992</v>
      </c>
      <c r="R2623" s="5">
        <f t="shared" si="161"/>
        <v>321.04000000000002</v>
      </c>
      <c r="S2623" s="5">
        <f t="shared" si="162"/>
        <v>218.2179999999999</v>
      </c>
      <c r="T2623" s="7">
        <f t="shared" si="163"/>
        <v>0.40466344495584661</v>
      </c>
    </row>
    <row r="2624" spans="1:20" ht="15.6">
      <c r="A2624" s="2">
        <v>710</v>
      </c>
      <c r="B2624" s="3">
        <v>46376</v>
      </c>
      <c r="C2624" s="4">
        <f>YEAR(SalesDataTable[[#This Row],[Order Date]])</f>
        <v>2026</v>
      </c>
      <c r="D2624" s="16" t="str">
        <f>"Q"&amp;ROUNDUP(MONTH(SalesDataTable[[#This Row],[Order Date]])/3,0)</f>
        <v>Q4</v>
      </c>
      <c r="E2624" s="4">
        <f>MONTH(SalesDataTable[[#This Row],[Order Date]])</f>
        <v>12</v>
      </c>
      <c r="F2624" s="16" t="str">
        <f>TEXT(SalesDataTable[[#This Row],[Order Date]],"MMM")</f>
        <v>Dec</v>
      </c>
      <c r="G2624" s="4" t="s">
        <v>6</v>
      </c>
      <c r="H2624" s="4" t="s">
        <v>27</v>
      </c>
      <c r="I2624" s="4" t="s">
        <v>8</v>
      </c>
      <c r="J2624" s="4" t="s">
        <v>16</v>
      </c>
      <c r="K2624" s="4" t="s">
        <v>9</v>
      </c>
      <c r="L2624" s="4" t="s">
        <v>17</v>
      </c>
      <c r="M2624" s="8">
        <v>3</v>
      </c>
      <c r="N2624" s="5">
        <v>140.4</v>
      </c>
      <c r="O2624" s="6">
        <v>0.2</v>
      </c>
      <c r="P2624" s="5">
        <v>81.760000000000005</v>
      </c>
      <c r="Q2624" s="5">
        <f t="shared" si="160"/>
        <v>336.96000000000004</v>
      </c>
      <c r="R2624" s="5">
        <f t="shared" si="161"/>
        <v>245.28000000000003</v>
      </c>
      <c r="S2624" s="5">
        <f t="shared" si="162"/>
        <v>91.68</v>
      </c>
      <c r="T2624" s="7">
        <f t="shared" si="163"/>
        <v>0.27207977207977208</v>
      </c>
    </row>
    <row r="2625" spans="1:20" ht="15.6">
      <c r="A2625" s="2">
        <v>1009</v>
      </c>
      <c r="B2625" s="3">
        <v>46376</v>
      </c>
      <c r="C2625" s="4">
        <f>YEAR(SalesDataTable[[#This Row],[Order Date]])</f>
        <v>2026</v>
      </c>
      <c r="D2625" s="16" t="str">
        <f>"Q"&amp;ROUNDUP(MONTH(SalesDataTable[[#This Row],[Order Date]])/3,0)</f>
        <v>Q4</v>
      </c>
      <c r="E2625" s="4">
        <f>MONTH(SalesDataTable[[#This Row],[Order Date]])</f>
        <v>12</v>
      </c>
      <c r="F2625" s="16" t="str">
        <f>TEXT(SalesDataTable[[#This Row],[Order Date]],"MMM")</f>
        <v>Dec</v>
      </c>
      <c r="G2625" s="4" t="s">
        <v>20</v>
      </c>
      <c r="H2625" s="4" t="s">
        <v>47</v>
      </c>
      <c r="I2625" s="4" t="s">
        <v>28</v>
      </c>
      <c r="J2625" s="4" t="s">
        <v>3</v>
      </c>
      <c r="K2625" s="4" t="s">
        <v>9</v>
      </c>
      <c r="L2625" s="4" t="s">
        <v>46</v>
      </c>
      <c r="M2625" s="8">
        <v>2</v>
      </c>
      <c r="N2625" s="5">
        <v>72.349999999999994</v>
      </c>
      <c r="O2625" s="6">
        <v>0.15</v>
      </c>
      <c r="P2625" s="5">
        <v>32.44</v>
      </c>
      <c r="Q2625" s="5">
        <f t="shared" si="160"/>
        <v>122.99499999999999</v>
      </c>
      <c r="R2625" s="5">
        <f t="shared" si="161"/>
        <v>64.88</v>
      </c>
      <c r="S2625" s="5">
        <f t="shared" si="162"/>
        <v>58.114999999999995</v>
      </c>
      <c r="T2625" s="7">
        <f t="shared" si="163"/>
        <v>0.47249888206837676</v>
      </c>
    </row>
    <row r="2626" spans="1:20" ht="15.6">
      <c r="A2626" s="2">
        <v>1231</v>
      </c>
      <c r="B2626" s="3">
        <v>46376</v>
      </c>
      <c r="C2626" s="4">
        <f>YEAR(SalesDataTable[[#This Row],[Order Date]])</f>
        <v>2026</v>
      </c>
      <c r="D2626" s="16" t="str">
        <f>"Q"&amp;ROUNDUP(MONTH(SalesDataTable[[#This Row],[Order Date]])/3,0)</f>
        <v>Q4</v>
      </c>
      <c r="E2626" s="4">
        <f>MONTH(SalesDataTable[[#This Row],[Order Date]])</f>
        <v>12</v>
      </c>
      <c r="F2626" s="16" t="str">
        <f>TEXT(SalesDataTable[[#This Row],[Order Date]],"MMM")</f>
        <v>Dec</v>
      </c>
      <c r="G2626" s="4" t="s">
        <v>20</v>
      </c>
      <c r="H2626" s="4" t="s">
        <v>33</v>
      </c>
      <c r="I2626" s="4" t="s">
        <v>2</v>
      </c>
      <c r="J2626" s="4" t="s">
        <v>13</v>
      </c>
      <c r="K2626" s="4" t="s">
        <v>23</v>
      </c>
      <c r="L2626" s="4" t="s">
        <v>51</v>
      </c>
      <c r="M2626" s="8">
        <v>4</v>
      </c>
      <c r="N2626" s="5">
        <v>120.8</v>
      </c>
      <c r="O2626" s="6">
        <v>0.1</v>
      </c>
      <c r="P2626" s="5">
        <v>59.93</v>
      </c>
      <c r="Q2626" s="5">
        <f t="shared" ref="Q2626:Q2689" si="164">M2626*N2626*(1-O2626)</f>
        <v>434.88</v>
      </c>
      <c r="R2626" s="5">
        <f t="shared" ref="R2626:R2689" si="165">M2626*P2626</f>
        <v>239.72</v>
      </c>
      <c r="S2626" s="5">
        <f t="shared" ref="S2626:S2689" si="166">Q2626-R2626</f>
        <v>195.16</v>
      </c>
      <c r="T2626" s="7">
        <f t="shared" ref="T2626:T2689" si="167">IFERROR(S2626/Q2626,0)</f>
        <v>0.44876747608535689</v>
      </c>
    </row>
    <row r="2627" spans="1:20" ht="15.6">
      <c r="A2627" s="2">
        <v>1445</v>
      </c>
      <c r="B2627" s="3">
        <v>46376</v>
      </c>
      <c r="C2627" s="4">
        <f>YEAR(SalesDataTable[[#This Row],[Order Date]])</f>
        <v>2026</v>
      </c>
      <c r="D2627" s="16" t="str">
        <f>"Q"&amp;ROUNDUP(MONTH(SalesDataTable[[#This Row],[Order Date]])/3,0)</f>
        <v>Q4</v>
      </c>
      <c r="E2627" s="4">
        <f>MONTH(SalesDataTable[[#This Row],[Order Date]])</f>
        <v>12</v>
      </c>
      <c r="F2627" s="16" t="str">
        <f>TEXT(SalesDataTable[[#This Row],[Order Date]],"MMM")</f>
        <v>Dec</v>
      </c>
      <c r="G2627" s="4" t="s">
        <v>20</v>
      </c>
      <c r="H2627" s="4" t="s">
        <v>31</v>
      </c>
      <c r="I2627" s="4" t="s">
        <v>2</v>
      </c>
      <c r="J2627" s="4" t="s">
        <v>13</v>
      </c>
      <c r="K2627" s="4" t="s">
        <v>9</v>
      </c>
      <c r="L2627" s="4" t="s">
        <v>46</v>
      </c>
      <c r="M2627" s="8">
        <v>1</v>
      </c>
      <c r="N2627" s="5">
        <v>71.23</v>
      </c>
      <c r="O2627" s="6">
        <v>0</v>
      </c>
      <c r="P2627" s="5">
        <v>31.63</v>
      </c>
      <c r="Q2627" s="5">
        <f t="shared" si="164"/>
        <v>71.23</v>
      </c>
      <c r="R2627" s="5">
        <f t="shared" si="165"/>
        <v>31.63</v>
      </c>
      <c r="S2627" s="5">
        <f t="shared" si="166"/>
        <v>39.600000000000009</v>
      </c>
      <c r="T2627" s="7">
        <f t="shared" si="167"/>
        <v>0.55594552856942303</v>
      </c>
    </row>
    <row r="2628" spans="1:20" ht="15.6">
      <c r="A2628" s="2">
        <v>2842</v>
      </c>
      <c r="B2628" s="3">
        <v>46376</v>
      </c>
      <c r="C2628" s="4">
        <f>YEAR(SalesDataTable[[#This Row],[Order Date]])</f>
        <v>2026</v>
      </c>
      <c r="D2628" s="16" t="str">
        <f>"Q"&amp;ROUNDUP(MONTH(SalesDataTable[[#This Row],[Order Date]])/3,0)</f>
        <v>Q4</v>
      </c>
      <c r="E2628" s="4">
        <f>MONTH(SalesDataTable[[#This Row],[Order Date]])</f>
        <v>12</v>
      </c>
      <c r="F2628" s="16" t="str">
        <f>TEXT(SalesDataTable[[#This Row],[Order Date]],"MMM")</f>
        <v>Dec</v>
      </c>
      <c r="G2628" s="4" t="s">
        <v>11</v>
      </c>
      <c r="H2628" s="4" t="s">
        <v>39</v>
      </c>
      <c r="I2628" s="4" t="s">
        <v>8</v>
      </c>
      <c r="J2628" s="4" t="s">
        <v>16</v>
      </c>
      <c r="K2628" s="4" t="s">
        <v>4</v>
      </c>
      <c r="L2628" s="4" t="s">
        <v>22</v>
      </c>
      <c r="M2628" s="8">
        <v>5</v>
      </c>
      <c r="N2628" s="5">
        <v>51.02</v>
      </c>
      <c r="O2628" s="6">
        <v>0.05</v>
      </c>
      <c r="P2628" s="5">
        <v>22.56</v>
      </c>
      <c r="Q2628" s="5">
        <f t="shared" si="164"/>
        <v>242.345</v>
      </c>
      <c r="R2628" s="5">
        <f t="shared" si="165"/>
        <v>112.8</v>
      </c>
      <c r="S2628" s="5">
        <f t="shared" si="166"/>
        <v>129.54500000000002</v>
      </c>
      <c r="T2628" s="7">
        <f t="shared" si="167"/>
        <v>0.5345478553302111</v>
      </c>
    </row>
    <row r="2629" spans="1:20" ht="15.6">
      <c r="A2629" s="2">
        <v>3783</v>
      </c>
      <c r="B2629" s="3">
        <v>46376</v>
      </c>
      <c r="C2629" s="4">
        <f>YEAR(SalesDataTable[[#This Row],[Order Date]])</f>
        <v>2026</v>
      </c>
      <c r="D2629" s="16" t="str">
        <f>"Q"&amp;ROUNDUP(MONTH(SalesDataTable[[#This Row],[Order Date]])/3,0)</f>
        <v>Q4</v>
      </c>
      <c r="E2629" s="4">
        <f>MONTH(SalesDataTable[[#This Row],[Order Date]])</f>
        <v>12</v>
      </c>
      <c r="F2629" s="16" t="str">
        <f>TEXT(SalesDataTable[[#This Row],[Order Date]],"MMM")</f>
        <v>Dec</v>
      </c>
      <c r="G2629" s="4" t="s">
        <v>11</v>
      </c>
      <c r="H2629" s="4" t="s">
        <v>12</v>
      </c>
      <c r="I2629" s="4" t="s">
        <v>28</v>
      </c>
      <c r="J2629" s="4" t="s">
        <v>13</v>
      </c>
      <c r="K2629" s="4" t="s">
        <v>14</v>
      </c>
      <c r="L2629" s="4" t="s">
        <v>44</v>
      </c>
      <c r="M2629" s="8">
        <v>1</v>
      </c>
      <c r="N2629" s="5">
        <v>130.52000000000001</v>
      </c>
      <c r="O2629" s="6">
        <v>0.1</v>
      </c>
      <c r="P2629" s="5">
        <v>66.09</v>
      </c>
      <c r="Q2629" s="5">
        <f t="shared" si="164"/>
        <v>117.46800000000002</v>
      </c>
      <c r="R2629" s="5">
        <f t="shared" si="165"/>
        <v>66.09</v>
      </c>
      <c r="S2629" s="5">
        <f t="shared" si="166"/>
        <v>51.378000000000014</v>
      </c>
      <c r="T2629" s="7">
        <f t="shared" si="167"/>
        <v>0.43737869036673821</v>
      </c>
    </row>
    <row r="2630" spans="1:20" ht="15.6">
      <c r="A2630" s="2">
        <v>4484</v>
      </c>
      <c r="B2630" s="3">
        <v>46376</v>
      </c>
      <c r="C2630" s="4">
        <f>YEAR(SalesDataTable[[#This Row],[Order Date]])</f>
        <v>2026</v>
      </c>
      <c r="D2630" s="16" t="str">
        <f>"Q"&amp;ROUNDUP(MONTH(SalesDataTable[[#This Row],[Order Date]])/3,0)</f>
        <v>Q4</v>
      </c>
      <c r="E2630" s="4">
        <f>MONTH(SalesDataTable[[#This Row],[Order Date]])</f>
        <v>12</v>
      </c>
      <c r="F2630" s="16" t="str">
        <f>TEXT(SalesDataTable[[#This Row],[Order Date]],"MMM")</f>
        <v>Dec</v>
      </c>
      <c r="G2630" s="4" t="s">
        <v>6</v>
      </c>
      <c r="H2630" s="4" t="s">
        <v>49</v>
      </c>
      <c r="I2630" s="4" t="s">
        <v>2</v>
      </c>
      <c r="J2630" s="4" t="s">
        <v>3</v>
      </c>
      <c r="K2630" s="4" t="s">
        <v>4</v>
      </c>
      <c r="L2630" s="4" t="s">
        <v>5</v>
      </c>
      <c r="M2630" s="8">
        <v>2</v>
      </c>
      <c r="N2630" s="5">
        <v>79.87</v>
      </c>
      <c r="O2630" s="6">
        <v>0.15</v>
      </c>
      <c r="P2630" s="5">
        <v>41.9</v>
      </c>
      <c r="Q2630" s="5">
        <f t="shared" si="164"/>
        <v>135.779</v>
      </c>
      <c r="R2630" s="5">
        <f t="shared" si="165"/>
        <v>83.8</v>
      </c>
      <c r="S2630" s="5">
        <f t="shared" si="166"/>
        <v>51.978999999999999</v>
      </c>
      <c r="T2630" s="7">
        <f t="shared" si="167"/>
        <v>0.38282061290773978</v>
      </c>
    </row>
    <row r="2631" spans="1:20" ht="15.6">
      <c r="A2631" s="2">
        <v>4597</v>
      </c>
      <c r="B2631" s="3">
        <v>46376</v>
      </c>
      <c r="C2631" s="4">
        <f>YEAR(SalesDataTable[[#This Row],[Order Date]])</f>
        <v>2026</v>
      </c>
      <c r="D2631" s="16" t="str">
        <f>"Q"&amp;ROUNDUP(MONTH(SalesDataTable[[#This Row],[Order Date]])/3,0)</f>
        <v>Q4</v>
      </c>
      <c r="E2631" s="4">
        <f>MONTH(SalesDataTable[[#This Row],[Order Date]])</f>
        <v>12</v>
      </c>
      <c r="F2631" s="16" t="str">
        <f>TEXT(SalesDataTable[[#This Row],[Order Date]],"MMM")</f>
        <v>Dec</v>
      </c>
      <c r="G2631" s="4" t="s">
        <v>20</v>
      </c>
      <c r="H2631" s="4" t="s">
        <v>47</v>
      </c>
      <c r="I2631" s="4" t="s">
        <v>2</v>
      </c>
      <c r="J2631" s="4" t="s">
        <v>3</v>
      </c>
      <c r="K2631" s="4" t="s">
        <v>9</v>
      </c>
      <c r="L2631" s="4" t="s">
        <v>46</v>
      </c>
      <c r="M2631" s="8">
        <v>3</v>
      </c>
      <c r="N2631" s="5">
        <v>71.3</v>
      </c>
      <c r="O2631" s="6">
        <v>0.1</v>
      </c>
      <c r="P2631" s="5">
        <v>32.93</v>
      </c>
      <c r="Q2631" s="5">
        <f t="shared" si="164"/>
        <v>192.51</v>
      </c>
      <c r="R2631" s="5">
        <f t="shared" si="165"/>
        <v>98.789999999999992</v>
      </c>
      <c r="S2631" s="5">
        <f t="shared" si="166"/>
        <v>93.72</v>
      </c>
      <c r="T2631" s="7">
        <f t="shared" si="167"/>
        <v>0.48683185289075892</v>
      </c>
    </row>
    <row r="2632" spans="1:20" ht="15.6">
      <c r="A2632" s="2">
        <v>4917</v>
      </c>
      <c r="B2632" s="3">
        <v>46376</v>
      </c>
      <c r="C2632" s="4">
        <f>YEAR(SalesDataTable[[#This Row],[Order Date]])</f>
        <v>2026</v>
      </c>
      <c r="D2632" s="16" t="str">
        <f>"Q"&amp;ROUNDUP(MONTH(SalesDataTable[[#This Row],[Order Date]])/3,0)</f>
        <v>Q4</v>
      </c>
      <c r="E2632" s="4">
        <f>MONTH(SalesDataTable[[#This Row],[Order Date]])</f>
        <v>12</v>
      </c>
      <c r="F2632" s="16" t="str">
        <f>TEXT(SalesDataTable[[#This Row],[Order Date]],"MMM")</f>
        <v>Dec</v>
      </c>
      <c r="G2632" s="4" t="s">
        <v>0</v>
      </c>
      <c r="H2632" s="4" t="s">
        <v>36</v>
      </c>
      <c r="I2632" s="4" t="s">
        <v>2</v>
      </c>
      <c r="J2632" s="4" t="s">
        <v>3</v>
      </c>
      <c r="K2632" s="4" t="s">
        <v>23</v>
      </c>
      <c r="L2632" s="4" t="s">
        <v>51</v>
      </c>
      <c r="M2632" s="8">
        <v>2</v>
      </c>
      <c r="N2632" s="5">
        <v>122.95</v>
      </c>
      <c r="O2632" s="6">
        <v>0.1</v>
      </c>
      <c r="P2632" s="5">
        <v>59.79</v>
      </c>
      <c r="Q2632" s="5">
        <f t="shared" si="164"/>
        <v>221.31</v>
      </c>
      <c r="R2632" s="5">
        <f t="shared" si="165"/>
        <v>119.58</v>
      </c>
      <c r="S2632" s="5">
        <f t="shared" si="166"/>
        <v>101.73</v>
      </c>
      <c r="T2632" s="7">
        <f t="shared" si="167"/>
        <v>0.45967195336857802</v>
      </c>
    </row>
    <row r="2633" spans="1:20" ht="15.6">
      <c r="A2633" s="2">
        <v>629</v>
      </c>
      <c r="B2633" s="3">
        <v>46377</v>
      </c>
      <c r="C2633" s="4">
        <f>YEAR(SalesDataTable[[#This Row],[Order Date]])</f>
        <v>2026</v>
      </c>
      <c r="D2633" s="16" t="str">
        <f>"Q"&amp;ROUNDUP(MONTH(SalesDataTable[[#This Row],[Order Date]])/3,0)</f>
        <v>Q4</v>
      </c>
      <c r="E2633" s="4">
        <f>MONTH(SalesDataTable[[#This Row],[Order Date]])</f>
        <v>12</v>
      </c>
      <c r="F2633" s="16" t="str">
        <f>TEXT(SalesDataTable[[#This Row],[Order Date]],"MMM")</f>
        <v>Dec</v>
      </c>
      <c r="G2633" s="4" t="s">
        <v>20</v>
      </c>
      <c r="H2633" s="4" t="s">
        <v>47</v>
      </c>
      <c r="I2633" s="4" t="s">
        <v>2</v>
      </c>
      <c r="J2633" s="4" t="s">
        <v>16</v>
      </c>
      <c r="K2633" s="4" t="s">
        <v>34</v>
      </c>
      <c r="L2633" s="4" t="s">
        <v>45</v>
      </c>
      <c r="M2633" s="8">
        <v>2</v>
      </c>
      <c r="N2633" s="5">
        <v>50.04</v>
      </c>
      <c r="O2633" s="6">
        <v>0.05</v>
      </c>
      <c r="P2633" s="5">
        <v>22.43</v>
      </c>
      <c r="Q2633" s="5">
        <f t="shared" si="164"/>
        <v>95.075999999999993</v>
      </c>
      <c r="R2633" s="5">
        <f t="shared" si="165"/>
        <v>44.86</v>
      </c>
      <c r="S2633" s="5">
        <f t="shared" si="166"/>
        <v>50.215999999999994</v>
      </c>
      <c r="T2633" s="7">
        <f t="shared" si="167"/>
        <v>0.52816694013210486</v>
      </c>
    </row>
    <row r="2634" spans="1:20" ht="15.6">
      <c r="A2634" s="2">
        <v>1373</v>
      </c>
      <c r="B2634" s="3">
        <v>46377</v>
      </c>
      <c r="C2634" s="4">
        <f>YEAR(SalesDataTable[[#This Row],[Order Date]])</f>
        <v>2026</v>
      </c>
      <c r="D2634" s="16" t="str">
        <f>"Q"&amp;ROUNDUP(MONTH(SalesDataTable[[#This Row],[Order Date]])/3,0)</f>
        <v>Q4</v>
      </c>
      <c r="E2634" s="4">
        <f>MONTH(SalesDataTable[[#This Row],[Order Date]])</f>
        <v>12</v>
      </c>
      <c r="F2634" s="16" t="str">
        <f>TEXT(SalesDataTable[[#This Row],[Order Date]],"MMM")</f>
        <v>Dec</v>
      </c>
      <c r="G2634" s="4" t="s">
        <v>6</v>
      </c>
      <c r="H2634" s="4" t="s">
        <v>7</v>
      </c>
      <c r="I2634" s="4" t="s">
        <v>28</v>
      </c>
      <c r="J2634" s="4" t="s">
        <v>3</v>
      </c>
      <c r="K2634" s="4" t="s">
        <v>23</v>
      </c>
      <c r="L2634" s="4" t="s">
        <v>40</v>
      </c>
      <c r="M2634" s="8">
        <v>1</v>
      </c>
      <c r="N2634" s="5">
        <v>80.92</v>
      </c>
      <c r="O2634" s="6">
        <v>0.05</v>
      </c>
      <c r="P2634" s="5">
        <v>40.14</v>
      </c>
      <c r="Q2634" s="5">
        <f t="shared" si="164"/>
        <v>76.873999999999995</v>
      </c>
      <c r="R2634" s="5">
        <f t="shared" si="165"/>
        <v>40.14</v>
      </c>
      <c r="S2634" s="5">
        <f t="shared" si="166"/>
        <v>36.733999999999995</v>
      </c>
      <c r="T2634" s="7">
        <f t="shared" si="167"/>
        <v>0.47784686630069978</v>
      </c>
    </row>
    <row r="2635" spans="1:20" ht="15.6">
      <c r="A2635" s="2">
        <v>1668</v>
      </c>
      <c r="B2635" s="3">
        <v>46377</v>
      </c>
      <c r="C2635" s="4">
        <f>YEAR(SalesDataTable[[#This Row],[Order Date]])</f>
        <v>2026</v>
      </c>
      <c r="D2635" s="16" t="str">
        <f>"Q"&amp;ROUNDUP(MONTH(SalesDataTable[[#This Row],[Order Date]])/3,0)</f>
        <v>Q4</v>
      </c>
      <c r="E2635" s="4">
        <f>MONTH(SalesDataTable[[#This Row],[Order Date]])</f>
        <v>12</v>
      </c>
      <c r="F2635" s="16" t="str">
        <f>TEXT(SalesDataTable[[#This Row],[Order Date]],"MMM")</f>
        <v>Dec</v>
      </c>
      <c r="G2635" s="4" t="s">
        <v>11</v>
      </c>
      <c r="H2635" s="4" t="s">
        <v>25</v>
      </c>
      <c r="I2635" s="4" t="s">
        <v>2</v>
      </c>
      <c r="J2635" s="4" t="s">
        <v>16</v>
      </c>
      <c r="K2635" s="4" t="s">
        <v>4</v>
      </c>
      <c r="L2635" s="4" t="s">
        <v>22</v>
      </c>
      <c r="M2635" s="8">
        <v>6</v>
      </c>
      <c r="N2635" s="5">
        <v>50.35</v>
      </c>
      <c r="O2635" s="6">
        <v>0.15</v>
      </c>
      <c r="P2635" s="5">
        <v>22.91</v>
      </c>
      <c r="Q2635" s="5">
        <f t="shared" si="164"/>
        <v>256.78500000000003</v>
      </c>
      <c r="R2635" s="5">
        <f t="shared" si="165"/>
        <v>137.46</v>
      </c>
      <c r="S2635" s="5">
        <f t="shared" si="166"/>
        <v>119.32500000000002</v>
      </c>
      <c r="T2635" s="7">
        <f t="shared" si="167"/>
        <v>0.46468835796483443</v>
      </c>
    </row>
    <row r="2636" spans="1:20" ht="15.6">
      <c r="A2636" s="2">
        <v>2646</v>
      </c>
      <c r="B2636" s="3">
        <v>46377</v>
      </c>
      <c r="C2636" s="4">
        <f>YEAR(SalesDataTable[[#This Row],[Order Date]])</f>
        <v>2026</v>
      </c>
      <c r="D2636" s="16" t="str">
        <f>"Q"&amp;ROUNDUP(MONTH(SalesDataTable[[#This Row],[Order Date]])/3,0)</f>
        <v>Q4</v>
      </c>
      <c r="E2636" s="4">
        <f>MONTH(SalesDataTable[[#This Row],[Order Date]])</f>
        <v>12</v>
      </c>
      <c r="F2636" s="16" t="str">
        <f>TEXT(SalesDataTable[[#This Row],[Order Date]],"MMM")</f>
        <v>Dec</v>
      </c>
      <c r="G2636" s="4" t="s">
        <v>6</v>
      </c>
      <c r="H2636" s="4" t="s">
        <v>7</v>
      </c>
      <c r="I2636" s="4" t="s">
        <v>2</v>
      </c>
      <c r="J2636" s="4" t="s">
        <v>3</v>
      </c>
      <c r="K2636" s="4" t="s">
        <v>34</v>
      </c>
      <c r="L2636" s="4" t="s">
        <v>42</v>
      </c>
      <c r="M2636" s="8">
        <v>1</v>
      </c>
      <c r="N2636" s="5">
        <v>35.799999999999997</v>
      </c>
      <c r="O2636" s="6">
        <v>0.05</v>
      </c>
      <c r="P2636" s="5">
        <v>14.12</v>
      </c>
      <c r="Q2636" s="5">
        <f t="shared" si="164"/>
        <v>34.01</v>
      </c>
      <c r="R2636" s="5">
        <f t="shared" si="165"/>
        <v>14.12</v>
      </c>
      <c r="S2636" s="5">
        <f t="shared" si="166"/>
        <v>19.89</v>
      </c>
      <c r="T2636" s="7">
        <f t="shared" si="167"/>
        <v>0.58482799176712741</v>
      </c>
    </row>
    <row r="2637" spans="1:20" ht="15.6">
      <c r="A2637" s="2">
        <v>3044</v>
      </c>
      <c r="B2637" s="3">
        <v>46377</v>
      </c>
      <c r="C2637" s="4">
        <f>YEAR(SalesDataTable[[#This Row],[Order Date]])</f>
        <v>2026</v>
      </c>
      <c r="D2637" s="16" t="str">
        <f>"Q"&amp;ROUNDUP(MONTH(SalesDataTable[[#This Row],[Order Date]])/3,0)</f>
        <v>Q4</v>
      </c>
      <c r="E2637" s="4">
        <f>MONTH(SalesDataTable[[#This Row],[Order Date]])</f>
        <v>12</v>
      </c>
      <c r="F2637" s="16" t="str">
        <f>TEXT(SalesDataTable[[#This Row],[Order Date]],"MMM")</f>
        <v>Dec</v>
      </c>
      <c r="G2637" s="4" t="s">
        <v>6</v>
      </c>
      <c r="H2637" s="4" t="s">
        <v>27</v>
      </c>
      <c r="I2637" s="4" t="s">
        <v>8</v>
      </c>
      <c r="J2637" s="4" t="s">
        <v>16</v>
      </c>
      <c r="K2637" s="4" t="s">
        <v>4</v>
      </c>
      <c r="L2637" s="4" t="s">
        <v>26</v>
      </c>
      <c r="M2637" s="8">
        <v>4</v>
      </c>
      <c r="N2637" s="5">
        <v>40.64</v>
      </c>
      <c r="O2637" s="6">
        <v>0.1</v>
      </c>
      <c r="P2637" s="5">
        <v>16.260000000000002</v>
      </c>
      <c r="Q2637" s="5">
        <f t="shared" si="164"/>
        <v>146.304</v>
      </c>
      <c r="R2637" s="5">
        <f t="shared" si="165"/>
        <v>65.040000000000006</v>
      </c>
      <c r="S2637" s="5">
        <f t="shared" si="166"/>
        <v>81.263999999999996</v>
      </c>
      <c r="T2637" s="7">
        <f t="shared" si="167"/>
        <v>0.55544619422572172</v>
      </c>
    </row>
    <row r="2638" spans="1:20" ht="15.6">
      <c r="A2638" s="2">
        <v>3065</v>
      </c>
      <c r="B2638" s="3">
        <v>46377</v>
      </c>
      <c r="C2638" s="4">
        <f>YEAR(SalesDataTable[[#This Row],[Order Date]])</f>
        <v>2026</v>
      </c>
      <c r="D2638" s="16" t="str">
        <f>"Q"&amp;ROUNDUP(MONTH(SalesDataTable[[#This Row],[Order Date]])/3,0)</f>
        <v>Q4</v>
      </c>
      <c r="E2638" s="4">
        <f>MONTH(SalesDataTable[[#This Row],[Order Date]])</f>
        <v>12</v>
      </c>
      <c r="F2638" s="16" t="str">
        <f>TEXT(SalesDataTable[[#This Row],[Order Date]],"MMM")</f>
        <v>Dec</v>
      </c>
      <c r="G2638" s="4" t="s">
        <v>11</v>
      </c>
      <c r="H2638" s="4" t="s">
        <v>39</v>
      </c>
      <c r="I2638" s="4" t="s">
        <v>2</v>
      </c>
      <c r="J2638" s="4" t="s">
        <v>13</v>
      </c>
      <c r="K2638" s="4" t="s">
        <v>23</v>
      </c>
      <c r="L2638" s="4" t="s">
        <v>40</v>
      </c>
      <c r="M2638" s="8">
        <v>3</v>
      </c>
      <c r="N2638" s="5">
        <v>81.510000000000005</v>
      </c>
      <c r="O2638" s="6">
        <v>0.05</v>
      </c>
      <c r="P2638" s="5">
        <v>39.9</v>
      </c>
      <c r="Q2638" s="5">
        <f t="shared" si="164"/>
        <v>232.30350000000001</v>
      </c>
      <c r="R2638" s="5">
        <f t="shared" si="165"/>
        <v>119.69999999999999</v>
      </c>
      <c r="S2638" s="5">
        <f t="shared" si="166"/>
        <v>112.60350000000003</v>
      </c>
      <c r="T2638" s="7">
        <f t="shared" si="167"/>
        <v>0.48472580051527425</v>
      </c>
    </row>
    <row r="2639" spans="1:20" ht="15.6">
      <c r="A2639" s="2">
        <v>3365</v>
      </c>
      <c r="B2639" s="3">
        <v>46377</v>
      </c>
      <c r="C2639" s="4">
        <f>YEAR(SalesDataTable[[#This Row],[Order Date]])</f>
        <v>2026</v>
      </c>
      <c r="D2639" s="16" t="str">
        <f>"Q"&amp;ROUNDUP(MONTH(SalesDataTable[[#This Row],[Order Date]])/3,0)</f>
        <v>Q4</v>
      </c>
      <c r="E2639" s="4">
        <f>MONTH(SalesDataTable[[#This Row],[Order Date]])</f>
        <v>12</v>
      </c>
      <c r="F2639" s="16" t="str">
        <f>TEXT(SalesDataTable[[#This Row],[Order Date]],"MMM")</f>
        <v>Dec</v>
      </c>
      <c r="G2639" s="4" t="s">
        <v>20</v>
      </c>
      <c r="H2639" s="4" t="s">
        <v>31</v>
      </c>
      <c r="I2639" s="4" t="s">
        <v>19</v>
      </c>
      <c r="J2639" s="4" t="s">
        <v>13</v>
      </c>
      <c r="K2639" s="4" t="s">
        <v>34</v>
      </c>
      <c r="L2639" s="4" t="s">
        <v>38</v>
      </c>
      <c r="M2639" s="8">
        <v>2</v>
      </c>
      <c r="N2639" s="5">
        <v>122.4</v>
      </c>
      <c r="O2639" s="6">
        <v>0.1</v>
      </c>
      <c r="P2639" s="5">
        <v>71.09</v>
      </c>
      <c r="Q2639" s="5">
        <f t="shared" si="164"/>
        <v>220.32000000000002</v>
      </c>
      <c r="R2639" s="5">
        <f t="shared" si="165"/>
        <v>142.18</v>
      </c>
      <c r="S2639" s="5">
        <f t="shared" si="166"/>
        <v>78.140000000000015</v>
      </c>
      <c r="T2639" s="7">
        <f t="shared" si="167"/>
        <v>0.35466594045025424</v>
      </c>
    </row>
    <row r="2640" spans="1:20" ht="15.6">
      <c r="A2640" s="2">
        <v>4042</v>
      </c>
      <c r="B2640" s="3">
        <v>46377</v>
      </c>
      <c r="C2640" s="4">
        <f>YEAR(SalesDataTable[[#This Row],[Order Date]])</f>
        <v>2026</v>
      </c>
      <c r="D2640" s="16" t="str">
        <f>"Q"&amp;ROUNDUP(MONTH(SalesDataTable[[#This Row],[Order Date]])/3,0)</f>
        <v>Q4</v>
      </c>
      <c r="E2640" s="4">
        <f>MONTH(SalesDataTable[[#This Row],[Order Date]])</f>
        <v>12</v>
      </c>
      <c r="F2640" s="16" t="str">
        <f>TEXT(SalesDataTable[[#This Row],[Order Date]],"MMM")</f>
        <v>Dec</v>
      </c>
      <c r="G2640" s="4" t="s">
        <v>0</v>
      </c>
      <c r="H2640" s="4" t="s">
        <v>36</v>
      </c>
      <c r="I2640" s="4" t="s">
        <v>28</v>
      </c>
      <c r="J2640" s="4" t="s">
        <v>3</v>
      </c>
      <c r="K2640" s="4" t="s">
        <v>14</v>
      </c>
      <c r="L2640" s="4" t="s">
        <v>32</v>
      </c>
      <c r="M2640" s="8">
        <v>1</v>
      </c>
      <c r="N2640" s="5">
        <v>45.94</v>
      </c>
      <c r="O2640" s="6">
        <v>0.05</v>
      </c>
      <c r="P2640" s="5">
        <v>18.100000000000001</v>
      </c>
      <c r="Q2640" s="5">
        <f t="shared" si="164"/>
        <v>43.642999999999994</v>
      </c>
      <c r="R2640" s="5">
        <f t="shared" si="165"/>
        <v>18.100000000000001</v>
      </c>
      <c r="S2640" s="5">
        <f t="shared" si="166"/>
        <v>25.542999999999992</v>
      </c>
      <c r="T2640" s="7">
        <f t="shared" si="167"/>
        <v>0.58527140664024002</v>
      </c>
    </row>
    <row r="2641" spans="1:20" ht="15.6">
      <c r="A2641" s="2">
        <v>4635</v>
      </c>
      <c r="B2641" s="3">
        <v>46377</v>
      </c>
      <c r="C2641" s="4">
        <f>YEAR(SalesDataTable[[#This Row],[Order Date]])</f>
        <v>2026</v>
      </c>
      <c r="D2641" s="16" t="str">
        <f>"Q"&amp;ROUNDUP(MONTH(SalesDataTable[[#This Row],[Order Date]])/3,0)</f>
        <v>Q4</v>
      </c>
      <c r="E2641" s="4">
        <f>MONTH(SalesDataTable[[#This Row],[Order Date]])</f>
        <v>12</v>
      </c>
      <c r="F2641" s="16" t="str">
        <f>TEXT(SalesDataTable[[#This Row],[Order Date]],"MMM")</f>
        <v>Dec</v>
      </c>
      <c r="G2641" s="4" t="s">
        <v>20</v>
      </c>
      <c r="H2641" s="4" t="s">
        <v>47</v>
      </c>
      <c r="I2641" s="4" t="s">
        <v>8</v>
      </c>
      <c r="J2641" s="4" t="s">
        <v>3</v>
      </c>
      <c r="K2641" s="4" t="s">
        <v>23</v>
      </c>
      <c r="L2641" s="4" t="s">
        <v>29</v>
      </c>
      <c r="M2641" s="8">
        <v>15</v>
      </c>
      <c r="N2641" s="5">
        <v>196.89</v>
      </c>
      <c r="O2641" s="6">
        <v>0.15</v>
      </c>
      <c r="P2641" s="5">
        <v>105.09</v>
      </c>
      <c r="Q2641" s="5">
        <f t="shared" si="164"/>
        <v>2510.3474999999999</v>
      </c>
      <c r="R2641" s="5">
        <f t="shared" si="165"/>
        <v>1576.3500000000001</v>
      </c>
      <c r="S2641" s="5">
        <f t="shared" si="166"/>
        <v>933.99749999999972</v>
      </c>
      <c r="T2641" s="7">
        <f t="shared" si="167"/>
        <v>0.37205904760197533</v>
      </c>
    </row>
    <row r="2642" spans="1:20" ht="15.6">
      <c r="A2642" s="2">
        <v>4748</v>
      </c>
      <c r="B2642" s="3">
        <v>46377</v>
      </c>
      <c r="C2642" s="4">
        <f>YEAR(SalesDataTable[[#This Row],[Order Date]])</f>
        <v>2026</v>
      </c>
      <c r="D2642" s="16" t="str">
        <f>"Q"&amp;ROUNDUP(MONTH(SalesDataTable[[#This Row],[Order Date]])/3,0)</f>
        <v>Q4</v>
      </c>
      <c r="E2642" s="4">
        <f>MONTH(SalesDataTable[[#This Row],[Order Date]])</f>
        <v>12</v>
      </c>
      <c r="F2642" s="16" t="str">
        <f>TEXT(SalesDataTable[[#This Row],[Order Date]],"MMM")</f>
        <v>Dec</v>
      </c>
      <c r="G2642" s="4" t="s">
        <v>20</v>
      </c>
      <c r="H2642" s="4" t="s">
        <v>47</v>
      </c>
      <c r="I2642" s="4" t="s">
        <v>19</v>
      </c>
      <c r="J2642" s="4" t="s">
        <v>16</v>
      </c>
      <c r="K2642" s="4" t="s">
        <v>4</v>
      </c>
      <c r="L2642" s="4" t="s">
        <v>22</v>
      </c>
      <c r="M2642" s="8">
        <v>1</v>
      </c>
      <c r="N2642" s="5">
        <v>51.18</v>
      </c>
      <c r="O2642" s="6">
        <v>0.05</v>
      </c>
      <c r="P2642" s="5">
        <v>22.98</v>
      </c>
      <c r="Q2642" s="5">
        <f t="shared" si="164"/>
        <v>48.620999999999995</v>
      </c>
      <c r="R2642" s="5">
        <f t="shared" si="165"/>
        <v>22.98</v>
      </c>
      <c r="S2642" s="5">
        <f t="shared" si="166"/>
        <v>25.640999999999995</v>
      </c>
      <c r="T2642" s="7">
        <f t="shared" si="167"/>
        <v>0.52736471894860237</v>
      </c>
    </row>
    <row r="2643" spans="1:20" ht="15.6">
      <c r="A2643" s="2">
        <v>342</v>
      </c>
      <c r="B2643" s="3">
        <v>46378</v>
      </c>
      <c r="C2643" s="4">
        <f>YEAR(SalesDataTable[[#This Row],[Order Date]])</f>
        <v>2026</v>
      </c>
      <c r="D2643" s="16" t="str">
        <f>"Q"&amp;ROUNDUP(MONTH(SalesDataTable[[#This Row],[Order Date]])/3,0)</f>
        <v>Q4</v>
      </c>
      <c r="E2643" s="4">
        <f>MONTH(SalesDataTable[[#This Row],[Order Date]])</f>
        <v>12</v>
      </c>
      <c r="F2643" s="16" t="str">
        <f>TEXT(SalesDataTable[[#This Row],[Order Date]],"MMM")</f>
        <v>Dec</v>
      </c>
      <c r="G2643" s="4" t="s">
        <v>6</v>
      </c>
      <c r="H2643" s="4" t="s">
        <v>27</v>
      </c>
      <c r="I2643" s="4" t="s">
        <v>19</v>
      </c>
      <c r="J2643" s="4" t="s">
        <v>13</v>
      </c>
      <c r="K2643" s="4" t="s">
        <v>4</v>
      </c>
      <c r="L2643" s="4" t="s">
        <v>26</v>
      </c>
      <c r="M2643" s="8">
        <v>3</v>
      </c>
      <c r="N2643" s="5">
        <v>40.78</v>
      </c>
      <c r="O2643" s="6">
        <v>0.15</v>
      </c>
      <c r="P2643" s="5">
        <v>16.73</v>
      </c>
      <c r="Q2643" s="5">
        <f t="shared" si="164"/>
        <v>103.989</v>
      </c>
      <c r="R2643" s="5">
        <f t="shared" si="165"/>
        <v>50.19</v>
      </c>
      <c r="S2643" s="5">
        <f t="shared" si="166"/>
        <v>53.799000000000007</v>
      </c>
      <c r="T2643" s="7">
        <f t="shared" si="167"/>
        <v>0.51735279693044456</v>
      </c>
    </row>
    <row r="2644" spans="1:20" ht="15.6">
      <c r="A2644" s="2">
        <v>676</v>
      </c>
      <c r="B2644" s="3">
        <v>46378</v>
      </c>
      <c r="C2644" s="4">
        <f>YEAR(SalesDataTable[[#This Row],[Order Date]])</f>
        <v>2026</v>
      </c>
      <c r="D2644" s="16" t="str">
        <f>"Q"&amp;ROUNDUP(MONTH(SalesDataTable[[#This Row],[Order Date]])/3,0)</f>
        <v>Q4</v>
      </c>
      <c r="E2644" s="4">
        <f>MONTH(SalesDataTable[[#This Row],[Order Date]])</f>
        <v>12</v>
      </c>
      <c r="F2644" s="16" t="str">
        <f>TEXT(SalesDataTable[[#This Row],[Order Date]],"MMM")</f>
        <v>Dec</v>
      </c>
      <c r="G2644" s="4" t="s">
        <v>11</v>
      </c>
      <c r="H2644" s="4" t="s">
        <v>18</v>
      </c>
      <c r="I2644" s="4" t="s">
        <v>28</v>
      </c>
      <c r="J2644" s="4" t="s">
        <v>3</v>
      </c>
      <c r="K2644" s="4" t="s">
        <v>23</v>
      </c>
      <c r="L2644" s="4" t="s">
        <v>29</v>
      </c>
      <c r="M2644" s="8">
        <v>1</v>
      </c>
      <c r="N2644" s="5">
        <v>195.63</v>
      </c>
      <c r="O2644" s="6">
        <v>0.05</v>
      </c>
      <c r="P2644" s="5">
        <v>102.13</v>
      </c>
      <c r="Q2644" s="5">
        <f t="shared" si="164"/>
        <v>185.84849999999997</v>
      </c>
      <c r="R2644" s="5">
        <f t="shared" si="165"/>
        <v>102.13</v>
      </c>
      <c r="S2644" s="5">
        <f t="shared" si="166"/>
        <v>83.718499999999977</v>
      </c>
      <c r="T2644" s="7">
        <f t="shared" si="167"/>
        <v>0.45046637449320276</v>
      </c>
    </row>
    <row r="2645" spans="1:20" ht="15.6">
      <c r="A2645" s="2">
        <v>1912</v>
      </c>
      <c r="B2645" s="3">
        <v>46378</v>
      </c>
      <c r="C2645" s="4">
        <f>YEAR(SalesDataTable[[#This Row],[Order Date]])</f>
        <v>2026</v>
      </c>
      <c r="D2645" s="16" t="str">
        <f>"Q"&amp;ROUNDUP(MONTH(SalesDataTable[[#This Row],[Order Date]])/3,0)</f>
        <v>Q4</v>
      </c>
      <c r="E2645" s="4">
        <f>MONTH(SalesDataTable[[#This Row],[Order Date]])</f>
        <v>12</v>
      </c>
      <c r="F2645" s="16" t="str">
        <f>TEXT(SalesDataTable[[#This Row],[Order Date]],"MMM")</f>
        <v>Dec</v>
      </c>
      <c r="G2645" s="4" t="s">
        <v>11</v>
      </c>
      <c r="H2645" s="4" t="s">
        <v>25</v>
      </c>
      <c r="I2645" s="4" t="s">
        <v>8</v>
      </c>
      <c r="J2645" s="4" t="s">
        <v>3</v>
      </c>
      <c r="K2645" s="4" t="s">
        <v>14</v>
      </c>
      <c r="L2645" s="4" t="s">
        <v>44</v>
      </c>
      <c r="M2645" s="8">
        <v>10</v>
      </c>
      <c r="N2645" s="5">
        <v>134.86000000000001</v>
      </c>
      <c r="O2645" s="6">
        <v>0.1</v>
      </c>
      <c r="P2645" s="5">
        <v>65.3</v>
      </c>
      <c r="Q2645" s="5">
        <f t="shared" si="164"/>
        <v>1213.7400000000002</v>
      </c>
      <c r="R2645" s="5">
        <f t="shared" si="165"/>
        <v>653</v>
      </c>
      <c r="S2645" s="5">
        <f t="shared" si="166"/>
        <v>560.74000000000024</v>
      </c>
      <c r="T2645" s="7">
        <f t="shared" si="167"/>
        <v>0.46199350767050612</v>
      </c>
    </row>
    <row r="2646" spans="1:20" ht="15.6">
      <c r="A2646" s="2">
        <v>2065</v>
      </c>
      <c r="B2646" s="3">
        <v>46378</v>
      </c>
      <c r="C2646" s="4">
        <f>YEAR(SalesDataTable[[#This Row],[Order Date]])</f>
        <v>2026</v>
      </c>
      <c r="D2646" s="16" t="str">
        <f>"Q"&amp;ROUNDUP(MONTH(SalesDataTable[[#This Row],[Order Date]])/3,0)</f>
        <v>Q4</v>
      </c>
      <c r="E2646" s="4">
        <f>MONTH(SalesDataTable[[#This Row],[Order Date]])</f>
        <v>12</v>
      </c>
      <c r="F2646" s="16" t="str">
        <f>TEXT(SalesDataTable[[#This Row],[Order Date]],"MMM")</f>
        <v>Dec</v>
      </c>
      <c r="G2646" s="4" t="s">
        <v>20</v>
      </c>
      <c r="H2646" s="4" t="s">
        <v>21</v>
      </c>
      <c r="I2646" s="4" t="s">
        <v>2</v>
      </c>
      <c r="J2646" s="4" t="s">
        <v>13</v>
      </c>
      <c r="K2646" s="4" t="s">
        <v>4</v>
      </c>
      <c r="L2646" s="4" t="s">
        <v>5</v>
      </c>
      <c r="M2646" s="8">
        <v>1</v>
      </c>
      <c r="N2646" s="5">
        <v>83.15</v>
      </c>
      <c r="O2646" s="6">
        <v>0</v>
      </c>
      <c r="P2646" s="5">
        <v>42.3</v>
      </c>
      <c r="Q2646" s="5">
        <f t="shared" si="164"/>
        <v>83.15</v>
      </c>
      <c r="R2646" s="5">
        <f t="shared" si="165"/>
        <v>42.3</v>
      </c>
      <c r="S2646" s="5">
        <f t="shared" si="166"/>
        <v>40.850000000000009</v>
      </c>
      <c r="T2646" s="7">
        <f t="shared" si="167"/>
        <v>0.49128081779915822</v>
      </c>
    </row>
    <row r="2647" spans="1:20" ht="15.6">
      <c r="A2647" s="2">
        <v>3136</v>
      </c>
      <c r="B2647" s="3">
        <v>46378</v>
      </c>
      <c r="C2647" s="4">
        <f>YEAR(SalesDataTable[[#This Row],[Order Date]])</f>
        <v>2026</v>
      </c>
      <c r="D2647" s="16" t="str">
        <f>"Q"&amp;ROUNDUP(MONTH(SalesDataTable[[#This Row],[Order Date]])/3,0)</f>
        <v>Q4</v>
      </c>
      <c r="E2647" s="4">
        <f>MONTH(SalesDataTable[[#This Row],[Order Date]])</f>
        <v>12</v>
      </c>
      <c r="F2647" s="16" t="str">
        <f>TEXT(SalesDataTable[[#This Row],[Order Date]],"MMM")</f>
        <v>Dec</v>
      </c>
      <c r="G2647" s="4" t="s">
        <v>6</v>
      </c>
      <c r="H2647" s="4" t="s">
        <v>27</v>
      </c>
      <c r="I2647" s="4" t="s">
        <v>28</v>
      </c>
      <c r="J2647" s="4" t="s">
        <v>16</v>
      </c>
      <c r="K2647" s="4" t="s">
        <v>4</v>
      </c>
      <c r="L2647" s="4" t="s">
        <v>5</v>
      </c>
      <c r="M2647" s="8">
        <v>1</v>
      </c>
      <c r="N2647" s="5">
        <v>81.599999999999994</v>
      </c>
      <c r="O2647" s="6">
        <v>0.15</v>
      </c>
      <c r="P2647" s="5">
        <v>42</v>
      </c>
      <c r="Q2647" s="5">
        <f t="shared" si="164"/>
        <v>69.36</v>
      </c>
      <c r="R2647" s="5">
        <f t="shared" si="165"/>
        <v>42</v>
      </c>
      <c r="S2647" s="5">
        <f t="shared" si="166"/>
        <v>27.36</v>
      </c>
      <c r="T2647" s="7">
        <f t="shared" si="167"/>
        <v>0.3944636678200692</v>
      </c>
    </row>
    <row r="2648" spans="1:20" ht="15.6">
      <c r="A2648" s="2">
        <v>3423</v>
      </c>
      <c r="B2648" s="3">
        <v>46378</v>
      </c>
      <c r="C2648" s="4">
        <f>YEAR(SalesDataTable[[#This Row],[Order Date]])</f>
        <v>2026</v>
      </c>
      <c r="D2648" s="16" t="str">
        <f>"Q"&amp;ROUNDUP(MONTH(SalesDataTable[[#This Row],[Order Date]])/3,0)</f>
        <v>Q4</v>
      </c>
      <c r="E2648" s="4">
        <f>MONTH(SalesDataTable[[#This Row],[Order Date]])</f>
        <v>12</v>
      </c>
      <c r="F2648" s="16" t="str">
        <f>TEXT(SalesDataTable[[#This Row],[Order Date]],"MMM")</f>
        <v>Dec</v>
      </c>
      <c r="G2648" s="4" t="s">
        <v>20</v>
      </c>
      <c r="H2648" s="4" t="s">
        <v>31</v>
      </c>
      <c r="I2648" s="4" t="s">
        <v>19</v>
      </c>
      <c r="J2648" s="4" t="s">
        <v>16</v>
      </c>
      <c r="K2648" s="4" t="s">
        <v>14</v>
      </c>
      <c r="L2648" s="4" t="s">
        <v>32</v>
      </c>
      <c r="M2648" s="8">
        <v>5</v>
      </c>
      <c r="N2648" s="5">
        <v>47.67</v>
      </c>
      <c r="O2648" s="6">
        <v>0.1</v>
      </c>
      <c r="P2648" s="5">
        <v>17.84</v>
      </c>
      <c r="Q2648" s="5">
        <f t="shared" si="164"/>
        <v>214.51500000000001</v>
      </c>
      <c r="R2648" s="5">
        <f t="shared" si="165"/>
        <v>89.2</v>
      </c>
      <c r="S2648" s="5">
        <f t="shared" si="166"/>
        <v>125.31500000000001</v>
      </c>
      <c r="T2648" s="7">
        <f t="shared" si="167"/>
        <v>0.5841782625923595</v>
      </c>
    </row>
    <row r="2649" spans="1:20" ht="15.6">
      <c r="A2649" s="2">
        <v>3746</v>
      </c>
      <c r="B2649" s="3">
        <v>46378</v>
      </c>
      <c r="C2649" s="4">
        <f>YEAR(SalesDataTable[[#This Row],[Order Date]])</f>
        <v>2026</v>
      </c>
      <c r="D2649" s="16" t="str">
        <f>"Q"&amp;ROUNDUP(MONTH(SalesDataTable[[#This Row],[Order Date]])/3,0)</f>
        <v>Q4</v>
      </c>
      <c r="E2649" s="4">
        <f>MONTH(SalesDataTable[[#This Row],[Order Date]])</f>
        <v>12</v>
      </c>
      <c r="F2649" s="16" t="str">
        <f>TEXT(SalesDataTable[[#This Row],[Order Date]],"MMM")</f>
        <v>Dec</v>
      </c>
      <c r="G2649" s="4" t="s">
        <v>20</v>
      </c>
      <c r="H2649" s="4" t="s">
        <v>31</v>
      </c>
      <c r="I2649" s="4" t="s">
        <v>19</v>
      </c>
      <c r="J2649" s="4" t="s">
        <v>16</v>
      </c>
      <c r="K2649" s="4" t="s">
        <v>4</v>
      </c>
      <c r="L2649" s="4" t="s">
        <v>22</v>
      </c>
      <c r="M2649" s="8">
        <v>2</v>
      </c>
      <c r="N2649" s="5">
        <v>50.96</v>
      </c>
      <c r="O2649" s="6">
        <v>0.15</v>
      </c>
      <c r="P2649" s="5">
        <v>22.59</v>
      </c>
      <c r="Q2649" s="5">
        <f t="shared" si="164"/>
        <v>86.632000000000005</v>
      </c>
      <c r="R2649" s="5">
        <f t="shared" si="165"/>
        <v>45.18</v>
      </c>
      <c r="S2649" s="5">
        <f t="shared" si="166"/>
        <v>41.452000000000005</v>
      </c>
      <c r="T2649" s="7">
        <f t="shared" si="167"/>
        <v>0.47848370117277683</v>
      </c>
    </row>
    <row r="2650" spans="1:20" ht="15.6">
      <c r="A2650" s="2">
        <v>1198</v>
      </c>
      <c r="B2650" s="3">
        <v>46379</v>
      </c>
      <c r="C2650" s="4">
        <f>YEAR(SalesDataTable[[#This Row],[Order Date]])</f>
        <v>2026</v>
      </c>
      <c r="D2650" s="16" t="str">
        <f>"Q"&amp;ROUNDUP(MONTH(SalesDataTable[[#This Row],[Order Date]])/3,0)</f>
        <v>Q4</v>
      </c>
      <c r="E2650" s="4">
        <f>MONTH(SalesDataTable[[#This Row],[Order Date]])</f>
        <v>12</v>
      </c>
      <c r="F2650" s="16" t="str">
        <f>TEXT(SalesDataTable[[#This Row],[Order Date]],"MMM")</f>
        <v>Dec</v>
      </c>
      <c r="G2650" s="4" t="s">
        <v>20</v>
      </c>
      <c r="H2650" s="4" t="s">
        <v>31</v>
      </c>
      <c r="I2650" s="4" t="s">
        <v>19</v>
      </c>
      <c r="J2650" s="4" t="s">
        <v>13</v>
      </c>
      <c r="K2650" s="4" t="s">
        <v>14</v>
      </c>
      <c r="L2650" s="4" t="s">
        <v>32</v>
      </c>
      <c r="M2650" s="8">
        <v>5</v>
      </c>
      <c r="N2650" s="5">
        <v>47.69</v>
      </c>
      <c r="O2650" s="6">
        <v>0.05</v>
      </c>
      <c r="P2650" s="5">
        <v>18.23</v>
      </c>
      <c r="Q2650" s="5">
        <f t="shared" si="164"/>
        <v>226.52749999999997</v>
      </c>
      <c r="R2650" s="5">
        <f t="shared" si="165"/>
        <v>91.15</v>
      </c>
      <c r="S2650" s="5">
        <f t="shared" si="166"/>
        <v>135.37749999999997</v>
      </c>
      <c r="T2650" s="7">
        <f t="shared" si="167"/>
        <v>0.59762059794064726</v>
      </c>
    </row>
    <row r="2651" spans="1:20" ht="15.6">
      <c r="A2651" s="2">
        <v>2123</v>
      </c>
      <c r="B2651" s="3">
        <v>46379</v>
      </c>
      <c r="C2651" s="4">
        <f>YEAR(SalesDataTable[[#This Row],[Order Date]])</f>
        <v>2026</v>
      </c>
      <c r="D2651" s="16" t="str">
        <f>"Q"&amp;ROUNDUP(MONTH(SalesDataTable[[#This Row],[Order Date]])/3,0)</f>
        <v>Q4</v>
      </c>
      <c r="E2651" s="4">
        <f>MONTH(SalesDataTable[[#This Row],[Order Date]])</f>
        <v>12</v>
      </c>
      <c r="F2651" s="16" t="str">
        <f>TEXT(SalesDataTable[[#This Row],[Order Date]],"MMM")</f>
        <v>Dec</v>
      </c>
      <c r="G2651" s="4" t="s">
        <v>20</v>
      </c>
      <c r="H2651" s="4" t="s">
        <v>33</v>
      </c>
      <c r="I2651" s="4" t="s">
        <v>2</v>
      </c>
      <c r="J2651" s="4" t="s">
        <v>3</v>
      </c>
      <c r="K2651" s="4" t="s">
        <v>9</v>
      </c>
      <c r="L2651" s="4" t="s">
        <v>10</v>
      </c>
      <c r="M2651" s="8">
        <v>1</v>
      </c>
      <c r="N2651" s="5">
        <v>91.08</v>
      </c>
      <c r="O2651" s="6">
        <v>0.2</v>
      </c>
      <c r="P2651" s="5">
        <v>46.14</v>
      </c>
      <c r="Q2651" s="5">
        <f t="shared" si="164"/>
        <v>72.864000000000004</v>
      </c>
      <c r="R2651" s="5">
        <f t="shared" si="165"/>
        <v>46.14</v>
      </c>
      <c r="S2651" s="5">
        <f t="shared" si="166"/>
        <v>26.724000000000004</v>
      </c>
      <c r="T2651" s="7">
        <f t="shared" si="167"/>
        <v>0.36676548089591571</v>
      </c>
    </row>
    <row r="2652" spans="1:20" ht="15.6">
      <c r="A2652" s="2">
        <v>2586</v>
      </c>
      <c r="B2652" s="3">
        <v>46379</v>
      </c>
      <c r="C2652" s="4">
        <f>YEAR(SalesDataTable[[#This Row],[Order Date]])</f>
        <v>2026</v>
      </c>
      <c r="D2652" s="16" t="str">
        <f>"Q"&amp;ROUNDUP(MONTH(SalesDataTable[[#This Row],[Order Date]])/3,0)</f>
        <v>Q4</v>
      </c>
      <c r="E2652" s="4">
        <f>MONTH(SalesDataTable[[#This Row],[Order Date]])</f>
        <v>12</v>
      </c>
      <c r="F2652" s="16" t="str">
        <f>TEXT(SalesDataTable[[#This Row],[Order Date]],"MMM")</f>
        <v>Dec</v>
      </c>
      <c r="G2652" s="4" t="s">
        <v>6</v>
      </c>
      <c r="H2652" s="4" t="s">
        <v>49</v>
      </c>
      <c r="I2652" s="4" t="s">
        <v>19</v>
      </c>
      <c r="J2652" s="4" t="s">
        <v>13</v>
      </c>
      <c r="K2652" s="4" t="s">
        <v>9</v>
      </c>
      <c r="L2652" s="4" t="s">
        <v>17</v>
      </c>
      <c r="M2652" s="8">
        <v>1</v>
      </c>
      <c r="N2652" s="5">
        <v>143.84</v>
      </c>
      <c r="O2652" s="6">
        <v>0.15</v>
      </c>
      <c r="P2652" s="5">
        <v>78.17</v>
      </c>
      <c r="Q2652" s="5">
        <f t="shared" si="164"/>
        <v>122.264</v>
      </c>
      <c r="R2652" s="5">
        <f t="shared" si="165"/>
        <v>78.17</v>
      </c>
      <c r="S2652" s="5">
        <f t="shared" si="166"/>
        <v>44.093999999999994</v>
      </c>
      <c r="T2652" s="7">
        <f t="shared" si="167"/>
        <v>0.360645815612118</v>
      </c>
    </row>
    <row r="2653" spans="1:20" ht="15.6">
      <c r="A2653" s="2">
        <v>3048</v>
      </c>
      <c r="B2653" s="3">
        <v>46379</v>
      </c>
      <c r="C2653" s="4">
        <f>YEAR(SalesDataTable[[#This Row],[Order Date]])</f>
        <v>2026</v>
      </c>
      <c r="D2653" s="16" t="str">
        <f>"Q"&amp;ROUNDUP(MONTH(SalesDataTable[[#This Row],[Order Date]])/3,0)</f>
        <v>Q4</v>
      </c>
      <c r="E2653" s="4">
        <f>MONTH(SalesDataTable[[#This Row],[Order Date]])</f>
        <v>12</v>
      </c>
      <c r="F2653" s="16" t="str">
        <f>TEXT(SalesDataTable[[#This Row],[Order Date]],"MMM")</f>
        <v>Dec</v>
      </c>
      <c r="G2653" s="4" t="s">
        <v>6</v>
      </c>
      <c r="H2653" s="4" t="s">
        <v>27</v>
      </c>
      <c r="I2653" s="4" t="s">
        <v>2</v>
      </c>
      <c r="J2653" s="4" t="s">
        <v>13</v>
      </c>
      <c r="K2653" s="4" t="s">
        <v>4</v>
      </c>
      <c r="L2653" s="4" t="s">
        <v>30</v>
      </c>
      <c r="M2653" s="8">
        <v>1</v>
      </c>
      <c r="N2653" s="5">
        <v>102.66</v>
      </c>
      <c r="O2653" s="6">
        <v>0.05</v>
      </c>
      <c r="P2653" s="5">
        <v>49.2</v>
      </c>
      <c r="Q2653" s="5">
        <f t="shared" si="164"/>
        <v>97.526999999999987</v>
      </c>
      <c r="R2653" s="5">
        <f t="shared" si="165"/>
        <v>49.2</v>
      </c>
      <c r="S2653" s="5">
        <f t="shared" si="166"/>
        <v>48.326999999999984</v>
      </c>
      <c r="T2653" s="7">
        <f t="shared" si="167"/>
        <v>0.4955243163431664</v>
      </c>
    </row>
    <row r="2654" spans="1:20" ht="15.6">
      <c r="A2654" s="2">
        <v>3838</v>
      </c>
      <c r="B2654" s="3">
        <v>46379</v>
      </c>
      <c r="C2654" s="4">
        <f>YEAR(SalesDataTable[[#This Row],[Order Date]])</f>
        <v>2026</v>
      </c>
      <c r="D2654" s="16" t="str">
        <f>"Q"&amp;ROUNDUP(MONTH(SalesDataTable[[#This Row],[Order Date]])/3,0)</f>
        <v>Q4</v>
      </c>
      <c r="E2654" s="4">
        <f>MONTH(SalesDataTable[[#This Row],[Order Date]])</f>
        <v>12</v>
      </c>
      <c r="F2654" s="16" t="str">
        <f>TEXT(SalesDataTable[[#This Row],[Order Date]],"MMM")</f>
        <v>Dec</v>
      </c>
      <c r="G2654" s="4" t="s">
        <v>6</v>
      </c>
      <c r="H2654" s="4" t="s">
        <v>41</v>
      </c>
      <c r="I2654" s="4" t="s">
        <v>19</v>
      </c>
      <c r="J2654" s="4" t="s">
        <v>13</v>
      </c>
      <c r="K2654" s="4" t="s">
        <v>34</v>
      </c>
      <c r="L2654" s="4" t="s">
        <v>35</v>
      </c>
      <c r="M2654" s="8">
        <v>2</v>
      </c>
      <c r="N2654" s="5">
        <v>40.32</v>
      </c>
      <c r="O2654" s="6">
        <v>0</v>
      </c>
      <c r="P2654" s="5">
        <v>14.39</v>
      </c>
      <c r="Q2654" s="5">
        <f t="shared" si="164"/>
        <v>80.64</v>
      </c>
      <c r="R2654" s="5">
        <f t="shared" si="165"/>
        <v>28.78</v>
      </c>
      <c r="S2654" s="5">
        <f t="shared" si="166"/>
        <v>51.86</v>
      </c>
      <c r="T2654" s="7">
        <f t="shared" si="167"/>
        <v>0.64310515873015872</v>
      </c>
    </row>
    <row r="2655" spans="1:20" ht="15.6">
      <c r="A2655" s="2">
        <v>4718</v>
      </c>
      <c r="B2655" s="3">
        <v>46379</v>
      </c>
      <c r="C2655" s="4">
        <f>YEAR(SalesDataTable[[#This Row],[Order Date]])</f>
        <v>2026</v>
      </c>
      <c r="D2655" s="16" t="str">
        <f>"Q"&amp;ROUNDUP(MONTH(SalesDataTable[[#This Row],[Order Date]])/3,0)</f>
        <v>Q4</v>
      </c>
      <c r="E2655" s="4">
        <f>MONTH(SalesDataTable[[#This Row],[Order Date]])</f>
        <v>12</v>
      </c>
      <c r="F2655" s="16" t="str">
        <f>TEXT(SalesDataTable[[#This Row],[Order Date]],"MMM")</f>
        <v>Dec</v>
      </c>
      <c r="G2655" s="4" t="s">
        <v>0</v>
      </c>
      <c r="H2655" s="4" t="s">
        <v>1</v>
      </c>
      <c r="I2655" s="4" t="s">
        <v>19</v>
      </c>
      <c r="J2655" s="4" t="s">
        <v>3</v>
      </c>
      <c r="K2655" s="4" t="s">
        <v>9</v>
      </c>
      <c r="L2655" s="4" t="s">
        <v>37</v>
      </c>
      <c r="M2655" s="8">
        <v>1</v>
      </c>
      <c r="N2655" s="5">
        <v>157.58000000000001</v>
      </c>
      <c r="O2655" s="6">
        <v>0.1</v>
      </c>
      <c r="P2655" s="5">
        <v>80.37</v>
      </c>
      <c r="Q2655" s="5">
        <f t="shared" si="164"/>
        <v>141.822</v>
      </c>
      <c r="R2655" s="5">
        <f t="shared" si="165"/>
        <v>80.37</v>
      </c>
      <c r="S2655" s="5">
        <f t="shared" si="166"/>
        <v>61.451999999999998</v>
      </c>
      <c r="T2655" s="7">
        <f t="shared" si="167"/>
        <v>0.43330371874603374</v>
      </c>
    </row>
    <row r="2656" spans="1:20" ht="15.6">
      <c r="A2656" s="2">
        <v>4844</v>
      </c>
      <c r="B2656" s="3">
        <v>46379</v>
      </c>
      <c r="C2656" s="4">
        <f>YEAR(SalesDataTable[[#This Row],[Order Date]])</f>
        <v>2026</v>
      </c>
      <c r="D2656" s="16" t="str">
        <f>"Q"&amp;ROUNDUP(MONTH(SalesDataTable[[#This Row],[Order Date]])/3,0)</f>
        <v>Q4</v>
      </c>
      <c r="E2656" s="4">
        <f>MONTH(SalesDataTable[[#This Row],[Order Date]])</f>
        <v>12</v>
      </c>
      <c r="F2656" s="16" t="str">
        <f>TEXT(SalesDataTable[[#This Row],[Order Date]],"MMM")</f>
        <v>Dec</v>
      </c>
      <c r="G2656" s="4" t="s">
        <v>6</v>
      </c>
      <c r="H2656" s="4" t="s">
        <v>49</v>
      </c>
      <c r="I2656" s="4" t="s">
        <v>2</v>
      </c>
      <c r="J2656" s="4" t="s">
        <v>13</v>
      </c>
      <c r="K2656" s="4" t="s">
        <v>34</v>
      </c>
      <c r="L2656" s="4" t="s">
        <v>42</v>
      </c>
      <c r="M2656" s="8">
        <v>1</v>
      </c>
      <c r="N2656" s="5">
        <v>36.4</v>
      </c>
      <c r="O2656" s="6">
        <v>0</v>
      </c>
      <c r="P2656" s="5">
        <v>14.22</v>
      </c>
      <c r="Q2656" s="5">
        <f t="shared" si="164"/>
        <v>36.4</v>
      </c>
      <c r="R2656" s="5">
        <f t="shared" si="165"/>
        <v>14.22</v>
      </c>
      <c r="S2656" s="5">
        <f t="shared" si="166"/>
        <v>22.18</v>
      </c>
      <c r="T2656" s="7">
        <f t="shared" si="167"/>
        <v>0.6093406593406594</v>
      </c>
    </row>
    <row r="2657" spans="1:20" ht="15.6">
      <c r="A2657" s="2">
        <v>678</v>
      </c>
      <c r="B2657" s="3">
        <v>46380</v>
      </c>
      <c r="C2657" s="4">
        <f>YEAR(SalesDataTable[[#This Row],[Order Date]])</f>
        <v>2026</v>
      </c>
      <c r="D2657" s="16" t="str">
        <f>"Q"&amp;ROUNDUP(MONTH(SalesDataTable[[#This Row],[Order Date]])/3,0)</f>
        <v>Q4</v>
      </c>
      <c r="E2657" s="4">
        <f>MONTH(SalesDataTable[[#This Row],[Order Date]])</f>
        <v>12</v>
      </c>
      <c r="F2657" s="16" t="str">
        <f>TEXT(SalesDataTable[[#This Row],[Order Date]],"MMM")</f>
        <v>Dec</v>
      </c>
      <c r="G2657" s="4" t="s">
        <v>6</v>
      </c>
      <c r="H2657" s="4" t="s">
        <v>41</v>
      </c>
      <c r="I2657" s="4" t="s">
        <v>2</v>
      </c>
      <c r="J2657" s="4" t="s">
        <v>16</v>
      </c>
      <c r="K2657" s="4" t="s">
        <v>9</v>
      </c>
      <c r="L2657" s="4" t="s">
        <v>17</v>
      </c>
      <c r="M2657" s="8">
        <v>1</v>
      </c>
      <c r="N2657" s="5">
        <v>142.15</v>
      </c>
      <c r="O2657" s="6">
        <v>0.05</v>
      </c>
      <c r="P2657" s="5">
        <v>80.5</v>
      </c>
      <c r="Q2657" s="5">
        <f t="shared" si="164"/>
        <v>135.04249999999999</v>
      </c>
      <c r="R2657" s="5">
        <f t="shared" si="165"/>
        <v>80.5</v>
      </c>
      <c r="S2657" s="5">
        <f t="shared" si="166"/>
        <v>54.54249999999999</v>
      </c>
      <c r="T2657" s="7">
        <f t="shared" si="167"/>
        <v>0.40389136753244342</v>
      </c>
    </row>
    <row r="2658" spans="1:20" ht="15.6">
      <c r="A2658" s="2">
        <v>1706</v>
      </c>
      <c r="B2658" s="3">
        <v>46380</v>
      </c>
      <c r="C2658" s="4">
        <f>YEAR(SalesDataTable[[#This Row],[Order Date]])</f>
        <v>2026</v>
      </c>
      <c r="D2658" s="16" t="str">
        <f>"Q"&amp;ROUNDUP(MONTH(SalesDataTable[[#This Row],[Order Date]])/3,0)</f>
        <v>Q4</v>
      </c>
      <c r="E2658" s="4">
        <f>MONTH(SalesDataTable[[#This Row],[Order Date]])</f>
        <v>12</v>
      </c>
      <c r="F2658" s="16" t="str">
        <f>TEXT(SalesDataTable[[#This Row],[Order Date]],"MMM")</f>
        <v>Dec</v>
      </c>
      <c r="G2658" s="4" t="s">
        <v>0</v>
      </c>
      <c r="H2658" s="4" t="s">
        <v>1</v>
      </c>
      <c r="I2658" s="4" t="s">
        <v>2</v>
      </c>
      <c r="J2658" s="4" t="s">
        <v>3</v>
      </c>
      <c r="K2658" s="4" t="s">
        <v>23</v>
      </c>
      <c r="L2658" s="4" t="s">
        <v>24</v>
      </c>
      <c r="M2658" s="8">
        <v>2</v>
      </c>
      <c r="N2658" s="5">
        <v>332.38</v>
      </c>
      <c r="O2658" s="6">
        <v>0.05</v>
      </c>
      <c r="P2658" s="5">
        <v>192.16</v>
      </c>
      <c r="Q2658" s="5">
        <f t="shared" si="164"/>
        <v>631.52199999999993</v>
      </c>
      <c r="R2658" s="5">
        <f t="shared" si="165"/>
        <v>384.32</v>
      </c>
      <c r="S2658" s="5">
        <f t="shared" si="166"/>
        <v>247.20199999999994</v>
      </c>
      <c r="T2658" s="7">
        <f t="shared" si="167"/>
        <v>0.39143846136793331</v>
      </c>
    </row>
    <row r="2659" spans="1:20" ht="15.6">
      <c r="A2659" s="2">
        <v>3034</v>
      </c>
      <c r="B2659" s="3">
        <v>46380</v>
      </c>
      <c r="C2659" s="4">
        <f>YEAR(SalesDataTable[[#This Row],[Order Date]])</f>
        <v>2026</v>
      </c>
      <c r="D2659" s="16" t="str">
        <f>"Q"&amp;ROUNDUP(MONTH(SalesDataTable[[#This Row],[Order Date]])/3,0)</f>
        <v>Q4</v>
      </c>
      <c r="E2659" s="4">
        <f>MONTH(SalesDataTable[[#This Row],[Order Date]])</f>
        <v>12</v>
      </c>
      <c r="F2659" s="16" t="str">
        <f>TEXT(SalesDataTable[[#This Row],[Order Date]],"MMM")</f>
        <v>Dec</v>
      </c>
      <c r="G2659" s="4" t="s">
        <v>6</v>
      </c>
      <c r="H2659" s="4" t="s">
        <v>7</v>
      </c>
      <c r="I2659" s="4" t="s">
        <v>19</v>
      </c>
      <c r="J2659" s="4" t="s">
        <v>13</v>
      </c>
      <c r="K2659" s="4" t="s">
        <v>23</v>
      </c>
      <c r="L2659" s="4" t="s">
        <v>51</v>
      </c>
      <c r="M2659" s="8">
        <v>1</v>
      </c>
      <c r="N2659" s="5">
        <v>122.18</v>
      </c>
      <c r="O2659" s="6">
        <v>0.15</v>
      </c>
      <c r="P2659" s="5">
        <v>61.28</v>
      </c>
      <c r="Q2659" s="5">
        <f t="shared" si="164"/>
        <v>103.85300000000001</v>
      </c>
      <c r="R2659" s="5">
        <f t="shared" si="165"/>
        <v>61.28</v>
      </c>
      <c r="S2659" s="5">
        <f t="shared" si="166"/>
        <v>42.573000000000008</v>
      </c>
      <c r="T2659" s="7">
        <f t="shared" si="167"/>
        <v>0.40993519686479934</v>
      </c>
    </row>
    <row r="2660" spans="1:20" ht="15.6">
      <c r="A2660" s="2">
        <v>3883</v>
      </c>
      <c r="B2660" s="3">
        <v>46380</v>
      </c>
      <c r="C2660" s="4">
        <f>YEAR(SalesDataTable[[#This Row],[Order Date]])</f>
        <v>2026</v>
      </c>
      <c r="D2660" s="16" t="str">
        <f>"Q"&amp;ROUNDUP(MONTH(SalesDataTable[[#This Row],[Order Date]])/3,0)</f>
        <v>Q4</v>
      </c>
      <c r="E2660" s="4">
        <f>MONTH(SalesDataTable[[#This Row],[Order Date]])</f>
        <v>12</v>
      </c>
      <c r="F2660" s="16" t="str">
        <f>TEXT(SalesDataTable[[#This Row],[Order Date]],"MMM")</f>
        <v>Dec</v>
      </c>
      <c r="G2660" s="4" t="s">
        <v>0</v>
      </c>
      <c r="H2660" s="4" t="s">
        <v>1</v>
      </c>
      <c r="I2660" s="4" t="s">
        <v>2</v>
      </c>
      <c r="J2660" s="4" t="s">
        <v>13</v>
      </c>
      <c r="K2660" s="4" t="s">
        <v>23</v>
      </c>
      <c r="L2660" s="4" t="s">
        <v>51</v>
      </c>
      <c r="M2660" s="8">
        <v>1</v>
      </c>
      <c r="N2660" s="5">
        <v>125.66</v>
      </c>
      <c r="O2660" s="6">
        <v>0.15</v>
      </c>
      <c r="P2660" s="5">
        <v>60.6</v>
      </c>
      <c r="Q2660" s="5">
        <f t="shared" si="164"/>
        <v>106.81099999999999</v>
      </c>
      <c r="R2660" s="5">
        <f t="shared" si="165"/>
        <v>60.6</v>
      </c>
      <c r="S2660" s="5">
        <f t="shared" si="166"/>
        <v>46.210999999999991</v>
      </c>
      <c r="T2660" s="7">
        <f t="shared" si="167"/>
        <v>0.43264270533933763</v>
      </c>
    </row>
    <row r="2661" spans="1:20" ht="15.6">
      <c r="A2661" s="2">
        <v>4342</v>
      </c>
      <c r="B2661" s="3">
        <v>46380</v>
      </c>
      <c r="C2661" s="4">
        <f>YEAR(SalesDataTable[[#This Row],[Order Date]])</f>
        <v>2026</v>
      </c>
      <c r="D2661" s="16" t="str">
        <f>"Q"&amp;ROUNDUP(MONTH(SalesDataTable[[#This Row],[Order Date]])/3,0)</f>
        <v>Q4</v>
      </c>
      <c r="E2661" s="4">
        <f>MONTH(SalesDataTable[[#This Row],[Order Date]])</f>
        <v>12</v>
      </c>
      <c r="F2661" s="16" t="str">
        <f>TEXT(SalesDataTable[[#This Row],[Order Date]],"MMM")</f>
        <v>Dec</v>
      </c>
      <c r="G2661" s="4" t="s">
        <v>20</v>
      </c>
      <c r="H2661" s="4" t="s">
        <v>21</v>
      </c>
      <c r="I2661" s="4" t="s">
        <v>2</v>
      </c>
      <c r="J2661" s="4" t="s">
        <v>3</v>
      </c>
      <c r="K2661" s="4" t="s">
        <v>14</v>
      </c>
      <c r="L2661" s="4" t="s">
        <v>32</v>
      </c>
      <c r="M2661" s="8">
        <v>2</v>
      </c>
      <c r="N2661" s="5">
        <v>47.38</v>
      </c>
      <c r="O2661" s="6">
        <v>0.05</v>
      </c>
      <c r="P2661" s="5">
        <v>18.850000000000001</v>
      </c>
      <c r="Q2661" s="5">
        <f t="shared" si="164"/>
        <v>90.022000000000006</v>
      </c>
      <c r="R2661" s="5">
        <f t="shared" si="165"/>
        <v>37.700000000000003</v>
      </c>
      <c r="S2661" s="5">
        <f t="shared" si="166"/>
        <v>52.322000000000003</v>
      </c>
      <c r="T2661" s="7">
        <f t="shared" si="167"/>
        <v>0.58121348114905247</v>
      </c>
    </row>
    <row r="2662" spans="1:20" ht="15.6">
      <c r="A2662" s="2">
        <v>4468</v>
      </c>
      <c r="B2662" s="3">
        <v>46380</v>
      </c>
      <c r="C2662" s="4">
        <f>YEAR(SalesDataTable[[#This Row],[Order Date]])</f>
        <v>2026</v>
      </c>
      <c r="D2662" s="16" t="str">
        <f>"Q"&amp;ROUNDUP(MONTH(SalesDataTable[[#This Row],[Order Date]])/3,0)</f>
        <v>Q4</v>
      </c>
      <c r="E2662" s="4">
        <f>MONTH(SalesDataTable[[#This Row],[Order Date]])</f>
        <v>12</v>
      </c>
      <c r="F2662" s="16" t="str">
        <f>TEXT(SalesDataTable[[#This Row],[Order Date]],"MMM")</f>
        <v>Dec</v>
      </c>
      <c r="G2662" s="4" t="s">
        <v>0</v>
      </c>
      <c r="H2662" s="4" t="s">
        <v>1</v>
      </c>
      <c r="I2662" s="4" t="s">
        <v>2</v>
      </c>
      <c r="J2662" s="4" t="s">
        <v>16</v>
      </c>
      <c r="K2662" s="4" t="s">
        <v>23</v>
      </c>
      <c r="L2662" s="4" t="s">
        <v>40</v>
      </c>
      <c r="M2662" s="8">
        <v>1</v>
      </c>
      <c r="N2662" s="5">
        <v>80.8</v>
      </c>
      <c r="O2662" s="6">
        <v>0.05</v>
      </c>
      <c r="P2662" s="5">
        <v>38.33</v>
      </c>
      <c r="Q2662" s="5">
        <f t="shared" si="164"/>
        <v>76.759999999999991</v>
      </c>
      <c r="R2662" s="5">
        <f t="shared" si="165"/>
        <v>38.33</v>
      </c>
      <c r="S2662" s="5">
        <f t="shared" si="166"/>
        <v>38.429999999999993</v>
      </c>
      <c r="T2662" s="7">
        <f t="shared" si="167"/>
        <v>0.50065138092756645</v>
      </c>
    </row>
    <row r="2663" spans="1:20" ht="15.6">
      <c r="A2663" s="2">
        <v>7</v>
      </c>
      <c r="B2663" s="3">
        <v>46381</v>
      </c>
      <c r="C2663" s="4">
        <f>YEAR(SalesDataTable[[#This Row],[Order Date]])</f>
        <v>2026</v>
      </c>
      <c r="D2663" s="16" t="str">
        <f>"Q"&amp;ROUNDUP(MONTH(SalesDataTable[[#This Row],[Order Date]])/3,0)</f>
        <v>Q4</v>
      </c>
      <c r="E2663" s="4">
        <f>MONTH(SalesDataTable[[#This Row],[Order Date]])</f>
        <v>12</v>
      </c>
      <c r="F2663" s="16" t="str">
        <f>TEXT(SalesDataTable[[#This Row],[Order Date]],"MMM")</f>
        <v>Dec</v>
      </c>
      <c r="G2663" s="4" t="s">
        <v>20</v>
      </c>
      <c r="H2663" s="4" t="s">
        <v>33</v>
      </c>
      <c r="I2663" s="4" t="s">
        <v>2</v>
      </c>
      <c r="J2663" s="4" t="s">
        <v>3</v>
      </c>
      <c r="K2663" s="4" t="s">
        <v>4</v>
      </c>
      <c r="L2663" s="4" t="s">
        <v>30</v>
      </c>
      <c r="M2663" s="8">
        <v>5</v>
      </c>
      <c r="N2663" s="5">
        <v>103.52</v>
      </c>
      <c r="O2663" s="6">
        <v>0.1</v>
      </c>
      <c r="P2663" s="5">
        <v>49.1</v>
      </c>
      <c r="Q2663" s="5">
        <f t="shared" si="164"/>
        <v>465.84000000000003</v>
      </c>
      <c r="R2663" s="5">
        <f t="shared" si="165"/>
        <v>245.5</v>
      </c>
      <c r="S2663" s="5">
        <f t="shared" si="166"/>
        <v>220.34000000000003</v>
      </c>
      <c r="T2663" s="7">
        <f t="shared" si="167"/>
        <v>0.47299501974927016</v>
      </c>
    </row>
    <row r="2664" spans="1:20" ht="15.6">
      <c r="A2664" s="2">
        <v>658</v>
      </c>
      <c r="B2664" s="3">
        <v>46381</v>
      </c>
      <c r="C2664" s="4">
        <f>YEAR(SalesDataTable[[#This Row],[Order Date]])</f>
        <v>2026</v>
      </c>
      <c r="D2664" s="16" t="str">
        <f>"Q"&amp;ROUNDUP(MONTH(SalesDataTable[[#This Row],[Order Date]])/3,0)</f>
        <v>Q4</v>
      </c>
      <c r="E2664" s="4">
        <f>MONTH(SalesDataTable[[#This Row],[Order Date]])</f>
        <v>12</v>
      </c>
      <c r="F2664" s="16" t="str">
        <f>TEXT(SalesDataTable[[#This Row],[Order Date]],"MMM")</f>
        <v>Dec</v>
      </c>
      <c r="G2664" s="4" t="s">
        <v>6</v>
      </c>
      <c r="H2664" s="4" t="s">
        <v>27</v>
      </c>
      <c r="I2664" s="4" t="s">
        <v>19</v>
      </c>
      <c r="J2664" s="4" t="s">
        <v>16</v>
      </c>
      <c r="K2664" s="4" t="s">
        <v>9</v>
      </c>
      <c r="L2664" s="4" t="s">
        <v>37</v>
      </c>
      <c r="M2664" s="8">
        <v>2</v>
      </c>
      <c r="N2664" s="5">
        <v>153.38999999999999</v>
      </c>
      <c r="O2664" s="6">
        <v>0.05</v>
      </c>
      <c r="P2664" s="5">
        <v>78.06</v>
      </c>
      <c r="Q2664" s="5">
        <f t="shared" si="164"/>
        <v>291.44099999999997</v>
      </c>
      <c r="R2664" s="5">
        <f t="shared" si="165"/>
        <v>156.12</v>
      </c>
      <c r="S2664" s="5">
        <f t="shared" si="166"/>
        <v>135.32099999999997</v>
      </c>
      <c r="T2664" s="7">
        <f t="shared" si="167"/>
        <v>0.46431696295305047</v>
      </c>
    </row>
    <row r="2665" spans="1:20" ht="15.6">
      <c r="A2665" s="2">
        <v>1192</v>
      </c>
      <c r="B2665" s="3">
        <v>46381</v>
      </c>
      <c r="C2665" s="4">
        <f>YEAR(SalesDataTable[[#This Row],[Order Date]])</f>
        <v>2026</v>
      </c>
      <c r="D2665" s="16" t="str">
        <f>"Q"&amp;ROUNDUP(MONTH(SalesDataTable[[#This Row],[Order Date]])/3,0)</f>
        <v>Q4</v>
      </c>
      <c r="E2665" s="4">
        <f>MONTH(SalesDataTable[[#This Row],[Order Date]])</f>
        <v>12</v>
      </c>
      <c r="F2665" s="16" t="str">
        <f>TEXT(SalesDataTable[[#This Row],[Order Date]],"MMM")</f>
        <v>Dec</v>
      </c>
      <c r="G2665" s="4" t="s">
        <v>20</v>
      </c>
      <c r="H2665" s="4" t="s">
        <v>47</v>
      </c>
      <c r="I2665" s="4" t="s">
        <v>8</v>
      </c>
      <c r="J2665" s="4" t="s">
        <v>16</v>
      </c>
      <c r="K2665" s="4" t="s">
        <v>34</v>
      </c>
      <c r="L2665" s="4" t="s">
        <v>35</v>
      </c>
      <c r="M2665" s="8">
        <v>6</v>
      </c>
      <c r="N2665" s="5">
        <v>39.49</v>
      </c>
      <c r="O2665" s="6">
        <v>0.05</v>
      </c>
      <c r="P2665" s="5">
        <v>14.49</v>
      </c>
      <c r="Q2665" s="5">
        <f t="shared" si="164"/>
        <v>225.09299999999999</v>
      </c>
      <c r="R2665" s="5">
        <f t="shared" si="165"/>
        <v>86.94</v>
      </c>
      <c r="S2665" s="5">
        <f t="shared" si="166"/>
        <v>138.15299999999999</v>
      </c>
      <c r="T2665" s="7">
        <f t="shared" si="167"/>
        <v>0.61375964601298127</v>
      </c>
    </row>
    <row r="2666" spans="1:20" ht="15.6">
      <c r="A2666" s="2">
        <v>3852</v>
      </c>
      <c r="B2666" s="3">
        <v>46381</v>
      </c>
      <c r="C2666" s="4">
        <f>YEAR(SalesDataTable[[#This Row],[Order Date]])</f>
        <v>2026</v>
      </c>
      <c r="D2666" s="16" t="str">
        <f>"Q"&amp;ROUNDUP(MONTH(SalesDataTable[[#This Row],[Order Date]])/3,0)</f>
        <v>Q4</v>
      </c>
      <c r="E2666" s="4">
        <f>MONTH(SalesDataTable[[#This Row],[Order Date]])</f>
        <v>12</v>
      </c>
      <c r="F2666" s="16" t="str">
        <f>TEXT(SalesDataTable[[#This Row],[Order Date]],"MMM")</f>
        <v>Dec</v>
      </c>
      <c r="G2666" s="4" t="s">
        <v>11</v>
      </c>
      <c r="H2666" s="4" t="s">
        <v>12</v>
      </c>
      <c r="I2666" s="4" t="s">
        <v>19</v>
      </c>
      <c r="J2666" s="4" t="s">
        <v>16</v>
      </c>
      <c r="K2666" s="4" t="s">
        <v>34</v>
      </c>
      <c r="L2666" s="4" t="s">
        <v>42</v>
      </c>
      <c r="M2666" s="8">
        <v>1</v>
      </c>
      <c r="N2666" s="5">
        <v>35.54</v>
      </c>
      <c r="O2666" s="6">
        <v>0.1</v>
      </c>
      <c r="P2666" s="5">
        <v>13.63</v>
      </c>
      <c r="Q2666" s="5">
        <f t="shared" si="164"/>
        <v>31.986000000000001</v>
      </c>
      <c r="R2666" s="5">
        <f t="shared" si="165"/>
        <v>13.63</v>
      </c>
      <c r="S2666" s="5">
        <f t="shared" si="166"/>
        <v>18.356000000000002</v>
      </c>
      <c r="T2666" s="7">
        <f t="shared" si="167"/>
        <v>0.5738760707809667</v>
      </c>
    </row>
    <row r="2667" spans="1:20" ht="15.6">
      <c r="A2667" s="2">
        <v>4507</v>
      </c>
      <c r="B2667" s="3">
        <v>46381</v>
      </c>
      <c r="C2667" s="4">
        <f>YEAR(SalesDataTable[[#This Row],[Order Date]])</f>
        <v>2026</v>
      </c>
      <c r="D2667" s="16" t="str">
        <f>"Q"&amp;ROUNDUP(MONTH(SalesDataTable[[#This Row],[Order Date]])/3,0)</f>
        <v>Q4</v>
      </c>
      <c r="E2667" s="4">
        <f>MONTH(SalesDataTable[[#This Row],[Order Date]])</f>
        <v>12</v>
      </c>
      <c r="F2667" s="16" t="str">
        <f>TEXT(SalesDataTable[[#This Row],[Order Date]],"MMM")</f>
        <v>Dec</v>
      </c>
      <c r="G2667" s="4" t="s">
        <v>6</v>
      </c>
      <c r="H2667" s="4" t="s">
        <v>43</v>
      </c>
      <c r="I2667" s="4" t="s">
        <v>28</v>
      </c>
      <c r="J2667" s="4" t="s">
        <v>3</v>
      </c>
      <c r="K2667" s="4" t="s">
        <v>14</v>
      </c>
      <c r="L2667" s="4" t="s">
        <v>48</v>
      </c>
      <c r="M2667" s="8">
        <v>2</v>
      </c>
      <c r="N2667" s="5">
        <v>167.21</v>
      </c>
      <c r="O2667" s="6">
        <v>0.05</v>
      </c>
      <c r="P2667" s="5">
        <v>88.23</v>
      </c>
      <c r="Q2667" s="5">
        <f t="shared" si="164"/>
        <v>317.69900000000001</v>
      </c>
      <c r="R2667" s="5">
        <f t="shared" si="165"/>
        <v>176.46</v>
      </c>
      <c r="S2667" s="5">
        <f t="shared" si="166"/>
        <v>141.239</v>
      </c>
      <c r="T2667" s="7">
        <f t="shared" si="167"/>
        <v>0.44456860109726504</v>
      </c>
    </row>
    <row r="2668" spans="1:20" ht="15.6">
      <c r="A2668" s="2">
        <v>260</v>
      </c>
      <c r="B2668" s="3">
        <v>46382</v>
      </c>
      <c r="C2668" s="4">
        <f>YEAR(SalesDataTable[[#This Row],[Order Date]])</f>
        <v>2026</v>
      </c>
      <c r="D2668" s="16" t="str">
        <f>"Q"&amp;ROUNDUP(MONTH(SalesDataTable[[#This Row],[Order Date]])/3,0)</f>
        <v>Q4</v>
      </c>
      <c r="E2668" s="4">
        <f>MONTH(SalesDataTable[[#This Row],[Order Date]])</f>
        <v>12</v>
      </c>
      <c r="F2668" s="16" t="str">
        <f>TEXT(SalesDataTable[[#This Row],[Order Date]],"MMM")</f>
        <v>Dec</v>
      </c>
      <c r="G2668" s="4" t="s">
        <v>11</v>
      </c>
      <c r="H2668" s="4" t="s">
        <v>12</v>
      </c>
      <c r="I2668" s="4" t="s">
        <v>2</v>
      </c>
      <c r="J2668" s="4" t="s">
        <v>16</v>
      </c>
      <c r="K2668" s="4" t="s">
        <v>9</v>
      </c>
      <c r="L2668" s="4" t="s">
        <v>46</v>
      </c>
      <c r="M2668" s="8">
        <v>1</v>
      </c>
      <c r="N2668" s="5">
        <v>71.89</v>
      </c>
      <c r="O2668" s="6">
        <v>0.1</v>
      </c>
      <c r="P2668" s="5">
        <v>31.88</v>
      </c>
      <c r="Q2668" s="5">
        <f t="shared" si="164"/>
        <v>64.701000000000008</v>
      </c>
      <c r="R2668" s="5">
        <f t="shared" si="165"/>
        <v>31.88</v>
      </c>
      <c r="S2668" s="5">
        <f t="shared" si="166"/>
        <v>32.821000000000012</v>
      </c>
      <c r="T2668" s="7">
        <f t="shared" si="167"/>
        <v>0.50727191233520363</v>
      </c>
    </row>
    <row r="2669" spans="1:20" ht="15.6">
      <c r="A2669" s="2">
        <v>1659</v>
      </c>
      <c r="B2669" s="3">
        <v>46382</v>
      </c>
      <c r="C2669" s="4">
        <f>YEAR(SalesDataTable[[#This Row],[Order Date]])</f>
        <v>2026</v>
      </c>
      <c r="D2669" s="16" t="str">
        <f>"Q"&amp;ROUNDUP(MONTH(SalesDataTable[[#This Row],[Order Date]])/3,0)</f>
        <v>Q4</v>
      </c>
      <c r="E2669" s="4">
        <f>MONTH(SalesDataTable[[#This Row],[Order Date]])</f>
        <v>12</v>
      </c>
      <c r="F2669" s="16" t="str">
        <f>TEXT(SalesDataTable[[#This Row],[Order Date]],"MMM")</f>
        <v>Dec</v>
      </c>
      <c r="G2669" s="4" t="s">
        <v>0</v>
      </c>
      <c r="H2669" s="4" t="s">
        <v>50</v>
      </c>
      <c r="I2669" s="4" t="s">
        <v>19</v>
      </c>
      <c r="J2669" s="4" t="s">
        <v>13</v>
      </c>
      <c r="K2669" s="4" t="s">
        <v>14</v>
      </c>
      <c r="L2669" s="4" t="s">
        <v>44</v>
      </c>
      <c r="M2669" s="8">
        <v>1</v>
      </c>
      <c r="N2669" s="5">
        <v>133.56</v>
      </c>
      <c r="O2669" s="6">
        <v>0.05</v>
      </c>
      <c r="P2669" s="5">
        <v>68.739999999999995</v>
      </c>
      <c r="Q2669" s="5">
        <f t="shared" si="164"/>
        <v>126.88199999999999</v>
      </c>
      <c r="R2669" s="5">
        <f t="shared" si="165"/>
        <v>68.739999999999995</v>
      </c>
      <c r="S2669" s="5">
        <f t="shared" si="166"/>
        <v>58.141999999999996</v>
      </c>
      <c r="T2669" s="7">
        <f t="shared" si="167"/>
        <v>0.4582367869358932</v>
      </c>
    </row>
    <row r="2670" spans="1:20" ht="15.6">
      <c r="A2670" s="2">
        <v>3188</v>
      </c>
      <c r="B2670" s="3">
        <v>46382</v>
      </c>
      <c r="C2670" s="4">
        <f>YEAR(SalesDataTable[[#This Row],[Order Date]])</f>
        <v>2026</v>
      </c>
      <c r="D2670" s="16" t="str">
        <f>"Q"&amp;ROUNDUP(MONTH(SalesDataTable[[#This Row],[Order Date]])/3,0)</f>
        <v>Q4</v>
      </c>
      <c r="E2670" s="4">
        <f>MONTH(SalesDataTable[[#This Row],[Order Date]])</f>
        <v>12</v>
      </c>
      <c r="F2670" s="16" t="str">
        <f>TEXT(SalesDataTable[[#This Row],[Order Date]],"MMM")</f>
        <v>Dec</v>
      </c>
      <c r="G2670" s="4" t="s">
        <v>20</v>
      </c>
      <c r="H2670" s="4" t="s">
        <v>31</v>
      </c>
      <c r="I2670" s="4" t="s">
        <v>28</v>
      </c>
      <c r="J2670" s="4" t="s">
        <v>13</v>
      </c>
      <c r="K2670" s="4" t="s">
        <v>23</v>
      </c>
      <c r="L2670" s="4" t="s">
        <v>51</v>
      </c>
      <c r="M2670" s="8">
        <v>2</v>
      </c>
      <c r="N2670" s="5">
        <v>122.28</v>
      </c>
      <c r="O2670" s="6">
        <v>0.1</v>
      </c>
      <c r="P2670" s="5">
        <v>61.64</v>
      </c>
      <c r="Q2670" s="5">
        <f t="shared" si="164"/>
        <v>220.10400000000001</v>
      </c>
      <c r="R2670" s="5">
        <f t="shared" si="165"/>
        <v>123.28</v>
      </c>
      <c r="S2670" s="5">
        <f t="shared" si="166"/>
        <v>96.824000000000012</v>
      </c>
      <c r="T2670" s="7">
        <f t="shared" si="167"/>
        <v>0.43990113764402283</v>
      </c>
    </row>
    <row r="2671" spans="1:20" ht="15.6">
      <c r="A2671" s="2">
        <v>3673</v>
      </c>
      <c r="B2671" s="3">
        <v>46382</v>
      </c>
      <c r="C2671" s="4">
        <f>YEAR(SalesDataTable[[#This Row],[Order Date]])</f>
        <v>2026</v>
      </c>
      <c r="D2671" s="16" t="str">
        <f>"Q"&amp;ROUNDUP(MONTH(SalesDataTable[[#This Row],[Order Date]])/3,0)</f>
        <v>Q4</v>
      </c>
      <c r="E2671" s="4">
        <f>MONTH(SalesDataTable[[#This Row],[Order Date]])</f>
        <v>12</v>
      </c>
      <c r="F2671" s="16" t="str">
        <f>TEXT(SalesDataTable[[#This Row],[Order Date]],"MMM")</f>
        <v>Dec</v>
      </c>
      <c r="G2671" s="4" t="s">
        <v>0</v>
      </c>
      <c r="H2671" s="4" t="s">
        <v>50</v>
      </c>
      <c r="I2671" s="4" t="s">
        <v>2</v>
      </c>
      <c r="J2671" s="4" t="s">
        <v>16</v>
      </c>
      <c r="K2671" s="4" t="s">
        <v>34</v>
      </c>
      <c r="L2671" s="4" t="s">
        <v>35</v>
      </c>
      <c r="M2671" s="8">
        <v>1</v>
      </c>
      <c r="N2671" s="5">
        <v>40.619999999999997</v>
      </c>
      <c r="O2671" s="6">
        <v>0</v>
      </c>
      <c r="P2671" s="5">
        <v>14.62</v>
      </c>
      <c r="Q2671" s="5">
        <f t="shared" si="164"/>
        <v>40.619999999999997</v>
      </c>
      <c r="R2671" s="5">
        <f t="shared" si="165"/>
        <v>14.62</v>
      </c>
      <c r="S2671" s="5">
        <f t="shared" si="166"/>
        <v>26</v>
      </c>
      <c r="T2671" s="7">
        <f t="shared" si="167"/>
        <v>0.64007877892663712</v>
      </c>
    </row>
    <row r="2672" spans="1:20" ht="15.6">
      <c r="A2672" s="2">
        <v>3805</v>
      </c>
      <c r="B2672" s="3">
        <v>46382</v>
      </c>
      <c r="C2672" s="4">
        <f>YEAR(SalesDataTable[[#This Row],[Order Date]])</f>
        <v>2026</v>
      </c>
      <c r="D2672" s="16" t="str">
        <f>"Q"&amp;ROUNDUP(MONTH(SalesDataTable[[#This Row],[Order Date]])/3,0)</f>
        <v>Q4</v>
      </c>
      <c r="E2672" s="4">
        <f>MONTH(SalesDataTable[[#This Row],[Order Date]])</f>
        <v>12</v>
      </c>
      <c r="F2672" s="16" t="str">
        <f>TEXT(SalesDataTable[[#This Row],[Order Date]],"MMM")</f>
        <v>Dec</v>
      </c>
      <c r="G2672" s="4" t="s">
        <v>20</v>
      </c>
      <c r="H2672" s="4" t="s">
        <v>21</v>
      </c>
      <c r="I2672" s="4" t="s">
        <v>8</v>
      </c>
      <c r="J2672" s="4" t="s">
        <v>16</v>
      </c>
      <c r="K2672" s="4" t="s">
        <v>14</v>
      </c>
      <c r="L2672" s="4" t="s">
        <v>32</v>
      </c>
      <c r="M2672" s="8">
        <v>8</v>
      </c>
      <c r="N2672" s="5">
        <v>45.54</v>
      </c>
      <c r="O2672" s="6">
        <v>0.15</v>
      </c>
      <c r="P2672" s="5">
        <v>18.54</v>
      </c>
      <c r="Q2672" s="5">
        <f t="shared" si="164"/>
        <v>309.67199999999997</v>
      </c>
      <c r="R2672" s="5">
        <f t="shared" si="165"/>
        <v>148.32</v>
      </c>
      <c r="S2672" s="5">
        <f t="shared" si="166"/>
        <v>161.35199999999998</v>
      </c>
      <c r="T2672" s="7">
        <f t="shared" si="167"/>
        <v>0.52104161822831896</v>
      </c>
    </row>
    <row r="2673" spans="1:20" ht="15.6">
      <c r="A2673" s="2">
        <v>3945</v>
      </c>
      <c r="B2673" s="3">
        <v>46382</v>
      </c>
      <c r="C2673" s="4">
        <f>YEAR(SalesDataTable[[#This Row],[Order Date]])</f>
        <v>2026</v>
      </c>
      <c r="D2673" s="16" t="str">
        <f>"Q"&amp;ROUNDUP(MONTH(SalesDataTable[[#This Row],[Order Date]])/3,0)</f>
        <v>Q4</v>
      </c>
      <c r="E2673" s="4">
        <f>MONTH(SalesDataTable[[#This Row],[Order Date]])</f>
        <v>12</v>
      </c>
      <c r="F2673" s="16" t="str">
        <f>TEXT(SalesDataTable[[#This Row],[Order Date]],"MMM")</f>
        <v>Dec</v>
      </c>
      <c r="G2673" s="4" t="s">
        <v>20</v>
      </c>
      <c r="H2673" s="4" t="s">
        <v>47</v>
      </c>
      <c r="I2673" s="4" t="s">
        <v>8</v>
      </c>
      <c r="J2673" s="4" t="s">
        <v>16</v>
      </c>
      <c r="K2673" s="4" t="s">
        <v>4</v>
      </c>
      <c r="L2673" s="4" t="s">
        <v>22</v>
      </c>
      <c r="M2673" s="8">
        <v>4</v>
      </c>
      <c r="N2673" s="5">
        <v>50.96</v>
      </c>
      <c r="O2673" s="6">
        <v>0.1</v>
      </c>
      <c r="P2673" s="5">
        <v>22.14</v>
      </c>
      <c r="Q2673" s="5">
        <f t="shared" si="164"/>
        <v>183.45600000000002</v>
      </c>
      <c r="R2673" s="5">
        <f t="shared" si="165"/>
        <v>88.56</v>
      </c>
      <c r="S2673" s="5">
        <f t="shared" si="166"/>
        <v>94.896000000000015</v>
      </c>
      <c r="T2673" s="7">
        <f t="shared" si="167"/>
        <v>0.51726844583987441</v>
      </c>
    </row>
    <row r="2674" spans="1:20" ht="15.6">
      <c r="A2674" s="2">
        <v>4266</v>
      </c>
      <c r="B2674" s="3">
        <v>46382</v>
      </c>
      <c r="C2674" s="4">
        <f>YEAR(SalesDataTable[[#This Row],[Order Date]])</f>
        <v>2026</v>
      </c>
      <c r="D2674" s="16" t="str">
        <f>"Q"&amp;ROUNDUP(MONTH(SalesDataTable[[#This Row],[Order Date]])/3,0)</f>
        <v>Q4</v>
      </c>
      <c r="E2674" s="4">
        <f>MONTH(SalesDataTable[[#This Row],[Order Date]])</f>
        <v>12</v>
      </c>
      <c r="F2674" s="16" t="str">
        <f>TEXT(SalesDataTable[[#This Row],[Order Date]],"MMM")</f>
        <v>Dec</v>
      </c>
      <c r="G2674" s="4" t="s">
        <v>6</v>
      </c>
      <c r="H2674" s="4" t="s">
        <v>7</v>
      </c>
      <c r="I2674" s="4" t="s">
        <v>2</v>
      </c>
      <c r="J2674" s="4" t="s">
        <v>13</v>
      </c>
      <c r="K2674" s="4" t="s">
        <v>4</v>
      </c>
      <c r="L2674" s="4" t="s">
        <v>26</v>
      </c>
      <c r="M2674" s="8">
        <v>4</v>
      </c>
      <c r="N2674" s="5">
        <v>40.19</v>
      </c>
      <c r="O2674" s="6">
        <v>0.15</v>
      </c>
      <c r="P2674" s="5">
        <v>16.55</v>
      </c>
      <c r="Q2674" s="5">
        <f t="shared" si="164"/>
        <v>136.64599999999999</v>
      </c>
      <c r="R2674" s="5">
        <f t="shared" si="165"/>
        <v>66.2</v>
      </c>
      <c r="S2674" s="5">
        <f t="shared" si="166"/>
        <v>70.445999999999984</v>
      </c>
      <c r="T2674" s="7">
        <f t="shared" si="167"/>
        <v>0.51553649576277383</v>
      </c>
    </row>
    <row r="2675" spans="1:20" ht="15.6">
      <c r="A2675" s="2">
        <v>606</v>
      </c>
      <c r="B2675" s="3">
        <v>46383</v>
      </c>
      <c r="C2675" s="4">
        <f>YEAR(SalesDataTable[[#This Row],[Order Date]])</f>
        <v>2026</v>
      </c>
      <c r="D2675" s="16" t="str">
        <f>"Q"&amp;ROUNDUP(MONTH(SalesDataTable[[#This Row],[Order Date]])/3,0)</f>
        <v>Q4</v>
      </c>
      <c r="E2675" s="4">
        <f>MONTH(SalesDataTable[[#This Row],[Order Date]])</f>
        <v>12</v>
      </c>
      <c r="F2675" s="16" t="str">
        <f>TEXT(SalesDataTable[[#This Row],[Order Date]],"MMM")</f>
        <v>Dec</v>
      </c>
      <c r="G2675" s="4" t="s">
        <v>6</v>
      </c>
      <c r="H2675" s="4" t="s">
        <v>43</v>
      </c>
      <c r="I2675" s="4" t="s">
        <v>2</v>
      </c>
      <c r="J2675" s="4" t="s">
        <v>13</v>
      </c>
      <c r="K2675" s="4" t="s">
        <v>23</v>
      </c>
      <c r="L2675" s="4" t="s">
        <v>24</v>
      </c>
      <c r="M2675" s="8">
        <v>3</v>
      </c>
      <c r="N2675" s="5">
        <v>333.84</v>
      </c>
      <c r="O2675" s="6">
        <v>0</v>
      </c>
      <c r="P2675" s="5">
        <v>193.05</v>
      </c>
      <c r="Q2675" s="5">
        <f t="shared" si="164"/>
        <v>1001.52</v>
      </c>
      <c r="R2675" s="5">
        <f t="shared" si="165"/>
        <v>579.15000000000009</v>
      </c>
      <c r="S2675" s="5">
        <f t="shared" si="166"/>
        <v>422.36999999999989</v>
      </c>
      <c r="T2675" s="7">
        <f t="shared" si="167"/>
        <v>0.42172897196261672</v>
      </c>
    </row>
    <row r="2676" spans="1:20" ht="15.6">
      <c r="A2676" s="2">
        <v>1166</v>
      </c>
      <c r="B2676" s="3">
        <v>46383</v>
      </c>
      <c r="C2676" s="4">
        <f>YEAR(SalesDataTable[[#This Row],[Order Date]])</f>
        <v>2026</v>
      </c>
      <c r="D2676" s="16" t="str">
        <f>"Q"&amp;ROUNDUP(MONTH(SalesDataTable[[#This Row],[Order Date]])/3,0)</f>
        <v>Q4</v>
      </c>
      <c r="E2676" s="4">
        <f>MONTH(SalesDataTable[[#This Row],[Order Date]])</f>
        <v>12</v>
      </c>
      <c r="F2676" s="16" t="str">
        <f>TEXT(SalesDataTable[[#This Row],[Order Date]],"MMM")</f>
        <v>Dec</v>
      </c>
      <c r="G2676" s="4" t="s">
        <v>11</v>
      </c>
      <c r="H2676" s="4" t="s">
        <v>52</v>
      </c>
      <c r="I2676" s="4" t="s">
        <v>28</v>
      </c>
      <c r="J2676" s="4" t="s">
        <v>3</v>
      </c>
      <c r="K2676" s="4" t="s">
        <v>23</v>
      </c>
      <c r="L2676" s="4" t="s">
        <v>29</v>
      </c>
      <c r="M2676" s="8">
        <v>2</v>
      </c>
      <c r="N2676" s="5">
        <v>198.94</v>
      </c>
      <c r="O2676" s="6">
        <v>0.15</v>
      </c>
      <c r="P2676" s="5">
        <v>102.32</v>
      </c>
      <c r="Q2676" s="5">
        <f t="shared" si="164"/>
        <v>338.19799999999998</v>
      </c>
      <c r="R2676" s="5">
        <f t="shared" si="165"/>
        <v>204.64</v>
      </c>
      <c r="S2676" s="5">
        <f t="shared" si="166"/>
        <v>133.55799999999999</v>
      </c>
      <c r="T2676" s="7">
        <f t="shared" si="167"/>
        <v>0.39491067362905752</v>
      </c>
    </row>
    <row r="2677" spans="1:20" ht="15.6">
      <c r="A2677" s="2">
        <v>1913</v>
      </c>
      <c r="B2677" s="3">
        <v>46383</v>
      </c>
      <c r="C2677" s="4">
        <f>YEAR(SalesDataTable[[#This Row],[Order Date]])</f>
        <v>2026</v>
      </c>
      <c r="D2677" s="16" t="str">
        <f>"Q"&amp;ROUNDUP(MONTH(SalesDataTable[[#This Row],[Order Date]])/3,0)</f>
        <v>Q4</v>
      </c>
      <c r="E2677" s="4">
        <f>MONTH(SalesDataTable[[#This Row],[Order Date]])</f>
        <v>12</v>
      </c>
      <c r="F2677" s="16" t="str">
        <f>TEXT(SalesDataTable[[#This Row],[Order Date]],"MMM")</f>
        <v>Dec</v>
      </c>
      <c r="G2677" s="4" t="s">
        <v>11</v>
      </c>
      <c r="H2677" s="4" t="s">
        <v>25</v>
      </c>
      <c r="I2677" s="4" t="s">
        <v>28</v>
      </c>
      <c r="J2677" s="4" t="s">
        <v>13</v>
      </c>
      <c r="K2677" s="4" t="s">
        <v>34</v>
      </c>
      <c r="L2677" s="4" t="s">
        <v>42</v>
      </c>
      <c r="M2677" s="8">
        <v>3</v>
      </c>
      <c r="N2677" s="5">
        <v>35.979999999999997</v>
      </c>
      <c r="O2677" s="6">
        <v>0</v>
      </c>
      <c r="P2677" s="5">
        <v>13.6</v>
      </c>
      <c r="Q2677" s="5">
        <f t="shared" si="164"/>
        <v>107.94</v>
      </c>
      <c r="R2677" s="5">
        <f t="shared" si="165"/>
        <v>40.799999999999997</v>
      </c>
      <c r="S2677" s="5">
        <f t="shared" si="166"/>
        <v>67.14</v>
      </c>
      <c r="T2677" s="7">
        <f t="shared" si="167"/>
        <v>0.62201222901612008</v>
      </c>
    </row>
    <row r="2678" spans="1:20" ht="15.6">
      <c r="A2678" s="2">
        <v>2402</v>
      </c>
      <c r="B2678" s="3">
        <v>46383</v>
      </c>
      <c r="C2678" s="4">
        <f>YEAR(SalesDataTable[[#This Row],[Order Date]])</f>
        <v>2026</v>
      </c>
      <c r="D2678" s="16" t="str">
        <f>"Q"&amp;ROUNDUP(MONTH(SalesDataTable[[#This Row],[Order Date]])/3,0)</f>
        <v>Q4</v>
      </c>
      <c r="E2678" s="4">
        <f>MONTH(SalesDataTable[[#This Row],[Order Date]])</f>
        <v>12</v>
      </c>
      <c r="F2678" s="16" t="str">
        <f>TEXT(SalesDataTable[[#This Row],[Order Date]],"MMM")</f>
        <v>Dec</v>
      </c>
      <c r="G2678" s="4" t="s">
        <v>6</v>
      </c>
      <c r="H2678" s="4" t="s">
        <v>49</v>
      </c>
      <c r="I2678" s="4" t="s">
        <v>28</v>
      </c>
      <c r="J2678" s="4" t="s">
        <v>13</v>
      </c>
      <c r="K2678" s="4" t="s">
        <v>14</v>
      </c>
      <c r="L2678" s="4" t="s">
        <v>44</v>
      </c>
      <c r="M2678" s="8">
        <v>6</v>
      </c>
      <c r="N2678" s="5">
        <v>133.4</v>
      </c>
      <c r="O2678" s="6">
        <v>0.1</v>
      </c>
      <c r="P2678" s="5">
        <v>66.3</v>
      </c>
      <c r="Q2678" s="5">
        <f t="shared" si="164"/>
        <v>720.36000000000013</v>
      </c>
      <c r="R2678" s="5">
        <f t="shared" si="165"/>
        <v>397.79999999999995</v>
      </c>
      <c r="S2678" s="5">
        <f t="shared" si="166"/>
        <v>322.56000000000017</v>
      </c>
      <c r="T2678" s="7">
        <f t="shared" si="167"/>
        <v>0.44777611194402817</v>
      </c>
    </row>
    <row r="2679" spans="1:20" ht="15.6">
      <c r="A2679" s="2">
        <v>3192</v>
      </c>
      <c r="B2679" s="3">
        <v>46383</v>
      </c>
      <c r="C2679" s="4">
        <f>YEAR(SalesDataTable[[#This Row],[Order Date]])</f>
        <v>2026</v>
      </c>
      <c r="D2679" s="16" t="str">
        <f>"Q"&amp;ROUNDUP(MONTH(SalesDataTable[[#This Row],[Order Date]])/3,0)</f>
        <v>Q4</v>
      </c>
      <c r="E2679" s="4">
        <f>MONTH(SalesDataTable[[#This Row],[Order Date]])</f>
        <v>12</v>
      </c>
      <c r="F2679" s="16" t="str">
        <f>TEXT(SalesDataTable[[#This Row],[Order Date]],"MMM")</f>
        <v>Dec</v>
      </c>
      <c r="G2679" s="4" t="s">
        <v>20</v>
      </c>
      <c r="H2679" s="4" t="s">
        <v>31</v>
      </c>
      <c r="I2679" s="4" t="s">
        <v>2</v>
      </c>
      <c r="J2679" s="4" t="s">
        <v>3</v>
      </c>
      <c r="K2679" s="4" t="s">
        <v>9</v>
      </c>
      <c r="L2679" s="4" t="s">
        <v>10</v>
      </c>
      <c r="M2679" s="8">
        <v>2</v>
      </c>
      <c r="N2679" s="5">
        <v>93.45</v>
      </c>
      <c r="O2679" s="6">
        <v>0</v>
      </c>
      <c r="P2679" s="5">
        <v>45.75</v>
      </c>
      <c r="Q2679" s="5">
        <f t="shared" si="164"/>
        <v>186.9</v>
      </c>
      <c r="R2679" s="5">
        <f t="shared" si="165"/>
        <v>91.5</v>
      </c>
      <c r="S2679" s="5">
        <f t="shared" si="166"/>
        <v>95.4</v>
      </c>
      <c r="T2679" s="7">
        <f t="shared" si="167"/>
        <v>0.5104333868378812</v>
      </c>
    </row>
    <row r="2680" spans="1:20" ht="15.6">
      <c r="A2680" s="2">
        <v>3721</v>
      </c>
      <c r="B2680" s="3">
        <v>46383</v>
      </c>
      <c r="C2680" s="4">
        <f>YEAR(SalesDataTable[[#This Row],[Order Date]])</f>
        <v>2026</v>
      </c>
      <c r="D2680" s="16" t="str">
        <f>"Q"&amp;ROUNDUP(MONTH(SalesDataTable[[#This Row],[Order Date]])/3,0)</f>
        <v>Q4</v>
      </c>
      <c r="E2680" s="4">
        <f>MONTH(SalesDataTable[[#This Row],[Order Date]])</f>
        <v>12</v>
      </c>
      <c r="F2680" s="16" t="str">
        <f>TEXT(SalesDataTable[[#This Row],[Order Date]],"MMM")</f>
        <v>Dec</v>
      </c>
      <c r="G2680" s="4" t="s">
        <v>11</v>
      </c>
      <c r="H2680" s="4" t="s">
        <v>25</v>
      </c>
      <c r="I2680" s="4" t="s">
        <v>28</v>
      </c>
      <c r="J2680" s="4" t="s">
        <v>13</v>
      </c>
      <c r="K2680" s="4" t="s">
        <v>34</v>
      </c>
      <c r="L2680" s="4" t="s">
        <v>45</v>
      </c>
      <c r="M2680" s="8">
        <v>1</v>
      </c>
      <c r="N2680" s="5">
        <v>49.79</v>
      </c>
      <c r="O2680" s="6">
        <v>0.2</v>
      </c>
      <c r="P2680" s="5">
        <v>21.87</v>
      </c>
      <c r="Q2680" s="5">
        <f t="shared" si="164"/>
        <v>39.832000000000001</v>
      </c>
      <c r="R2680" s="5">
        <f t="shared" si="165"/>
        <v>21.87</v>
      </c>
      <c r="S2680" s="5">
        <f t="shared" si="166"/>
        <v>17.962</v>
      </c>
      <c r="T2680" s="7">
        <f t="shared" si="167"/>
        <v>0.45094396465153641</v>
      </c>
    </row>
    <row r="2681" spans="1:20" ht="15.6">
      <c r="A2681" s="2">
        <v>3882</v>
      </c>
      <c r="B2681" s="3">
        <v>46383</v>
      </c>
      <c r="C2681" s="4">
        <f>YEAR(SalesDataTable[[#This Row],[Order Date]])</f>
        <v>2026</v>
      </c>
      <c r="D2681" s="16" t="str">
        <f>"Q"&amp;ROUNDUP(MONTH(SalesDataTable[[#This Row],[Order Date]])/3,0)</f>
        <v>Q4</v>
      </c>
      <c r="E2681" s="4">
        <f>MONTH(SalesDataTable[[#This Row],[Order Date]])</f>
        <v>12</v>
      </c>
      <c r="F2681" s="16" t="str">
        <f>TEXT(SalesDataTable[[#This Row],[Order Date]],"MMM")</f>
        <v>Dec</v>
      </c>
      <c r="G2681" s="4" t="s">
        <v>20</v>
      </c>
      <c r="H2681" s="4" t="s">
        <v>33</v>
      </c>
      <c r="I2681" s="4" t="s">
        <v>28</v>
      </c>
      <c r="J2681" s="4" t="s">
        <v>3</v>
      </c>
      <c r="K2681" s="4" t="s">
        <v>9</v>
      </c>
      <c r="L2681" s="4" t="s">
        <v>46</v>
      </c>
      <c r="M2681" s="8">
        <v>3</v>
      </c>
      <c r="N2681" s="5">
        <v>70.430000000000007</v>
      </c>
      <c r="O2681" s="6">
        <v>0.1</v>
      </c>
      <c r="P2681" s="5">
        <v>32.869999999999997</v>
      </c>
      <c r="Q2681" s="5">
        <f t="shared" si="164"/>
        <v>190.16100000000003</v>
      </c>
      <c r="R2681" s="5">
        <f t="shared" si="165"/>
        <v>98.609999999999985</v>
      </c>
      <c r="S2681" s="5">
        <f t="shared" si="166"/>
        <v>91.551000000000045</v>
      </c>
      <c r="T2681" s="7">
        <f t="shared" si="167"/>
        <v>0.48143941186678674</v>
      </c>
    </row>
    <row r="2682" spans="1:20" ht="15.6">
      <c r="A2682" s="2">
        <v>4945</v>
      </c>
      <c r="B2682" s="3">
        <v>46383</v>
      </c>
      <c r="C2682" s="4">
        <f>YEAR(SalesDataTable[[#This Row],[Order Date]])</f>
        <v>2026</v>
      </c>
      <c r="D2682" s="16" t="str">
        <f>"Q"&amp;ROUNDUP(MONTH(SalesDataTable[[#This Row],[Order Date]])/3,0)</f>
        <v>Q4</v>
      </c>
      <c r="E2682" s="4">
        <f>MONTH(SalesDataTable[[#This Row],[Order Date]])</f>
        <v>12</v>
      </c>
      <c r="F2682" s="16" t="str">
        <f>TEXT(SalesDataTable[[#This Row],[Order Date]],"MMM")</f>
        <v>Dec</v>
      </c>
      <c r="G2682" s="4" t="s">
        <v>11</v>
      </c>
      <c r="H2682" s="4" t="s">
        <v>12</v>
      </c>
      <c r="I2682" s="4" t="s">
        <v>2</v>
      </c>
      <c r="J2682" s="4" t="s">
        <v>16</v>
      </c>
      <c r="K2682" s="4" t="s">
        <v>23</v>
      </c>
      <c r="L2682" s="4" t="s">
        <v>40</v>
      </c>
      <c r="M2682" s="8">
        <v>2</v>
      </c>
      <c r="N2682" s="5">
        <v>82.04</v>
      </c>
      <c r="O2682" s="6">
        <v>0.1</v>
      </c>
      <c r="P2682" s="5">
        <v>38.880000000000003</v>
      </c>
      <c r="Q2682" s="5">
        <f t="shared" si="164"/>
        <v>147.67200000000003</v>
      </c>
      <c r="R2682" s="5">
        <f t="shared" si="165"/>
        <v>77.760000000000005</v>
      </c>
      <c r="S2682" s="5">
        <f t="shared" si="166"/>
        <v>69.91200000000002</v>
      </c>
      <c r="T2682" s="7">
        <f t="shared" si="167"/>
        <v>0.47342759629449055</v>
      </c>
    </row>
    <row r="2683" spans="1:20" ht="15.6">
      <c r="A2683" s="2">
        <v>5084</v>
      </c>
      <c r="B2683" s="3">
        <v>46383</v>
      </c>
      <c r="C2683" s="4">
        <f>YEAR(SalesDataTable[[#This Row],[Order Date]])</f>
        <v>2026</v>
      </c>
      <c r="D2683" s="16" t="str">
        <f>"Q"&amp;ROUNDUP(MONTH(SalesDataTable[[#This Row],[Order Date]])/3,0)</f>
        <v>Q4</v>
      </c>
      <c r="E2683" s="4">
        <f>MONTH(SalesDataTable[[#This Row],[Order Date]])</f>
        <v>12</v>
      </c>
      <c r="F2683" s="16" t="str">
        <f>TEXT(SalesDataTable[[#This Row],[Order Date]],"MMM")</f>
        <v>Dec</v>
      </c>
      <c r="G2683" s="4" t="s">
        <v>6</v>
      </c>
      <c r="H2683" s="4" t="s">
        <v>41</v>
      </c>
      <c r="I2683" s="4" t="s">
        <v>28</v>
      </c>
      <c r="J2683" s="4" t="s">
        <v>3</v>
      </c>
      <c r="K2683" s="4" t="s">
        <v>14</v>
      </c>
      <c r="L2683" s="4" t="s">
        <v>15</v>
      </c>
      <c r="M2683" s="8">
        <v>1</v>
      </c>
      <c r="N2683" s="5">
        <v>35.409999999999997</v>
      </c>
      <c r="O2683" s="6">
        <v>0.2</v>
      </c>
      <c r="P2683" s="5">
        <v>13.54</v>
      </c>
      <c r="Q2683" s="5">
        <f t="shared" si="164"/>
        <v>28.327999999999999</v>
      </c>
      <c r="R2683" s="5">
        <f t="shared" si="165"/>
        <v>13.54</v>
      </c>
      <c r="S2683" s="5">
        <f t="shared" si="166"/>
        <v>14.788</v>
      </c>
      <c r="T2683" s="7">
        <f t="shared" si="167"/>
        <v>0.5220276757977973</v>
      </c>
    </row>
    <row r="2684" spans="1:20" ht="15.6">
      <c r="A2684" s="2">
        <v>246</v>
      </c>
      <c r="B2684" s="3">
        <v>46384</v>
      </c>
      <c r="C2684" s="4">
        <f>YEAR(SalesDataTable[[#This Row],[Order Date]])</f>
        <v>2026</v>
      </c>
      <c r="D2684" s="16" t="str">
        <f>"Q"&amp;ROUNDUP(MONTH(SalesDataTable[[#This Row],[Order Date]])/3,0)</f>
        <v>Q4</v>
      </c>
      <c r="E2684" s="4">
        <f>MONTH(SalesDataTable[[#This Row],[Order Date]])</f>
        <v>12</v>
      </c>
      <c r="F2684" s="16" t="str">
        <f>TEXT(SalesDataTable[[#This Row],[Order Date]],"MMM")</f>
        <v>Dec</v>
      </c>
      <c r="G2684" s="4" t="s">
        <v>20</v>
      </c>
      <c r="H2684" s="4" t="s">
        <v>31</v>
      </c>
      <c r="I2684" s="4" t="s">
        <v>28</v>
      </c>
      <c r="J2684" s="4" t="s">
        <v>16</v>
      </c>
      <c r="K2684" s="4" t="s">
        <v>4</v>
      </c>
      <c r="L2684" s="4" t="s">
        <v>26</v>
      </c>
      <c r="M2684" s="8">
        <v>1</v>
      </c>
      <c r="N2684" s="5">
        <v>41.06</v>
      </c>
      <c r="O2684" s="6">
        <v>0.1</v>
      </c>
      <c r="P2684" s="5">
        <v>16.23</v>
      </c>
      <c r="Q2684" s="5">
        <f t="shared" si="164"/>
        <v>36.954000000000001</v>
      </c>
      <c r="R2684" s="5">
        <f t="shared" si="165"/>
        <v>16.23</v>
      </c>
      <c r="S2684" s="5">
        <f t="shared" si="166"/>
        <v>20.724</v>
      </c>
      <c r="T2684" s="7">
        <f t="shared" si="167"/>
        <v>0.5608053255398604</v>
      </c>
    </row>
    <row r="2685" spans="1:20" ht="15.6">
      <c r="A2685" s="2">
        <v>537</v>
      </c>
      <c r="B2685" s="3">
        <v>46384</v>
      </c>
      <c r="C2685" s="4">
        <f>YEAR(SalesDataTable[[#This Row],[Order Date]])</f>
        <v>2026</v>
      </c>
      <c r="D2685" s="16" t="str">
        <f>"Q"&amp;ROUNDUP(MONTH(SalesDataTable[[#This Row],[Order Date]])/3,0)</f>
        <v>Q4</v>
      </c>
      <c r="E2685" s="4">
        <f>MONTH(SalesDataTable[[#This Row],[Order Date]])</f>
        <v>12</v>
      </c>
      <c r="F2685" s="16" t="str">
        <f>TEXT(SalesDataTable[[#This Row],[Order Date]],"MMM")</f>
        <v>Dec</v>
      </c>
      <c r="G2685" s="4" t="s">
        <v>20</v>
      </c>
      <c r="H2685" s="4" t="s">
        <v>33</v>
      </c>
      <c r="I2685" s="4" t="s">
        <v>8</v>
      </c>
      <c r="J2685" s="4" t="s">
        <v>16</v>
      </c>
      <c r="K2685" s="4" t="s">
        <v>9</v>
      </c>
      <c r="L2685" s="4" t="s">
        <v>10</v>
      </c>
      <c r="M2685" s="8">
        <v>12</v>
      </c>
      <c r="N2685" s="5">
        <v>90.29</v>
      </c>
      <c r="O2685" s="6">
        <v>0.1</v>
      </c>
      <c r="P2685" s="5">
        <v>45.76</v>
      </c>
      <c r="Q2685" s="5">
        <f t="shared" si="164"/>
        <v>975.13200000000006</v>
      </c>
      <c r="R2685" s="5">
        <f t="shared" si="165"/>
        <v>549.12</v>
      </c>
      <c r="S2685" s="5">
        <f t="shared" si="166"/>
        <v>426.01200000000006</v>
      </c>
      <c r="T2685" s="7">
        <f t="shared" si="167"/>
        <v>0.43687623829389255</v>
      </c>
    </row>
    <row r="2686" spans="1:20" ht="15.6">
      <c r="A2686" s="2">
        <v>968</v>
      </c>
      <c r="B2686" s="3">
        <v>46384</v>
      </c>
      <c r="C2686" s="4">
        <f>YEAR(SalesDataTable[[#This Row],[Order Date]])</f>
        <v>2026</v>
      </c>
      <c r="D2686" s="16" t="str">
        <f>"Q"&amp;ROUNDUP(MONTH(SalesDataTable[[#This Row],[Order Date]])/3,0)</f>
        <v>Q4</v>
      </c>
      <c r="E2686" s="4">
        <f>MONTH(SalesDataTable[[#This Row],[Order Date]])</f>
        <v>12</v>
      </c>
      <c r="F2686" s="16" t="str">
        <f>TEXT(SalesDataTable[[#This Row],[Order Date]],"MMM")</f>
        <v>Dec</v>
      </c>
      <c r="G2686" s="4" t="s">
        <v>6</v>
      </c>
      <c r="H2686" s="4" t="s">
        <v>43</v>
      </c>
      <c r="I2686" s="4" t="s">
        <v>19</v>
      </c>
      <c r="J2686" s="4" t="s">
        <v>13</v>
      </c>
      <c r="K2686" s="4" t="s">
        <v>4</v>
      </c>
      <c r="L2686" s="4" t="s">
        <v>30</v>
      </c>
      <c r="M2686" s="8">
        <v>1</v>
      </c>
      <c r="N2686" s="5">
        <v>103.13</v>
      </c>
      <c r="O2686" s="6">
        <v>0.15</v>
      </c>
      <c r="P2686" s="5">
        <v>50.06</v>
      </c>
      <c r="Q2686" s="5">
        <f t="shared" si="164"/>
        <v>87.660499999999999</v>
      </c>
      <c r="R2686" s="5">
        <f t="shared" si="165"/>
        <v>50.06</v>
      </c>
      <c r="S2686" s="5">
        <f t="shared" si="166"/>
        <v>37.600499999999997</v>
      </c>
      <c r="T2686" s="7">
        <f t="shared" si="167"/>
        <v>0.42893321393329947</v>
      </c>
    </row>
    <row r="2687" spans="1:20" ht="15.6">
      <c r="A2687" s="2">
        <v>1234</v>
      </c>
      <c r="B2687" s="3">
        <v>46384</v>
      </c>
      <c r="C2687" s="4">
        <f>YEAR(SalesDataTable[[#This Row],[Order Date]])</f>
        <v>2026</v>
      </c>
      <c r="D2687" s="16" t="str">
        <f>"Q"&amp;ROUNDUP(MONTH(SalesDataTable[[#This Row],[Order Date]])/3,0)</f>
        <v>Q4</v>
      </c>
      <c r="E2687" s="4">
        <f>MONTH(SalesDataTable[[#This Row],[Order Date]])</f>
        <v>12</v>
      </c>
      <c r="F2687" s="16" t="str">
        <f>TEXT(SalesDataTable[[#This Row],[Order Date]],"MMM")</f>
        <v>Dec</v>
      </c>
      <c r="G2687" s="4" t="s">
        <v>20</v>
      </c>
      <c r="H2687" s="4" t="s">
        <v>47</v>
      </c>
      <c r="I2687" s="4" t="s">
        <v>2</v>
      </c>
      <c r="J2687" s="4" t="s">
        <v>3</v>
      </c>
      <c r="K2687" s="4" t="s">
        <v>4</v>
      </c>
      <c r="L2687" s="4" t="s">
        <v>5</v>
      </c>
      <c r="M2687" s="8">
        <v>1</v>
      </c>
      <c r="N2687" s="5">
        <v>81.39</v>
      </c>
      <c r="O2687" s="6">
        <v>0.05</v>
      </c>
      <c r="P2687" s="5">
        <v>43.54</v>
      </c>
      <c r="Q2687" s="5">
        <f t="shared" si="164"/>
        <v>77.320499999999996</v>
      </c>
      <c r="R2687" s="5">
        <f t="shared" si="165"/>
        <v>43.54</v>
      </c>
      <c r="S2687" s="5">
        <f t="shared" si="166"/>
        <v>33.780499999999996</v>
      </c>
      <c r="T2687" s="7">
        <f t="shared" si="167"/>
        <v>0.43688931137279247</v>
      </c>
    </row>
    <row r="2688" spans="1:20" ht="15.6">
      <c r="A2688" s="2">
        <v>2061</v>
      </c>
      <c r="B2688" s="3">
        <v>46384</v>
      </c>
      <c r="C2688" s="4">
        <f>YEAR(SalesDataTable[[#This Row],[Order Date]])</f>
        <v>2026</v>
      </c>
      <c r="D2688" s="16" t="str">
        <f>"Q"&amp;ROUNDUP(MONTH(SalesDataTable[[#This Row],[Order Date]])/3,0)</f>
        <v>Q4</v>
      </c>
      <c r="E2688" s="4">
        <f>MONTH(SalesDataTable[[#This Row],[Order Date]])</f>
        <v>12</v>
      </c>
      <c r="F2688" s="16" t="str">
        <f>TEXT(SalesDataTable[[#This Row],[Order Date]],"MMM")</f>
        <v>Dec</v>
      </c>
      <c r="G2688" s="4" t="s">
        <v>0</v>
      </c>
      <c r="H2688" s="4" t="s">
        <v>50</v>
      </c>
      <c r="I2688" s="4" t="s">
        <v>28</v>
      </c>
      <c r="J2688" s="4" t="s">
        <v>3</v>
      </c>
      <c r="K2688" s="4" t="s">
        <v>23</v>
      </c>
      <c r="L2688" s="4" t="s">
        <v>24</v>
      </c>
      <c r="M2688" s="8">
        <v>2</v>
      </c>
      <c r="N2688" s="5">
        <v>342.78</v>
      </c>
      <c r="O2688" s="6">
        <v>0</v>
      </c>
      <c r="P2688" s="5">
        <v>197.89</v>
      </c>
      <c r="Q2688" s="5">
        <f t="shared" si="164"/>
        <v>685.56</v>
      </c>
      <c r="R2688" s="5">
        <f t="shared" si="165"/>
        <v>395.78</v>
      </c>
      <c r="S2688" s="5">
        <f t="shared" si="166"/>
        <v>289.77999999999997</v>
      </c>
      <c r="T2688" s="7">
        <f t="shared" si="167"/>
        <v>0.4226909387945621</v>
      </c>
    </row>
    <row r="2689" spans="1:20" ht="15.6">
      <c r="A2689" s="2">
        <v>2219</v>
      </c>
      <c r="B2689" s="3">
        <v>46384</v>
      </c>
      <c r="C2689" s="4">
        <f>YEAR(SalesDataTable[[#This Row],[Order Date]])</f>
        <v>2026</v>
      </c>
      <c r="D2689" s="16" t="str">
        <f>"Q"&amp;ROUNDUP(MONTH(SalesDataTable[[#This Row],[Order Date]])/3,0)</f>
        <v>Q4</v>
      </c>
      <c r="E2689" s="4">
        <f>MONTH(SalesDataTable[[#This Row],[Order Date]])</f>
        <v>12</v>
      </c>
      <c r="F2689" s="16" t="str">
        <f>TEXT(SalesDataTable[[#This Row],[Order Date]],"MMM")</f>
        <v>Dec</v>
      </c>
      <c r="G2689" s="4" t="s">
        <v>6</v>
      </c>
      <c r="H2689" s="4" t="s">
        <v>49</v>
      </c>
      <c r="I2689" s="4" t="s">
        <v>2</v>
      </c>
      <c r="J2689" s="4" t="s">
        <v>3</v>
      </c>
      <c r="K2689" s="4" t="s">
        <v>9</v>
      </c>
      <c r="L2689" s="4" t="s">
        <v>17</v>
      </c>
      <c r="M2689" s="8">
        <v>1</v>
      </c>
      <c r="N2689" s="5">
        <v>147</v>
      </c>
      <c r="O2689" s="6">
        <v>0.15</v>
      </c>
      <c r="P2689" s="5">
        <v>79.58</v>
      </c>
      <c r="Q2689" s="5">
        <f t="shared" si="164"/>
        <v>124.95</v>
      </c>
      <c r="R2689" s="5">
        <f t="shared" si="165"/>
        <v>79.58</v>
      </c>
      <c r="S2689" s="5">
        <f t="shared" si="166"/>
        <v>45.370000000000005</v>
      </c>
      <c r="T2689" s="7">
        <f t="shared" si="167"/>
        <v>0.36310524209683875</v>
      </c>
    </row>
    <row r="2690" spans="1:20" ht="15.6">
      <c r="A2690" s="2">
        <v>2651</v>
      </c>
      <c r="B2690" s="3">
        <v>46384</v>
      </c>
      <c r="C2690" s="4">
        <f>YEAR(SalesDataTable[[#This Row],[Order Date]])</f>
        <v>2026</v>
      </c>
      <c r="D2690" s="16" t="str">
        <f>"Q"&amp;ROUNDUP(MONTH(SalesDataTable[[#This Row],[Order Date]])/3,0)</f>
        <v>Q4</v>
      </c>
      <c r="E2690" s="4">
        <f>MONTH(SalesDataTable[[#This Row],[Order Date]])</f>
        <v>12</v>
      </c>
      <c r="F2690" s="16" t="str">
        <f>TEXT(SalesDataTable[[#This Row],[Order Date]],"MMM")</f>
        <v>Dec</v>
      </c>
      <c r="G2690" s="4" t="s">
        <v>0</v>
      </c>
      <c r="H2690" s="4" t="s">
        <v>50</v>
      </c>
      <c r="I2690" s="4" t="s">
        <v>2</v>
      </c>
      <c r="J2690" s="4" t="s">
        <v>13</v>
      </c>
      <c r="K2690" s="4" t="s">
        <v>14</v>
      </c>
      <c r="L2690" s="4" t="s">
        <v>32</v>
      </c>
      <c r="M2690" s="8">
        <v>1</v>
      </c>
      <c r="N2690" s="5">
        <v>45.69</v>
      </c>
      <c r="O2690" s="6">
        <v>0.2</v>
      </c>
      <c r="P2690" s="5">
        <v>18.829999999999998</v>
      </c>
      <c r="Q2690" s="5">
        <f t="shared" ref="Q2690:Q2708" si="168">M2690*N2690*(1-O2690)</f>
        <v>36.552</v>
      </c>
      <c r="R2690" s="5">
        <f t="shared" ref="R2690:R2708" si="169">M2690*P2690</f>
        <v>18.829999999999998</v>
      </c>
      <c r="S2690" s="5">
        <f t="shared" ref="S2690:S2708" si="170">Q2690-R2690</f>
        <v>17.722000000000001</v>
      </c>
      <c r="T2690" s="7">
        <f t="shared" ref="T2690:T2708" si="171">IFERROR(S2690/Q2690,0)</f>
        <v>0.48484351061501429</v>
      </c>
    </row>
    <row r="2691" spans="1:20" ht="15.6">
      <c r="A2691" s="2">
        <v>3173</v>
      </c>
      <c r="B2691" s="3">
        <v>46384</v>
      </c>
      <c r="C2691" s="4">
        <f>YEAR(SalesDataTable[[#This Row],[Order Date]])</f>
        <v>2026</v>
      </c>
      <c r="D2691" s="16" t="str">
        <f>"Q"&amp;ROUNDUP(MONTH(SalesDataTable[[#This Row],[Order Date]])/3,0)</f>
        <v>Q4</v>
      </c>
      <c r="E2691" s="4">
        <f>MONTH(SalesDataTable[[#This Row],[Order Date]])</f>
        <v>12</v>
      </c>
      <c r="F2691" s="16" t="str">
        <f>TEXT(SalesDataTable[[#This Row],[Order Date]],"MMM")</f>
        <v>Dec</v>
      </c>
      <c r="G2691" s="4" t="s">
        <v>6</v>
      </c>
      <c r="H2691" s="4" t="s">
        <v>43</v>
      </c>
      <c r="I2691" s="4" t="s">
        <v>28</v>
      </c>
      <c r="J2691" s="4" t="s">
        <v>3</v>
      </c>
      <c r="K2691" s="4" t="s">
        <v>4</v>
      </c>
      <c r="L2691" s="4" t="s">
        <v>26</v>
      </c>
      <c r="M2691" s="8">
        <v>1</v>
      </c>
      <c r="N2691" s="5">
        <v>39.69</v>
      </c>
      <c r="O2691" s="6">
        <v>0</v>
      </c>
      <c r="P2691" s="5">
        <v>17.09</v>
      </c>
      <c r="Q2691" s="5">
        <f t="shared" si="168"/>
        <v>39.69</v>
      </c>
      <c r="R2691" s="5">
        <f t="shared" si="169"/>
        <v>17.09</v>
      </c>
      <c r="S2691" s="5">
        <f t="shared" si="170"/>
        <v>22.599999999999998</v>
      </c>
      <c r="T2691" s="7">
        <f t="shared" si="171"/>
        <v>0.56941295036533135</v>
      </c>
    </row>
    <row r="2692" spans="1:20" ht="15.6">
      <c r="A2692" s="2">
        <v>3409</v>
      </c>
      <c r="B2692" s="3">
        <v>46384</v>
      </c>
      <c r="C2692" s="4">
        <f>YEAR(SalesDataTable[[#This Row],[Order Date]])</f>
        <v>2026</v>
      </c>
      <c r="D2692" s="16" t="str">
        <f>"Q"&amp;ROUNDUP(MONTH(SalesDataTable[[#This Row],[Order Date]])/3,0)</f>
        <v>Q4</v>
      </c>
      <c r="E2692" s="4">
        <f>MONTH(SalesDataTable[[#This Row],[Order Date]])</f>
        <v>12</v>
      </c>
      <c r="F2692" s="16" t="str">
        <f>TEXT(SalesDataTable[[#This Row],[Order Date]],"MMM")</f>
        <v>Dec</v>
      </c>
      <c r="G2692" s="4" t="s">
        <v>20</v>
      </c>
      <c r="H2692" s="4" t="s">
        <v>21</v>
      </c>
      <c r="I2692" s="4" t="s">
        <v>2</v>
      </c>
      <c r="J2692" s="4" t="s">
        <v>13</v>
      </c>
      <c r="K2692" s="4" t="s">
        <v>23</v>
      </c>
      <c r="L2692" s="4" t="s">
        <v>51</v>
      </c>
      <c r="M2692" s="8">
        <v>5</v>
      </c>
      <c r="N2692" s="5">
        <v>122.42</v>
      </c>
      <c r="O2692" s="6">
        <v>0</v>
      </c>
      <c r="P2692" s="5">
        <v>60.8</v>
      </c>
      <c r="Q2692" s="5">
        <f t="shared" si="168"/>
        <v>612.1</v>
      </c>
      <c r="R2692" s="5">
        <f t="shared" si="169"/>
        <v>304</v>
      </c>
      <c r="S2692" s="5">
        <f t="shared" si="170"/>
        <v>308.10000000000002</v>
      </c>
      <c r="T2692" s="7">
        <f t="shared" si="171"/>
        <v>0.50334912595981052</v>
      </c>
    </row>
    <row r="2693" spans="1:20" ht="15.6">
      <c r="A2693" s="2">
        <v>3535</v>
      </c>
      <c r="B2693" s="3">
        <v>46384</v>
      </c>
      <c r="C2693" s="4">
        <f>YEAR(SalesDataTable[[#This Row],[Order Date]])</f>
        <v>2026</v>
      </c>
      <c r="D2693" s="16" t="str">
        <f>"Q"&amp;ROUNDUP(MONTH(SalesDataTable[[#This Row],[Order Date]])/3,0)</f>
        <v>Q4</v>
      </c>
      <c r="E2693" s="4">
        <f>MONTH(SalesDataTable[[#This Row],[Order Date]])</f>
        <v>12</v>
      </c>
      <c r="F2693" s="16" t="str">
        <f>TEXT(SalesDataTable[[#This Row],[Order Date]],"MMM")</f>
        <v>Dec</v>
      </c>
      <c r="G2693" s="4" t="s">
        <v>6</v>
      </c>
      <c r="H2693" s="4" t="s">
        <v>27</v>
      </c>
      <c r="I2693" s="4" t="s">
        <v>19</v>
      </c>
      <c r="J2693" s="4" t="s">
        <v>13</v>
      </c>
      <c r="K2693" s="4" t="s">
        <v>14</v>
      </c>
      <c r="L2693" s="4" t="s">
        <v>15</v>
      </c>
      <c r="M2693" s="8">
        <v>1</v>
      </c>
      <c r="N2693" s="5">
        <v>37.03</v>
      </c>
      <c r="O2693" s="6">
        <v>0.15</v>
      </c>
      <c r="P2693" s="5">
        <v>13.53</v>
      </c>
      <c r="Q2693" s="5">
        <f t="shared" si="168"/>
        <v>31.4755</v>
      </c>
      <c r="R2693" s="5">
        <f t="shared" si="169"/>
        <v>13.53</v>
      </c>
      <c r="S2693" s="5">
        <f t="shared" si="170"/>
        <v>17.945500000000003</v>
      </c>
      <c r="T2693" s="7">
        <f t="shared" si="171"/>
        <v>0.57014185636447401</v>
      </c>
    </row>
    <row r="2694" spans="1:20" ht="15.6">
      <c r="A2694" s="2">
        <v>5134</v>
      </c>
      <c r="B2694" s="3">
        <v>46384</v>
      </c>
      <c r="C2694" s="4">
        <f>YEAR(SalesDataTable[[#This Row],[Order Date]])</f>
        <v>2026</v>
      </c>
      <c r="D2694" s="16" t="str">
        <f>"Q"&amp;ROUNDUP(MONTH(SalesDataTable[[#This Row],[Order Date]])/3,0)</f>
        <v>Q4</v>
      </c>
      <c r="E2694" s="4">
        <f>MONTH(SalesDataTable[[#This Row],[Order Date]])</f>
        <v>12</v>
      </c>
      <c r="F2694" s="16" t="str">
        <f>TEXT(SalesDataTable[[#This Row],[Order Date]],"MMM")</f>
        <v>Dec</v>
      </c>
      <c r="G2694" s="4" t="s">
        <v>6</v>
      </c>
      <c r="H2694" s="4" t="s">
        <v>49</v>
      </c>
      <c r="I2694" s="4" t="s">
        <v>19</v>
      </c>
      <c r="J2694" s="4" t="s">
        <v>3</v>
      </c>
      <c r="K2694" s="4" t="s">
        <v>9</v>
      </c>
      <c r="L2694" s="4" t="s">
        <v>10</v>
      </c>
      <c r="M2694" s="8">
        <v>1</v>
      </c>
      <c r="N2694" s="5">
        <v>90.99</v>
      </c>
      <c r="O2694" s="6">
        <v>0.05</v>
      </c>
      <c r="P2694" s="5">
        <v>44.78</v>
      </c>
      <c r="Q2694" s="5">
        <f t="shared" si="168"/>
        <v>86.440499999999986</v>
      </c>
      <c r="R2694" s="5">
        <f t="shared" si="169"/>
        <v>44.78</v>
      </c>
      <c r="S2694" s="5">
        <f t="shared" si="170"/>
        <v>41.660499999999985</v>
      </c>
      <c r="T2694" s="7">
        <f t="shared" si="171"/>
        <v>0.48195579618350187</v>
      </c>
    </row>
    <row r="2695" spans="1:20" ht="15.6">
      <c r="A2695" s="2">
        <v>2011</v>
      </c>
      <c r="B2695" s="3">
        <v>46385</v>
      </c>
      <c r="C2695" s="4">
        <f>YEAR(SalesDataTable[[#This Row],[Order Date]])</f>
        <v>2026</v>
      </c>
      <c r="D2695" s="16" t="str">
        <f>"Q"&amp;ROUNDUP(MONTH(SalesDataTable[[#This Row],[Order Date]])/3,0)</f>
        <v>Q4</v>
      </c>
      <c r="E2695" s="4">
        <f>MONTH(SalesDataTable[[#This Row],[Order Date]])</f>
        <v>12</v>
      </c>
      <c r="F2695" s="16" t="str">
        <f>TEXT(SalesDataTable[[#This Row],[Order Date]],"MMM")</f>
        <v>Dec</v>
      </c>
      <c r="G2695" s="4" t="s">
        <v>6</v>
      </c>
      <c r="H2695" s="4" t="s">
        <v>41</v>
      </c>
      <c r="I2695" s="4" t="s">
        <v>2</v>
      </c>
      <c r="J2695" s="4" t="s">
        <v>3</v>
      </c>
      <c r="K2695" s="4" t="s">
        <v>9</v>
      </c>
      <c r="L2695" s="4" t="s">
        <v>10</v>
      </c>
      <c r="M2695" s="8">
        <v>1</v>
      </c>
      <c r="N2695" s="5">
        <v>90.81</v>
      </c>
      <c r="O2695" s="6">
        <v>0.1</v>
      </c>
      <c r="P2695" s="5">
        <v>46.53</v>
      </c>
      <c r="Q2695" s="5">
        <f t="shared" si="168"/>
        <v>81.728999999999999</v>
      </c>
      <c r="R2695" s="5">
        <f t="shared" si="169"/>
        <v>46.53</v>
      </c>
      <c r="S2695" s="5">
        <f t="shared" si="170"/>
        <v>35.198999999999998</v>
      </c>
      <c r="T2695" s="7">
        <f t="shared" si="171"/>
        <v>0.43067944059024332</v>
      </c>
    </row>
    <row r="2696" spans="1:20" ht="15.6">
      <c r="A2696" s="2">
        <v>2477</v>
      </c>
      <c r="B2696" s="3">
        <v>46385</v>
      </c>
      <c r="C2696" s="4">
        <f>YEAR(SalesDataTable[[#This Row],[Order Date]])</f>
        <v>2026</v>
      </c>
      <c r="D2696" s="16" t="str">
        <f>"Q"&amp;ROUNDUP(MONTH(SalesDataTable[[#This Row],[Order Date]])/3,0)</f>
        <v>Q4</v>
      </c>
      <c r="E2696" s="4">
        <f>MONTH(SalesDataTable[[#This Row],[Order Date]])</f>
        <v>12</v>
      </c>
      <c r="F2696" s="16" t="str">
        <f>TEXT(SalesDataTable[[#This Row],[Order Date]],"MMM")</f>
        <v>Dec</v>
      </c>
      <c r="G2696" s="4" t="s">
        <v>0</v>
      </c>
      <c r="H2696" s="4" t="s">
        <v>50</v>
      </c>
      <c r="I2696" s="4" t="s">
        <v>19</v>
      </c>
      <c r="J2696" s="4" t="s">
        <v>13</v>
      </c>
      <c r="K2696" s="4" t="s">
        <v>4</v>
      </c>
      <c r="L2696" s="4" t="s">
        <v>26</v>
      </c>
      <c r="M2696" s="8">
        <v>1</v>
      </c>
      <c r="N2696" s="5">
        <v>41.28</v>
      </c>
      <c r="O2696" s="6">
        <v>0.15</v>
      </c>
      <c r="P2696" s="5">
        <v>16.41</v>
      </c>
      <c r="Q2696" s="5">
        <f t="shared" si="168"/>
        <v>35.088000000000001</v>
      </c>
      <c r="R2696" s="5">
        <f t="shared" si="169"/>
        <v>16.41</v>
      </c>
      <c r="S2696" s="5">
        <f t="shared" si="170"/>
        <v>18.678000000000001</v>
      </c>
      <c r="T2696" s="7">
        <f t="shared" si="171"/>
        <v>0.53231874145006841</v>
      </c>
    </row>
    <row r="2697" spans="1:20" ht="15.6">
      <c r="A2697" s="2">
        <v>2745</v>
      </c>
      <c r="B2697" s="3">
        <v>46385</v>
      </c>
      <c r="C2697" s="4">
        <f>YEAR(SalesDataTable[[#This Row],[Order Date]])</f>
        <v>2026</v>
      </c>
      <c r="D2697" s="16" t="str">
        <f>"Q"&amp;ROUNDUP(MONTH(SalesDataTable[[#This Row],[Order Date]])/3,0)</f>
        <v>Q4</v>
      </c>
      <c r="E2697" s="4">
        <f>MONTH(SalesDataTable[[#This Row],[Order Date]])</f>
        <v>12</v>
      </c>
      <c r="F2697" s="16" t="str">
        <f>TEXT(SalesDataTable[[#This Row],[Order Date]],"MMM")</f>
        <v>Dec</v>
      </c>
      <c r="G2697" s="4" t="s">
        <v>20</v>
      </c>
      <c r="H2697" s="4" t="s">
        <v>47</v>
      </c>
      <c r="I2697" s="4" t="s">
        <v>28</v>
      </c>
      <c r="J2697" s="4" t="s">
        <v>16</v>
      </c>
      <c r="K2697" s="4" t="s">
        <v>14</v>
      </c>
      <c r="L2697" s="4" t="s">
        <v>32</v>
      </c>
      <c r="M2697" s="8">
        <v>1</v>
      </c>
      <c r="N2697" s="5">
        <v>46.07</v>
      </c>
      <c r="O2697" s="6">
        <v>0</v>
      </c>
      <c r="P2697" s="5">
        <v>18.420000000000002</v>
      </c>
      <c r="Q2697" s="5">
        <f t="shared" si="168"/>
        <v>46.07</v>
      </c>
      <c r="R2697" s="5">
        <f t="shared" si="169"/>
        <v>18.420000000000002</v>
      </c>
      <c r="S2697" s="5">
        <f t="shared" si="170"/>
        <v>27.65</v>
      </c>
      <c r="T2697" s="7">
        <f t="shared" si="171"/>
        <v>0.60017364879531143</v>
      </c>
    </row>
    <row r="2698" spans="1:20" ht="15.6">
      <c r="A2698" s="2">
        <v>4427</v>
      </c>
      <c r="B2698" s="3">
        <v>46385</v>
      </c>
      <c r="C2698" s="4">
        <f>YEAR(SalesDataTable[[#This Row],[Order Date]])</f>
        <v>2026</v>
      </c>
      <c r="D2698" s="16" t="str">
        <f>"Q"&amp;ROUNDUP(MONTH(SalesDataTable[[#This Row],[Order Date]])/3,0)</f>
        <v>Q4</v>
      </c>
      <c r="E2698" s="4">
        <f>MONTH(SalesDataTable[[#This Row],[Order Date]])</f>
        <v>12</v>
      </c>
      <c r="F2698" s="16" t="str">
        <f>TEXT(SalesDataTable[[#This Row],[Order Date]],"MMM")</f>
        <v>Dec</v>
      </c>
      <c r="G2698" s="4" t="s">
        <v>6</v>
      </c>
      <c r="H2698" s="4" t="s">
        <v>43</v>
      </c>
      <c r="I2698" s="4" t="s">
        <v>19</v>
      </c>
      <c r="J2698" s="4" t="s">
        <v>16</v>
      </c>
      <c r="K2698" s="4" t="s">
        <v>9</v>
      </c>
      <c r="L2698" s="4" t="s">
        <v>17</v>
      </c>
      <c r="M2698" s="8">
        <v>1</v>
      </c>
      <c r="N2698" s="5">
        <v>147.29</v>
      </c>
      <c r="O2698" s="6">
        <v>0.1</v>
      </c>
      <c r="P2698" s="5">
        <v>78.2</v>
      </c>
      <c r="Q2698" s="5">
        <f t="shared" si="168"/>
        <v>132.56100000000001</v>
      </c>
      <c r="R2698" s="5">
        <f t="shared" si="169"/>
        <v>78.2</v>
      </c>
      <c r="S2698" s="5">
        <f t="shared" si="170"/>
        <v>54.361000000000004</v>
      </c>
      <c r="T2698" s="7">
        <f t="shared" si="171"/>
        <v>0.4100829052285363</v>
      </c>
    </row>
    <row r="2699" spans="1:20" ht="15.6">
      <c r="A2699" s="2">
        <v>377</v>
      </c>
      <c r="B2699" s="3">
        <v>46386</v>
      </c>
      <c r="C2699" s="4">
        <f>YEAR(SalesDataTable[[#This Row],[Order Date]])</f>
        <v>2026</v>
      </c>
      <c r="D2699" s="16" t="str">
        <f>"Q"&amp;ROUNDUP(MONTH(SalesDataTable[[#This Row],[Order Date]])/3,0)</f>
        <v>Q4</v>
      </c>
      <c r="E2699" s="4">
        <f>MONTH(SalesDataTable[[#This Row],[Order Date]])</f>
        <v>12</v>
      </c>
      <c r="F2699" s="16" t="str">
        <f>TEXT(SalesDataTable[[#This Row],[Order Date]],"MMM")</f>
        <v>Dec</v>
      </c>
      <c r="G2699" s="4" t="s">
        <v>20</v>
      </c>
      <c r="H2699" s="4" t="s">
        <v>47</v>
      </c>
      <c r="I2699" s="4" t="s">
        <v>2</v>
      </c>
      <c r="J2699" s="4" t="s">
        <v>13</v>
      </c>
      <c r="K2699" s="4" t="s">
        <v>4</v>
      </c>
      <c r="L2699" s="4" t="s">
        <v>26</v>
      </c>
      <c r="M2699" s="8">
        <v>1</v>
      </c>
      <c r="N2699" s="5">
        <v>40.82</v>
      </c>
      <c r="O2699" s="6">
        <v>0.1</v>
      </c>
      <c r="P2699" s="5">
        <v>17.2</v>
      </c>
      <c r="Q2699" s="5">
        <f t="shared" si="168"/>
        <v>36.738</v>
      </c>
      <c r="R2699" s="5">
        <f t="shared" si="169"/>
        <v>17.2</v>
      </c>
      <c r="S2699" s="5">
        <f t="shared" si="170"/>
        <v>19.538</v>
      </c>
      <c r="T2699" s="7">
        <f t="shared" si="171"/>
        <v>0.53181991398551909</v>
      </c>
    </row>
    <row r="2700" spans="1:20" ht="15.6">
      <c r="A2700" s="2">
        <v>1530</v>
      </c>
      <c r="B2700" s="3">
        <v>46386</v>
      </c>
      <c r="C2700" s="4">
        <f>YEAR(SalesDataTable[[#This Row],[Order Date]])</f>
        <v>2026</v>
      </c>
      <c r="D2700" s="16" t="str">
        <f>"Q"&amp;ROUNDUP(MONTH(SalesDataTable[[#This Row],[Order Date]])/3,0)</f>
        <v>Q4</v>
      </c>
      <c r="E2700" s="4">
        <f>MONTH(SalesDataTable[[#This Row],[Order Date]])</f>
        <v>12</v>
      </c>
      <c r="F2700" s="16" t="str">
        <f>TEXT(SalesDataTable[[#This Row],[Order Date]],"MMM")</f>
        <v>Dec</v>
      </c>
      <c r="G2700" s="4" t="s">
        <v>20</v>
      </c>
      <c r="H2700" s="4" t="s">
        <v>31</v>
      </c>
      <c r="I2700" s="4" t="s">
        <v>2</v>
      </c>
      <c r="J2700" s="4" t="s">
        <v>13</v>
      </c>
      <c r="K2700" s="4" t="s">
        <v>34</v>
      </c>
      <c r="L2700" s="4" t="s">
        <v>45</v>
      </c>
      <c r="M2700" s="8">
        <v>3</v>
      </c>
      <c r="N2700" s="5">
        <v>50.72</v>
      </c>
      <c r="O2700" s="6">
        <v>0</v>
      </c>
      <c r="P2700" s="5">
        <v>22.3</v>
      </c>
      <c r="Q2700" s="5">
        <f t="shared" si="168"/>
        <v>152.16</v>
      </c>
      <c r="R2700" s="5">
        <f t="shared" si="169"/>
        <v>66.900000000000006</v>
      </c>
      <c r="S2700" s="5">
        <f t="shared" si="170"/>
        <v>85.259999999999991</v>
      </c>
      <c r="T2700" s="7">
        <f t="shared" si="171"/>
        <v>0.56033123028391163</v>
      </c>
    </row>
    <row r="2701" spans="1:20" ht="15.6">
      <c r="A2701" s="2">
        <v>2135</v>
      </c>
      <c r="B2701" s="3">
        <v>46386</v>
      </c>
      <c r="C2701" s="4">
        <f>YEAR(SalesDataTable[[#This Row],[Order Date]])</f>
        <v>2026</v>
      </c>
      <c r="D2701" s="16" t="str">
        <f>"Q"&amp;ROUNDUP(MONTH(SalesDataTable[[#This Row],[Order Date]])/3,0)</f>
        <v>Q4</v>
      </c>
      <c r="E2701" s="4">
        <f>MONTH(SalesDataTable[[#This Row],[Order Date]])</f>
        <v>12</v>
      </c>
      <c r="F2701" s="16" t="str">
        <f>TEXT(SalesDataTable[[#This Row],[Order Date]],"MMM")</f>
        <v>Dec</v>
      </c>
      <c r="G2701" s="4" t="s">
        <v>6</v>
      </c>
      <c r="H2701" s="4" t="s">
        <v>43</v>
      </c>
      <c r="I2701" s="4" t="s">
        <v>28</v>
      </c>
      <c r="J2701" s="4" t="s">
        <v>16</v>
      </c>
      <c r="K2701" s="4" t="s">
        <v>23</v>
      </c>
      <c r="L2701" s="4" t="s">
        <v>29</v>
      </c>
      <c r="M2701" s="8">
        <v>3</v>
      </c>
      <c r="N2701" s="5">
        <v>194.7</v>
      </c>
      <c r="O2701" s="6">
        <v>0.1</v>
      </c>
      <c r="P2701" s="5">
        <v>102.62</v>
      </c>
      <c r="Q2701" s="5">
        <f t="shared" si="168"/>
        <v>525.68999999999994</v>
      </c>
      <c r="R2701" s="5">
        <f t="shared" si="169"/>
        <v>307.86</v>
      </c>
      <c r="S2701" s="5">
        <f t="shared" si="170"/>
        <v>217.82999999999993</v>
      </c>
      <c r="T2701" s="7">
        <f t="shared" si="171"/>
        <v>0.41436968555612613</v>
      </c>
    </row>
    <row r="2702" spans="1:20" ht="15.6">
      <c r="A2702" s="2">
        <v>2916</v>
      </c>
      <c r="B2702" s="3">
        <v>46386</v>
      </c>
      <c r="C2702" s="4">
        <f>YEAR(SalesDataTable[[#This Row],[Order Date]])</f>
        <v>2026</v>
      </c>
      <c r="D2702" s="16" t="str">
        <f>"Q"&amp;ROUNDUP(MONTH(SalesDataTable[[#This Row],[Order Date]])/3,0)</f>
        <v>Q4</v>
      </c>
      <c r="E2702" s="4">
        <f>MONTH(SalesDataTable[[#This Row],[Order Date]])</f>
        <v>12</v>
      </c>
      <c r="F2702" s="16" t="str">
        <f>TEXT(SalesDataTable[[#This Row],[Order Date]],"MMM")</f>
        <v>Dec</v>
      </c>
      <c r="G2702" s="4" t="s">
        <v>6</v>
      </c>
      <c r="H2702" s="4" t="s">
        <v>27</v>
      </c>
      <c r="I2702" s="4" t="s">
        <v>19</v>
      </c>
      <c r="J2702" s="4" t="s">
        <v>13</v>
      </c>
      <c r="K2702" s="4" t="s">
        <v>14</v>
      </c>
      <c r="L2702" s="4" t="s">
        <v>15</v>
      </c>
      <c r="M2702" s="8">
        <v>1</v>
      </c>
      <c r="N2702" s="5">
        <v>36.64</v>
      </c>
      <c r="O2702" s="6">
        <v>0.05</v>
      </c>
      <c r="P2702" s="5">
        <v>13.59</v>
      </c>
      <c r="Q2702" s="5">
        <f t="shared" si="168"/>
        <v>34.808</v>
      </c>
      <c r="R2702" s="5">
        <f t="shared" si="169"/>
        <v>13.59</v>
      </c>
      <c r="S2702" s="5">
        <f t="shared" si="170"/>
        <v>21.218</v>
      </c>
      <c r="T2702" s="7">
        <f t="shared" si="171"/>
        <v>0.60957251206619167</v>
      </c>
    </row>
    <row r="2703" spans="1:20" ht="15.6">
      <c r="A2703" s="2">
        <v>3449</v>
      </c>
      <c r="B2703" s="3">
        <v>46386</v>
      </c>
      <c r="C2703" s="4">
        <f>YEAR(SalesDataTable[[#This Row],[Order Date]])</f>
        <v>2026</v>
      </c>
      <c r="D2703" s="16" t="str">
        <f>"Q"&amp;ROUNDUP(MONTH(SalesDataTable[[#This Row],[Order Date]])/3,0)</f>
        <v>Q4</v>
      </c>
      <c r="E2703" s="4">
        <f>MONTH(SalesDataTable[[#This Row],[Order Date]])</f>
        <v>12</v>
      </c>
      <c r="F2703" s="16" t="str">
        <f>TEXT(SalesDataTable[[#This Row],[Order Date]],"MMM")</f>
        <v>Dec</v>
      </c>
      <c r="G2703" s="4" t="s">
        <v>11</v>
      </c>
      <c r="H2703" s="4" t="s">
        <v>39</v>
      </c>
      <c r="I2703" s="4" t="s">
        <v>28</v>
      </c>
      <c r="J2703" s="4" t="s">
        <v>3</v>
      </c>
      <c r="K2703" s="4" t="s">
        <v>23</v>
      </c>
      <c r="L2703" s="4" t="s">
        <v>29</v>
      </c>
      <c r="M2703" s="8">
        <v>6</v>
      </c>
      <c r="N2703" s="5">
        <v>192.9</v>
      </c>
      <c r="O2703" s="6">
        <v>0.2</v>
      </c>
      <c r="P2703" s="5">
        <v>106.89</v>
      </c>
      <c r="Q2703" s="5">
        <f t="shared" si="168"/>
        <v>925.92000000000007</v>
      </c>
      <c r="R2703" s="5">
        <f t="shared" si="169"/>
        <v>641.34</v>
      </c>
      <c r="S2703" s="5">
        <f t="shared" si="170"/>
        <v>284.58000000000004</v>
      </c>
      <c r="T2703" s="7">
        <f t="shared" si="171"/>
        <v>0.30734836702954899</v>
      </c>
    </row>
    <row r="2704" spans="1:20" ht="15.6">
      <c r="A2704" s="2">
        <v>3498</v>
      </c>
      <c r="B2704" s="3">
        <v>46386</v>
      </c>
      <c r="C2704" s="4">
        <f>YEAR(SalesDataTable[[#This Row],[Order Date]])</f>
        <v>2026</v>
      </c>
      <c r="D2704" s="16" t="str">
        <f>"Q"&amp;ROUNDUP(MONTH(SalesDataTable[[#This Row],[Order Date]])/3,0)</f>
        <v>Q4</v>
      </c>
      <c r="E2704" s="4">
        <f>MONTH(SalesDataTable[[#This Row],[Order Date]])</f>
        <v>12</v>
      </c>
      <c r="F2704" s="16" t="str">
        <f>TEXT(SalesDataTable[[#This Row],[Order Date]],"MMM")</f>
        <v>Dec</v>
      </c>
      <c r="G2704" s="4" t="s">
        <v>20</v>
      </c>
      <c r="H2704" s="4" t="s">
        <v>31</v>
      </c>
      <c r="I2704" s="4" t="s">
        <v>28</v>
      </c>
      <c r="J2704" s="4" t="s">
        <v>3</v>
      </c>
      <c r="K2704" s="4" t="s">
        <v>9</v>
      </c>
      <c r="L2704" s="4" t="s">
        <v>46</v>
      </c>
      <c r="M2704" s="8">
        <v>2</v>
      </c>
      <c r="N2704" s="5">
        <v>71.56</v>
      </c>
      <c r="O2704" s="6">
        <v>0.1</v>
      </c>
      <c r="P2704" s="5">
        <v>32.99</v>
      </c>
      <c r="Q2704" s="5">
        <f t="shared" si="168"/>
        <v>128.80800000000002</v>
      </c>
      <c r="R2704" s="5">
        <f t="shared" si="169"/>
        <v>65.98</v>
      </c>
      <c r="S2704" s="5">
        <f t="shared" si="170"/>
        <v>62.828000000000017</v>
      </c>
      <c r="T2704" s="7">
        <f t="shared" si="171"/>
        <v>0.4877647351096206</v>
      </c>
    </row>
    <row r="2705" spans="1:20" ht="15.6">
      <c r="A2705" s="2">
        <v>4851</v>
      </c>
      <c r="B2705" s="3">
        <v>46386</v>
      </c>
      <c r="C2705" s="4">
        <f>YEAR(SalesDataTable[[#This Row],[Order Date]])</f>
        <v>2026</v>
      </c>
      <c r="D2705" s="16" t="str">
        <f>"Q"&amp;ROUNDUP(MONTH(SalesDataTable[[#This Row],[Order Date]])/3,0)</f>
        <v>Q4</v>
      </c>
      <c r="E2705" s="4">
        <f>MONTH(SalesDataTable[[#This Row],[Order Date]])</f>
        <v>12</v>
      </c>
      <c r="F2705" s="16" t="str">
        <f>TEXT(SalesDataTable[[#This Row],[Order Date]],"MMM")</f>
        <v>Dec</v>
      </c>
      <c r="G2705" s="4" t="s">
        <v>20</v>
      </c>
      <c r="H2705" s="4" t="s">
        <v>47</v>
      </c>
      <c r="I2705" s="4" t="s">
        <v>28</v>
      </c>
      <c r="J2705" s="4" t="s">
        <v>13</v>
      </c>
      <c r="K2705" s="4" t="s">
        <v>4</v>
      </c>
      <c r="L2705" s="4" t="s">
        <v>26</v>
      </c>
      <c r="M2705" s="8">
        <v>1</v>
      </c>
      <c r="N2705" s="5">
        <v>40.270000000000003</v>
      </c>
      <c r="O2705" s="6">
        <v>0.1</v>
      </c>
      <c r="P2705" s="5">
        <v>16.63</v>
      </c>
      <c r="Q2705" s="5">
        <f t="shared" si="168"/>
        <v>36.243000000000002</v>
      </c>
      <c r="R2705" s="5">
        <f t="shared" si="169"/>
        <v>16.63</v>
      </c>
      <c r="S2705" s="5">
        <f t="shared" si="170"/>
        <v>19.613000000000003</v>
      </c>
      <c r="T2705" s="7">
        <f t="shared" si="171"/>
        <v>0.54115277432883602</v>
      </c>
    </row>
    <row r="2706" spans="1:20" ht="15.6">
      <c r="A2706" s="2">
        <v>4926</v>
      </c>
      <c r="B2706" s="3">
        <v>46386</v>
      </c>
      <c r="C2706" s="4">
        <f>YEAR(SalesDataTable[[#This Row],[Order Date]])</f>
        <v>2026</v>
      </c>
      <c r="D2706" s="16" t="str">
        <f>"Q"&amp;ROUNDUP(MONTH(SalesDataTable[[#This Row],[Order Date]])/3,0)</f>
        <v>Q4</v>
      </c>
      <c r="E2706" s="4">
        <f>MONTH(SalesDataTable[[#This Row],[Order Date]])</f>
        <v>12</v>
      </c>
      <c r="F2706" s="16" t="str">
        <f>TEXT(SalesDataTable[[#This Row],[Order Date]],"MMM")</f>
        <v>Dec</v>
      </c>
      <c r="G2706" s="4" t="s">
        <v>20</v>
      </c>
      <c r="H2706" s="4" t="s">
        <v>31</v>
      </c>
      <c r="I2706" s="4" t="s">
        <v>19</v>
      </c>
      <c r="J2706" s="4" t="s">
        <v>16</v>
      </c>
      <c r="K2706" s="4" t="s">
        <v>4</v>
      </c>
      <c r="L2706" s="4" t="s">
        <v>5</v>
      </c>
      <c r="M2706" s="8">
        <v>6</v>
      </c>
      <c r="N2706" s="5">
        <v>81.180000000000007</v>
      </c>
      <c r="O2706" s="6">
        <v>0.05</v>
      </c>
      <c r="P2706" s="5">
        <v>43.3</v>
      </c>
      <c r="Q2706" s="5">
        <f t="shared" si="168"/>
        <v>462.726</v>
      </c>
      <c r="R2706" s="5">
        <f t="shared" si="169"/>
        <v>259.79999999999995</v>
      </c>
      <c r="S2706" s="5">
        <f t="shared" si="170"/>
        <v>202.92600000000004</v>
      </c>
      <c r="T2706" s="7">
        <f t="shared" si="171"/>
        <v>0.43854462468069666</v>
      </c>
    </row>
    <row r="2707" spans="1:20" ht="15.6">
      <c r="A2707" s="2">
        <v>5035</v>
      </c>
      <c r="B2707" s="3">
        <v>46386</v>
      </c>
      <c r="C2707" s="4">
        <f>YEAR(SalesDataTable[[#This Row],[Order Date]])</f>
        <v>2026</v>
      </c>
      <c r="D2707" s="16" t="str">
        <f>"Q"&amp;ROUNDUP(MONTH(SalesDataTable[[#This Row],[Order Date]])/3,0)</f>
        <v>Q4</v>
      </c>
      <c r="E2707" s="4">
        <f>MONTH(SalesDataTable[[#This Row],[Order Date]])</f>
        <v>12</v>
      </c>
      <c r="F2707" s="16" t="str">
        <f>TEXT(SalesDataTable[[#This Row],[Order Date]],"MMM")</f>
        <v>Dec</v>
      </c>
      <c r="G2707" s="4" t="s">
        <v>6</v>
      </c>
      <c r="H2707" s="4" t="s">
        <v>43</v>
      </c>
      <c r="I2707" s="4" t="s">
        <v>2</v>
      </c>
      <c r="J2707" s="4" t="s">
        <v>13</v>
      </c>
      <c r="K2707" s="4" t="s">
        <v>4</v>
      </c>
      <c r="L2707" s="4" t="s">
        <v>30</v>
      </c>
      <c r="M2707" s="8">
        <v>2</v>
      </c>
      <c r="N2707" s="5">
        <v>101.73</v>
      </c>
      <c r="O2707" s="6">
        <v>0.1</v>
      </c>
      <c r="P2707" s="5">
        <v>49.3</v>
      </c>
      <c r="Q2707" s="5">
        <f t="shared" si="168"/>
        <v>183.114</v>
      </c>
      <c r="R2707" s="5">
        <f t="shared" si="169"/>
        <v>98.6</v>
      </c>
      <c r="S2707" s="5">
        <f t="shared" si="170"/>
        <v>84.51400000000001</v>
      </c>
      <c r="T2707" s="7">
        <f t="shared" si="171"/>
        <v>0.46153762137247839</v>
      </c>
    </row>
    <row r="2708" spans="1:20" ht="15.6">
      <c r="A2708" s="2">
        <v>5135</v>
      </c>
      <c r="B2708" s="3">
        <v>46386</v>
      </c>
      <c r="C2708" s="4">
        <f>YEAR(SalesDataTable[[#This Row],[Order Date]])</f>
        <v>2026</v>
      </c>
      <c r="D2708" s="16" t="str">
        <f>"Q"&amp;ROUNDUP(MONTH(SalesDataTable[[#This Row],[Order Date]])/3,0)</f>
        <v>Q4</v>
      </c>
      <c r="E2708" s="4">
        <f>MONTH(SalesDataTable[[#This Row],[Order Date]])</f>
        <v>12</v>
      </c>
      <c r="F2708" s="16" t="str">
        <f>TEXT(SalesDataTable[[#This Row],[Order Date]],"MMM")</f>
        <v>Dec</v>
      </c>
      <c r="G2708" s="4" t="s">
        <v>11</v>
      </c>
      <c r="H2708" s="4" t="s">
        <v>39</v>
      </c>
      <c r="I2708" s="4" t="s">
        <v>2</v>
      </c>
      <c r="J2708" s="4" t="s">
        <v>13</v>
      </c>
      <c r="K2708" s="4" t="s">
        <v>4</v>
      </c>
      <c r="L2708" s="4" t="s">
        <v>22</v>
      </c>
      <c r="M2708" s="8">
        <v>5</v>
      </c>
      <c r="N2708" s="5">
        <v>51.78</v>
      </c>
      <c r="O2708" s="6">
        <v>0.15</v>
      </c>
      <c r="P2708" s="5">
        <v>22.37</v>
      </c>
      <c r="Q2708" s="5">
        <f t="shared" si="168"/>
        <v>220.06499999999997</v>
      </c>
      <c r="R2708" s="5">
        <f t="shared" si="169"/>
        <v>111.85000000000001</v>
      </c>
      <c r="S2708" s="5">
        <f t="shared" si="170"/>
        <v>108.21499999999996</v>
      </c>
      <c r="T2708" s="7">
        <f t="shared" si="171"/>
        <v>0.49174107650012483</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Yashwant Wagh</cp:lastModifiedBy>
  <dcterms:created xsi:type="dcterms:W3CDTF">2026-09-07T01:30:55Z</dcterms:created>
  <dcterms:modified xsi:type="dcterms:W3CDTF">2026-10-18T21:32:36Z</dcterms:modified>
</cp:coreProperties>
</file>