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filterPrivacy="1" codeName="ThisWorkbook" defaultThemeVersion="124226"/>
  <xr:revisionPtr revIDLastSave="0" documentId="13_ncr:1_{C26925C8-11EA-450E-98AC-D923199D233B}" xr6:coauthVersionLast="47" xr6:coauthVersionMax="47" xr10:uidLastSave="{00000000-0000-0000-0000-000000000000}"/>
  <bookViews>
    <workbookView xWindow="-108" yWindow="-108" windowWidth="23256" windowHeight="12456" tabRatio="810" firstSheet="2" activeTab="8" xr2:uid="{00000000-000D-0000-FFFF-FFFF00000000}"/>
  </bookViews>
  <sheets>
    <sheet name="Resumen" sheetId="12" r:id="rId1"/>
    <sheet name="Backlog Producto" sheetId="4" r:id="rId2"/>
    <sheet name="Pila-Sprint1" sheetId="9" r:id="rId3"/>
    <sheet name="Diario-Restante" sheetId="14" r:id="rId4"/>
    <sheet name="Diario-Realizado" sheetId="15" r:id="rId5"/>
    <sheet name="Burns" sheetId="16" r:id="rId6"/>
    <sheet name="Retrospectiva Sprint 1" sheetId="17" r:id="rId7"/>
    <sheet name="Pila-Sprint2" sheetId="18" r:id="rId8"/>
    <sheet name="Diario-Restante 2" sheetId="19" r:id="rId9"/>
    <sheet name="Diario-Realizado 2" sheetId="20" r:id="rId10"/>
    <sheet name="Burns 2" sheetId="21" r:id="rId11"/>
    <sheet name="Retrospectiva Sprint 2" sheetId="22" r:id="rId12"/>
  </sheets>
  <definedNames>
    <definedName name="_xlnm._FilterDatabase" localSheetId="1" hidden="1">'Backlog Producto'!$A$1:$D$12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8" i="21" l="1"/>
  <c r="AK29" i="21"/>
  <c r="D28" i="21"/>
  <c r="E28" i="21"/>
  <c r="F28" i="21"/>
  <c r="G28" i="21"/>
  <c r="H28" i="21"/>
  <c r="I28" i="21"/>
  <c r="J28" i="21"/>
  <c r="K28" i="21"/>
  <c r="L28" i="21"/>
  <c r="M28" i="21"/>
  <c r="N28" i="21"/>
  <c r="O28" i="21"/>
  <c r="P28" i="21"/>
  <c r="Q28" i="21"/>
  <c r="R28" i="21"/>
  <c r="S28" i="21"/>
  <c r="T28" i="21"/>
  <c r="U28" i="21"/>
  <c r="V28" i="21"/>
  <c r="W28" i="21"/>
  <c r="X28" i="21"/>
  <c r="Y28" i="21"/>
  <c r="Z28" i="21"/>
  <c r="AA28" i="21"/>
  <c r="AB28" i="21"/>
  <c r="AC28" i="21"/>
  <c r="AD28" i="21"/>
  <c r="AE28" i="21"/>
  <c r="AF28" i="21"/>
  <c r="AG28" i="21"/>
  <c r="AH28" i="21"/>
  <c r="AI28" i="21"/>
  <c r="AJ28" i="21"/>
  <c r="AK28" i="21"/>
  <c r="AM28" i="21"/>
  <c r="AL28" i="21"/>
  <c r="AO7" i="20"/>
  <c r="AO5" i="20"/>
  <c r="AO3" i="20"/>
  <c r="AO7" i="19"/>
  <c r="AO6" i="19"/>
  <c r="AO5" i="19"/>
  <c r="AO3" i="19"/>
  <c r="C2" i="9"/>
  <c r="E6" i="19"/>
  <c r="D6" i="19"/>
  <c r="C28" i="18"/>
  <c r="AN7" i="20"/>
  <c r="F6" i="20"/>
  <c r="E6" i="20"/>
  <c r="G7" i="20"/>
  <c r="H7" i="20"/>
  <c r="I7" i="20"/>
  <c r="J7" i="20"/>
  <c r="K7" i="20"/>
  <c r="AH6" i="20" s="1"/>
  <c r="L7" i="20"/>
  <c r="M7" i="20"/>
  <c r="N7" i="20"/>
  <c r="O7" i="20"/>
  <c r="P7" i="20"/>
  <c r="Q7" i="20"/>
  <c r="R7" i="20"/>
  <c r="S7" i="20"/>
  <c r="T7" i="20"/>
  <c r="U7" i="20"/>
  <c r="V7" i="20"/>
  <c r="W7" i="20"/>
  <c r="X7" i="20"/>
  <c r="Y7" i="20"/>
  <c r="Z7" i="20"/>
  <c r="AA7" i="20"/>
  <c r="AB7" i="20"/>
  <c r="AC7" i="20"/>
  <c r="AD7" i="20"/>
  <c r="AE7" i="20"/>
  <c r="AF7" i="20"/>
  <c r="AG7" i="20"/>
  <c r="AH7" i="20"/>
  <c r="AI7" i="20"/>
  <c r="AJ7" i="20"/>
  <c r="AK7" i="20"/>
  <c r="AL7" i="20"/>
  <c r="AM7" i="20"/>
  <c r="F7" i="20"/>
  <c r="E7" i="20"/>
  <c r="H6" i="19"/>
  <c r="I6" i="19"/>
  <c r="J6" i="19"/>
  <c r="K6" i="19"/>
  <c r="L6" i="19"/>
  <c r="M6" i="19"/>
  <c r="N6" i="19"/>
  <c r="O6" i="19"/>
  <c r="P6" i="19"/>
  <c r="Q6" i="19"/>
  <c r="R6" i="19"/>
  <c r="S6" i="19"/>
  <c r="T6" i="19"/>
  <c r="U6" i="19"/>
  <c r="V6" i="19"/>
  <c r="W6" i="19"/>
  <c r="X6" i="19"/>
  <c r="Y6" i="19"/>
  <c r="Z6" i="19"/>
  <c r="AA6" i="19"/>
  <c r="AB6" i="19"/>
  <c r="AC6" i="19"/>
  <c r="AD6" i="19"/>
  <c r="AE6" i="19"/>
  <c r="AF6" i="19"/>
  <c r="AG6" i="19"/>
  <c r="AH6" i="19"/>
  <c r="AI6" i="19"/>
  <c r="AJ6" i="19"/>
  <c r="AK6" i="19"/>
  <c r="AL6" i="19"/>
  <c r="AM6" i="19"/>
  <c r="AN6" i="19"/>
  <c r="G6" i="19"/>
  <c r="F6" i="19"/>
  <c r="G7" i="19"/>
  <c r="H7" i="19"/>
  <c r="I7" i="19"/>
  <c r="J7" i="19"/>
  <c r="K7" i="19"/>
  <c r="L7" i="19"/>
  <c r="M7" i="19"/>
  <c r="N7" i="19"/>
  <c r="O7" i="19"/>
  <c r="P7" i="19"/>
  <c r="Q7" i="19"/>
  <c r="R7" i="19"/>
  <c r="S7" i="19"/>
  <c r="T7" i="19"/>
  <c r="U7" i="19"/>
  <c r="V7" i="19"/>
  <c r="W7" i="19"/>
  <c r="X7" i="19"/>
  <c r="Y7" i="19"/>
  <c r="Z7" i="19"/>
  <c r="AA7" i="19"/>
  <c r="AB7" i="19"/>
  <c r="AC7" i="19"/>
  <c r="AD7" i="19"/>
  <c r="AE7" i="19"/>
  <c r="AF7" i="19"/>
  <c r="AG7" i="19"/>
  <c r="AH7" i="19"/>
  <c r="AI7" i="19"/>
  <c r="AJ7" i="19"/>
  <c r="AK7" i="19"/>
  <c r="AL7" i="19"/>
  <c r="AM7" i="19"/>
  <c r="AN7" i="19"/>
  <c r="F7" i="19"/>
  <c r="D7" i="19"/>
  <c r="E7" i="19"/>
  <c r="C26" i="18"/>
  <c r="AH5" i="19"/>
  <c r="AI5" i="19"/>
  <c r="AJ5" i="19"/>
  <c r="AK5" i="19"/>
  <c r="AL5" i="19"/>
  <c r="AM5" i="19"/>
  <c r="AN5" i="19"/>
  <c r="AH3" i="19"/>
  <c r="AI3" i="19"/>
  <c r="AJ3" i="19"/>
  <c r="AK3" i="19"/>
  <c r="AL3" i="19"/>
  <c r="AM3" i="19"/>
  <c r="AN3" i="19"/>
  <c r="Q3" i="20"/>
  <c r="R3" i="20"/>
  <c r="S3" i="20"/>
  <c r="T3" i="20"/>
  <c r="U3" i="20"/>
  <c r="V3" i="20"/>
  <c r="W3" i="20"/>
  <c r="X3" i="20"/>
  <c r="Y3" i="20"/>
  <c r="Z3" i="20"/>
  <c r="AA3" i="20"/>
  <c r="AB3" i="20"/>
  <c r="AC3" i="20"/>
  <c r="AD3" i="20"/>
  <c r="AE3" i="20"/>
  <c r="AF3" i="20"/>
  <c r="AG3" i="20"/>
  <c r="AH3" i="20"/>
  <c r="AI3" i="20"/>
  <c r="AJ3" i="20"/>
  <c r="AK3" i="20"/>
  <c r="AL3" i="20"/>
  <c r="AM3" i="20"/>
  <c r="AN3" i="20"/>
  <c r="AH5" i="20"/>
  <c r="AI5" i="20"/>
  <c r="AJ5" i="20"/>
  <c r="AK5" i="20"/>
  <c r="AL5" i="20"/>
  <c r="AM5" i="20"/>
  <c r="AN5" i="20"/>
  <c r="C22" i="18"/>
  <c r="E7" i="14"/>
  <c r="E6" i="14"/>
  <c r="C18" i="18"/>
  <c r="C6" i="18"/>
  <c r="C15" i="9"/>
  <c r="C10" i="9"/>
  <c r="C7" i="9"/>
  <c r="C3" i="9"/>
  <c r="F3" i="15"/>
  <c r="F7" i="15"/>
  <c r="G7" i="15"/>
  <c r="H7" i="15"/>
  <c r="I7" i="15"/>
  <c r="J7" i="15"/>
  <c r="K7" i="15"/>
  <c r="L7" i="15"/>
  <c r="M7" i="15"/>
  <c r="N7" i="15"/>
  <c r="O7" i="15"/>
  <c r="P7" i="15"/>
  <c r="Q7" i="15"/>
  <c r="R7" i="15"/>
  <c r="S7" i="15"/>
  <c r="T7" i="15"/>
  <c r="U7" i="15"/>
  <c r="E7" i="15"/>
  <c r="F6" i="15"/>
  <c r="G6" i="15"/>
  <c r="H6" i="15"/>
  <c r="I6" i="15"/>
  <c r="J6" i="15"/>
  <c r="K6" i="15"/>
  <c r="L6" i="15"/>
  <c r="M6" i="15"/>
  <c r="N6" i="15"/>
  <c r="O6" i="15"/>
  <c r="P6" i="15"/>
  <c r="Q6" i="15"/>
  <c r="R6" i="15"/>
  <c r="S6" i="15"/>
  <c r="T6" i="15"/>
  <c r="U6" i="15"/>
  <c r="E6" i="15"/>
  <c r="D7" i="15"/>
  <c r="F7" i="14"/>
  <c r="G7" i="14"/>
  <c r="H7" i="14"/>
  <c r="I7" i="14"/>
  <c r="J7" i="14"/>
  <c r="K7" i="14"/>
  <c r="L7" i="14"/>
  <c r="M7" i="14"/>
  <c r="N7" i="14"/>
  <c r="O7" i="14"/>
  <c r="P7" i="14"/>
  <c r="Q7" i="14"/>
  <c r="R7" i="14"/>
  <c r="S7" i="14"/>
  <c r="T7" i="14"/>
  <c r="U7" i="14"/>
  <c r="D7" i="14"/>
  <c r="F6" i="14"/>
  <c r="G6" i="14"/>
  <c r="H6" i="14"/>
  <c r="I6" i="14"/>
  <c r="J6" i="14"/>
  <c r="K6" i="14"/>
  <c r="L6" i="14"/>
  <c r="M6" i="14"/>
  <c r="N6" i="14"/>
  <c r="O6" i="14"/>
  <c r="P6" i="14"/>
  <c r="Q6" i="14"/>
  <c r="R6" i="14"/>
  <c r="S6" i="14"/>
  <c r="T6" i="14"/>
  <c r="U6" i="14"/>
  <c r="D6" i="14"/>
  <c r="M3" i="15"/>
  <c r="N3" i="15"/>
  <c r="F5" i="19"/>
  <c r="G5" i="19"/>
  <c r="H5" i="19"/>
  <c r="I5" i="19"/>
  <c r="J5" i="19"/>
  <c r="K5" i="19"/>
  <c r="L5" i="19"/>
  <c r="M5" i="19"/>
  <c r="N5" i="19"/>
  <c r="O5" i="19"/>
  <c r="P5" i="19"/>
  <c r="Q5" i="19"/>
  <c r="R5" i="19"/>
  <c r="S5" i="19"/>
  <c r="T5" i="19"/>
  <c r="U5" i="19"/>
  <c r="V5" i="19"/>
  <c r="W5" i="19"/>
  <c r="X5" i="19"/>
  <c r="Y5" i="19"/>
  <c r="Z5" i="19"/>
  <c r="AA5" i="19"/>
  <c r="AB5" i="19"/>
  <c r="AC5" i="19"/>
  <c r="AD5" i="19"/>
  <c r="AE5" i="19"/>
  <c r="AF5" i="19"/>
  <c r="AG5" i="19"/>
  <c r="E5" i="19"/>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E5" i="20"/>
  <c r="V3" i="19"/>
  <c r="W3" i="19"/>
  <c r="X3" i="19"/>
  <c r="Y3" i="19"/>
  <c r="Z3" i="19"/>
  <c r="AA3" i="19"/>
  <c r="AB3" i="19"/>
  <c r="AC3" i="19"/>
  <c r="AD3" i="19"/>
  <c r="AE3" i="19"/>
  <c r="AF3" i="19"/>
  <c r="AG3" i="19"/>
  <c r="P3" i="20"/>
  <c r="O3" i="20"/>
  <c r="N3" i="20"/>
  <c r="M3" i="20"/>
  <c r="L3" i="20"/>
  <c r="K3" i="20"/>
  <c r="J3" i="20"/>
  <c r="I3" i="20"/>
  <c r="H3" i="20"/>
  <c r="G3" i="20"/>
  <c r="F3" i="20"/>
  <c r="E3" i="20"/>
  <c r="U3" i="19"/>
  <c r="T3" i="19"/>
  <c r="S3" i="19"/>
  <c r="R3" i="19"/>
  <c r="Q3" i="19"/>
  <c r="P3" i="19"/>
  <c r="O3" i="19"/>
  <c r="N3" i="19"/>
  <c r="M3" i="19"/>
  <c r="L3" i="19"/>
  <c r="K3" i="19"/>
  <c r="J3" i="19"/>
  <c r="I3" i="19"/>
  <c r="H3" i="19"/>
  <c r="G3" i="19"/>
  <c r="F3" i="19"/>
  <c r="E3" i="19"/>
  <c r="C13" i="18"/>
  <c r="C9" i="18"/>
  <c r="C3" i="18"/>
  <c r="U3" i="14"/>
  <c r="U5" i="14"/>
  <c r="F3" i="14"/>
  <c r="G3" i="14"/>
  <c r="H3" i="14"/>
  <c r="I3" i="14"/>
  <c r="J3" i="14"/>
  <c r="K3" i="14"/>
  <c r="L3" i="14"/>
  <c r="M3" i="14"/>
  <c r="N3" i="14"/>
  <c r="O3" i="14"/>
  <c r="P3" i="14"/>
  <c r="Q3" i="14"/>
  <c r="R3" i="14"/>
  <c r="S3" i="14"/>
  <c r="T3" i="14"/>
  <c r="F5" i="14"/>
  <c r="G5" i="14"/>
  <c r="H5" i="14"/>
  <c r="I5" i="14"/>
  <c r="J5" i="14"/>
  <c r="K5" i="14"/>
  <c r="L5" i="14"/>
  <c r="M5" i="14"/>
  <c r="N5" i="14"/>
  <c r="O5" i="14"/>
  <c r="P5" i="14"/>
  <c r="Q5" i="14"/>
  <c r="R5" i="14"/>
  <c r="S5" i="14"/>
  <c r="T5" i="14"/>
  <c r="G3" i="15"/>
  <c r="U3" i="15"/>
  <c r="U5" i="15"/>
  <c r="S3" i="15"/>
  <c r="T3" i="15"/>
  <c r="S5" i="15"/>
  <c r="T5" i="15"/>
  <c r="R3" i="15"/>
  <c r="R5" i="15"/>
  <c r="Q5" i="15"/>
  <c r="O5" i="15"/>
  <c r="L5" i="15"/>
  <c r="K5" i="15"/>
  <c r="J5" i="15"/>
  <c r="I5" i="15"/>
  <c r="H5" i="15"/>
  <c r="G5" i="15"/>
  <c r="E5" i="15"/>
  <c r="Q3" i="15"/>
  <c r="P3" i="15"/>
  <c r="O3" i="15"/>
  <c r="L3" i="15"/>
  <c r="K3" i="15"/>
  <c r="J3" i="15"/>
  <c r="I3" i="15"/>
  <c r="H3" i="15"/>
  <c r="E3" i="15"/>
  <c r="D7" i="20" l="1"/>
  <c r="AO6" i="20"/>
  <c r="AM29" i="21"/>
  <c r="AL29" i="21"/>
  <c r="C2" i="18"/>
  <c r="B27" i="21" s="1"/>
  <c r="AM6" i="20"/>
  <c r="AL6" i="20"/>
  <c r="AK6" i="20"/>
  <c r="AJ6" i="20"/>
  <c r="AI6" i="20"/>
  <c r="AG6" i="20"/>
  <c r="AN6" i="20"/>
  <c r="AE29" i="21"/>
  <c r="AF29" i="21"/>
  <c r="AG29" i="21"/>
  <c r="AH29" i="21"/>
  <c r="AI29" i="21"/>
  <c r="AJ29" i="21"/>
  <c r="S6" i="20"/>
  <c r="W6" i="20"/>
  <c r="AF6" i="20"/>
  <c r="AE6" i="20"/>
  <c r="T6" i="20"/>
  <c r="AA6" i="20"/>
  <c r="Z6" i="20"/>
  <c r="Y6" i="20"/>
  <c r="X6" i="20"/>
  <c r="AD6" i="20"/>
  <c r="V6" i="20"/>
  <c r="AC6" i="20"/>
  <c r="U6" i="20"/>
  <c r="AB6" i="20"/>
  <c r="Q6" i="20"/>
  <c r="G6" i="20"/>
  <c r="K6" i="20"/>
  <c r="I6" i="20"/>
  <c r="J6" i="20"/>
  <c r="L6" i="20"/>
  <c r="M6" i="20"/>
  <c r="N6" i="20"/>
  <c r="O6" i="20"/>
  <c r="P6" i="20"/>
  <c r="R6" i="20"/>
  <c r="H6" i="20"/>
  <c r="B27" i="16"/>
  <c r="C28" i="16" l="1"/>
  <c r="C29" i="21"/>
  <c r="E3" i="14"/>
  <c r="E5" i="14"/>
  <c r="G29" i="21" l="1"/>
  <c r="O29" i="21"/>
  <c r="W29" i="21"/>
  <c r="H29" i="21"/>
  <c r="P29" i="21"/>
  <c r="X29" i="21"/>
  <c r="E29" i="21"/>
  <c r="I29" i="21"/>
  <c r="Q29" i="21"/>
  <c r="Y29" i="21"/>
  <c r="D29" i="21"/>
  <c r="R29" i="21"/>
  <c r="Z29" i="21"/>
  <c r="S29" i="21"/>
  <c r="AA29" i="21"/>
  <c r="L29" i="21"/>
  <c r="T29" i="21"/>
  <c r="AB29" i="21"/>
  <c r="M29" i="21"/>
  <c r="U29" i="21"/>
  <c r="AC29" i="21"/>
  <c r="N29" i="21"/>
  <c r="V29" i="21"/>
  <c r="AD29" i="21"/>
  <c r="J29" i="21"/>
  <c r="F29" i="21"/>
  <c r="K29" i="21"/>
  <c r="D28" i="16"/>
  <c r="H29" i="16" s="1"/>
  <c r="L28" i="16"/>
  <c r="E28" i="16"/>
  <c r="M28" i="16"/>
  <c r="F28" i="16"/>
  <c r="N28" i="16"/>
  <c r="C29" i="16"/>
  <c r="G28" i="16"/>
  <c r="O28" i="16"/>
  <c r="H28" i="16"/>
  <c r="P28" i="16"/>
  <c r="I28" i="16"/>
  <c r="Q28" i="16"/>
  <c r="J28" i="16"/>
  <c r="R28" i="16"/>
  <c r="K28" i="16"/>
  <c r="S28" i="16"/>
  <c r="E29" i="16" l="1"/>
  <c r="S29" i="16"/>
  <c r="P29" i="16"/>
  <c r="D29" i="16"/>
  <c r="F29" i="16"/>
  <c r="G29" i="16"/>
  <c r="R29" i="16"/>
  <c r="I29" i="16"/>
  <c r="L29" i="16"/>
  <c r="K29" i="16"/>
  <c r="Q29" i="16"/>
  <c r="N29" i="16"/>
  <c r="J29" i="16"/>
  <c r="M29" i="16"/>
  <c r="O29" i="16"/>
</calcChain>
</file>

<file path=xl/sharedStrings.xml><?xml version="1.0" encoding="utf-8"?>
<sst xmlns="http://schemas.openxmlformats.org/spreadsheetml/2006/main" count="468" uniqueCount="214">
  <si>
    <t xml:space="preserve">Titulo del proyecto:  </t>
  </si>
  <si>
    <t>Port Aventura App</t>
  </si>
  <si>
    <t>Miembros del equipo</t>
  </si>
  <si>
    <t>Nombre</t>
  </si>
  <si>
    <t>Rol</t>
  </si>
  <si>
    <t>Responsabilidad</t>
  </si>
  <si>
    <t>Yasin</t>
  </si>
  <si>
    <t>PO</t>
  </si>
  <si>
    <t>Identifica claramente los elementos del PB y escribe las HU y definir el producto que se va a llevar a cabo.</t>
  </si>
  <si>
    <t>Luis</t>
  </si>
  <si>
    <t>Scrum Manager</t>
  </si>
  <si>
    <t>Responsable del funcionamiento del proceso Scrum y de la efectividad del equipo.</t>
  </si>
  <si>
    <t>Xabier</t>
  </si>
  <si>
    <t>Scrum Team</t>
  </si>
  <si>
    <t>Desarrollo del proyecto y seguir las indicaciones de las HU, del scrum manager y PO.</t>
  </si>
  <si>
    <t>Javier</t>
  </si>
  <si>
    <t>Sprints</t>
  </si>
  <si>
    <t>Sprint</t>
  </si>
  <si>
    <t>Fecha Prevista</t>
  </si>
  <si>
    <t>Fecha Real</t>
  </si>
  <si>
    <t>Velocidad</t>
  </si>
  <si>
    <t>Meta</t>
  </si>
  <si>
    <t>Conclusiones</t>
  </si>
  <si>
    <t>Sprint 1</t>
  </si>
  <si>
    <t>27h</t>
  </si>
  <si>
    <t>Realizar una vista con varias atracciones y que los datos sean sacados de una API.</t>
  </si>
  <si>
    <t>Se han producido algunas inconsistencias en el desarrollo de la gestión del proyecto, aunque se ha logrado el correcto funcionamiento de la aplicación, se debe mejorar la organización.</t>
  </si>
  <si>
    <t>Sprint 2</t>
  </si>
  <si>
    <t>45h</t>
  </si>
  <si>
    <t>Añadir a la app una parte de loging, un apartado de restaurantes y otro de espectaculos.</t>
  </si>
  <si>
    <t>Se consiguió el objetivo propuesto con mejoras respecto al sprint 1 y el cliente ha quedado satisfecho con el funcionamiento de la aplicación.</t>
  </si>
  <si>
    <t xml:space="preserve">Descripción del contexto </t>
  </si>
  <si>
    <r>
      <t xml:space="preserve">Somos una startup de desarrollo de software creada por cuatro exalumnos de la Universidad Pública de Navarra. </t>
    </r>
    <r>
      <rPr>
        <b/>
        <u/>
        <sz val="11"/>
        <color theme="1"/>
        <rFont val="Calibri (Cuerpo)"/>
      </rPr>
      <t>Para</t>
    </r>
    <r>
      <rPr>
        <sz val="11"/>
        <color theme="1"/>
        <rFont val="Calibri"/>
        <family val="2"/>
        <scheme val="minor"/>
      </rPr>
      <t xml:space="preserve"> la empresa Comcast, </t>
    </r>
    <r>
      <rPr>
        <b/>
        <u/>
        <sz val="11"/>
        <color theme="1"/>
        <rFont val="Calibri (Cuerpo)"/>
      </rPr>
      <t>quien</t>
    </r>
    <r>
      <rPr>
        <sz val="11"/>
        <color theme="1"/>
        <rFont val="Calibri"/>
        <family val="2"/>
        <scheme val="minor"/>
      </rPr>
      <t xml:space="preserve"> debido a la compra del resort</t>
    </r>
  </si>
  <si>
    <r>
      <t xml:space="preserve">Portaventura World, nos ha pedido el desarrollo de la aplicación UniversalMediterraneaApp. </t>
    </r>
    <r>
      <rPr>
        <b/>
        <u/>
        <sz val="11"/>
        <color theme="1"/>
        <rFont val="Calibri (Cuerpo)"/>
      </rPr>
      <t>Es</t>
    </r>
    <r>
      <rPr>
        <sz val="11"/>
        <color theme="1"/>
        <rFont val="Calibri"/>
        <family val="2"/>
        <scheme val="minor"/>
      </rPr>
      <t xml:space="preserve"> una aplicación móvil, </t>
    </r>
    <r>
      <rPr>
        <b/>
        <u/>
        <sz val="11"/>
        <color theme="1"/>
        <rFont val="Calibri (Cuerpo)"/>
      </rPr>
      <t>que</t>
    </r>
    <r>
      <rPr>
        <sz val="11"/>
        <color theme="1"/>
        <rFont val="Calibri"/>
        <family val="2"/>
        <scheme val="minor"/>
      </rPr>
      <t xml:space="preserve"> se basa en otorgar la información necesaria para sus clientes</t>
    </r>
  </si>
  <si>
    <t>durante la visita de sus parques: tiempos de espera de las atracciones, horarios de restaurantes y espectáculos. Los usuarios finales son todos los clientes que entren dentro del parque</t>
  </si>
  <si>
    <r>
      <t xml:space="preserve">y los administradores que modificaran el contenido de la aplicación. </t>
    </r>
    <r>
      <rPr>
        <b/>
        <u/>
        <sz val="11"/>
        <color theme="1"/>
        <rFont val="Calibri (Cuerpo)"/>
      </rPr>
      <t>A diferencia de</t>
    </r>
    <r>
      <rPr>
        <sz val="11"/>
        <color theme="1"/>
        <rFont val="Calibri"/>
        <family val="2"/>
        <scheme val="minor"/>
      </rPr>
      <t xml:space="preserve"> otras aplicaciones, </t>
    </r>
    <r>
      <rPr>
        <b/>
        <u/>
        <sz val="11"/>
        <color theme="1"/>
        <rFont val="Calibri"/>
        <family val="2"/>
        <scheme val="minor"/>
      </rPr>
      <t xml:space="preserve">nuestra </t>
    </r>
    <r>
      <rPr>
        <b/>
        <u/>
        <sz val="11"/>
        <color theme="1"/>
        <rFont val="Calibri (Cuerpo)"/>
      </rPr>
      <t>aplicación</t>
    </r>
    <r>
      <rPr>
        <sz val="11"/>
        <color theme="1"/>
        <rFont val="Calibri"/>
        <family val="2"/>
        <scheme val="minor"/>
      </rPr>
      <t xml:space="preserve"> se centrará principalmente en otorgar los tiempos de espera</t>
    </r>
  </si>
  <si>
    <t>de las atracciones de manera fácil y rápida. Además, los usuarios podrán consultar atracciones, restaurantes y los administradores podrán añadir, modificar y eliminar, atracciones,</t>
  </si>
  <si>
    <t>restaurantes y espectáculos. Por lo tanto, los usuarios normales y administradores deberán poder logearse de forma segura.</t>
  </si>
  <si>
    <t>ID</t>
  </si>
  <si>
    <t>Imp</t>
  </si>
  <si>
    <t>Estimado</t>
  </si>
  <si>
    <t>Realizado</t>
  </si>
  <si>
    <t>Estado</t>
  </si>
  <si>
    <t>Notas</t>
  </si>
  <si>
    <t>ID0000</t>
  </si>
  <si>
    <t>Como equipo de desarrollo software queremos desarrollar una infraestructura de trabajo para plantear el proyecto.</t>
  </si>
  <si>
    <t>FINALIZADO</t>
  </si>
  <si>
    <t>ID0001</t>
  </si>
  <si>
    <t>Como gestor quiero poder visualizar las atracciones de port aventura para mostrarselas al visitante.</t>
  </si>
  <si>
    <t>La lista cumple su funcionamiento mostrando las atracciones correspondientes. El diseño es el adecuado.</t>
  </si>
  <si>
    <t>ID0002</t>
  </si>
  <si>
    <t>Como visitante quiero poder ver los tiempos de espera de las atracciones para que el visitante sepa el tiempo de espera de cada atracción</t>
  </si>
  <si>
    <t>Los tiempos de espera se muestran de manera correcta y se actualizan en tiempo real. Se debería revisar el mostrarlos en formato "horas:minutos" pasada la hora, ya que acatualmente se usa únicamente el formato "minutos".</t>
  </si>
  <si>
    <t>ID0003</t>
  </si>
  <si>
    <t>Como gestor quiero que la información de la api quede guardada en una base de datos para poder mostrarla en la aplicación sin conexión.</t>
  </si>
  <si>
    <t>La información queda guardada correctamente. Se tendría que utilizar dicha información en primera instancia, antes que la información que proviene de la API. De esta forma, evitar posibles errores de fuentes externas.</t>
  </si>
  <si>
    <t>ID0004</t>
  </si>
  <si>
    <t>Como gestor quiero que la aplicación no dependa tanto de fuentes externas y se utilizen los recursos de la base de datos para que se muestren los datos aun estando cerrado el parque.</t>
  </si>
  <si>
    <t>3,5</t>
  </si>
  <si>
    <t>La aplicación se ha desacoplado completamente de la api y actualmente toma los datos desde la base de datos de manera satisfactoria.</t>
  </si>
  <si>
    <t>ID0005</t>
  </si>
  <si>
    <t>Como visitante quiero poder visualizar los restaurantes para saber los horarios.</t>
  </si>
  <si>
    <t>El diseño es correcto porque se pueden visualizar los restaurantes y sus horarios de manera clara, aunque visualmente es muy mejorable, ya que la interfaz no cumple los estandares que habíamos marcado.</t>
  </si>
  <si>
    <t>ID0006</t>
  </si>
  <si>
    <t>Como admin quiero modificar los restaurantes para cambiar los datos si hay algún cambio en los restaurantes del parque.</t>
  </si>
  <si>
    <t>La interfaz gráfica ha quedado de manera correcta y siguiendo los estandares marcados. El formato en el que se muestran los datos de los horarios es altamente mejorable, porque no cumple un formato de "hora" y lleva a error. Además al no cumplir con dicho formato no se pueden modificar los minutos, por tanto, obliga a que todos los espectáculos empiezan a horas en punto.</t>
  </si>
  <si>
    <t>ID0007</t>
  </si>
  <si>
    <t>Como visitante quiero poder visualizar los espectácultos con sus horarios para ir a las horas correctas.</t>
  </si>
  <si>
    <t>La GUI es mejorable y no cumple con los estandares marcados, los datos no se visualizan de manera clara, la descripción debería estar debajo del nombre y una imagen ayudaría a identificar el espectaculo de manera más clara, además los espectaculos deberían estar ordenados de manera cronlógica.</t>
  </si>
  <si>
    <t>ID0008</t>
  </si>
  <si>
    <t>Como admin quiero modificar los espectáculos para poder cambiar los datos de los espectaculos que cambie.</t>
  </si>
  <si>
    <t>La interfaz es correcta y cumple con los estándares marcados. Los formatos utilizados de horario y duración son correctos y llevan un control de errores destacable.</t>
  </si>
  <si>
    <t>ID0009</t>
  </si>
  <si>
    <t>Como dueño quiero que los usuarios puedan logearse para que inicien sesion como usuario normal o adminsitrador.</t>
  </si>
  <si>
    <t>El apartado de iniciar sesión ha quedado de una manera sencilla pero clara. Sería interesante añadir un apartado para recuperar la contraseña. Por otro lado, no existe un apartado de registrarse, por lo tanto, es necesario que este apartado se incluya en un futuro.</t>
  </si>
  <si>
    <t>ID00010</t>
  </si>
  <si>
    <t>Como admin quiero mejorar la vista del tiempo de espera para mejor la comprension del visitante.</t>
  </si>
  <si>
    <t>El formato ha sido modificado de "minutos" a "horas:minutos" y permite una mejor comprensión del horario a simple vista. Con lo cual, se ha mejorado la visualización del tiempo de espera de manera satisfactoria.</t>
  </si>
  <si>
    <t>ID00011</t>
  </si>
  <si>
    <t>Como dueño de la aplicación quiero que los tiempos de espera se cambien en tiempo real para no tener que modificarlos de manera manual.</t>
  </si>
  <si>
    <t>La aplicación se usa de una manera mucho más optima, ya que la información de los tiempos de espera se toman desde una api permitiendo tenerlos siempre actualizados y permitiendo no modificarlos de manera manual.</t>
  </si>
  <si>
    <t>ID00012</t>
  </si>
  <si>
    <t>Como visitante quiero tener una vista mejorada de los restaurantes y los espectaculos con sus correspondientes horario para una mejor comprensión.</t>
  </si>
  <si>
    <t>ID00013</t>
  </si>
  <si>
    <t>Como visitante quiero un formato mejorado del horario de los restaurantes para poder tener un formato de "horas:minutos" y asi poder modificarlo  de manera precisa.</t>
  </si>
  <si>
    <t>ID00014</t>
  </si>
  <si>
    <t>Como usuario quiero en el apartado de iniciar sesión la opción de recuperar la contraseña para poder hacer uso de ella cuando olvide de la contraseña.</t>
  </si>
  <si>
    <t>ID00015</t>
  </si>
  <si>
    <t>Como usuario quiero poder registrarme en la aplicación para poder añadir nuevos usuarios de forma sencilla</t>
  </si>
  <si>
    <t>ID00016</t>
  </si>
  <si>
    <t>Como admin quiero añadir una vista para realizar operaciones CRUD sobre las atracciones</t>
  </si>
  <si>
    <t>Sprint1</t>
  </si>
  <si>
    <t>Sprint2</t>
  </si>
  <si>
    <t>Las historias de usuario han salido tras la realización del Sprint 1 para la mejora, que se realizaran en el Sprint2.</t>
  </si>
  <si>
    <t>Las historias de usuario han salido tras la realización del Sprint2</t>
  </si>
  <si>
    <t>Historias de usuario futuras</t>
  </si>
  <si>
    <t>ID0000_T1</t>
  </si>
  <si>
    <t xml:space="preserve">Diseñar el boceto de la aplicación en papel. </t>
  </si>
  <si>
    <t>ID0000_T2</t>
  </si>
  <si>
    <t>Elegir lenguaje de programación y base de datos.</t>
  </si>
  <si>
    <t>ID0000_T3</t>
  </si>
  <si>
    <t>Informarse del sistema de gestion de versiones (gitlab) y de la api.</t>
  </si>
  <si>
    <t>ID0001_T1</t>
  </si>
  <si>
    <t>Implementar la estructura genérica de una lista en la aplicación.</t>
  </si>
  <si>
    <t>ID0001_T2</t>
  </si>
  <si>
    <t>Comprobar el funcionamiento de la lista mediante la inserción de datos por el desarrollador y testear los datos insertados.</t>
  </si>
  <si>
    <t>Como visitante quiero poder ver los tiempos de espera de las atracciones para que el  visitante sepa el tiempo de espera de cada atracción</t>
  </si>
  <si>
    <t>ID002_T1</t>
  </si>
  <si>
    <t>Estudiar funcionamiento de la API queue times.</t>
  </si>
  <si>
    <t>ID002_T2</t>
  </si>
  <si>
    <t>Implementar  la clase atracción con los métodos y atributos correspondientes.</t>
  </si>
  <si>
    <t>ID002_T3</t>
  </si>
  <si>
    <t>Almacenar los datos de la api en una lista de objetos del tipo atracción y testear su funcionamiento.</t>
  </si>
  <si>
    <t>ID002_T4</t>
  </si>
  <si>
    <t>Intercambiar información añadida de manera manual en el anterior punto por la nueva adquirida a través de la API.</t>
  </si>
  <si>
    <t>ID003_T1</t>
  </si>
  <si>
    <t>Descargar imágenes por cada atracción que nos devuelve la API con los nombres modificados en formato id y resolución ajustada a la aplicación.</t>
  </si>
  <si>
    <t>ID003_T2</t>
  </si>
  <si>
    <t>Informarse y crear la base de datos sqlite</t>
  </si>
  <si>
    <t>ID003_T3</t>
  </si>
  <si>
    <t>Crear la tabla de atracciones y poblarla con los datos almacenados en la api.</t>
  </si>
  <si>
    <t>ID003_T4</t>
  </si>
  <si>
    <t>Comprobar el funcionamiento de la lista mediante la inserción de datos desde la base de datos por el desarrollador y testear los datos insertados.</t>
  </si>
  <si>
    <t>Tareas pendientes</t>
  </si>
  <si>
    <t>Horas de trabajo pendientes</t>
  </si>
  <si>
    <t>Responable</t>
  </si>
  <si>
    <t>ESFUERZO</t>
  </si>
  <si>
    <t>Diseñar el boceto de la aplicación en papel.</t>
  </si>
  <si>
    <t>Xabi</t>
  </si>
  <si>
    <t>Xabi, Javi, Yasin, Luis</t>
  </si>
  <si>
    <t>ID0002_T1</t>
  </si>
  <si>
    <t>Javi</t>
  </si>
  <si>
    <t>ID0002_T2</t>
  </si>
  <si>
    <t>Implementar la clase atracción con los métodos y atributos correspondientes.</t>
  </si>
  <si>
    <t>ID0002_T3</t>
  </si>
  <si>
    <t>ID0002_T4</t>
  </si>
  <si>
    <t>ID0003_T1</t>
  </si>
  <si>
    <t>ID0003_T2</t>
  </si>
  <si>
    <t>ID0003_T3</t>
  </si>
  <si>
    <t>ID0003_T4</t>
  </si>
  <si>
    <t>Luis, Yasin, Javi</t>
  </si>
  <si>
    <t>Acumulado</t>
  </si>
  <si>
    <t>Calendario de la iteración</t>
  </si>
  <si>
    <t>Tiempo a Dedicar Total</t>
  </si>
  <si>
    <t>Tiempo a Dedicar Diario</t>
  </si>
  <si>
    <t>Tiempo Restante</t>
  </si>
  <si>
    <t>¿QUÉ HA IDO BIEN EN LA INTERACCIÓN?</t>
  </si>
  <si>
    <t>¿QUÉ ES MEJORABLE?</t>
  </si>
  <si>
    <t>ACCIONES DE MEJORA</t>
  </si>
  <si>
    <t>Nos hemos organizado como equipo y repartido las tareas.</t>
  </si>
  <si>
    <t>Trabajar con tiempo</t>
  </si>
  <si>
    <t>Realizar mas reuniones entre los miembros del equipo.</t>
  </si>
  <si>
    <t>Organizar mejor las historias de usuario</t>
  </si>
  <si>
    <t>Añadir mas historias de usuario descriptivas de las cosas que hemos ido decidiendo.</t>
  </si>
  <si>
    <t>ID0004_T1</t>
  </si>
  <si>
    <t>Modificar método que toma los datos de la api y separarla en dos métodos. (Tomar datos y poblar lista)</t>
  </si>
  <si>
    <t>Tener en cuenta que llevó media hora más de lo esperado.</t>
  </si>
  <si>
    <t>ID0004_T2</t>
  </si>
  <si>
    <t>Modificar la inserccion de datos de la lista para que tome los datos desde la base de datos.</t>
  </si>
  <si>
    <t>ID0005_T1</t>
  </si>
  <si>
    <t>Construir una clase restaurante, una tabla en la base de datos y poblarla.</t>
  </si>
  <si>
    <t>ID0005_T2</t>
  </si>
  <si>
    <t>Generar una lista de restaurantes y su visualización en una vista</t>
  </si>
  <si>
    <t>Tener en cuenta que habrá que añadir un boton en la vista principal para visualizar los restaurantes con sus horarios.</t>
  </si>
  <si>
    <t>ID0006_T1</t>
  </si>
  <si>
    <t>Añadir los metodos a la clase restaurante para realizar un CRUD.</t>
  </si>
  <si>
    <t>ID0006_T2</t>
  </si>
  <si>
    <t>Crear una vista con los campos de restaurante para realizar un CRUD.</t>
  </si>
  <si>
    <t>Manejar el tratamiento de actualización de listas y de vistas. Así como el correcto cierre de las actividades.</t>
  </si>
  <si>
    <t>ID0006_T3</t>
  </si>
  <si>
    <t>Comprobar funcionamiento del CRUD_restaurante mediente pruebas de testeo.</t>
  </si>
  <si>
    <t>Tener en cuenta que habrá que añadir un boton de modificar restaurante por cada restaurante.</t>
  </si>
  <si>
    <t>ID0007_T1</t>
  </si>
  <si>
    <t>Construir una clase espectáculo, una tabla en la base de datos y poblarla.</t>
  </si>
  <si>
    <t>ID0007_T2</t>
  </si>
  <si>
    <t>Generar una lista de espectáculos y su visualización en una vista.</t>
  </si>
  <si>
    <t>ID0007_T3</t>
  </si>
  <si>
    <t>Añadir una forma de navegación entre las difernetes vistas.</t>
  </si>
  <si>
    <t>ID0007_T4</t>
  </si>
  <si>
    <t>Comprobar funcionamiento de la visualización de las 3 vistas.</t>
  </si>
  <si>
    <t>ID0008_T1</t>
  </si>
  <si>
    <t>Añadir los metodos a la clase especáculo para realizar un CRUD.</t>
  </si>
  <si>
    <t>ID0008_T2</t>
  </si>
  <si>
    <t>Crear una vista con los campos de espectáculo para realizar un CRUD.</t>
  </si>
  <si>
    <t>ID0008_T3</t>
  </si>
  <si>
    <t>Comprobar funcionamiento del CRUD_espectáculo mediente pruebas de testeo.</t>
  </si>
  <si>
    <t>Tener en cuenta que habrá que añadir un boton de modificar espectáculo por cada restaurante.</t>
  </si>
  <si>
    <t>ID0009_T1</t>
  </si>
  <si>
    <t>Construir una clase usuario, una tabla en la base de datos y poblarla.</t>
  </si>
  <si>
    <t>ID0009_T2</t>
  </si>
  <si>
    <t>Crear un menu de inicio de sesión y realizar las comprobaciones pertinentes para inicar sesión.</t>
  </si>
  <si>
    <t>ID009_T3</t>
  </si>
  <si>
    <t>Actualizar aplicacion denegando el uso de los CRUD a los usuarios no logeados como administradores</t>
  </si>
  <si>
    <t>ID0010_T1</t>
  </si>
  <si>
    <t>Mejorar la vista del tiempo de espera para mejor comprension para el visitante</t>
  </si>
  <si>
    <t>Mostrar en el siguiente formaro: 2 digitos para horas y 2 digitos para minutos, separados por :, por ejemplo: 01:05</t>
  </si>
  <si>
    <t>ID0011_T1</t>
  </si>
  <si>
    <t>Crear un controlador para la clase atracciones que mejore la comprensión del código.</t>
  </si>
  <si>
    <t>ID0011_T2</t>
  </si>
  <si>
    <t>Implementar una función que actualice en tiempo real el tiempo de espera de las atracciones con los datos de la api.</t>
  </si>
  <si>
    <t>Modificar la inserccion de datos de la lista, para que tome los datos desde la base de datos.</t>
  </si>
  <si>
    <t>ID0009_T3</t>
  </si>
  <si>
    <t>ID00010_T1</t>
  </si>
  <si>
    <t>ID00011_T1</t>
  </si>
  <si>
    <t>ID00011_T2</t>
  </si>
  <si>
    <t>ID004_T1</t>
  </si>
  <si>
    <t>ID004_T2</t>
  </si>
  <si>
    <t>La organización de las tareas ha mejorado por lo que no se han amontonado las tareas.</t>
  </si>
  <si>
    <t>La frecuencia de las reuniones.</t>
  </si>
  <si>
    <t>Realizar reuniones de dailys todos los días en vez de únicamente los días de clase.</t>
  </si>
  <si>
    <t>Las tareas se han comenzado antes y repartido mejor entre la duración del Sprint. En consecuencia, el equipo ha tenido una carga de trabajo más equilibrada.</t>
  </si>
  <si>
    <t>Duración del sprint.</t>
  </si>
  <si>
    <t>Dedicar 3 semanas reales al sprint, priorizando esta actividad frente a otras.</t>
  </si>
  <si>
    <t>Se han tenido en cuenta las mejoras propuestas en el anterior sprint entre las que se encuentran, organizar reuniones y crear historias de usuario mas descriptivas.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</si>
</sst>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C0A]d\-mmm;@"/>
    <numFmt numFmtId="165" formatCode="[$-C0A]d\-mmm\-yy;@"/>
    <numFmt numFmtId="166" formatCode="0.0"/>
  </numFmts>
  <fonts count="25">
    <font>
      <sz val="11"/>
      <color theme="1"/>
      <name val="Calibri"/>
      <family val="2"/>
      <scheme val="minor"/>
    </font>
    <font>
      <sz val="11"/>
      <color theme="1"/>
      <name val="Calibri"/>
      <family val="2"/>
      <scheme val="minor"/>
    </font>
    <font>
      <b/>
      <sz val="10"/>
      <name val="Arial"/>
      <family val="2"/>
    </font>
    <font>
      <b/>
      <sz val="14"/>
      <color theme="0"/>
      <name val="Calibri"/>
      <family val="2"/>
      <scheme val="minor"/>
    </font>
    <font>
      <sz val="10"/>
      <name val="Arial"/>
      <family val="2"/>
    </font>
    <font>
      <i/>
      <sz val="10"/>
      <name val="Arial"/>
      <family val="2"/>
    </font>
    <font>
      <b/>
      <sz val="14"/>
      <color rgb="FF002060"/>
      <name val="Calibri"/>
      <family val="2"/>
      <scheme val="minor"/>
    </font>
    <font>
      <sz val="10"/>
      <color indexed="23"/>
      <name val="Arial"/>
      <family val="2"/>
    </font>
    <font>
      <sz val="12"/>
      <name val="Arial"/>
      <family val="2"/>
    </font>
    <font>
      <sz val="14"/>
      <color rgb="FF002060"/>
      <name val="Calibri"/>
      <family val="2"/>
      <scheme val="minor"/>
    </font>
    <font>
      <b/>
      <sz val="11"/>
      <color indexed="8"/>
      <name val="Calibri"/>
      <family val="2"/>
    </font>
    <font>
      <b/>
      <sz val="16"/>
      <color theme="3" tint="-0.249977111117893"/>
      <name val="Arial"/>
      <family val="2"/>
    </font>
    <font>
      <sz val="11"/>
      <color theme="3" tint="-0.249977111117893"/>
      <name val="Calibri"/>
      <family val="2"/>
      <scheme val="minor"/>
    </font>
    <font>
      <b/>
      <sz val="14"/>
      <color theme="3" tint="-0.249977111117893"/>
      <name val="Arial"/>
      <family val="2"/>
    </font>
    <font>
      <b/>
      <sz val="11"/>
      <color theme="1"/>
      <name val="Calibri"/>
      <family val="2"/>
      <scheme val="minor"/>
    </font>
    <font>
      <sz val="8"/>
      <name val="Calibri"/>
      <family val="2"/>
      <scheme val="minor"/>
    </font>
    <font>
      <b/>
      <u/>
      <sz val="11"/>
      <color theme="1"/>
      <name val="Calibri (Cuerpo)"/>
    </font>
    <font>
      <b/>
      <u/>
      <sz val="11"/>
      <color theme="1"/>
      <name val="Calibri"/>
      <family val="2"/>
      <scheme val="minor"/>
    </font>
    <font>
      <u/>
      <sz val="11"/>
      <color theme="1"/>
      <name val="Calibri"/>
      <family val="2"/>
      <scheme val="minor"/>
    </font>
    <font>
      <sz val="11"/>
      <name val="Calibri"/>
      <family val="2"/>
      <scheme val="minor"/>
    </font>
    <font>
      <sz val="11"/>
      <color rgb="FF000000"/>
      <name val="Calibri"/>
      <family val="2"/>
      <scheme val="minor"/>
    </font>
    <font>
      <sz val="10"/>
      <color indexed="23"/>
      <name val="Arial"/>
    </font>
    <font>
      <sz val="10"/>
      <name val="Arial"/>
    </font>
    <font>
      <sz val="12"/>
      <name val="Arial"/>
    </font>
    <font>
      <b/>
      <sz val="10"/>
      <name val="Arial"/>
    </font>
  </fonts>
  <fills count="17">
    <fill>
      <patternFill patternType="none"/>
    </fill>
    <fill>
      <patternFill patternType="gray125"/>
    </fill>
    <fill>
      <patternFill patternType="solid">
        <fgColor rgb="FF92D050"/>
        <bgColor indexed="64"/>
      </patternFill>
    </fill>
    <fill>
      <patternFill patternType="solid">
        <fgColor theme="4"/>
        <bgColor indexed="64"/>
      </patternFill>
    </fill>
    <fill>
      <patternFill patternType="solid">
        <fgColor theme="4" tint="0.79998168889431442"/>
        <bgColor indexed="64"/>
      </patternFill>
    </fill>
    <fill>
      <patternFill patternType="solid">
        <fgColor indexed="51"/>
        <bgColor indexed="64"/>
      </patternFill>
    </fill>
    <fill>
      <patternFill patternType="solid">
        <fgColor rgb="FF0070C0"/>
        <bgColor indexed="64"/>
      </patternFill>
    </fill>
    <fill>
      <patternFill patternType="solid">
        <fgColor indexed="26"/>
        <bgColor indexed="64"/>
      </patternFill>
    </fill>
    <fill>
      <patternFill patternType="solid">
        <fgColor rgb="FFFFFFCC"/>
        <bgColor indexed="64"/>
      </patternFill>
    </fill>
    <fill>
      <patternFill patternType="solid">
        <fgColor indexed="4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7" tint="0.79998168889431442"/>
        <bgColor indexed="64"/>
      </patternFill>
    </fill>
  </fills>
  <borders count="47">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top/>
      <bottom/>
      <diagonal/>
    </border>
    <border>
      <left/>
      <right style="thin">
        <color indexed="64"/>
      </right>
      <top/>
      <bottom/>
      <diagonal/>
    </border>
    <border>
      <left style="medium">
        <color auto="1"/>
      </left>
      <right/>
      <top/>
      <bottom style="medium">
        <color auto="1"/>
      </bottom>
      <diagonal/>
    </border>
    <border>
      <left/>
      <right/>
      <top/>
      <bottom style="medium">
        <color auto="1"/>
      </bottom>
      <diagonal/>
    </border>
    <border>
      <left/>
      <right style="thin">
        <color indexed="64"/>
      </right>
      <top/>
      <bottom style="medium">
        <color auto="1"/>
      </bottom>
      <diagonal/>
    </border>
    <border>
      <left/>
      <right/>
      <top style="medium">
        <color auto="1"/>
      </top>
      <bottom/>
      <diagonal/>
    </border>
    <border>
      <left/>
      <right style="thin">
        <color indexed="64"/>
      </right>
      <top style="medium">
        <color auto="1"/>
      </top>
      <bottom/>
      <diagonal/>
    </border>
    <border>
      <left/>
      <right style="thin">
        <color indexed="2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medium">
        <color auto="1"/>
      </right>
      <top style="medium">
        <color auto="1"/>
      </top>
      <bottom/>
      <diagonal/>
    </border>
    <border>
      <left style="thin">
        <color indexed="64"/>
      </left>
      <right/>
      <top/>
      <bottom style="thin">
        <color indexed="64"/>
      </bottom>
      <diagonal/>
    </border>
    <border>
      <left/>
      <right style="thin">
        <color rgb="FF000000"/>
      </right>
      <top style="thin">
        <color rgb="FF000000"/>
      </top>
      <bottom style="thin">
        <color rgb="FF000000"/>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3">
    <xf numFmtId="0" fontId="0" fillId="0" borderId="0"/>
    <xf numFmtId="0" fontId="1" fillId="0" borderId="0"/>
    <xf numFmtId="0" fontId="4" fillId="0" borderId="0"/>
  </cellStyleXfs>
  <cellXfs count="189">
    <xf numFmtId="0" fontId="0" fillId="0" borderId="0" xfId="0"/>
    <xf numFmtId="0" fontId="0" fillId="0" borderId="0" xfId="0" applyAlignment="1">
      <alignment wrapText="1"/>
    </xf>
    <xf numFmtId="0" fontId="0" fillId="0" borderId="0" xfId="0" applyAlignment="1">
      <alignment horizontal="center" wrapText="1"/>
    </xf>
    <xf numFmtId="0" fontId="3" fillId="3" borderId="0" xfId="0" applyFont="1" applyFill="1" applyAlignment="1">
      <alignment horizontal="center" vertical="center" wrapText="1"/>
    </xf>
    <xf numFmtId="0" fontId="0" fillId="0" borderId="0" xfId="0" applyAlignment="1">
      <alignment horizontal="right"/>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2" fillId="0" borderId="0" xfId="0" applyFont="1"/>
    <xf numFmtId="0" fontId="5" fillId="0" borderId="0" xfId="0" applyFont="1"/>
    <xf numFmtId="0" fontId="0" fillId="0" borderId="2" xfId="0" applyBorder="1"/>
    <xf numFmtId="16" fontId="0" fillId="0" borderId="0" xfId="0" applyNumberFormat="1" applyAlignment="1">
      <alignment horizontal="right" wrapText="1"/>
    </xf>
    <xf numFmtId="0" fontId="6" fillId="4"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2"/>
    <xf numFmtId="164" fontId="4" fillId="0" borderId="0" xfId="2" applyNumberFormat="1"/>
    <xf numFmtId="0" fontId="4" fillId="0" borderId="0" xfId="2" applyAlignment="1">
      <alignment horizontal="center" vertical="justify"/>
    </xf>
    <xf numFmtId="0" fontId="8" fillId="0" borderId="0" xfId="2" applyFont="1" applyAlignment="1">
      <alignment vertical="center"/>
    </xf>
    <xf numFmtId="0" fontId="9" fillId="0" borderId="0" xfId="0" applyFont="1" applyAlignment="1">
      <alignment horizontal="left" vertical="center" wrapText="1"/>
    </xf>
    <xf numFmtId="166" fontId="4" fillId="0" borderId="0" xfId="2" applyNumberFormat="1"/>
    <xf numFmtId="166" fontId="0" fillId="0" borderId="0" xfId="0" applyNumberFormat="1" applyAlignment="1">
      <alignment wrapText="1"/>
    </xf>
    <xf numFmtId="0" fontId="10" fillId="0" borderId="0" xfId="0" applyFont="1"/>
    <xf numFmtId="0" fontId="0" fillId="5" borderId="0" xfId="0" applyFill="1"/>
    <xf numFmtId="0" fontId="0" fillId="0" borderId="0" xfId="0" applyAlignment="1">
      <alignment horizontal="center"/>
    </xf>
    <xf numFmtId="0" fontId="4" fillId="0" borderId="0" xfId="2" applyAlignment="1">
      <alignment horizontal="center"/>
    </xf>
    <xf numFmtId="165" fontId="7" fillId="0" borderId="0" xfId="2" applyNumberFormat="1" applyFont="1" applyAlignment="1">
      <alignment horizontal="center"/>
    </xf>
    <xf numFmtId="1" fontId="7" fillId="0" borderId="0" xfId="2" applyNumberFormat="1" applyFont="1" applyAlignment="1">
      <alignment horizontal="center"/>
    </xf>
    <xf numFmtId="0" fontId="2" fillId="10" borderId="3" xfId="0" applyFont="1" applyFill="1" applyBorder="1"/>
    <xf numFmtId="0" fontId="2" fillId="10" borderId="4" xfId="0" applyFont="1" applyFill="1" applyBorder="1"/>
    <xf numFmtId="0" fontId="2" fillId="10" borderId="5" xfId="0" applyFont="1" applyFill="1" applyBorder="1"/>
    <xf numFmtId="0" fontId="2" fillId="10" borderId="1" xfId="0" applyFont="1" applyFill="1" applyBorder="1"/>
    <xf numFmtId="0" fontId="11" fillId="0" borderId="0" xfId="0" applyFont="1"/>
    <xf numFmtId="0" fontId="12" fillId="0" borderId="0" xfId="0" applyFont="1"/>
    <xf numFmtId="0" fontId="13" fillId="0" borderId="0" xfId="0" applyFont="1"/>
    <xf numFmtId="0" fontId="2" fillId="0" borderId="14" xfId="0" applyFont="1" applyBorder="1"/>
    <xf numFmtId="0" fontId="2" fillId="0" borderId="16" xfId="0" applyFont="1" applyBorder="1"/>
    <xf numFmtId="0" fontId="2" fillId="0" borderId="17" xfId="0" applyFont="1" applyBorder="1"/>
    <xf numFmtId="0" fontId="2" fillId="0" borderId="18" xfId="0" applyFont="1" applyBorder="1"/>
    <xf numFmtId="0" fontId="2" fillId="0" borderId="20" xfId="0" applyFont="1" applyBorder="1"/>
    <xf numFmtId="0" fontId="2" fillId="0" borderId="21" xfId="0" applyFont="1" applyBorder="1"/>
    <xf numFmtId="0" fontId="2" fillId="0" borderId="22" xfId="0" applyFont="1" applyBorder="1"/>
    <xf numFmtId="0" fontId="2" fillId="0" borderId="23" xfId="0" applyFont="1" applyBorder="1"/>
    <xf numFmtId="0" fontId="14" fillId="11" borderId="14" xfId="0" applyFont="1" applyFill="1" applyBorder="1" applyAlignment="1">
      <alignment horizontal="center" vertical="center"/>
    </xf>
    <xf numFmtId="0" fontId="0" fillId="0" borderId="14" xfId="0" applyBorder="1"/>
    <xf numFmtId="0" fontId="0" fillId="4" borderId="14" xfId="0" applyFill="1" applyBorder="1" applyAlignment="1">
      <alignment wrapText="1"/>
    </xf>
    <xf numFmtId="0" fontId="18" fillId="0" borderId="14" xfId="0" applyFont="1" applyBorder="1"/>
    <xf numFmtId="0" fontId="3" fillId="6" borderId="14" xfId="0" applyFont="1" applyFill="1" applyBorder="1" applyAlignment="1">
      <alignment horizontal="center" vertical="center" wrapText="1"/>
    </xf>
    <xf numFmtId="0" fontId="3" fillId="6" borderId="14" xfId="0" applyFont="1" applyFill="1" applyBorder="1" applyAlignment="1">
      <alignment horizontal="left" vertical="center" wrapText="1"/>
    </xf>
    <xf numFmtId="0" fontId="0" fillId="12" borderId="14" xfId="0" applyFill="1" applyBorder="1" applyAlignment="1">
      <alignment wrapText="1"/>
    </xf>
    <xf numFmtId="0" fontId="0" fillId="12" borderId="14" xfId="0" applyFill="1" applyBorder="1" applyAlignment="1">
      <alignment horizontal="center" wrapText="1"/>
    </xf>
    <xf numFmtId="2" fontId="8" fillId="0" borderId="0" xfId="2" applyNumberFormat="1" applyFont="1" applyAlignment="1">
      <alignment vertical="center"/>
    </xf>
    <xf numFmtId="0" fontId="2" fillId="0" borderId="25" xfId="0" applyFont="1" applyBorder="1"/>
    <xf numFmtId="0" fontId="2" fillId="0" borderId="26" xfId="0" applyFont="1" applyBorder="1"/>
    <xf numFmtId="0" fontId="3" fillId="3" borderId="14"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14" xfId="0" applyFont="1" applyFill="1" applyBorder="1" applyAlignment="1">
      <alignment horizontal="left" vertical="center" wrapText="1"/>
    </xf>
    <xf numFmtId="0" fontId="0" fillId="4" borderId="14" xfId="0" applyFill="1" applyBorder="1" applyAlignment="1">
      <alignment horizontal="center" wrapText="1"/>
    </xf>
    <xf numFmtId="166" fontId="7" fillId="7" borderId="28" xfId="2" applyNumberFormat="1" applyFont="1" applyFill="1" applyBorder="1" applyAlignment="1">
      <alignment horizontal="center"/>
    </xf>
    <xf numFmtId="164" fontId="7" fillId="7" borderId="28" xfId="2" applyNumberFormat="1" applyFont="1" applyFill="1" applyBorder="1" applyAlignment="1">
      <alignment horizontal="center" vertical="justify" textRotation="90"/>
    </xf>
    <xf numFmtId="166" fontId="4" fillId="8" borderId="28" xfId="2" applyNumberFormat="1" applyFill="1" applyBorder="1" applyAlignment="1">
      <alignment horizontal="center" vertical="justify"/>
    </xf>
    <xf numFmtId="1" fontId="8" fillId="2" borderId="28" xfId="2" applyNumberFormat="1" applyFont="1" applyFill="1" applyBorder="1" applyAlignment="1">
      <alignment horizontal="right" vertical="justify"/>
    </xf>
    <xf numFmtId="1" fontId="8" fillId="9" borderId="28" xfId="2" applyNumberFormat="1" applyFont="1" applyFill="1" applyBorder="1" applyAlignment="1">
      <alignment horizontal="right" vertical="justify"/>
    </xf>
    <xf numFmtId="166" fontId="8" fillId="2" borderId="28" xfId="2" applyNumberFormat="1" applyFont="1" applyFill="1" applyBorder="1"/>
    <xf numFmtId="166" fontId="8" fillId="9" borderId="28" xfId="2" applyNumberFormat="1" applyFont="1" applyFill="1" applyBorder="1" applyAlignment="1">
      <alignment horizontal="right"/>
    </xf>
    <xf numFmtId="0" fontId="7" fillId="7" borderId="28" xfId="2" applyFont="1" applyFill="1" applyBorder="1" applyAlignment="1">
      <alignment horizontal="center"/>
    </xf>
    <xf numFmtId="1" fontId="4" fillId="8" borderId="28" xfId="2" applyNumberFormat="1" applyFill="1" applyBorder="1" applyAlignment="1">
      <alignment horizontal="center" vertical="justify"/>
    </xf>
    <xf numFmtId="166" fontId="8" fillId="2" borderId="28" xfId="2" applyNumberFormat="1" applyFont="1" applyFill="1" applyBorder="1" applyAlignment="1">
      <alignment horizontal="right" vertical="justify"/>
    </xf>
    <xf numFmtId="0" fontId="8" fillId="9" borderId="28" xfId="2" applyFont="1" applyFill="1" applyBorder="1" applyAlignment="1">
      <alignment horizontal="right"/>
    </xf>
    <xf numFmtId="0" fontId="0" fillId="12" borderId="0" xfId="0" applyFill="1" applyAlignment="1">
      <alignment wrapText="1"/>
    </xf>
    <xf numFmtId="0" fontId="3" fillId="6" borderId="25" xfId="0" applyFont="1" applyFill="1" applyBorder="1" applyAlignment="1">
      <alignment horizontal="center" vertical="center" wrapText="1"/>
    </xf>
    <xf numFmtId="0" fontId="3" fillId="6" borderId="29" xfId="0" applyFont="1" applyFill="1" applyBorder="1" applyAlignment="1">
      <alignment horizontal="center" vertical="center" wrapText="1"/>
    </xf>
    <xf numFmtId="0" fontId="3" fillId="6" borderId="30" xfId="0" applyFont="1" applyFill="1" applyBorder="1" applyAlignment="1">
      <alignment horizontal="center" vertical="center" wrapText="1"/>
    </xf>
    <xf numFmtId="0" fontId="0" fillId="0" borderId="29" xfId="0" applyBorder="1" applyAlignment="1">
      <alignment wrapText="1"/>
    </xf>
    <xf numFmtId="0" fontId="0" fillId="12" borderId="29" xfId="0" applyFill="1" applyBorder="1" applyAlignment="1">
      <alignment wrapText="1"/>
    </xf>
    <xf numFmtId="0" fontId="0" fillId="0" borderId="29" xfId="0" applyBorder="1" applyAlignment="1">
      <alignment horizontal="center" wrapText="1"/>
    </xf>
    <xf numFmtId="0" fontId="0" fillId="0" borderId="29" xfId="0" applyBorder="1" applyAlignment="1">
      <alignment horizontal="center" vertical="top" wrapText="1"/>
    </xf>
    <xf numFmtId="0" fontId="3" fillId="6" borderId="29" xfId="0" applyFont="1" applyFill="1" applyBorder="1" applyAlignment="1">
      <alignment horizontal="left" vertical="center" wrapText="1"/>
    </xf>
    <xf numFmtId="0" fontId="0" fillId="4" borderId="29" xfId="0" applyFill="1" applyBorder="1" applyAlignment="1">
      <alignment wrapText="1"/>
    </xf>
    <xf numFmtId="0" fontId="0" fillId="4" borderId="29" xfId="0" applyFill="1" applyBorder="1" applyAlignment="1">
      <alignment horizontal="center" wrapText="1"/>
    </xf>
    <xf numFmtId="0" fontId="0" fillId="12" borderId="29" xfId="0" applyFill="1" applyBorder="1" applyAlignment="1">
      <alignment horizontal="center" wrapText="1"/>
    </xf>
    <xf numFmtId="0" fontId="3" fillId="6" borderId="25" xfId="0" applyFont="1" applyFill="1" applyBorder="1" applyAlignment="1">
      <alignment horizontal="left" vertical="center" wrapText="1"/>
    </xf>
    <xf numFmtId="0" fontId="0" fillId="0" borderId="29" xfId="0" applyBorder="1" applyAlignment="1">
      <alignment horizontal="center" vertical="center" wrapText="1"/>
    </xf>
    <xf numFmtId="0" fontId="0" fillId="0" borderId="29" xfId="0" applyBorder="1"/>
    <xf numFmtId="0" fontId="0" fillId="0" borderId="27" xfId="0" applyBorder="1"/>
    <xf numFmtId="0" fontId="0" fillId="0" borderId="25" xfId="0" applyBorder="1"/>
    <xf numFmtId="0" fontId="0" fillId="0" borderId="15" xfId="0" applyBorder="1"/>
    <xf numFmtId="0" fontId="0" fillId="13" borderId="14" xfId="0" applyFill="1" applyBorder="1" applyAlignment="1">
      <alignment wrapText="1"/>
    </xf>
    <xf numFmtId="0" fontId="0" fillId="13" borderId="14" xfId="0" applyFill="1" applyBorder="1" applyAlignment="1">
      <alignment horizontal="center" vertical="top" wrapText="1"/>
    </xf>
    <xf numFmtId="0" fontId="0" fillId="13" borderId="14" xfId="0" applyFill="1" applyBorder="1" applyAlignment="1">
      <alignment horizontal="center" vertical="center" wrapText="1"/>
    </xf>
    <xf numFmtId="0" fontId="0" fillId="13" borderId="14" xfId="0" applyFill="1" applyBorder="1"/>
    <xf numFmtId="0" fontId="0" fillId="10" borderId="14" xfId="0" applyFill="1" applyBorder="1" applyAlignment="1">
      <alignment wrapText="1"/>
    </xf>
    <xf numFmtId="0" fontId="0" fillId="10" borderId="14" xfId="0" applyFill="1" applyBorder="1" applyAlignment="1">
      <alignment horizontal="center" vertical="top" wrapText="1"/>
    </xf>
    <xf numFmtId="0" fontId="0" fillId="10" borderId="14" xfId="0" applyFill="1" applyBorder="1" applyAlignment="1">
      <alignment horizontal="center" wrapText="1"/>
    </xf>
    <xf numFmtId="0" fontId="19" fillId="14" borderId="14" xfId="0" applyFont="1" applyFill="1" applyBorder="1" applyAlignment="1">
      <alignment wrapText="1"/>
    </xf>
    <xf numFmtId="0" fontId="19" fillId="14" borderId="14" xfId="0" applyFont="1" applyFill="1" applyBorder="1" applyAlignment="1">
      <alignment horizontal="center" vertical="top" wrapText="1"/>
    </xf>
    <xf numFmtId="0" fontId="19" fillId="14" borderId="14" xfId="0" applyFont="1" applyFill="1" applyBorder="1" applyAlignment="1">
      <alignment horizontal="center" vertical="center" wrapText="1"/>
    </xf>
    <xf numFmtId="16" fontId="0" fillId="15" borderId="29" xfId="0" applyNumberFormat="1" applyFill="1" applyBorder="1" applyAlignment="1">
      <alignment wrapText="1"/>
    </xf>
    <xf numFmtId="0" fontId="18" fillId="0" borderId="29" xfId="0" applyFont="1" applyBorder="1" applyAlignment="1">
      <alignment horizontal="center" vertical="center" wrapText="1"/>
    </xf>
    <xf numFmtId="0" fontId="18" fillId="0" borderId="0" xfId="0" applyFont="1"/>
    <xf numFmtId="1" fontId="8" fillId="9" borderId="28" xfId="2" applyNumberFormat="1" applyFont="1" applyFill="1" applyBorder="1" applyAlignment="1">
      <alignment horizontal="right"/>
    </xf>
    <xf numFmtId="0" fontId="0" fillId="0" borderId="0" xfId="0" applyAlignment="1">
      <alignment horizontal="left" wrapText="1"/>
    </xf>
    <xf numFmtId="0" fontId="0" fillId="0" borderId="0" xfId="0" applyAlignment="1">
      <alignment horizontal="left" vertical="center" wrapText="1"/>
    </xf>
    <xf numFmtId="0" fontId="0" fillId="0" borderId="31" xfId="0" applyBorder="1" applyAlignment="1">
      <alignment horizontal="center" wrapText="1"/>
    </xf>
    <xf numFmtId="0" fontId="0" fillId="0" borderId="31" xfId="0" applyBorder="1" applyAlignment="1">
      <alignment horizontal="center" vertical="center" wrapText="1"/>
    </xf>
    <xf numFmtId="0" fontId="0" fillId="0" borderId="14" xfId="0" applyBorder="1" applyAlignment="1">
      <alignment horizontal="center" wrapText="1"/>
    </xf>
    <xf numFmtId="1" fontId="0" fillId="0" borderId="14" xfId="0" applyNumberFormat="1" applyBorder="1" applyAlignment="1">
      <alignment horizontal="center" wrapText="1"/>
    </xf>
    <xf numFmtId="0" fontId="0" fillId="14" borderId="0" xfId="0" applyFill="1" applyAlignment="1">
      <alignment wrapText="1"/>
    </xf>
    <xf numFmtId="0" fontId="0" fillId="14" borderId="14" xfId="0" applyFill="1" applyBorder="1" applyAlignment="1">
      <alignment wrapText="1"/>
    </xf>
    <xf numFmtId="0" fontId="0" fillId="14" borderId="14" xfId="0" applyFill="1" applyBorder="1" applyAlignment="1">
      <alignment horizontal="center" wrapText="1"/>
    </xf>
    <xf numFmtId="0" fontId="0" fillId="13" borderId="0" xfId="0" applyFill="1" applyAlignment="1">
      <alignment horizontal="center" vertical="center" wrapText="1"/>
    </xf>
    <xf numFmtId="0" fontId="0" fillId="13" borderId="27" xfId="0" applyFill="1" applyBorder="1" applyAlignment="1">
      <alignment horizontal="center" vertical="center" wrapText="1"/>
    </xf>
    <xf numFmtId="0" fontId="0" fillId="14" borderId="27" xfId="0" applyFill="1" applyBorder="1" applyAlignment="1">
      <alignment horizontal="center" vertical="center" wrapText="1"/>
    </xf>
    <xf numFmtId="0" fontId="0" fillId="10" borderId="27" xfId="0" applyFill="1" applyBorder="1" applyAlignment="1">
      <alignment horizontal="center" wrapText="1"/>
    </xf>
    <xf numFmtId="0" fontId="20" fillId="14" borderId="14" xfId="0" applyFont="1" applyFill="1" applyBorder="1" applyAlignment="1">
      <alignment horizontal="center" vertical="center" wrapText="1"/>
    </xf>
    <xf numFmtId="0" fontId="0" fillId="14" borderId="14" xfId="0" applyFill="1" applyBorder="1"/>
    <xf numFmtId="0" fontId="0" fillId="14" borderId="14" xfId="0" applyFill="1" applyBorder="1" applyAlignment="1">
      <alignment horizontal="left" wrapText="1"/>
    </xf>
    <xf numFmtId="0" fontId="0" fillId="16" borderId="32" xfId="0" applyFill="1" applyBorder="1" applyAlignment="1">
      <alignment wrapText="1"/>
    </xf>
    <xf numFmtId="0" fontId="0" fillId="16" borderId="0" xfId="0" applyFill="1" applyAlignment="1">
      <alignment wrapText="1"/>
    </xf>
    <xf numFmtId="166" fontId="21" fillId="7" borderId="28" xfId="2" applyNumberFormat="1" applyFont="1" applyFill="1" applyBorder="1" applyAlignment="1">
      <alignment horizontal="center"/>
    </xf>
    <xf numFmtId="164" fontId="21" fillId="7" borderId="28" xfId="2" applyNumberFormat="1" applyFont="1" applyFill="1" applyBorder="1" applyAlignment="1">
      <alignment horizontal="center" vertical="justify" textRotation="90"/>
    </xf>
    <xf numFmtId="166" fontId="22" fillId="8" borderId="28" xfId="2" applyNumberFormat="1" applyFont="1" applyFill="1" applyBorder="1" applyAlignment="1">
      <alignment horizontal="center" vertical="justify"/>
    </xf>
    <xf numFmtId="1" fontId="23" fillId="9" borderId="28" xfId="2" applyNumberFormat="1" applyFont="1" applyFill="1" applyBorder="1" applyAlignment="1">
      <alignment horizontal="right" vertical="justify"/>
    </xf>
    <xf numFmtId="166" fontId="23" fillId="9" borderId="28" xfId="2" applyNumberFormat="1" applyFont="1" applyFill="1" applyBorder="1" applyAlignment="1">
      <alignment horizontal="right"/>
    </xf>
    <xf numFmtId="0" fontId="0" fillId="0" borderId="33" xfId="0" applyBorder="1" applyAlignment="1">
      <alignment horizontal="center" vertical="center" wrapText="1"/>
    </xf>
    <xf numFmtId="0" fontId="0" fillId="0" borderId="33" xfId="0" applyBorder="1" applyAlignment="1">
      <alignment horizontal="center" wrapText="1"/>
    </xf>
    <xf numFmtId="0" fontId="0" fillId="0" borderId="34" xfId="0" applyBorder="1" applyAlignment="1">
      <alignment horizontal="center" vertical="center" wrapText="1"/>
    </xf>
    <xf numFmtId="1" fontId="0" fillId="0" borderId="27" xfId="0" applyNumberFormat="1" applyBorder="1" applyAlignment="1">
      <alignment horizontal="center" wrapText="1"/>
    </xf>
    <xf numFmtId="0" fontId="0" fillId="0" borderId="14" xfId="0" applyBorder="1" applyAlignment="1">
      <alignment wrapText="1"/>
    </xf>
    <xf numFmtId="0" fontId="21" fillId="7" borderId="28" xfId="2" applyFont="1" applyFill="1" applyBorder="1" applyAlignment="1">
      <alignment horizontal="center"/>
    </xf>
    <xf numFmtId="1" fontId="22" fillId="8" borderId="28" xfId="2" applyNumberFormat="1" applyFont="1" applyFill="1" applyBorder="1" applyAlignment="1">
      <alignment horizontal="center" vertical="justify"/>
    </xf>
    <xf numFmtId="0" fontId="23" fillId="9" borderId="28" xfId="2" applyFont="1" applyFill="1" applyBorder="1" applyAlignment="1">
      <alignment horizontal="right"/>
    </xf>
    <xf numFmtId="0" fontId="0" fillId="15" borderId="0" xfId="0" applyFill="1" applyAlignment="1">
      <alignment wrapText="1"/>
    </xf>
    <xf numFmtId="0" fontId="0" fillId="16" borderId="29" xfId="0" applyFill="1" applyBorder="1" applyAlignment="1">
      <alignment wrapText="1"/>
    </xf>
    <xf numFmtId="0" fontId="0" fillId="16" borderId="29" xfId="0" applyFill="1" applyBorder="1" applyAlignment="1">
      <alignment horizontal="center" wrapText="1"/>
    </xf>
    <xf numFmtId="2" fontId="23" fillId="0" borderId="0" xfId="2" applyNumberFormat="1" applyFont="1" applyAlignment="1">
      <alignment vertical="center"/>
    </xf>
    <xf numFmtId="0" fontId="0" fillId="14" borderId="33" xfId="0" applyFill="1" applyBorder="1" applyAlignment="1">
      <alignment wrapText="1"/>
    </xf>
    <xf numFmtId="0" fontId="0" fillId="0" borderId="32" xfId="0" applyBorder="1"/>
    <xf numFmtId="0" fontId="0" fillId="15" borderId="35" xfId="0" applyFill="1" applyBorder="1" applyAlignment="1">
      <alignment wrapText="1"/>
    </xf>
    <xf numFmtId="0" fontId="0" fillId="15" borderId="14" xfId="0" applyFill="1" applyBorder="1" applyAlignment="1">
      <alignment wrapText="1"/>
    </xf>
    <xf numFmtId="0" fontId="0" fillId="10" borderId="32" xfId="0" applyFill="1" applyBorder="1" applyAlignment="1">
      <alignment wrapText="1"/>
    </xf>
    <xf numFmtId="0" fontId="0" fillId="0" borderId="35" xfId="0" applyBorder="1" applyAlignment="1">
      <alignment wrapText="1"/>
    </xf>
    <xf numFmtId="0" fontId="2" fillId="10" borderId="11" xfId="0" applyFont="1" applyFill="1" applyBorder="1"/>
    <xf numFmtId="14" fontId="0" fillId="0" borderId="14" xfId="0" applyNumberFormat="1" applyBorder="1" applyAlignment="1">
      <alignment horizontal="center"/>
    </xf>
    <xf numFmtId="14" fontId="0" fillId="0" borderId="14" xfId="0" applyNumberFormat="1" applyBorder="1"/>
    <xf numFmtId="0" fontId="0" fillId="0" borderId="14" xfId="0" applyBorder="1" applyAlignment="1">
      <alignment horizontal="center" vertical="center"/>
    </xf>
    <xf numFmtId="14" fontId="0" fillId="0" borderId="15" xfId="0" applyNumberFormat="1" applyBorder="1" applyAlignment="1">
      <alignment horizontal="center"/>
    </xf>
    <xf numFmtId="14" fontId="0" fillId="0" borderId="15" xfId="0" applyNumberFormat="1" applyBorder="1"/>
    <xf numFmtId="0" fontId="0" fillId="0" borderId="15" xfId="0" applyBorder="1" applyAlignment="1">
      <alignment horizontal="center" vertical="center"/>
    </xf>
    <xf numFmtId="0" fontId="0" fillId="0" borderId="16" xfId="0" applyBorder="1"/>
    <xf numFmtId="0" fontId="0" fillId="0" borderId="17" xfId="0" applyBorder="1" applyAlignment="1">
      <alignment vertical="top" wrapText="1"/>
    </xf>
    <xf numFmtId="0" fontId="0" fillId="0" borderId="18" xfId="0" applyBorder="1"/>
    <xf numFmtId="0" fontId="0" fillId="0" borderId="19" xfId="0" applyBorder="1" applyAlignment="1">
      <alignment wrapText="1"/>
    </xf>
    <xf numFmtId="0" fontId="0" fillId="0" borderId="20" xfId="0" applyBorder="1"/>
    <xf numFmtId="0" fontId="0" fillId="0" borderId="21" xfId="0" applyBorder="1"/>
    <xf numFmtId="0" fontId="0" fillId="0" borderId="22" xfId="0" applyBorder="1"/>
    <xf numFmtId="0" fontId="2" fillId="0" borderId="37" xfId="0" applyFont="1" applyBorder="1"/>
    <xf numFmtId="0" fontId="2" fillId="10" borderId="36" xfId="0" applyFont="1" applyFill="1" applyBorder="1"/>
    <xf numFmtId="0" fontId="2" fillId="0" borderId="29" xfId="0" applyFont="1" applyBorder="1"/>
    <xf numFmtId="0" fontId="2" fillId="0" borderId="38" xfId="0" applyFont="1" applyBorder="1"/>
    <xf numFmtId="0" fontId="3" fillId="3" borderId="2" xfId="0" applyFont="1" applyFill="1" applyBorder="1" applyAlignment="1">
      <alignment horizontal="center" vertical="center" wrapText="1"/>
    </xf>
    <xf numFmtId="0" fontId="3" fillId="3" borderId="36"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4" fillId="0" borderId="39" xfId="0" applyFont="1" applyBorder="1" applyAlignment="1">
      <alignment horizontal="left"/>
    </xf>
    <xf numFmtId="0" fontId="24" fillId="0" borderId="40" xfId="0" applyFont="1" applyBorder="1" applyAlignment="1">
      <alignment horizontal="left"/>
    </xf>
    <xf numFmtId="0" fontId="24" fillId="0" borderId="41" xfId="0" applyFont="1" applyBorder="1" applyAlignment="1">
      <alignment horizontal="left"/>
    </xf>
    <xf numFmtId="0" fontId="24" fillId="0" borderId="27" xfId="0" applyFont="1" applyBorder="1" applyAlignment="1">
      <alignment horizontal="left"/>
    </xf>
    <xf numFmtId="0" fontId="24" fillId="0" borderId="42" xfId="0" applyFont="1" applyBorder="1" applyAlignment="1">
      <alignment horizontal="left"/>
    </xf>
    <xf numFmtId="0" fontId="24" fillId="0" borderId="43" xfId="0" applyFont="1" applyBorder="1" applyAlignment="1">
      <alignment horizontal="left"/>
    </xf>
    <xf numFmtId="0" fontId="24" fillId="0" borderId="44" xfId="0" applyFont="1" applyBorder="1" applyAlignment="1">
      <alignment horizontal="center"/>
    </xf>
    <xf numFmtId="0" fontId="24" fillId="0" borderId="45" xfId="0" applyFont="1" applyBorder="1" applyAlignment="1">
      <alignment horizontal="center"/>
    </xf>
    <xf numFmtId="0" fontId="24" fillId="0" borderId="46" xfId="0" applyFont="1"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8" fillId="0" borderId="0" xfId="2" applyFont="1" applyAlignment="1">
      <alignment horizontal="right" vertical="center"/>
    </xf>
    <xf numFmtId="0" fontId="8" fillId="0" borderId="0" xfId="2" applyFont="1" applyAlignment="1">
      <alignment vertical="center"/>
    </xf>
    <xf numFmtId="0" fontId="8" fillId="0" borderId="13" xfId="2" applyFont="1" applyBorder="1" applyAlignment="1">
      <alignment vertical="center"/>
    </xf>
    <xf numFmtId="166" fontId="3" fillId="6" borderId="29" xfId="0" applyNumberFormat="1" applyFont="1" applyFill="1" applyBorder="1" applyAlignment="1">
      <alignment horizontal="center" vertical="center" wrapText="1"/>
    </xf>
    <xf numFmtId="0" fontId="3" fillId="6" borderId="29" xfId="0" applyFont="1" applyFill="1" applyBorder="1" applyAlignment="1">
      <alignment horizontal="center" vertical="center" wrapText="1"/>
    </xf>
    <xf numFmtId="166" fontId="3" fillId="6" borderId="24" xfId="0" applyNumberFormat="1" applyFont="1" applyFill="1" applyBorder="1" applyAlignment="1">
      <alignment horizontal="center" vertical="center" wrapText="1"/>
    </xf>
    <xf numFmtId="166" fontId="3" fillId="6" borderId="0" xfId="0" applyNumberFormat="1" applyFont="1" applyFill="1" applyAlignment="1">
      <alignment horizontal="center" vertical="center" wrapText="1"/>
    </xf>
    <xf numFmtId="0" fontId="3" fillId="6" borderId="24" xfId="0" applyFont="1" applyFill="1" applyBorder="1" applyAlignment="1">
      <alignment horizontal="center" vertical="center" wrapText="1"/>
    </xf>
    <xf numFmtId="0" fontId="3" fillId="6" borderId="0" xfId="0" applyFont="1" applyFill="1" applyAlignment="1">
      <alignment horizontal="center" vertical="center" wrapText="1"/>
    </xf>
  </cellXfs>
  <cellStyles count="3">
    <cellStyle name="Normal" xfId="0" builtinId="0"/>
    <cellStyle name="Normal 2" xfId="2" xr:uid="{00000000-0005-0000-0000-000001000000}"/>
    <cellStyle name="Normal 4" xfId="1" xr:uid="{00000000-0005-0000-0000-000002000000}"/>
  </cellStyles>
  <dxfs count="8">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CB005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Esfuerzo previsto</c:v>
          </c:tx>
          <c:marker>
            <c:symbol val="none"/>
          </c:marker>
          <c:cat>
            <c:numRef>
              <c:f>Burns!$C$27:$S$27</c:f>
              <c:numCache>
                <c:formatCode>[$-C0A]d\-mmm;@</c:formatCode>
                <c:ptCount val="17"/>
                <c:pt idx="0">
                  <c:v>45201</c:v>
                </c:pt>
                <c:pt idx="1">
                  <c:v>45202</c:v>
                </c:pt>
                <c:pt idx="2">
                  <c:v>45203</c:v>
                </c:pt>
                <c:pt idx="3">
                  <c:v>45204</c:v>
                </c:pt>
                <c:pt idx="4">
                  <c:v>45205</c:v>
                </c:pt>
                <c:pt idx="5">
                  <c:v>45206</c:v>
                </c:pt>
                <c:pt idx="6">
                  <c:v>45207</c:v>
                </c:pt>
                <c:pt idx="7">
                  <c:v>45208</c:v>
                </c:pt>
                <c:pt idx="8">
                  <c:v>45209</c:v>
                </c:pt>
                <c:pt idx="9">
                  <c:v>45210</c:v>
                </c:pt>
                <c:pt idx="10">
                  <c:v>45211</c:v>
                </c:pt>
                <c:pt idx="11">
                  <c:v>45212</c:v>
                </c:pt>
                <c:pt idx="12">
                  <c:v>45213</c:v>
                </c:pt>
                <c:pt idx="13">
                  <c:v>45214</c:v>
                </c:pt>
                <c:pt idx="14">
                  <c:v>45215</c:v>
                </c:pt>
                <c:pt idx="15">
                  <c:v>45216</c:v>
                </c:pt>
                <c:pt idx="16">
                  <c:v>45217</c:v>
                </c:pt>
              </c:numCache>
            </c:numRef>
          </c:cat>
          <c:val>
            <c:numRef>
              <c:f>Burns!$C$29:$S$29</c:f>
              <c:numCache>
                <c:formatCode>0.00</c:formatCode>
                <c:ptCount val="17"/>
                <c:pt idx="0">
                  <c:v>25</c:v>
                </c:pt>
                <c:pt idx="1">
                  <c:v>22.058823529411764</c:v>
                </c:pt>
                <c:pt idx="2">
                  <c:v>20.588235294117645</c:v>
                </c:pt>
                <c:pt idx="3">
                  <c:v>19.117647058823529</c:v>
                </c:pt>
                <c:pt idx="4">
                  <c:v>17.647058823529413</c:v>
                </c:pt>
                <c:pt idx="5">
                  <c:v>16.176470588235293</c:v>
                </c:pt>
                <c:pt idx="6">
                  <c:v>14.705882352941176</c:v>
                </c:pt>
                <c:pt idx="7">
                  <c:v>13.235294117647058</c:v>
                </c:pt>
                <c:pt idx="8">
                  <c:v>11.76470588235294</c:v>
                </c:pt>
                <c:pt idx="9">
                  <c:v>10.294117647058822</c:v>
                </c:pt>
                <c:pt idx="10">
                  <c:v>8.823529411764703</c:v>
                </c:pt>
                <c:pt idx="11">
                  <c:v>7.352941176470587</c:v>
                </c:pt>
                <c:pt idx="12">
                  <c:v>5.882352941176471</c:v>
                </c:pt>
                <c:pt idx="13">
                  <c:v>4.411764705882355</c:v>
                </c:pt>
                <c:pt idx="14">
                  <c:v>2.9411764705882391</c:v>
                </c:pt>
                <c:pt idx="15">
                  <c:v>1.4705882352941231</c:v>
                </c:pt>
                <c:pt idx="16">
                  <c:v>0</c:v>
                </c:pt>
              </c:numCache>
            </c:numRef>
          </c:val>
          <c:smooth val="0"/>
          <c:extLst>
            <c:ext xmlns:c16="http://schemas.microsoft.com/office/drawing/2014/chart" uri="{C3380CC4-5D6E-409C-BE32-E72D297353CC}">
              <c16:uniqueId val="{00000000-0038-41E5-A58C-0B14D6FC473A}"/>
            </c:ext>
          </c:extLst>
        </c:ser>
        <c:ser>
          <c:idx val="1"/>
          <c:order val="1"/>
          <c:tx>
            <c:v>Esfuerzo restante</c:v>
          </c:tx>
          <c:marker>
            <c:symbol val="none"/>
          </c:marker>
          <c:cat>
            <c:numRef>
              <c:f>Burns!$C$27:$S$27</c:f>
              <c:numCache>
                <c:formatCode>[$-C0A]d\-mmm;@</c:formatCode>
                <c:ptCount val="17"/>
                <c:pt idx="0">
                  <c:v>45201</c:v>
                </c:pt>
                <c:pt idx="1">
                  <c:v>45202</c:v>
                </c:pt>
                <c:pt idx="2">
                  <c:v>45203</c:v>
                </c:pt>
                <c:pt idx="3">
                  <c:v>45204</c:v>
                </c:pt>
                <c:pt idx="4">
                  <c:v>45205</c:v>
                </c:pt>
                <c:pt idx="5">
                  <c:v>45206</c:v>
                </c:pt>
                <c:pt idx="6">
                  <c:v>45207</c:v>
                </c:pt>
                <c:pt idx="7">
                  <c:v>45208</c:v>
                </c:pt>
                <c:pt idx="8">
                  <c:v>45209</c:v>
                </c:pt>
                <c:pt idx="9">
                  <c:v>45210</c:v>
                </c:pt>
                <c:pt idx="10">
                  <c:v>45211</c:v>
                </c:pt>
                <c:pt idx="11">
                  <c:v>45212</c:v>
                </c:pt>
                <c:pt idx="12">
                  <c:v>45213</c:v>
                </c:pt>
                <c:pt idx="13">
                  <c:v>45214</c:v>
                </c:pt>
                <c:pt idx="14">
                  <c:v>45215</c:v>
                </c:pt>
                <c:pt idx="15">
                  <c:v>45216</c:v>
                </c:pt>
                <c:pt idx="16">
                  <c:v>45217</c:v>
                </c:pt>
              </c:numCache>
            </c:numRef>
          </c:cat>
          <c:val>
            <c:numRef>
              <c:f>'Diario-Restante'!$E$7:$U$7</c:f>
              <c:numCache>
                <c:formatCode>0.0</c:formatCode>
                <c:ptCount val="17"/>
                <c:pt idx="0">
                  <c:v>25</c:v>
                </c:pt>
                <c:pt idx="1">
                  <c:v>25</c:v>
                </c:pt>
                <c:pt idx="2">
                  <c:v>23</c:v>
                </c:pt>
                <c:pt idx="3">
                  <c:v>23</c:v>
                </c:pt>
                <c:pt idx="4">
                  <c:v>23</c:v>
                </c:pt>
                <c:pt idx="5">
                  <c:v>23</c:v>
                </c:pt>
                <c:pt idx="6">
                  <c:v>23</c:v>
                </c:pt>
                <c:pt idx="7">
                  <c:v>23</c:v>
                </c:pt>
                <c:pt idx="8">
                  <c:v>23</c:v>
                </c:pt>
                <c:pt idx="9">
                  <c:v>23</c:v>
                </c:pt>
                <c:pt idx="10">
                  <c:v>19</c:v>
                </c:pt>
                <c:pt idx="11">
                  <c:v>19</c:v>
                </c:pt>
                <c:pt idx="12">
                  <c:v>19</c:v>
                </c:pt>
                <c:pt idx="13">
                  <c:v>19</c:v>
                </c:pt>
                <c:pt idx="14">
                  <c:v>17</c:v>
                </c:pt>
                <c:pt idx="15">
                  <c:v>13</c:v>
                </c:pt>
                <c:pt idx="16">
                  <c:v>0</c:v>
                </c:pt>
              </c:numCache>
            </c:numRef>
          </c:val>
          <c:smooth val="0"/>
          <c:extLst>
            <c:ext xmlns:c16="http://schemas.microsoft.com/office/drawing/2014/chart" uri="{C3380CC4-5D6E-409C-BE32-E72D297353CC}">
              <c16:uniqueId val="{00000001-0038-41E5-A58C-0B14D6FC473A}"/>
            </c:ext>
          </c:extLst>
        </c:ser>
        <c:dLbls>
          <c:showLegendKey val="0"/>
          <c:showVal val="0"/>
          <c:showCatName val="0"/>
          <c:showSerName val="0"/>
          <c:showPercent val="0"/>
          <c:showBubbleSize val="0"/>
        </c:dLbls>
        <c:smooth val="0"/>
        <c:axId val="44619408"/>
        <c:axId val="44617728"/>
      </c:lineChart>
      <c:dateAx>
        <c:axId val="44619408"/>
        <c:scaling>
          <c:orientation val="minMax"/>
        </c:scaling>
        <c:delete val="0"/>
        <c:axPos val="b"/>
        <c:numFmt formatCode="[$-C0A]d\-mmm;@" sourceLinked="1"/>
        <c:majorTickMark val="out"/>
        <c:minorTickMark val="none"/>
        <c:tickLblPos val="nextTo"/>
        <c:crossAx val="44617728"/>
        <c:crosses val="autoZero"/>
        <c:auto val="1"/>
        <c:lblOffset val="100"/>
        <c:baseTimeUnit val="days"/>
      </c:dateAx>
      <c:valAx>
        <c:axId val="44617728"/>
        <c:scaling>
          <c:orientation val="minMax"/>
        </c:scaling>
        <c:delete val="0"/>
        <c:axPos val="l"/>
        <c:majorGridlines/>
        <c:numFmt formatCode="0.00" sourceLinked="1"/>
        <c:majorTickMark val="out"/>
        <c:minorTickMark val="none"/>
        <c:tickLblPos val="nextTo"/>
        <c:crossAx val="44619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Acumulado</c:v>
          </c:tx>
          <c:marker>
            <c:symbol val="none"/>
          </c:marker>
          <c:cat>
            <c:numRef>
              <c:f>Burns!$C$27:$S$27</c:f>
              <c:numCache>
                <c:formatCode>[$-C0A]d\-mmm;@</c:formatCode>
                <c:ptCount val="17"/>
                <c:pt idx="0">
                  <c:v>45201</c:v>
                </c:pt>
                <c:pt idx="1">
                  <c:v>45202</c:v>
                </c:pt>
                <c:pt idx="2">
                  <c:v>45203</c:v>
                </c:pt>
                <c:pt idx="3">
                  <c:v>45204</c:v>
                </c:pt>
                <c:pt idx="4">
                  <c:v>45205</c:v>
                </c:pt>
                <c:pt idx="5">
                  <c:v>45206</c:v>
                </c:pt>
                <c:pt idx="6">
                  <c:v>45207</c:v>
                </c:pt>
                <c:pt idx="7">
                  <c:v>45208</c:v>
                </c:pt>
                <c:pt idx="8">
                  <c:v>45209</c:v>
                </c:pt>
                <c:pt idx="9">
                  <c:v>45210</c:v>
                </c:pt>
                <c:pt idx="10">
                  <c:v>45211</c:v>
                </c:pt>
                <c:pt idx="11">
                  <c:v>45212</c:v>
                </c:pt>
                <c:pt idx="12">
                  <c:v>45213</c:v>
                </c:pt>
                <c:pt idx="13">
                  <c:v>45214</c:v>
                </c:pt>
                <c:pt idx="14">
                  <c:v>45215</c:v>
                </c:pt>
                <c:pt idx="15">
                  <c:v>45216</c:v>
                </c:pt>
                <c:pt idx="16">
                  <c:v>45217</c:v>
                </c:pt>
              </c:numCache>
            </c:numRef>
          </c:cat>
          <c:val>
            <c:numRef>
              <c:f>'Diario-Realizado'!$E$6:$U$6</c:f>
              <c:numCache>
                <c:formatCode>0</c:formatCode>
                <c:ptCount val="17"/>
                <c:pt idx="0">
                  <c:v>0</c:v>
                </c:pt>
                <c:pt idx="1">
                  <c:v>0</c:v>
                </c:pt>
                <c:pt idx="2">
                  <c:v>2</c:v>
                </c:pt>
                <c:pt idx="3">
                  <c:v>2</c:v>
                </c:pt>
                <c:pt idx="4">
                  <c:v>2</c:v>
                </c:pt>
                <c:pt idx="5">
                  <c:v>2</c:v>
                </c:pt>
                <c:pt idx="6">
                  <c:v>2</c:v>
                </c:pt>
                <c:pt idx="7">
                  <c:v>2</c:v>
                </c:pt>
                <c:pt idx="8">
                  <c:v>2</c:v>
                </c:pt>
                <c:pt idx="9">
                  <c:v>2</c:v>
                </c:pt>
                <c:pt idx="10">
                  <c:v>7</c:v>
                </c:pt>
                <c:pt idx="11">
                  <c:v>7</c:v>
                </c:pt>
                <c:pt idx="12">
                  <c:v>7</c:v>
                </c:pt>
                <c:pt idx="13">
                  <c:v>7</c:v>
                </c:pt>
                <c:pt idx="14">
                  <c:v>9</c:v>
                </c:pt>
                <c:pt idx="15">
                  <c:v>13</c:v>
                </c:pt>
                <c:pt idx="16">
                  <c:v>27</c:v>
                </c:pt>
              </c:numCache>
            </c:numRef>
          </c:val>
          <c:smooth val="0"/>
          <c:extLst>
            <c:ext xmlns:c16="http://schemas.microsoft.com/office/drawing/2014/chart" uri="{C3380CC4-5D6E-409C-BE32-E72D297353CC}">
              <c16:uniqueId val="{00000000-4FE3-49D5-94E6-7FD91FF94761}"/>
            </c:ext>
          </c:extLst>
        </c:ser>
        <c:dLbls>
          <c:showLegendKey val="0"/>
          <c:showVal val="0"/>
          <c:showCatName val="0"/>
          <c:showSerName val="0"/>
          <c:showPercent val="0"/>
          <c:showBubbleSize val="0"/>
        </c:dLbls>
        <c:smooth val="0"/>
        <c:axId val="44616048"/>
        <c:axId val="315467440"/>
      </c:lineChart>
      <c:dateAx>
        <c:axId val="44616048"/>
        <c:scaling>
          <c:orientation val="minMax"/>
        </c:scaling>
        <c:delete val="0"/>
        <c:axPos val="b"/>
        <c:numFmt formatCode="[$-C0A]d\-mmm;@" sourceLinked="1"/>
        <c:majorTickMark val="out"/>
        <c:minorTickMark val="none"/>
        <c:tickLblPos val="nextTo"/>
        <c:crossAx val="315467440"/>
        <c:crosses val="autoZero"/>
        <c:auto val="1"/>
        <c:lblOffset val="100"/>
        <c:baseTimeUnit val="days"/>
      </c:dateAx>
      <c:valAx>
        <c:axId val="315467440"/>
        <c:scaling>
          <c:orientation val="minMax"/>
        </c:scaling>
        <c:delete val="0"/>
        <c:axPos val="l"/>
        <c:majorGridlines/>
        <c:numFmt formatCode="0" sourceLinked="1"/>
        <c:majorTickMark val="out"/>
        <c:minorTickMark val="none"/>
        <c:tickLblPos val="nextTo"/>
        <c:crossAx val="44616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Esfuerzo previsto</c:v>
          </c:tx>
          <c:marker>
            <c:symbol val="none"/>
          </c:marker>
          <c:cat>
            <c:numRef>
              <c:f>'Burns 2'!$C$27:$AL$27</c:f>
              <c:numCache>
                <c:formatCode>[$-C0A]d\-mmm;@</c:formatCode>
                <c:ptCount val="36"/>
                <c:pt idx="0">
                  <c:v>45224</c:v>
                </c:pt>
                <c:pt idx="1">
                  <c:v>45225</c:v>
                </c:pt>
                <c:pt idx="2">
                  <c:v>45226</c:v>
                </c:pt>
                <c:pt idx="3">
                  <c:v>45227</c:v>
                </c:pt>
                <c:pt idx="4">
                  <c:v>45228</c:v>
                </c:pt>
                <c:pt idx="5">
                  <c:v>45229</c:v>
                </c:pt>
                <c:pt idx="6">
                  <c:v>45230</c:v>
                </c:pt>
                <c:pt idx="7">
                  <c:v>45231</c:v>
                </c:pt>
                <c:pt idx="8">
                  <c:v>45232</c:v>
                </c:pt>
                <c:pt idx="9">
                  <c:v>45233</c:v>
                </c:pt>
                <c:pt idx="10">
                  <c:v>45234</c:v>
                </c:pt>
                <c:pt idx="11">
                  <c:v>45235</c:v>
                </c:pt>
                <c:pt idx="12">
                  <c:v>45236</c:v>
                </c:pt>
                <c:pt idx="13">
                  <c:v>45237</c:v>
                </c:pt>
                <c:pt idx="14">
                  <c:v>45238</c:v>
                </c:pt>
                <c:pt idx="15">
                  <c:v>45239</c:v>
                </c:pt>
                <c:pt idx="16">
                  <c:v>45240</c:v>
                </c:pt>
                <c:pt idx="17">
                  <c:v>45241</c:v>
                </c:pt>
                <c:pt idx="18">
                  <c:v>45242</c:v>
                </c:pt>
                <c:pt idx="19">
                  <c:v>45243</c:v>
                </c:pt>
                <c:pt idx="20">
                  <c:v>45244</c:v>
                </c:pt>
                <c:pt idx="21">
                  <c:v>45245</c:v>
                </c:pt>
                <c:pt idx="22">
                  <c:v>45246</c:v>
                </c:pt>
                <c:pt idx="23">
                  <c:v>45247</c:v>
                </c:pt>
                <c:pt idx="24">
                  <c:v>45248</c:v>
                </c:pt>
                <c:pt idx="25">
                  <c:v>45249</c:v>
                </c:pt>
                <c:pt idx="26">
                  <c:v>45250</c:v>
                </c:pt>
                <c:pt idx="27">
                  <c:v>45251</c:v>
                </c:pt>
                <c:pt idx="28">
                  <c:v>45252</c:v>
                </c:pt>
                <c:pt idx="29">
                  <c:v>45253</c:v>
                </c:pt>
                <c:pt idx="30">
                  <c:v>45254</c:v>
                </c:pt>
                <c:pt idx="31">
                  <c:v>45255</c:v>
                </c:pt>
                <c:pt idx="32">
                  <c:v>45256</c:v>
                </c:pt>
                <c:pt idx="33">
                  <c:v>45257</c:v>
                </c:pt>
                <c:pt idx="34">
                  <c:v>45258</c:v>
                </c:pt>
                <c:pt idx="35">
                  <c:v>45259</c:v>
                </c:pt>
              </c:numCache>
            </c:numRef>
          </c:cat>
          <c:val>
            <c:numRef>
              <c:f>'Burns 2'!$C$29:$AM$29</c:f>
              <c:numCache>
                <c:formatCode>0.00</c:formatCode>
                <c:ptCount val="37"/>
                <c:pt idx="0">
                  <c:v>46.5</c:v>
                </c:pt>
                <c:pt idx="1">
                  <c:v>45.243243243243242</c:v>
                </c:pt>
                <c:pt idx="2">
                  <c:v>43.986486486486484</c:v>
                </c:pt>
                <c:pt idx="3">
                  <c:v>42.729729729729726</c:v>
                </c:pt>
                <c:pt idx="4">
                  <c:v>41.472972972972975</c:v>
                </c:pt>
                <c:pt idx="5">
                  <c:v>40.216216216216218</c:v>
                </c:pt>
                <c:pt idx="6">
                  <c:v>38.95945945945946</c:v>
                </c:pt>
                <c:pt idx="7">
                  <c:v>37.702702702702702</c:v>
                </c:pt>
                <c:pt idx="8">
                  <c:v>36.445945945945944</c:v>
                </c:pt>
                <c:pt idx="9">
                  <c:v>35.189189189189193</c:v>
                </c:pt>
                <c:pt idx="10">
                  <c:v>33.932432432432435</c:v>
                </c:pt>
                <c:pt idx="11">
                  <c:v>32.675675675675677</c:v>
                </c:pt>
                <c:pt idx="12">
                  <c:v>31.418918918918919</c:v>
                </c:pt>
                <c:pt idx="13">
                  <c:v>30.162162162162165</c:v>
                </c:pt>
                <c:pt idx="14">
                  <c:v>28.905405405405407</c:v>
                </c:pt>
                <c:pt idx="15">
                  <c:v>27.648648648648649</c:v>
                </c:pt>
                <c:pt idx="16">
                  <c:v>26.391891891891891</c:v>
                </c:pt>
                <c:pt idx="17">
                  <c:v>25.135135135135133</c:v>
                </c:pt>
                <c:pt idx="18">
                  <c:v>23.878378378378375</c:v>
                </c:pt>
                <c:pt idx="19">
                  <c:v>22.621621621621617</c:v>
                </c:pt>
                <c:pt idx="20">
                  <c:v>21.36486486486486</c:v>
                </c:pt>
                <c:pt idx="21">
                  <c:v>20.108108108108102</c:v>
                </c:pt>
                <c:pt idx="22">
                  <c:v>18.851351351351344</c:v>
                </c:pt>
                <c:pt idx="23">
                  <c:v>17.594594594594586</c:v>
                </c:pt>
                <c:pt idx="24">
                  <c:v>16.337837837837828</c:v>
                </c:pt>
                <c:pt idx="25">
                  <c:v>15.08108108108107</c:v>
                </c:pt>
                <c:pt idx="26">
                  <c:v>13.824324324324316</c:v>
                </c:pt>
                <c:pt idx="27">
                  <c:v>12.567567567567558</c:v>
                </c:pt>
                <c:pt idx="28">
                  <c:v>11.3108108108108</c:v>
                </c:pt>
                <c:pt idx="29">
                  <c:v>10.054054054054042</c:v>
                </c:pt>
                <c:pt idx="30">
                  <c:v>8.797297297297284</c:v>
                </c:pt>
                <c:pt idx="31">
                  <c:v>7.5405405405405261</c:v>
                </c:pt>
                <c:pt idx="32">
                  <c:v>6.2837837837837682</c:v>
                </c:pt>
                <c:pt idx="33">
                  <c:v>5.0270270270270103</c:v>
                </c:pt>
                <c:pt idx="34">
                  <c:v>3.7702702702702524</c:v>
                </c:pt>
                <c:pt idx="35">
                  <c:v>2.5135135135134945</c:v>
                </c:pt>
                <c:pt idx="36">
                  <c:v>1.2567567567567366</c:v>
                </c:pt>
              </c:numCache>
            </c:numRef>
          </c:val>
          <c:smooth val="0"/>
          <c:extLst>
            <c:ext xmlns:c16="http://schemas.microsoft.com/office/drawing/2014/chart" uri="{C3380CC4-5D6E-409C-BE32-E72D297353CC}">
              <c16:uniqueId val="{00000000-C780-4072-9589-F5331E36E02A}"/>
            </c:ext>
          </c:extLst>
        </c:ser>
        <c:ser>
          <c:idx val="1"/>
          <c:order val="1"/>
          <c:tx>
            <c:v>Esfuerzo restante</c:v>
          </c:tx>
          <c:marker>
            <c:symbol val="none"/>
          </c:marker>
          <c:cat>
            <c:numRef>
              <c:f>'Burns 2'!$C$27:$AL$27</c:f>
              <c:numCache>
                <c:formatCode>[$-C0A]d\-mmm;@</c:formatCode>
                <c:ptCount val="36"/>
                <c:pt idx="0">
                  <c:v>45224</c:v>
                </c:pt>
                <c:pt idx="1">
                  <c:v>45225</c:v>
                </c:pt>
                <c:pt idx="2">
                  <c:v>45226</c:v>
                </c:pt>
                <c:pt idx="3">
                  <c:v>45227</c:v>
                </c:pt>
                <c:pt idx="4">
                  <c:v>45228</c:v>
                </c:pt>
                <c:pt idx="5">
                  <c:v>45229</c:v>
                </c:pt>
                <c:pt idx="6">
                  <c:v>45230</c:v>
                </c:pt>
                <c:pt idx="7">
                  <c:v>45231</c:v>
                </c:pt>
                <c:pt idx="8">
                  <c:v>45232</c:v>
                </c:pt>
                <c:pt idx="9">
                  <c:v>45233</c:v>
                </c:pt>
                <c:pt idx="10">
                  <c:v>45234</c:v>
                </c:pt>
                <c:pt idx="11">
                  <c:v>45235</c:v>
                </c:pt>
                <c:pt idx="12">
                  <c:v>45236</c:v>
                </c:pt>
                <c:pt idx="13">
                  <c:v>45237</c:v>
                </c:pt>
                <c:pt idx="14">
                  <c:v>45238</c:v>
                </c:pt>
                <c:pt idx="15">
                  <c:v>45239</c:v>
                </c:pt>
                <c:pt idx="16">
                  <c:v>45240</c:v>
                </c:pt>
                <c:pt idx="17">
                  <c:v>45241</c:v>
                </c:pt>
                <c:pt idx="18">
                  <c:v>45242</c:v>
                </c:pt>
                <c:pt idx="19">
                  <c:v>45243</c:v>
                </c:pt>
                <c:pt idx="20">
                  <c:v>45244</c:v>
                </c:pt>
                <c:pt idx="21">
                  <c:v>45245</c:v>
                </c:pt>
                <c:pt idx="22">
                  <c:v>45246</c:v>
                </c:pt>
                <c:pt idx="23">
                  <c:v>45247</c:v>
                </c:pt>
                <c:pt idx="24">
                  <c:v>45248</c:v>
                </c:pt>
                <c:pt idx="25">
                  <c:v>45249</c:v>
                </c:pt>
                <c:pt idx="26">
                  <c:v>45250</c:v>
                </c:pt>
                <c:pt idx="27">
                  <c:v>45251</c:v>
                </c:pt>
                <c:pt idx="28">
                  <c:v>45252</c:v>
                </c:pt>
                <c:pt idx="29">
                  <c:v>45253</c:v>
                </c:pt>
                <c:pt idx="30">
                  <c:v>45254</c:v>
                </c:pt>
                <c:pt idx="31">
                  <c:v>45255</c:v>
                </c:pt>
                <c:pt idx="32">
                  <c:v>45256</c:v>
                </c:pt>
                <c:pt idx="33">
                  <c:v>45257</c:v>
                </c:pt>
                <c:pt idx="34">
                  <c:v>45258</c:v>
                </c:pt>
                <c:pt idx="35">
                  <c:v>45259</c:v>
                </c:pt>
              </c:numCache>
            </c:numRef>
          </c:cat>
          <c:val>
            <c:numRef>
              <c:f>'Diario-Restante 2'!$E$7:$AO$7</c:f>
              <c:numCache>
                <c:formatCode>0.0</c:formatCode>
                <c:ptCount val="37"/>
                <c:pt idx="0">
                  <c:v>46.5</c:v>
                </c:pt>
                <c:pt idx="1">
                  <c:v>46.5</c:v>
                </c:pt>
                <c:pt idx="2">
                  <c:v>46.5</c:v>
                </c:pt>
                <c:pt idx="3">
                  <c:v>46.5</c:v>
                </c:pt>
                <c:pt idx="4">
                  <c:v>46.5</c:v>
                </c:pt>
                <c:pt idx="5">
                  <c:v>46.5</c:v>
                </c:pt>
                <c:pt idx="6">
                  <c:v>44.5</c:v>
                </c:pt>
                <c:pt idx="7">
                  <c:v>40</c:v>
                </c:pt>
                <c:pt idx="8">
                  <c:v>39</c:v>
                </c:pt>
                <c:pt idx="9">
                  <c:v>38.5</c:v>
                </c:pt>
                <c:pt idx="10">
                  <c:v>38</c:v>
                </c:pt>
                <c:pt idx="11">
                  <c:v>37</c:v>
                </c:pt>
                <c:pt idx="12">
                  <c:v>35</c:v>
                </c:pt>
                <c:pt idx="13">
                  <c:v>35</c:v>
                </c:pt>
                <c:pt idx="14">
                  <c:v>33.5</c:v>
                </c:pt>
                <c:pt idx="15">
                  <c:v>33.5</c:v>
                </c:pt>
                <c:pt idx="16">
                  <c:v>32.5</c:v>
                </c:pt>
                <c:pt idx="17">
                  <c:v>31.5</c:v>
                </c:pt>
                <c:pt idx="18">
                  <c:v>29.5</c:v>
                </c:pt>
                <c:pt idx="19">
                  <c:v>29.5</c:v>
                </c:pt>
                <c:pt idx="20">
                  <c:v>29.5</c:v>
                </c:pt>
                <c:pt idx="21">
                  <c:v>26.5</c:v>
                </c:pt>
                <c:pt idx="22">
                  <c:v>21.5</c:v>
                </c:pt>
                <c:pt idx="23">
                  <c:v>18.5</c:v>
                </c:pt>
                <c:pt idx="24">
                  <c:v>18.5</c:v>
                </c:pt>
                <c:pt idx="25">
                  <c:v>18.5</c:v>
                </c:pt>
                <c:pt idx="26">
                  <c:v>18.5</c:v>
                </c:pt>
                <c:pt idx="27">
                  <c:v>16.5</c:v>
                </c:pt>
                <c:pt idx="28">
                  <c:v>13.5</c:v>
                </c:pt>
                <c:pt idx="29">
                  <c:v>13.5</c:v>
                </c:pt>
                <c:pt idx="30">
                  <c:v>5.5</c:v>
                </c:pt>
                <c:pt idx="31">
                  <c:v>4.5</c:v>
                </c:pt>
                <c:pt idx="32">
                  <c:v>4.5</c:v>
                </c:pt>
                <c:pt idx="33">
                  <c:v>4.5</c:v>
                </c:pt>
                <c:pt idx="34">
                  <c:v>4.5</c:v>
                </c:pt>
                <c:pt idx="35">
                  <c:v>0</c:v>
                </c:pt>
                <c:pt idx="36">
                  <c:v>0</c:v>
                </c:pt>
              </c:numCache>
            </c:numRef>
          </c:val>
          <c:smooth val="0"/>
          <c:extLst>
            <c:ext xmlns:c16="http://schemas.microsoft.com/office/drawing/2014/chart" uri="{C3380CC4-5D6E-409C-BE32-E72D297353CC}">
              <c16:uniqueId val="{00000001-C780-4072-9589-F5331E36E02A}"/>
            </c:ext>
          </c:extLst>
        </c:ser>
        <c:dLbls>
          <c:showLegendKey val="0"/>
          <c:showVal val="0"/>
          <c:showCatName val="0"/>
          <c:showSerName val="0"/>
          <c:showPercent val="0"/>
          <c:showBubbleSize val="0"/>
        </c:dLbls>
        <c:smooth val="0"/>
        <c:axId val="44619408"/>
        <c:axId val="44617728"/>
      </c:lineChart>
      <c:dateAx>
        <c:axId val="44619408"/>
        <c:scaling>
          <c:orientation val="minMax"/>
        </c:scaling>
        <c:delete val="0"/>
        <c:axPos val="b"/>
        <c:numFmt formatCode="[$-C0A]d\-mmm;@" sourceLinked="1"/>
        <c:majorTickMark val="out"/>
        <c:minorTickMark val="none"/>
        <c:tickLblPos val="nextTo"/>
        <c:crossAx val="44617728"/>
        <c:crosses val="autoZero"/>
        <c:auto val="1"/>
        <c:lblOffset val="100"/>
        <c:baseTimeUnit val="days"/>
      </c:dateAx>
      <c:valAx>
        <c:axId val="44617728"/>
        <c:scaling>
          <c:orientation val="minMax"/>
        </c:scaling>
        <c:delete val="0"/>
        <c:axPos val="l"/>
        <c:majorGridlines/>
        <c:numFmt formatCode="0.00" sourceLinked="1"/>
        <c:majorTickMark val="out"/>
        <c:minorTickMark val="none"/>
        <c:tickLblPos val="nextTo"/>
        <c:crossAx val="446194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Acumulado</c:v>
          </c:tx>
          <c:marker>
            <c:symbol val="none"/>
          </c:marker>
          <c:cat>
            <c:numRef>
              <c:f>'Burns 2'!$C$27:$AL$27</c:f>
              <c:numCache>
                <c:formatCode>[$-C0A]d\-mmm;@</c:formatCode>
                <c:ptCount val="36"/>
                <c:pt idx="0">
                  <c:v>45224</c:v>
                </c:pt>
                <c:pt idx="1">
                  <c:v>45225</c:v>
                </c:pt>
                <c:pt idx="2">
                  <c:v>45226</c:v>
                </c:pt>
                <c:pt idx="3">
                  <c:v>45227</c:v>
                </c:pt>
                <c:pt idx="4">
                  <c:v>45228</c:v>
                </c:pt>
                <c:pt idx="5">
                  <c:v>45229</c:v>
                </c:pt>
                <c:pt idx="6">
                  <c:v>45230</c:v>
                </c:pt>
                <c:pt idx="7">
                  <c:v>45231</c:v>
                </c:pt>
                <c:pt idx="8">
                  <c:v>45232</c:v>
                </c:pt>
                <c:pt idx="9">
                  <c:v>45233</c:v>
                </c:pt>
                <c:pt idx="10">
                  <c:v>45234</c:v>
                </c:pt>
                <c:pt idx="11">
                  <c:v>45235</c:v>
                </c:pt>
                <c:pt idx="12">
                  <c:v>45236</c:v>
                </c:pt>
                <c:pt idx="13">
                  <c:v>45237</c:v>
                </c:pt>
                <c:pt idx="14">
                  <c:v>45238</c:v>
                </c:pt>
                <c:pt idx="15">
                  <c:v>45239</c:v>
                </c:pt>
                <c:pt idx="16">
                  <c:v>45240</c:v>
                </c:pt>
                <c:pt idx="17">
                  <c:v>45241</c:v>
                </c:pt>
                <c:pt idx="18">
                  <c:v>45242</c:v>
                </c:pt>
                <c:pt idx="19">
                  <c:v>45243</c:v>
                </c:pt>
                <c:pt idx="20">
                  <c:v>45244</c:v>
                </c:pt>
                <c:pt idx="21">
                  <c:v>45245</c:v>
                </c:pt>
                <c:pt idx="22">
                  <c:v>45246</c:v>
                </c:pt>
                <c:pt idx="23">
                  <c:v>45247</c:v>
                </c:pt>
                <c:pt idx="24">
                  <c:v>45248</c:v>
                </c:pt>
                <c:pt idx="25">
                  <c:v>45249</c:v>
                </c:pt>
                <c:pt idx="26">
                  <c:v>45250</c:v>
                </c:pt>
                <c:pt idx="27">
                  <c:v>45251</c:v>
                </c:pt>
                <c:pt idx="28">
                  <c:v>45252</c:v>
                </c:pt>
                <c:pt idx="29">
                  <c:v>45253</c:v>
                </c:pt>
                <c:pt idx="30">
                  <c:v>45254</c:v>
                </c:pt>
                <c:pt idx="31">
                  <c:v>45255</c:v>
                </c:pt>
                <c:pt idx="32">
                  <c:v>45256</c:v>
                </c:pt>
                <c:pt idx="33">
                  <c:v>45257</c:v>
                </c:pt>
                <c:pt idx="34">
                  <c:v>45258</c:v>
                </c:pt>
                <c:pt idx="35">
                  <c:v>45259</c:v>
                </c:pt>
              </c:numCache>
            </c:numRef>
          </c:cat>
          <c:val>
            <c:numRef>
              <c:f>'Diario-Realizado 2'!$E$6:$AM$6</c:f>
              <c:numCache>
                <c:formatCode>0</c:formatCode>
                <c:ptCount val="35"/>
                <c:pt idx="0">
                  <c:v>0</c:v>
                </c:pt>
                <c:pt idx="1">
                  <c:v>0</c:v>
                </c:pt>
                <c:pt idx="2">
                  <c:v>0</c:v>
                </c:pt>
                <c:pt idx="3">
                  <c:v>0</c:v>
                </c:pt>
                <c:pt idx="4">
                  <c:v>0</c:v>
                </c:pt>
                <c:pt idx="5">
                  <c:v>0</c:v>
                </c:pt>
                <c:pt idx="6">
                  <c:v>2</c:v>
                </c:pt>
                <c:pt idx="7">
                  <c:v>5.5</c:v>
                </c:pt>
                <c:pt idx="8">
                  <c:v>6.5</c:v>
                </c:pt>
                <c:pt idx="9">
                  <c:v>7</c:v>
                </c:pt>
                <c:pt idx="10">
                  <c:v>8</c:v>
                </c:pt>
                <c:pt idx="11">
                  <c:v>9</c:v>
                </c:pt>
                <c:pt idx="12">
                  <c:v>11</c:v>
                </c:pt>
                <c:pt idx="13">
                  <c:v>11</c:v>
                </c:pt>
                <c:pt idx="14">
                  <c:v>12.5</c:v>
                </c:pt>
                <c:pt idx="15">
                  <c:v>12.5</c:v>
                </c:pt>
                <c:pt idx="16">
                  <c:v>13.5</c:v>
                </c:pt>
                <c:pt idx="17">
                  <c:v>14.5</c:v>
                </c:pt>
                <c:pt idx="18">
                  <c:v>16.5</c:v>
                </c:pt>
                <c:pt idx="19">
                  <c:v>16.5</c:v>
                </c:pt>
                <c:pt idx="20">
                  <c:v>16.5</c:v>
                </c:pt>
                <c:pt idx="21">
                  <c:v>19.5</c:v>
                </c:pt>
                <c:pt idx="22">
                  <c:v>24.5</c:v>
                </c:pt>
                <c:pt idx="23">
                  <c:v>27.5</c:v>
                </c:pt>
                <c:pt idx="24">
                  <c:v>27.5</c:v>
                </c:pt>
                <c:pt idx="25">
                  <c:v>27.5</c:v>
                </c:pt>
                <c:pt idx="26">
                  <c:v>27.5</c:v>
                </c:pt>
                <c:pt idx="27">
                  <c:v>29.5</c:v>
                </c:pt>
                <c:pt idx="28">
                  <c:v>32.5</c:v>
                </c:pt>
                <c:pt idx="29">
                  <c:v>32.5</c:v>
                </c:pt>
                <c:pt idx="30">
                  <c:v>40.5</c:v>
                </c:pt>
                <c:pt idx="31">
                  <c:v>41.5</c:v>
                </c:pt>
                <c:pt idx="32">
                  <c:v>41.5</c:v>
                </c:pt>
                <c:pt idx="33">
                  <c:v>41.5</c:v>
                </c:pt>
                <c:pt idx="34">
                  <c:v>42</c:v>
                </c:pt>
              </c:numCache>
            </c:numRef>
          </c:val>
          <c:smooth val="0"/>
          <c:extLst>
            <c:ext xmlns:c16="http://schemas.microsoft.com/office/drawing/2014/chart" uri="{C3380CC4-5D6E-409C-BE32-E72D297353CC}">
              <c16:uniqueId val="{00000000-BE8B-4D3A-953E-03EB3B21EA04}"/>
            </c:ext>
          </c:extLst>
        </c:ser>
        <c:dLbls>
          <c:showLegendKey val="0"/>
          <c:showVal val="0"/>
          <c:showCatName val="0"/>
          <c:showSerName val="0"/>
          <c:showPercent val="0"/>
          <c:showBubbleSize val="0"/>
        </c:dLbls>
        <c:smooth val="0"/>
        <c:axId val="44616048"/>
        <c:axId val="315467440"/>
      </c:lineChart>
      <c:dateAx>
        <c:axId val="44616048"/>
        <c:scaling>
          <c:orientation val="minMax"/>
        </c:scaling>
        <c:delete val="0"/>
        <c:axPos val="b"/>
        <c:numFmt formatCode="[$-C0A]d\-mmm;@" sourceLinked="1"/>
        <c:majorTickMark val="out"/>
        <c:minorTickMark val="none"/>
        <c:tickLblPos val="nextTo"/>
        <c:crossAx val="315467440"/>
        <c:crosses val="autoZero"/>
        <c:auto val="1"/>
        <c:lblOffset val="100"/>
        <c:baseTimeUnit val="days"/>
      </c:dateAx>
      <c:valAx>
        <c:axId val="315467440"/>
        <c:scaling>
          <c:orientation val="minMax"/>
        </c:scaling>
        <c:delete val="0"/>
        <c:axPos val="l"/>
        <c:majorGridlines/>
        <c:numFmt formatCode="0" sourceLinked="1"/>
        <c:majorTickMark val="out"/>
        <c:minorTickMark val="none"/>
        <c:tickLblPos val="nextTo"/>
        <c:crossAx val="4461604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4</xdr:col>
      <xdr:colOff>514350</xdr:colOff>
      <xdr:row>0</xdr:row>
      <xdr:rowOff>9525</xdr:rowOff>
    </xdr:from>
    <xdr:to>
      <xdr:col>4</xdr:col>
      <xdr:colOff>3248025</xdr:colOff>
      <xdr:row>12</xdr:row>
      <xdr:rowOff>9525</xdr:rowOff>
    </xdr:to>
    <xdr:pic>
      <xdr:nvPicPr>
        <xdr:cNvPr id="6" name="5 Imagen">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344275" y="9525"/>
          <a:ext cx="2733675" cy="32099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721178</xdr:colOff>
      <xdr:row>0</xdr:row>
      <xdr:rowOff>122464</xdr:rowOff>
    </xdr:from>
    <xdr:to>
      <xdr:col>10</xdr:col>
      <xdr:colOff>693965</xdr:colOff>
      <xdr:row>23</xdr:row>
      <xdr:rowOff>149677</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31</xdr:row>
      <xdr:rowOff>36738</xdr:rowOff>
    </xdr:from>
    <xdr:to>
      <xdr:col>10</xdr:col>
      <xdr:colOff>666750</xdr:colOff>
      <xdr:row>54</xdr:row>
      <xdr:rowOff>95249</xdr:rowOff>
    </xdr:to>
    <xdr:graphicFrame macro="">
      <xdr:nvGraphicFramePr>
        <xdr:cNvPr id="5" name="4 Gráfico">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571500</xdr:colOff>
      <xdr:row>12</xdr:row>
      <xdr:rowOff>0</xdr:rowOff>
    </xdr:from>
    <xdr:to>
      <xdr:col>4</xdr:col>
      <xdr:colOff>2631761</xdr:colOff>
      <xdr:row>21</xdr:row>
      <xdr:rowOff>252953</xdr:rowOff>
    </xdr:to>
    <xdr:pic>
      <xdr:nvPicPr>
        <xdr:cNvPr id="2" name="5 Imagen">
          <a:extLst>
            <a:ext uri="{FF2B5EF4-FFF2-40B4-BE49-F238E27FC236}">
              <a16:creationId xmlns:a16="http://schemas.microsoft.com/office/drawing/2014/main" id="{DCCD10AC-23B7-49FC-8356-2A089626EB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01425" y="3371850"/>
          <a:ext cx="2060261" cy="241512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721178</xdr:colOff>
      <xdr:row>0</xdr:row>
      <xdr:rowOff>122464</xdr:rowOff>
    </xdr:from>
    <xdr:to>
      <xdr:col>10</xdr:col>
      <xdr:colOff>693965</xdr:colOff>
      <xdr:row>23</xdr:row>
      <xdr:rowOff>149677</xdr:rowOff>
    </xdr:to>
    <xdr:graphicFrame macro="">
      <xdr:nvGraphicFramePr>
        <xdr:cNvPr id="2" name="3 Gráfico">
          <a:extLst>
            <a:ext uri="{FF2B5EF4-FFF2-40B4-BE49-F238E27FC236}">
              <a16:creationId xmlns:a16="http://schemas.microsoft.com/office/drawing/2014/main" id="{3963478C-7CF1-44A1-8835-0F2EF795D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761999</xdr:colOff>
      <xdr:row>31</xdr:row>
      <xdr:rowOff>36738</xdr:rowOff>
    </xdr:from>
    <xdr:to>
      <xdr:col>10</xdr:col>
      <xdr:colOff>666750</xdr:colOff>
      <xdr:row>54</xdr:row>
      <xdr:rowOff>95249</xdr:rowOff>
    </xdr:to>
    <xdr:graphicFrame macro="">
      <xdr:nvGraphicFramePr>
        <xdr:cNvPr id="5" name="4 Gráfico">
          <a:extLst>
            <a:ext uri="{FF2B5EF4-FFF2-40B4-BE49-F238E27FC236}">
              <a16:creationId xmlns:a16="http://schemas.microsoft.com/office/drawing/2014/main" id="{0328A962-B256-4C7F-9A91-28B8C13AB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5"/>
  <sheetViews>
    <sheetView zoomScale="87" zoomScaleNormal="150" workbookViewId="0">
      <selection activeCell="J4" sqref="J4"/>
    </sheetView>
  </sheetViews>
  <sheetFormatPr baseColWidth="10" defaultColWidth="11.44140625" defaultRowHeight="14.4"/>
  <cols>
    <col min="3" max="3" width="20.33203125" bestFit="1" customWidth="1"/>
    <col min="4" max="4" width="17.109375" customWidth="1"/>
    <col min="5" max="5" width="15.109375" customWidth="1"/>
    <col min="6" max="6" width="14.44140625" customWidth="1"/>
    <col min="10" max="10" width="27.33203125" customWidth="1"/>
    <col min="11" max="11" width="92.6640625" customWidth="1"/>
  </cols>
  <sheetData>
    <row r="2" spans="1:11" ht="21">
      <c r="B2" s="35" t="s">
        <v>0</v>
      </c>
      <c r="C2" s="36"/>
      <c r="D2" s="36" t="s">
        <v>1</v>
      </c>
      <c r="E2" s="37"/>
    </row>
    <row r="3" spans="1:11" ht="15" thickBot="1">
      <c r="A3" s="4"/>
      <c r="B3" s="12"/>
    </row>
    <row r="4" spans="1:11" ht="18">
      <c r="A4" s="4"/>
      <c r="B4" s="165" t="s">
        <v>2</v>
      </c>
      <c r="C4" s="166"/>
    </row>
    <row r="5" spans="1:11">
      <c r="A5" s="4"/>
      <c r="B5" s="31" t="s">
        <v>3</v>
      </c>
      <c r="C5" s="34" t="s">
        <v>4</v>
      </c>
      <c r="D5" s="145" t="s">
        <v>5</v>
      </c>
      <c r="E5" s="145"/>
      <c r="F5" s="145"/>
      <c r="G5" s="145"/>
      <c r="H5" s="145"/>
      <c r="I5" s="145"/>
      <c r="J5" s="145"/>
      <c r="K5" s="160"/>
    </row>
    <row r="6" spans="1:11">
      <c r="A6" s="4"/>
      <c r="B6" s="39" t="s">
        <v>6</v>
      </c>
      <c r="C6" s="159" t="s">
        <v>7</v>
      </c>
      <c r="D6" s="161" t="s">
        <v>8</v>
      </c>
      <c r="E6" s="161"/>
      <c r="F6" s="161"/>
      <c r="G6" s="162"/>
      <c r="H6" s="161"/>
      <c r="I6" s="161"/>
      <c r="J6" s="161"/>
      <c r="K6" s="161"/>
    </row>
    <row r="7" spans="1:11">
      <c r="A7" s="4"/>
      <c r="B7" s="41" t="s">
        <v>9</v>
      </c>
      <c r="C7" s="38" t="s">
        <v>10</v>
      </c>
      <c r="D7" s="168" t="s">
        <v>11</v>
      </c>
      <c r="E7" s="169"/>
      <c r="F7" s="169"/>
      <c r="G7" s="169"/>
      <c r="H7" s="169"/>
      <c r="I7" s="169"/>
      <c r="J7" s="170"/>
      <c r="K7" s="40"/>
    </row>
    <row r="8" spans="1:11" ht="14.4" customHeight="1">
      <c r="A8" s="4"/>
      <c r="B8" s="45" t="s">
        <v>12</v>
      </c>
      <c r="C8" s="55" t="s">
        <v>13</v>
      </c>
      <c r="D8" s="171" t="s">
        <v>14</v>
      </c>
      <c r="E8" s="172"/>
      <c r="F8" s="172"/>
      <c r="G8" s="172"/>
      <c r="H8" s="172"/>
      <c r="I8" s="172"/>
      <c r="J8" s="173"/>
      <c r="K8" s="56"/>
    </row>
    <row r="9" spans="1:11" ht="14.4" customHeight="1">
      <c r="A9" s="4"/>
      <c r="B9" s="45" t="s">
        <v>15</v>
      </c>
      <c r="C9" s="55" t="s">
        <v>13</v>
      </c>
      <c r="D9" s="171" t="s">
        <v>14</v>
      </c>
      <c r="E9" s="172"/>
      <c r="F9" s="172"/>
      <c r="G9" s="172"/>
      <c r="H9" s="172"/>
      <c r="I9" s="172"/>
      <c r="J9" s="173"/>
      <c r="K9" s="56"/>
    </row>
    <row r="10" spans="1:11">
      <c r="A10" s="4"/>
      <c r="B10" s="42"/>
      <c r="C10" s="43"/>
      <c r="D10" s="174"/>
      <c r="E10" s="175"/>
      <c r="F10" s="175"/>
      <c r="G10" s="175"/>
      <c r="H10" s="175"/>
      <c r="I10" s="175"/>
      <c r="J10" s="176"/>
      <c r="K10" s="44"/>
    </row>
    <row r="11" spans="1:11">
      <c r="A11" s="13"/>
    </row>
    <row r="12" spans="1:11" ht="18">
      <c r="A12" s="4"/>
      <c r="B12" s="163" t="s">
        <v>16</v>
      </c>
      <c r="C12" s="164"/>
    </row>
    <row r="13" spans="1:11">
      <c r="A13" s="4"/>
      <c r="B13" s="31" t="s">
        <v>17</v>
      </c>
      <c r="C13" s="34" t="s">
        <v>18</v>
      </c>
      <c r="D13" s="32" t="s">
        <v>19</v>
      </c>
      <c r="E13" s="32" t="s">
        <v>20</v>
      </c>
      <c r="F13" s="33" t="s">
        <v>21</v>
      </c>
      <c r="G13" s="33"/>
      <c r="H13" s="33"/>
      <c r="I13" s="33"/>
      <c r="J13" s="32"/>
      <c r="K13" s="32" t="s">
        <v>22</v>
      </c>
    </row>
    <row r="14" spans="1:11" ht="28.8">
      <c r="A14" s="4"/>
      <c r="B14" s="152" t="s">
        <v>23</v>
      </c>
      <c r="C14" s="149">
        <v>45217</v>
      </c>
      <c r="D14" s="150">
        <v>45217</v>
      </c>
      <c r="E14" s="151" t="s">
        <v>24</v>
      </c>
      <c r="F14" s="89" t="s">
        <v>25</v>
      </c>
      <c r="G14" s="89"/>
      <c r="H14" s="89"/>
      <c r="I14" s="89"/>
      <c r="J14" s="89"/>
      <c r="K14" s="153" t="s">
        <v>26</v>
      </c>
    </row>
    <row r="15" spans="1:11" ht="28.8">
      <c r="A15" s="4"/>
      <c r="B15" s="154" t="s">
        <v>27</v>
      </c>
      <c r="C15" s="146">
        <v>45252</v>
      </c>
      <c r="D15" s="147">
        <v>45260</v>
      </c>
      <c r="E15" s="148" t="s">
        <v>28</v>
      </c>
      <c r="F15" s="47" t="s">
        <v>29</v>
      </c>
      <c r="G15" s="47"/>
      <c r="H15" s="47"/>
      <c r="I15" s="47"/>
      <c r="J15" s="47"/>
      <c r="K15" s="155" t="s">
        <v>30</v>
      </c>
    </row>
    <row r="16" spans="1:11">
      <c r="A16" s="4"/>
      <c r="B16" s="156"/>
      <c r="C16" s="157"/>
      <c r="D16" s="157"/>
      <c r="E16" s="157"/>
      <c r="F16" s="177"/>
      <c r="G16" s="178"/>
      <c r="H16" s="178"/>
      <c r="I16" s="178"/>
      <c r="J16" s="179"/>
      <c r="K16" s="158"/>
    </row>
    <row r="17" spans="1:11">
      <c r="A17" s="4"/>
    </row>
    <row r="18" spans="1:11" ht="18.600000000000001" thickBot="1">
      <c r="B18" s="165" t="s">
        <v>31</v>
      </c>
      <c r="C18" s="167"/>
      <c r="D18" s="166"/>
    </row>
    <row r="19" spans="1:11">
      <c r="B19" s="14" t="s">
        <v>32</v>
      </c>
      <c r="C19" s="10"/>
      <c r="D19" s="10"/>
      <c r="E19" s="10"/>
      <c r="F19" s="10"/>
      <c r="G19" s="10"/>
      <c r="H19" s="10"/>
      <c r="I19" s="10"/>
      <c r="J19" s="10"/>
      <c r="K19" s="11"/>
    </row>
    <row r="20" spans="1:11">
      <c r="B20" s="5" t="s">
        <v>33</v>
      </c>
      <c r="K20" s="6"/>
    </row>
    <row r="21" spans="1:11">
      <c r="B21" s="5" t="s">
        <v>34</v>
      </c>
      <c r="K21" s="6"/>
    </row>
    <row r="22" spans="1:11">
      <c r="B22" s="5" t="s">
        <v>35</v>
      </c>
      <c r="K22" s="6"/>
    </row>
    <row r="23" spans="1:11">
      <c r="B23" s="5" t="s">
        <v>36</v>
      </c>
      <c r="K23" s="6"/>
    </row>
    <row r="24" spans="1:11">
      <c r="B24" s="5" t="s">
        <v>37</v>
      </c>
      <c r="K24" s="6"/>
    </row>
    <row r="25" spans="1:11" ht="15" thickBot="1">
      <c r="B25" s="7"/>
      <c r="C25" s="8"/>
      <c r="D25" s="8"/>
      <c r="E25" s="8"/>
      <c r="F25" s="8"/>
      <c r="G25" s="8"/>
      <c r="H25" s="8"/>
      <c r="I25" s="8"/>
      <c r="J25" s="8"/>
      <c r="K25" s="9"/>
    </row>
  </sheetData>
  <mergeCells count="8">
    <mergeCell ref="B12:C12"/>
    <mergeCell ref="B4:C4"/>
    <mergeCell ref="B18:D18"/>
    <mergeCell ref="D7:J7"/>
    <mergeCell ref="D9:J9"/>
    <mergeCell ref="D8:J8"/>
    <mergeCell ref="D10:J10"/>
    <mergeCell ref="F16:J16"/>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C81E8-410C-4020-9116-8FE23AEA0902}">
  <dimension ref="A2:AO29"/>
  <sheetViews>
    <sheetView topLeftCell="B1" zoomScale="92" zoomScaleNormal="80" workbookViewId="0">
      <selection activeCell="M13" sqref="M13"/>
    </sheetView>
  </sheetViews>
  <sheetFormatPr baseColWidth="10" defaultColWidth="11.44140625" defaultRowHeight="14.4"/>
  <cols>
    <col min="1" max="1" width="12.33203125" style="1" customWidth="1"/>
    <col min="2" max="2" width="90.88671875" style="1" customWidth="1"/>
    <col min="3" max="3" width="14.44140625" style="2" bestFit="1" customWidth="1"/>
    <col min="4" max="4" width="15.6640625" style="1" bestFit="1" customWidth="1"/>
    <col min="5" max="10" width="4.109375" style="1" bestFit="1" customWidth="1"/>
    <col min="11" max="11" width="5.109375" style="1" bestFit="1" customWidth="1"/>
    <col min="12" max="12" width="4.109375" style="1" bestFit="1" customWidth="1"/>
    <col min="13" max="13" width="5.109375" style="1" bestFit="1" customWidth="1"/>
    <col min="14" max="33" width="4.109375" style="1" bestFit="1" customWidth="1"/>
    <col min="34" max="40" width="4" style="1" bestFit="1" customWidth="1"/>
    <col min="41" max="41" width="3.44140625" style="1" bestFit="1" customWidth="1"/>
    <col min="42" max="16384" width="11.44140625" style="1"/>
  </cols>
  <sheetData>
    <row r="2" spans="1:41">
      <c r="A2" s="28"/>
      <c r="B2" s="28"/>
      <c r="C2" s="18"/>
      <c r="D2" s="18"/>
      <c r="E2" s="18"/>
      <c r="F2" s="19"/>
      <c r="G2" s="18"/>
      <c r="H2" s="18"/>
      <c r="I2" s="18"/>
      <c r="J2" s="18"/>
      <c r="K2" s="18"/>
      <c r="L2" s="18"/>
      <c r="M2" s="18"/>
      <c r="N2" s="18"/>
    </row>
    <row r="3" spans="1:41">
      <c r="A3" s="29"/>
      <c r="B3" s="30"/>
      <c r="C3" s="18"/>
      <c r="D3" s="18"/>
      <c r="E3" s="68" t="str">
        <f>IF(E4=0," ",CHOOSE(WEEKDAY(E4,2),"L","M","X","J","V","S","D"))</f>
        <v>X</v>
      </c>
      <c r="F3" s="68" t="str">
        <f>IF(F4=0," ",CHOOSE(WEEKDAY(F4,2),"L","M","X","J","V","S","D"))</f>
        <v>J</v>
      </c>
      <c r="G3" s="68" t="str">
        <f>IF(G4=0," ",CHOOSE(WEEKDAY(G4,2),"L","M","X","J","V","S","D"))</f>
        <v>V</v>
      </c>
      <c r="H3" s="68" t="str">
        <f t="shared" ref="H3:P3" si="0">IF(H4=0," ",CHOOSE(WEEKDAY(H4,2),"L","M","X","J","V","S","D"))</f>
        <v>S</v>
      </c>
      <c r="I3" s="68" t="str">
        <f t="shared" si="0"/>
        <v>D</v>
      </c>
      <c r="J3" s="68" t="str">
        <f t="shared" si="0"/>
        <v>L</v>
      </c>
      <c r="K3" s="68" t="str">
        <f t="shared" si="0"/>
        <v>M</v>
      </c>
      <c r="L3" s="68" t="str">
        <f t="shared" si="0"/>
        <v>X</v>
      </c>
      <c r="M3" s="68" t="str">
        <f t="shared" si="0"/>
        <v>J</v>
      </c>
      <c r="N3" s="68" t="str">
        <f t="shared" si="0"/>
        <v>V</v>
      </c>
      <c r="O3" s="68" t="str">
        <f t="shared" si="0"/>
        <v>S</v>
      </c>
      <c r="P3" s="68" t="str">
        <f t="shared" si="0"/>
        <v>D</v>
      </c>
      <c r="Q3" s="68" t="str">
        <f t="shared" ref="Q3:AN3" si="1">IF(Q4=0," ",CHOOSE(WEEKDAY(Q4,2),"L","M","X","J","V","S","D"))</f>
        <v>L</v>
      </c>
      <c r="R3" s="68" t="str">
        <f t="shared" si="1"/>
        <v>M</v>
      </c>
      <c r="S3" s="68" t="str">
        <f t="shared" si="1"/>
        <v>X</v>
      </c>
      <c r="T3" s="68" t="str">
        <f t="shared" si="1"/>
        <v>J</v>
      </c>
      <c r="U3" s="68" t="str">
        <f t="shared" si="1"/>
        <v>V</v>
      </c>
      <c r="V3" s="68" t="str">
        <f t="shared" si="1"/>
        <v>S</v>
      </c>
      <c r="W3" s="68" t="str">
        <f t="shared" si="1"/>
        <v>D</v>
      </c>
      <c r="X3" s="68" t="str">
        <f t="shared" si="1"/>
        <v>L</v>
      </c>
      <c r="Y3" s="68" t="str">
        <f t="shared" si="1"/>
        <v>M</v>
      </c>
      <c r="Z3" s="68" t="str">
        <f t="shared" si="1"/>
        <v>X</v>
      </c>
      <c r="AA3" s="68" t="str">
        <f t="shared" si="1"/>
        <v>J</v>
      </c>
      <c r="AB3" s="68" t="str">
        <f t="shared" si="1"/>
        <v>V</v>
      </c>
      <c r="AC3" s="68" t="str">
        <f t="shared" si="1"/>
        <v>S</v>
      </c>
      <c r="AD3" s="68" t="str">
        <f t="shared" si="1"/>
        <v>D</v>
      </c>
      <c r="AE3" s="68" t="str">
        <f t="shared" si="1"/>
        <v>L</v>
      </c>
      <c r="AF3" s="68" t="str">
        <f t="shared" si="1"/>
        <v>M</v>
      </c>
      <c r="AG3" s="68" t="str">
        <f t="shared" si="1"/>
        <v>X</v>
      </c>
      <c r="AH3" s="68" t="str">
        <f t="shared" si="1"/>
        <v>J</v>
      </c>
      <c r="AI3" s="68" t="str">
        <f t="shared" si="1"/>
        <v>V</v>
      </c>
      <c r="AJ3" s="68" t="str">
        <f t="shared" si="1"/>
        <v>S</v>
      </c>
      <c r="AK3" s="68" t="str">
        <f t="shared" si="1"/>
        <v>D</v>
      </c>
      <c r="AL3" s="68" t="str">
        <f t="shared" si="1"/>
        <v>L</v>
      </c>
      <c r="AM3" s="68" t="str">
        <f t="shared" si="1"/>
        <v>M</v>
      </c>
      <c r="AN3" s="68" t="str">
        <f t="shared" si="1"/>
        <v>X</v>
      </c>
      <c r="AO3" s="132" t="str">
        <f>IF(AO4=0," ",CHOOSE(WEEKDAY(AO4,2),"L","M","X","J","V","S","D"))</f>
        <v>J</v>
      </c>
    </row>
    <row r="4" spans="1:41" ht="39.75" customHeight="1">
      <c r="A4" s="20"/>
      <c r="B4" s="20"/>
      <c r="C4" s="20"/>
      <c r="D4" s="20"/>
      <c r="E4" s="62">
        <v>45224</v>
      </c>
      <c r="F4" s="62">
        <v>45225</v>
      </c>
      <c r="G4" s="62">
        <v>45226</v>
      </c>
      <c r="H4" s="62">
        <v>45227</v>
      </c>
      <c r="I4" s="62">
        <v>45228</v>
      </c>
      <c r="J4" s="62">
        <v>45229</v>
      </c>
      <c r="K4" s="62">
        <v>45230</v>
      </c>
      <c r="L4" s="62">
        <v>45231</v>
      </c>
      <c r="M4" s="62">
        <v>45232</v>
      </c>
      <c r="N4" s="62">
        <v>45233</v>
      </c>
      <c r="O4" s="62">
        <v>45234</v>
      </c>
      <c r="P4" s="62">
        <v>45235</v>
      </c>
      <c r="Q4" s="62">
        <v>45236</v>
      </c>
      <c r="R4" s="62">
        <v>45237</v>
      </c>
      <c r="S4" s="62">
        <v>45238</v>
      </c>
      <c r="T4" s="62">
        <v>45239</v>
      </c>
      <c r="U4" s="62">
        <v>45240</v>
      </c>
      <c r="V4" s="62">
        <v>45241</v>
      </c>
      <c r="W4" s="62">
        <v>45242</v>
      </c>
      <c r="X4" s="62">
        <v>45243</v>
      </c>
      <c r="Y4" s="62">
        <v>45244</v>
      </c>
      <c r="Z4" s="62">
        <v>45245</v>
      </c>
      <c r="AA4" s="62">
        <v>45246</v>
      </c>
      <c r="AB4" s="62">
        <v>45247</v>
      </c>
      <c r="AC4" s="62">
        <v>45248</v>
      </c>
      <c r="AD4" s="62">
        <v>45249</v>
      </c>
      <c r="AE4" s="62">
        <v>45250</v>
      </c>
      <c r="AF4" s="62">
        <v>45251</v>
      </c>
      <c r="AG4" s="62">
        <v>45252</v>
      </c>
      <c r="AH4" s="62">
        <v>45253</v>
      </c>
      <c r="AI4" s="62">
        <v>45254</v>
      </c>
      <c r="AJ4" s="62">
        <v>45255</v>
      </c>
      <c r="AK4" s="62">
        <v>45256</v>
      </c>
      <c r="AL4" s="62">
        <v>45257</v>
      </c>
      <c r="AM4" s="62">
        <v>45258</v>
      </c>
      <c r="AN4" s="62">
        <v>45259</v>
      </c>
      <c r="AO4" s="123">
        <v>45260</v>
      </c>
    </row>
    <row r="5" spans="1:41">
      <c r="A5" s="20"/>
      <c r="B5" s="20"/>
      <c r="C5" s="20"/>
      <c r="D5" s="20"/>
      <c r="E5" s="69" t="str">
        <f ca="1">IF(AND(D4&lt;TODAY(),TODAY()&lt;(E4+1),E4&lt;&gt;""),"X","")</f>
        <v/>
      </c>
      <c r="F5" s="69" t="str">
        <f t="shared" ref="F5:AG5" ca="1" si="2">IF(AND(E4&lt;TODAY(),TODAY()&lt;(F4+1),F4&lt;&gt;""),"X","")</f>
        <v/>
      </c>
      <c r="G5" s="69" t="str">
        <f t="shared" ca="1" si="2"/>
        <v/>
      </c>
      <c r="H5" s="69" t="str">
        <f t="shared" ca="1" si="2"/>
        <v/>
      </c>
      <c r="I5" s="69" t="str">
        <f t="shared" ca="1" si="2"/>
        <v/>
      </c>
      <c r="J5" s="69" t="str">
        <f t="shared" ca="1" si="2"/>
        <v/>
      </c>
      <c r="K5" s="69" t="str">
        <f t="shared" ca="1" si="2"/>
        <v/>
      </c>
      <c r="L5" s="69" t="str">
        <f t="shared" ca="1" si="2"/>
        <v/>
      </c>
      <c r="M5" s="69" t="str">
        <f t="shared" ca="1" si="2"/>
        <v/>
      </c>
      <c r="N5" s="69" t="str">
        <f t="shared" ca="1" si="2"/>
        <v/>
      </c>
      <c r="O5" s="69" t="str">
        <f t="shared" ca="1" si="2"/>
        <v/>
      </c>
      <c r="P5" s="69" t="str">
        <f t="shared" ca="1" si="2"/>
        <v/>
      </c>
      <c r="Q5" s="69" t="str">
        <f t="shared" ca="1" si="2"/>
        <v/>
      </c>
      <c r="R5" s="69" t="str">
        <f t="shared" ca="1" si="2"/>
        <v/>
      </c>
      <c r="S5" s="69" t="str">
        <f t="shared" ca="1" si="2"/>
        <v/>
      </c>
      <c r="T5" s="69" t="str">
        <f t="shared" ca="1" si="2"/>
        <v/>
      </c>
      <c r="U5" s="69" t="str">
        <f t="shared" ca="1" si="2"/>
        <v/>
      </c>
      <c r="V5" s="69" t="str">
        <f t="shared" ca="1" si="2"/>
        <v/>
      </c>
      <c r="W5" s="69" t="str">
        <f t="shared" ca="1" si="2"/>
        <v/>
      </c>
      <c r="X5" s="69" t="str">
        <f t="shared" ca="1" si="2"/>
        <v/>
      </c>
      <c r="Y5" s="69" t="str">
        <f t="shared" ca="1" si="2"/>
        <v/>
      </c>
      <c r="Z5" s="69" t="str">
        <f t="shared" ca="1" si="2"/>
        <v/>
      </c>
      <c r="AA5" s="69" t="str">
        <f t="shared" ca="1" si="2"/>
        <v/>
      </c>
      <c r="AB5" s="69" t="str">
        <f t="shared" ca="1" si="2"/>
        <v/>
      </c>
      <c r="AC5" s="69" t="str">
        <f t="shared" ca="1" si="2"/>
        <v/>
      </c>
      <c r="AD5" s="69" t="str">
        <f t="shared" ca="1" si="2"/>
        <v/>
      </c>
      <c r="AE5" s="69" t="str">
        <f t="shared" ca="1" si="2"/>
        <v/>
      </c>
      <c r="AF5" s="69" t="str">
        <f t="shared" ca="1" si="2"/>
        <v/>
      </c>
      <c r="AG5" s="69" t="str">
        <f t="shared" ca="1" si="2"/>
        <v/>
      </c>
      <c r="AH5" s="69" t="str">
        <f t="shared" ref="AH5:AN5" ca="1" si="3">IF(AND(AG4&lt;TODAY(),TODAY()&lt;(AH4+1),AH4&lt;&gt;""),"X","")</f>
        <v/>
      </c>
      <c r="AI5" s="69" t="str">
        <f t="shared" ca="1" si="3"/>
        <v/>
      </c>
      <c r="AJ5" s="69" t="str">
        <f t="shared" ca="1" si="3"/>
        <v/>
      </c>
      <c r="AK5" s="69" t="str">
        <f t="shared" ca="1" si="3"/>
        <v/>
      </c>
      <c r="AL5" s="69" t="str">
        <f t="shared" ca="1" si="3"/>
        <v/>
      </c>
      <c r="AM5" s="69" t="str">
        <f t="shared" ca="1" si="3"/>
        <v/>
      </c>
      <c r="AN5" s="69" t="str">
        <f t="shared" ca="1" si="3"/>
        <v/>
      </c>
      <c r="AO5" s="133" t="str">
        <f ca="1">IF(AND(AN4&lt;TODAY(),TODAY()&lt;(AO4+1),AO4&lt;&gt;""),"X","")</f>
        <v/>
      </c>
    </row>
    <row r="6" spans="1:41" ht="15">
      <c r="A6" s="180" t="s">
        <v>141</v>
      </c>
      <c r="B6" s="181"/>
      <c r="C6" s="182"/>
      <c r="D6" s="70"/>
      <c r="E6" s="65">
        <f>SUM($E$10:E29)</f>
        <v>0</v>
      </c>
      <c r="F6" s="65">
        <f>SUM($E$7:F7)</f>
        <v>0</v>
      </c>
      <c r="G6" s="65">
        <f>SUM($E$7:G7)</f>
        <v>0</v>
      </c>
      <c r="H6" s="65">
        <f>SUM($E$7:H7)</f>
        <v>0</v>
      </c>
      <c r="I6" s="65">
        <f>SUM($E$7:I7)</f>
        <v>0</v>
      </c>
      <c r="J6" s="65">
        <f>SUM($E$7:J7)</f>
        <v>0</v>
      </c>
      <c r="K6" s="65">
        <f>SUM($E$7:K7)</f>
        <v>2</v>
      </c>
      <c r="L6" s="65">
        <f>SUM($E$7:L7)</f>
        <v>5.5</v>
      </c>
      <c r="M6" s="65">
        <f>SUM($E$7:M7)</f>
        <v>6.5</v>
      </c>
      <c r="N6" s="65">
        <f>SUM($E$7:N7)</f>
        <v>7</v>
      </c>
      <c r="O6" s="65">
        <f>SUM($E$7:O7)</f>
        <v>8</v>
      </c>
      <c r="P6" s="65">
        <f>SUM($E$7:P7)</f>
        <v>9</v>
      </c>
      <c r="Q6" s="65">
        <f>SUM($E$7:Q7)</f>
        <v>11</v>
      </c>
      <c r="R6" s="65">
        <f>SUM($E$7:R7)</f>
        <v>11</v>
      </c>
      <c r="S6" s="65">
        <f>SUM($E$7:S7)</f>
        <v>12.5</v>
      </c>
      <c r="T6" s="65">
        <f>SUM($E$7:T7)</f>
        <v>12.5</v>
      </c>
      <c r="U6" s="65">
        <f>SUM($E$7:U7)</f>
        <v>13.5</v>
      </c>
      <c r="V6" s="65">
        <f>SUM($E$7:V7)</f>
        <v>14.5</v>
      </c>
      <c r="W6" s="65">
        <f>SUM($E$7:W7)</f>
        <v>16.5</v>
      </c>
      <c r="X6" s="65">
        <f>SUM($E$7:X7)</f>
        <v>16.5</v>
      </c>
      <c r="Y6" s="65">
        <f>SUM($E$7:Y7)</f>
        <v>16.5</v>
      </c>
      <c r="Z6" s="65">
        <f>SUM($E$7:Z7)</f>
        <v>19.5</v>
      </c>
      <c r="AA6" s="65">
        <f>SUM($E$7:AA7)</f>
        <v>24.5</v>
      </c>
      <c r="AB6" s="65">
        <f>SUM($E$7:AB7)</f>
        <v>27.5</v>
      </c>
      <c r="AC6" s="65">
        <f>SUM($E$7:AC7)</f>
        <v>27.5</v>
      </c>
      <c r="AD6" s="65">
        <f>SUM($E$7:AD7)</f>
        <v>27.5</v>
      </c>
      <c r="AE6" s="65">
        <f>SUM($E$7:AE7)</f>
        <v>27.5</v>
      </c>
      <c r="AF6" s="65">
        <f>SUM($E$7:AF7)</f>
        <v>29.5</v>
      </c>
      <c r="AG6" s="65">
        <f>SUM($E$7:AG7)</f>
        <v>32.5</v>
      </c>
      <c r="AH6" s="65">
        <f>SUM($E$7:AH7)</f>
        <v>32.5</v>
      </c>
      <c r="AI6" s="65">
        <f>SUM($E$7:AI7)</f>
        <v>40.5</v>
      </c>
      <c r="AJ6" s="65">
        <f>SUM($E$7:AJ7)</f>
        <v>41.5</v>
      </c>
      <c r="AK6" s="65">
        <f>SUM($E$7:AK7)</f>
        <v>41.5</v>
      </c>
      <c r="AL6" s="65">
        <f>SUM($E$7:AL7)</f>
        <v>41.5</v>
      </c>
      <c r="AM6" s="65">
        <f>SUM($E$7:AM7)</f>
        <v>42</v>
      </c>
      <c r="AN6" s="65">
        <f>SUM($E$7:AN7)</f>
        <v>46</v>
      </c>
      <c r="AO6" s="125">
        <f>SUM($E$7:AO7)</f>
        <v>46</v>
      </c>
    </row>
    <row r="7" spans="1:41" ht="15" customHeight="1">
      <c r="A7" s="180" t="s">
        <v>41</v>
      </c>
      <c r="B7" s="181"/>
      <c r="C7" s="182"/>
      <c r="D7" s="66">
        <f>SUM(E7:AO7)</f>
        <v>46</v>
      </c>
      <c r="E7" s="71">
        <f t="shared" ref="E7:AN7" si="4">SUM(E10:E29)</f>
        <v>0</v>
      </c>
      <c r="F7" s="71">
        <f t="shared" si="4"/>
        <v>0</v>
      </c>
      <c r="G7" s="71">
        <f t="shared" si="4"/>
        <v>0</v>
      </c>
      <c r="H7" s="71">
        <f t="shared" si="4"/>
        <v>0</v>
      </c>
      <c r="I7" s="71">
        <f t="shared" si="4"/>
        <v>0</v>
      </c>
      <c r="J7" s="71">
        <f t="shared" si="4"/>
        <v>0</v>
      </c>
      <c r="K7" s="71">
        <f t="shared" si="4"/>
        <v>2</v>
      </c>
      <c r="L7" s="71">
        <f t="shared" si="4"/>
        <v>3.5</v>
      </c>
      <c r="M7" s="71">
        <f t="shared" si="4"/>
        <v>1</v>
      </c>
      <c r="N7" s="71">
        <f t="shared" si="4"/>
        <v>0.5</v>
      </c>
      <c r="O7" s="71">
        <f t="shared" si="4"/>
        <v>1</v>
      </c>
      <c r="P7" s="71">
        <f t="shared" si="4"/>
        <v>1</v>
      </c>
      <c r="Q7" s="71">
        <f t="shared" si="4"/>
        <v>2</v>
      </c>
      <c r="R7" s="71">
        <f t="shared" si="4"/>
        <v>0</v>
      </c>
      <c r="S7" s="71">
        <f t="shared" si="4"/>
        <v>1.5</v>
      </c>
      <c r="T7" s="71">
        <f t="shared" si="4"/>
        <v>0</v>
      </c>
      <c r="U7" s="71">
        <f t="shared" si="4"/>
        <v>1</v>
      </c>
      <c r="V7" s="71">
        <f t="shared" si="4"/>
        <v>1</v>
      </c>
      <c r="W7" s="71">
        <f t="shared" si="4"/>
        <v>2</v>
      </c>
      <c r="X7" s="71">
        <f t="shared" si="4"/>
        <v>0</v>
      </c>
      <c r="Y7" s="71">
        <f t="shared" si="4"/>
        <v>0</v>
      </c>
      <c r="Z7" s="71">
        <f t="shared" si="4"/>
        <v>3</v>
      </c>
      <c r="AA7" s="71">
        <f t="shared" si="4"/>
        <v>5</v>
      </c>
      <c r="AB7" s="71">
        <f t="shared" si="4"/>
        <v>3</v>
      </c>
      <c r="AC7" s="71">
        <f t="shared" si="4"/>
        <v>0</v>
      </c>
      <c r="AD7" s="71">
        <f t="shared" si="4"/>
        <v>0</v>
      </c>
      <c r="AE7" s="71">
        <f t="shared" si="4"/>
        <v>0</v>
      </c>
      <c r="AF7" s="71">
        <f t="shared" si="4"/>
        <v>2</v>
      </c>
      <c r="AG7" s="71">
        <f t="shared" si="4"/>
        <v>3</v>
      </c>
      <c r="AH7" s="71">
        <f t="shared" si="4"/>
        <v>0</v>
      </c>
      <c r="AI7" s="71">
        <f t="shared" si="4"/>
        <v>8</v>
      </c>
      <c r="AJ7" s="71">
        <f t="shared" si="4"/>
        <v>1</v>
      </c>
      <c r="AK7" s="71">
        <f t="shared" si="4"/>
        <v>0</v>
      </c>
      <c r="AL7" s="71">
        <f t="shared" si="4"/>
        <v>0</v>
      </c>
      <c r="AM7" s="71">
        <f t="shared" si="4"/>
        <v>0.5</v>
      </c>
      <c r="AN7" s="71">
        <f t="shared" si="4"/>
        <v>4</v>
      </c>
      <c r="AO7" s="134">
        <f>SUM(AO10:AO29)</f>
        <v>0</v>
      </c>
    </row>
    <row r="9" spans="1:41" s="17" customFormat="1" ht="18" customHeight="1">
      <c r="A9" s="50" t="s">
        <v>38</v>
      </c>
      <c r="B9" s="50" t="s">
        <v>3</v>
      </c>
      <c r="C9" s="50" t="s">
        <v>125</v>
      </c>
      <c r="D9" s="50" t="s">
        <v>40</v>
      </c>
      <c r="E9" s="187" t="s">
        <v>126</v>
      </c>
      <c r="F9" s="188"/>
      <c r="G9" s="188"/>
      <c r="H9" s="188"/>
      <c r="I9" s="188"/>
      <c r="J9" s="188"/>
      <c r="K9" s="188"/>
      <c r="L9" s="188"/>
      <c r="M9" s="188"/>
      <c r="N9" s="188"/>
      <c r="O9" s="188"/>
      <c r="P9" s="188"/>
      <c r="Q9" s="188"/>
      <c r="R9" s="188"/>
      <c r="S9" s="188"/>
      <c r="T9" s="188"/>
      <c r="U9" s="188"/>
      <c r="V9" s="188"/>
      <c r="W9" s="188"/>
      <c r="X9" s="188"/>
      <c r="Y9" s="188"/>
      <c r="Z9" s="188"/>
      <c r="AA9" s="188"/>
      <c r="AB9" s="188"/>
      <c r="AC9" s="188"/>
      <c r="AD9" s="188"/>
      <c r="AE9" s="188"/>
      <c r="AF9" s="188"/>
      <c r="AG9" s="188"/>
      <c r="AH9" s="188"/>
      <c r="AI9" s="188"/>
      <c r="AJ9" s="188"/>
      <c r="AK9" s="188"/>
      <c r="AL9" s="188"/>
      <c r="AM9" s="188"/>
      <c r="AN9" s="188"/>
      <c r="AO9" s="188"/>
    </row>
    <row r="10" spans="1:41">
      <c r="A10" s="1" t="s">
        <v>205</v>
      </c>
      <c r="B10" s="1" t="s">
        <v>155</v>
      </c>
      <c r="C10" s="1" t="s">
        <v>9</v>
      </c>
      <c r="D10" s="2">
        <v>2</v>
      </c>
      <c r="E10" s="1">
        <v>0</v>
      </c>
      <c r="F10" s="1">
        <v>0</v>
      </c>
      <c r="G10" s="1">
        <v>0</v>
      </c>
      <c r="H10" s="1">
        <v>0</v>
      </c>
      <c r="I10" s="1">
        <v>0</v>
      </c>
      <c r="J10" s="1">
        <v>0</v>
      </c>
      <c r="K10" s="1">
        <v>0.5</v>
      </c>
      <c r="L10" s="1">
        <v>1</v>
      </c>
      <c r="M10" s="1">
        <v>0</v>
      </c>
      <c r="N10" s="1">
        <v>0</v>
      </c>
      <c r="O10" s="1">
        <v>1</v>
      </c>
      <c r="P10" s="1">
        <v>0</v>
      </c>
      <c r="Q10" s="1">
        <v>0</v>
      </c>
      <c r="R10" s="1">
        <v>0</v>
      </c>
      <c r="S10" s="1">
        <v>0</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row>
    <row r="11" spans="1:41">
      <c r="A11" s="1" t="s">
        <v>206</v>
      </c>
      <c r="B11" s="52" t="s">
        <v>200</v>
      </c>
      <c r="C11" s="1" t="s">
        <v>9</v>
      </c>
      <c r="D11" s="2">
        <v>1</v>
      </c>
      <c r="E11" s="1">
        <v>0</v>
      </c>
      <c r="F11" s="1">
        <v>0</v>
      </c>
      <c r="G11" s="1">
        <v>0</v>
      </c>
      <c r="H11" s="1">
        <v>0</v>
      </c>
      <c r="I11" s="1">
        <v>0</v>
      </c>
      <c r="J11" s="1">
        <v>0</v>
      </c>
      <c r="K11" s="1">
        <v>0</v>
      </c>
      <c r="L11" s="1">
        <v>0.5</v>
      </c>
      <c r="M11" s="1">
        <v>0.5</v>
      </c>
      <c r="N11" s="1">
        <v>0</v>
      </c>
      <c r="O11" s="1">
        <v>0</v>
      </c>
      <c r="P11" s="1">
        <v>0</v>
      </c>
      <c r="Q11" s="1">
        <v>0</v>
      </c>
      <c r="R11" s="1">
        <v>0</v>
      </c>
      <c r="S11" s="1">
        <v>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row>
    <row r="12" spans="1:41">
      <c r="A12" s="1" t="s">
        <v>159</v>
      </c>
      <c r="B12" s="1" t="s">
        <v>160</v>
      </c>
      <c r="C12" s="1" t="s">
        <v>6</v>
      </c>
      <c r="D12" s="2">
        <v>3</v>
      </c>
      <c r="E12" s="1">
        <v>0</v>
      </c>
      <c r="F12" s="1">
        <v>0</v>
      </c>
      <c r="G12" s="1">
        <v>0</v>
      </c>
      <c r="H12" s="1">
        <v>0</v>
      </c>
      <c r="I12" s="1">
        <v>0</v>
      </c>
      <c r="J12" s="1">
        <v>0</v>
      </c>
      <c r="K12" s="1">
        <v>0</v>
      </c>
      <c r="L12" s="1">
        <v>2</v>
      </c>
      <c r="M12" s="1">
        <v>0</v>
      </c>
      <c r="N12" s="1">
        <v>0</v>
      </c>
      <c r="O12" s="1">
        <v>0</v>
      </c>
      <c r="P12" s="1">
        <v>0</v>
      </c>
      <c r="Q12" s="1">
        <v>0</v>
      </c>
      <c r="R12" s="1">
        <v>0</v>
      </c>
      <c r="S12" s="1">
        <v>0</v>
      </c>
      <c r="T12" s="1">
        <v>0</v>
      </c>
      <c r="U12" s="1">
        <v>0</v>
      </c>
      <c r="V12" s="1">
        <v>0</v>
      </c>
      <c r="W12" s="1">
        <v>0</v>
      </c>
      <c r="X12" s="1">
        <v>0</v>
      </c>
      <c r="Y12" s="1">
        <v>0</v>
      </c>
      <c r="Z12" s="1">
        <v>0</v>
      </c>
      <c r="AA12" s="1">
        <v>0</v>
      </c>
      <c r="AB12" s="1">
        <v>0</v>
      </c>
      <c r="AC12" s="1">
        <v>0</v>
      </c>
      <c r="AD12" s="1">
        <v>0</v>
      </c>
      <c r="AE12" s="1">
        <v>0</v>
      </c>
      <c r="AF12" s="1">
        <v>0</v>
      </c>
      <c r="AG12" s="1">
        <v>0</v>
      </c>
      <c r="AH12" s="1">
        <v>0</v>
      </c>
      <c r="AI12" s="1">
        <v>0</v>
      </c>
      <c r="AJ12" s="1">
        <v>0</v>
      </c>
      <c r="AK12" s="1">
        <v>0</v>
      </c>
      <c r="AL12" s="1">
        <v>0</v>
      </c>
      <c r="AM12" s="1">
        <v>0</v>
      </c>
      <c r="AN12" s="1">
        <v>0</v>
      </c>
      <c r="AO12" s="1">
        <v>0</v>
      </c>
    </row>
    <row r="13" spans="1:41">
      <c r="A13" s="1" t="s">
        <v>161</v>
      </c>
      <c r="B13" s="1" t="s">
        <v>162</v>
      </c>
      <c r="C13" s="1" t="s">
        <v>6</v>
      </c>
      <c r="D13" s="2">
        <v>2</v>
      </c>
      <c r="E13" s="1">
        <v>0</v>
      </c>
      <c r="F13" s="1">
        <v>0</v>
      </c>
      <c r="G13" s="1">
        <v>0</v>
      </c>
      <c r="H13" s="1">
        <v>0</v>
      </c>
      <c r="I13" s="1">
        <v>0</v>
      </c>
      <c r="J13" s="1">
        <v>0</v>
      </c>
      <c r="K13" s="1">
        <v>1.5</v>
      </c>
      <c r="L13" s="1">
        <v>0</v>
      </c>
      <c r="M13" s="1">
        <v>0.5</v>
      </c>
      <c r="N13" s="1">
        <v>0</v>
      </c>
      <c r="O13" s="1">
        <v>0</v>
      </c>
      <c r="P13" s="1">
        <v>0</v>
      </c>
      <c r="Q13" s="1">
        <v>0</v>
      </c>
      <c r="R13" s="1">
        <v>0</v>
      </c>
      <c r="S13" s="1">
        <v>0</v>
      </c>
      <c r="T13" s="1">
        <v>0</v>
      </c>
      <c r="U13" s="1">
        <v>0</v>
      </c>
      <c r="V13" s="1">
        <v>0</v>
      </c>
      <c r="W13" s="1">
        <v>0</v>
      </c>
      <c r="X13" s="1">
        <v>0</v>
      </c>
      <c r="Y13" s="1">
        <v>0</v>
      </c>
      <c r="Z13" s="1">
        <v>0</v>
      </c>
      <c r="AA13" s="1">
        <v>0</v>
      </c>
      <c r="AB13" s="1">
        <v>0</v>
      </c>
      <c r="AC13" s="1">
        <v>0</v>
      </c>
      <c r="AD13" s="1">
        <v>0</v>
      </c>
      <c r="AE13" s="1">
        <v>0</v>
      </c>
      <c r="AF13" s="1">
        <v>0</v>
      </c>
      <c r="AG13" s="1">
        <v>0</v>
      </c>
      <c r="AH13" s="1">
        <v>0</v>
      </c>
      <c r="AI13" s="1">
        <v>0</v>
      </c>
      <c r="AJ13" s="1">
        <v>0</v>
      </c>
      <c r="AK13" s="1">
        <v>0</v>
      </c>
      <c r="AL13" s="1">
        <v>0</v>
      </c>
      <c r="AM13" s="1">
        <v>0</v>
      </c>
      <c r="AN13" s="1">
        <v>0</v>
      </c>
      <c r="AO13" s="1">
        <v>0</v>
      </c>
    </row>
    <row r="14" spans="1:41">
      <c r="A14" s="1" t="s">
        <v>164</v>
      </c>
      <c r="B14" s="1" t="s">
        <v>165</v>
      </c>
      <c r="C14" s="1" t="s">
        <v>128</v>
      </c>
      <c r="D14" s="2">
        <v>3</v>
      </c>
      <c r="E14" s="1">
        <v>0</v>
      </c>
      <c r="F14" s="1">
        <v>0</v>
      </c>
      <c r="G14" s="1">
        <v>0</v>
      </c>
      <c r="H14" s="1">
        <v>0</v>
      </c>
      <c r="I14" s="1">
        <v>0</v>
      </c>
      <c r="J14" s="1">
        <v>0</v>
      </c>
      <c r="K14" s="1">
        <v>0</v>
      </c>
      <c r="L14" s="1">
        <v>0</v>
      </c>
      <c r="M14" s="1">
        <v>0</v>
      </c>
      <c r="N14" s="1">
        <v>0</v>
      </c>
      <c r="O14" s="1">
        <v>0</v>
      </c>
      <c r="P14" s="1">
        <v>0</v>
      </c>
      <c r="Q14" s="1">
        <v>0</v>
      </c>
      <c r="R14" s="1">
        <v>0</v>
      </c>
      <c r="S14" s="1">
        <v>0</v>
      </c>
      <c r="T14" s="1">
        <v>0</v>
      </c>
      <c r="U14" s="1">
        <v>1</v>
      </c>
      <c r="V14" s="1">
        <v>0</v>
      </c>
      <c r="W14" s="1">
        <v>2</v>
      </c>
      <c r="X14" s="1">
        <v>0</v>
      </c>
      <c r="Y14" s="1">
        <v>0</v>
      </c>
      <c r="Z14" s="1">
        <v>0</v>
      </c>
      <c r="AA14" s="1">
        <v>0</v>
      </c>
      <c r="AB14" s="1">
        <v>0</v>
      </c>
      <c r="AC14" s="1">
        <v>0</v>
      </c>
      <c r="AD14" s="1">
        <v>0</v>
      </c>
      <c r="AE14" s="1">
        <v>0</v>
      </c>
      <c r="AF14" s="1">
        <v>0</v>
      </c>
      <c r="AG14" s="1">
        <v>0</v>
      </c>
      <c r="AH14" s="1">
        <v>0</v>
      </c>
      <c r="AI14" s="1">
        <v>0</v>
      </c>
      <c r="AJ14" s="1">
        <v>0</v>
      </c>
      <c r="AK14" s="1">
        <v>0</v>
      </c>
      <c r="AL14" s="1">
        <v>0</v>
      </c>
      <c r="AM14" s="1">
        <v>0</v>
      </c>
      <c r="AN14" s="1">
        <v>0</v>
      </c>
      <c r="AO14" s="1">
        <v>0</v>
      </c>
    </row>
    <row r="15" spans="1:41">
      <c r="A15" s="1" t="s">
        <v>166</v>
      </c>
      <c r="B15" s="1" t="s">
        <v>167</v>
      </c>
      <c r="C15" s="1" t="s">
        <v>128</v>
      </c>
      <c r="D15" s="2">
        <v>5</v>
      </c>
      <c r="E15" s="1">
        <v>0</v>
      </c>
      <c r="F15" s="1">
        <v>0</v>
      </c>
      <c r="G15" s="1">
        <v>0</v>
      </c>
      <c r="H15" s="1">
        <v>0</v>
      </c>
      <c r="I15" s="1">
        <v>0</v>
      </c>
      <c r="J15" s="1">
        <v>0</v>
      </c>
      <c r="K15" s="1">
        <v>0</v>
      </c>
      <c r="L15" s="1">
        <v>0</v>
      </c>
      <c r="M15" s="1">
        <v>0</v>
      </c>
      <c r="N15" s="1">
        <v>0</v>
      </c>
      <c r="O15" s="1">
        <v>0</v>
      </c>
      <c r="P15" s="1">
        <v>0</v>
      </c>
      <c r="Q15" s="1">
        <v>0</v>
      </c>
      <c r="R15" s="1">
        <v>0</v>
      </c>
      <c r="S15" s="1">
        <v>0</v>
      </c>
      <c r="T15" s="1">
        <v>0</v>
      </c>
      <c r="U15" s="1">
        <v>0</v>
      </c>
      <c r="V15" s="1">
        <v>0</v>
      </c>
      <c r="W15" s="1">
        <v>0</v>
      </c>
      <c r="X15" s="1">
        <v>0</v>
      </c>
      <c r="Y15" s="1">
        <v>0</v>
      </c>
      <c r="Z15" s="1">
        <v>0</v>
      </c>
      <c r="AA15" s="1">
        <v>2</v>
      </c>
      <c r="AB15" s="1">
        <v>0</v>
      </c>
      <c r="AC15" s="1">
        <v>0</v>
      </c>
      <c r="AD15" s="1">
        <v>0</v>
      </c>
      <c r="AE15" s="1">
        <v>0</v>
      </c>
      <c r="AF15" s="1">
        <v>2</v>
      </c>
      <c r="AG15" s="1">
        <v>0</v>
      </c>
      <c r="AH15" s="1">
        <v>0</v>
      </c>
      <c r="AI15" s="1">
        <v>1</v>
      </c>
      <c r="AJ15" s="1">
        <v>0</v>
      </c>
      <c r="AK15" s="1">
        <v>0</v>
      </c>
      <c r="AL15" s="1">
        <v>0</v>
      </c>
      <c r="AM15" s="1">
        <v>0</v>
      </c>
      <c r="AN15" s="1">
        <v>0</v>
      </c>
      <c r="AO15" s="1">
        <v>0</v>
      </c>
    </row>
    <row r="16" spans="1:41">
      <c r="A16" s="1" t="s">
        <v>169</v>
      </c>
      <c r="B16" s="1" t="s">
        <v>170</v>
      </c>
      <c r="C16" s="1" t="s">
        <v>128</v>
      </c>
      <c r="D16" s="2">
        <v>2</v>
      </c>
      <c r="E16" s="1">
        <v>0</v>
      </c>
      <c r="F16" s="1">
        <v>0</v>
      </c>
      <c r="G16" s="1">
        <v>0</v>
      </c>
      <c r="H16" s="1">
        <v>0</v>
      </c>
      <c r="I16" s="1">
        <v>0</v>
      </c>
      <c r="J16" s="1">
        <v>0</v>
      </c>
      <c r="K16" s="1">
        <v>0</v>
      </c>
      <c r="L16" s="1">
        <v>0</v>
      </c>
      <c r="M16" s="1">
        <v>0</v>
      </c>
      <c r="N16" s="1">
        <v>0</v>
      </c>
      <c r="O16" s="1">
        <v>0</v>
      </c>
      <c r="P16" s="1">
        <v>0</v>
      </c>
      <c r="Q16" s="1">
        <v>0</v>
      </c>
      <c r="R16" s="1">
        <v>0</v>
      </c>
      <c r="S16" s="1">
        <v>0</v>
      </c>
      <c r="T16" s="1">
        <v>0</v>
      </c>
      <c r="U16" s="1">
        <v>0</v>
      </c>
      <c r="V16" s="1">
        <v>0</v>
      </c>
      <c r="W16" s="1">
        <v>0</v>
      </c>
      <c r="X16" s="1">
        <v>0</v>
      </c>
      <c r="Y16" s="1">
        <v>0</v>
      </c>
      <c r="Z16" s="1">
        <v>0</v>
      </c>
      <c r="AA16" s="1">
        <v>0</v>
      </c>
      <c r="AB16" s="1">
        <v>0</v>
      </c>
      <c r="AC16" s="1">
        <v>0</v>
      </c>
      <c r="AD16" s="1">
        <v>0</v>
      </c>
      <c r="AE16" s="1">
        <v>0</v>
      </c>
      <c r="AF16" s="1">
        <v>0</v>
      </c>
      <c r="AG16" s="1">
        <v>0</v>
      </c>
      <c r="AH16" s="1">
        <v>0</v>
      </c>
      <c r="AI16" s="1">
        <v>1</v>
      </c>
      <c r="AJ16" s="1">
        <v>1</v>
      </c>
      <c r="AK16" s="1">
        <v>0</v>
      </c>
      <c r="AL16" s="1">
        <v>0</v>
      </c>
      <c r="AM16" s="1">
        <v>0</v>
      </c>
      <c r="AN16" s="1">
        <v>0</v>
      </c>
      <c r="AO16" s="1">
        <v>0</v>
      </c>
    </row>
    <row r="17" spans="1:41">
      <c r="A17" s="1" t="s">
        <v>172</v>
      </c>
      <c r="B17" s="1" t="s">
        <v>173</v>
      </c>
      <c r="C17" s="1" t="s">
        <v>6</v>
      </c>
      <c r="D17" s="2">
        <v>2</v>
      </c>
      <c r="E17" s="1">
        <v>0</v>
      </c>
      <c r="F17" s="1">
        <v>0</v>
      </c>
      <c r="G17" s="1">
        <v>0</v>
      </c>
      <c r="H17" s="1">
        <v>0</v>
      </c>
      <c r="I17" s="1">
        <v>0</v>
      </c>
      <c r="J17" s="1">
        <v>0</v>
      </c>
      <c r="K17" s="1">
        <v>0</v>
      </c>
      <c r="L17" s="1">
        <v>0</v>
      </c>
      <c r="M17" s="1">
        <v>0</v>
      </c>
      <c r="N17" s="1">
        <v>0.5</v>
      </c>
      <c r="O17" s="1">
        <v>0</v>
      </c>
      <c r="P17" s="1">
        <v>0</v>
      </c>
      <c r="Q17" s="1">
        <v>1</v>
      </c>
      <c r="R17" s="1">
        <v>0</v>
      </c>
      <c r="S17" s="1">
        <v>0.5</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row>
    <row r="18" spans="1:41">
      <c r="A18" s="1" t="s">
        <v>174</v>
      </c>
      <c r="B18" s="1" t="s">
        <v>175</v>
      </c>
      <c r="C18" s="1" t="s">
        <v>6</v>
      </c>
      <c r="D18" s="2">
        <v>3</v>
      </c>
      <c r="E18" s="1">
        <v>0</v>
      </c>
      <c r="F18" s="1">
        <v>0</v>
      </c>
      <c r="G18" s="1">
        <v>0</v>
      </c>
      <c r="H18" s="1">
        <v>0</v>
      </c>
      <c r="I18" s="1">
        <v>0</v>
      </c>
      <c r="J18" s="1">
        <v>0</v>
      </c>
      <c r="K18" s="1">
        <v>0</v>
      </c>
      <c r="L18" s="1">
        <v>0</v>
      </c>
      <c r="M18" s="1">
        <v>0</v>
      </c>
      <c r="N18" s="1">
        <v>0</v>
      </c>
      <c r="O18" s="1">
        <v>0</v>
      </c>
      <c r="P18" s="1">
        <v>1</v>
      </c>
      <c r="Q18" s="1">
        <v>1</v>
      </c>
      <c r="R18" s="1">
        <v>0</v>
      </c>
      <c r="S18" s="1">
        <v>1</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row>
    <row r="19" spans="1:41">
      <c r="A19" s="1" t="s">
        <v>176</v>
      </c>
      <c r="B19" s="1" t="s">
        <v>177</v>
      </c>
      <c r="C19" s="1" t="s">
        <v>6</v>
      </c>
      <c r="D19" s="2">
        <v>0.5</v>
      </c>
      <c r="E19" s="1">
        <v>0</v>
      </c>
      <c r="F19" s="1">
        <v>0</v>
      </c>
      <c r="G19" s="1">
        <v>0</v>
      </c>
      <c r="H19" s="1">
        <v>0</v>
      </c>
      <c r="I19" s="1">
        <v>0</v>
      </c>
      <c r="J19" s="1">
        <v>0</v>
      </c>
      <c r="K19" s="1">
        <v>0</v>
      </c>
      <c r="L19" s="1">
        <v>0</v>
      </c>
      <c r="M19" s="1">
        <v>0</v>
      </c>
      <c r="N19" s="1">
        <v>0</v>
      </c>
      <c r="O19" s="1">
        <v>0</v>
      </c>
      <c r="P19" s="1">
        <v>0</v>
      </c>
      <c r="Q19" s="1">
        <v>0</v>
      </c>
      <c r="R19" s="1">
        <v>0</v>
      </c>
      <c r="S19" s="1">
        <v>0</v>
      </c>
      <c r="T19" s="1">
        <v>0</v>
      </c>
      <c r="U19" s="1">
        <v>0</v>
      </c>
      <c r="V19" s="1">
        <v>0.5</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row>
    <row r="20" spans="1:41">
      <c r="A20" s="1" t="s">
        <v>178</v>
      </c>
      <c r="B20" s="1" t="s">
        <v>179</v>
      </c>
      <c r="C20" s="1" t="s">
        <v>6</v>
      </c>
      <c r="D20" s="2">
        <v>0.5</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0.5</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row>
    <row r="21" spans="1:41">
      <c r="A21" s="1" t="s">
        <v>180</v>
      </c>
      <c r="B21" s="1" t="s">
        <v>181</v>
      </c>
      <c r="C21" s="1" t="s">
        <v>15</v>
      </c>
      <c r="D21" s="2">
        <v>3</v>
      </c>
      <c r="E21" s="1">
        <v>0</v>
      </c>
      <c r="F21" s="1">
        <v>0</v>
      </c>
      <c r="G21" s="1">
        <v>0</v>
      </c>
      <c r="H21" s="1">
        <v>0</v>
      </c>
      <c r="I21" s="1">
        <v>0</v>
      </c>
      <c r="J21" s="1">
        <v>0</v>
      </c>
      <c r="K21" s="1">
        <v>0</v>
      </c>
      <c r="L21" s="1">
        <v>0</v>
      </c>
      <c r="M21" s="1">
        <v>0</v>
      </c>
      <c r="N21" s="1">
        <v>0</v>
      </c>
      <c r="O21" s="1">
        <v>0</v>
      </c>
      <c r="P21" s="1">
        <v>0</v>
      </c>
      <c r="Q21" s="1">
        <v>0</v>
      </c>
      <c r="R21" s="1">
        <v>0</v>
      </c>
      <c r="S21" s="1">
        <v>0</v>
      </c>
      <c r="T21" s="1">
        <v>0</v>
      </c>
      <c r="U21" s="1">
        <v>0</v>
      </c>
      <c r="V21" s="1">
        <v>0</v>
      </c>
      <c r="W21" s="1">
        <v>0</v>
      </c>
      <c r="X21" s="1">
        <v>0</v>
      </c>
      <c r="Y21" s="1">
        <v>0</v>
      </c>
      <c r="Z21" s="1">
        <v>3</v>
      </c>
      <c r="AA21" s="1">
        <v>0</v>
      </c>
      <c r="AB21" s="1">
        <v>0</v>
      </c>
      <c r="AC21" s="1">
        <v>0</v>
      </c>
      <c r="AD21" s="1">
        <v>0</v>
      </c>
      <c r="AE21" s="1">
        <v>0</v>
      </c>
      <c r="AF21" s="1">
        <v>0</v>
      </c>
      <c r="AG21" s="1">
        <v>0</v>
      </c>
      <c r="AH21" s="1">
        <v>0</v>
      </c>
      <c r="AI21" s="1">
        <v>0</v>
      </c>
      <c r="AJ21" s="1">
        <v>0</v>
      </c>
      <c r="AK21" s="1">
        <v>0</v>
      </c>
      <c r="AL21" s="1">
        <v>0</v>
      </c>
      <c r="AM21" s="1">
        <v>0</v>
      </c>
      <c r="AN21" s="1">
        <v>0</v>
      </c>
      <c r="AO21" s="1">
        <v>0</v>
      </c>
    </row>
    <row r="22" spans="1:41">
      <c r="A22" s="1" t="s">
        <v>182</v>
      </c>
      <c r="B22" s="1" t="s">
        <v>183</v>
      </c>
      <c r="C22" s="1" t="s">
        <v>15</v>
      </c>
      <c r="D22" s="2">
        <v>5</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3</v>
      </c>
      <c r="AB22" s="1">
        <v>2</v>
      </c>
      <c r="AC22" s="1">
        <v>0</v>
      </c>
      <c r="AD22" s="1">
        <v>0</v>
      </c>
      <c r="AE22" s="1">
        <v>0</v>
      </c>
      <c r="AF22" s="1">
        <v>0</v>
      </c>
      <c r="AG22" s="1">
        <v>0</v>
      </c>
      <c r="AH22" s="1">
        <v>0</v>
      </c>
      <c r="AI22" s="1">
        <v>0</v>
      </c>
      <c r="AJ22" s="1">
        <v>0</v>
      </c>
      <c r="AK22" s="1">
        <v>0</v>
      </c>
      <c r="AL22" s="1">
        <v>0</v>
      </c>
      <c r="AM22" s="1">
        <v>0</v>
      </c>
      <c r="AN22" s="1">
        <v>0</v>
      </c>
      <c r="AO22" s="1">
        <v>0</v>
      </c>
    </row>
    <row r="23" spans="1:41">
      <c r="A23" s="1" t="s">
        <v>184</v>
      </c>
      <c r="B23" s="1" t="s">
        <v>185</v>
      </c>
      <c r="C23" s="1" t="s">
        <v>15</v>
      </c>
      <c r="D23" s="2">
        <v>1</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1</v>
      </c>
      <c r="AC23" s="1">
        <v>0</v>
      </c>
      <c r="AD23" s="1">
        <v>0</v>
      </c>
      <c r="AE23" s="1">
        <v>0</v>
      </c>
      <c r="AF23" s="1">
        <v>0</v>
      </c>
      <c r="AG23" s="1">
        <v>0</v>
      </c>
      <c r="AH23" s="1">
        <v>0</v>
      </c>
      <c r="AI23" s="1">
        <v>0</v>
      </c>
      <c r="AJ23" s="1">
        <v>0</v>
      </c>
      <c r="AK23" s="1">
        <v>0</v>
      </c>
      <c r="AL23" s="1">
        <v>0</v>
      </c>
      <c r="AM23" s="1">
        <v>0</v>
      </c>
      <c r="AN23" s="1">
        <v>0</v>
      </c>
      <c r="AO23" s="1">
        <v>0</v>
      </c>
    </row>
    <row r="24" spans="1:41">
      <c r="A24" s="1" t="s">
        <v>187</v>
      </c>
      <c r="B24" s="1" t="s">
        <v>188</v>
      </c>
      <c r="C24" s="104" t="s">
        <v>9</v>
      </c>
      <c r="D24" s="2">
        <v>2</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c r="AG24" s="1">
        <v>2</v>
      </c>
      <c r="AH24" s="1">
        <v>0</v>
      </c>
      <c r="AI24" s="1">
        <v>0</v>
      </c>
      <c r="AJ24" s="1">
        <v>0</v>
      </c>
      <c r="AK24" s="1">
        <v>0</v>
      </c>
      <c r="AL24" s="1">
        <v>0</v>
      </c>
      <c r="AM24" s="1">
        <v>0</v>
      </c>
      <c r="AN24" s="1">
        <v>0</v>
      </c>
      <c r="AO24" s="1">
        <v>0</v>
      </c>
    </row>
    <row r="25" spans="1:41">
      <c r="A25" s="1" t="s">
        <v>189</v>
      </c>
      <c r="B25" s="1" t="s">
        <v>190</v>
      </c>
      <c r="C25" s="104" t="s">
        <v>9</v>
      </c>
      <c r="D25" s="2">
        <v>2</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1</v>
      </c>
      <c r="AH25" s="1">
        <v>0</v>
      </c>
      <c r="AI25" s="1">
        <v>1</v>
      </c>
      <c r="AJ25" s="1">
        <v>0</v>
      </c>
      <c r="AK25" s="1">
        <v>0</v>
      </c>
      <c r="AL25" s="1">
        <v>0</v>
      </c>
      <c r="AM25" s="1">
        <v>0</v>
      </c>
      <c r="AN25" s="1">
        <v>0</v>
      </c>
      <c r="AO25" s="1">
        <v>0</v>
      </c>
    </row>
    <row r="26" spans="1:41" ht="15.75" customHeight="1">
      <c r="A26" s="1" t="s">
        <v>201</v>
      </c>
      <c r="B26" s="1" t="s">
        <v>192</v>
      </c>
      <c r="C26" s="104" t="s">
        <v>9</v>
      </c>
      <c r="D26" s="2">
        <v>5</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5</v>
      </c>
      <c r="AJ26" s="1">
        <v>0</v>
      </c>
      <c r="AK26" s="1">
        <v>0</v>
      </c>
      <c r="AL26" s="1">
        <v>0</v>
      </c>
      <c r="AM26" s="1">
        <v>0</v>
      </c>
      <c r="AN26" s="1">
        <v>0</v>
      </c>
      <c r="AO26" s="1">
        <v>0</v>
      </c>
    </row>
    <row r="27" spans="1:41">
      <c r="A27" s="1" t="s">
        <v>193</v>
      </c>
      <c r="B27" s="1" t="s">
        <v>194</v>
      </c>
      <c r="C27" s="105" t="s">
        <v>15</v>
      </c>
      <c r="D27" s="2">
        <v>0.5</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0.5</v>
      </c>
      <c r="AN27" s="1">
        <v>0</v>
      </c>
      <c r="AO27" s="1">
        <v>0</v>
      </c>
    </row>
    <row r="28" spans="1:41">
      <c r="A28" s="1" t="s">
        <v>203</v>
      </c>
      <c r="B28" s="1" t="s">
        <v>197</v>
      </c>
      <c r="C28" s="104" t="s">
        <v>15</v>
      </c>
      <c r="D28" s="2">
        <v>2</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2</v>
      </c>
      <c r="AO28" s="1">
        <v>0</v>
      </c>
    </row>
    <row r="29" spans="1:41" ht="28.8">
      <c r="A29" s="1" t="s">
        <v>204</v>
      </c>
      <c r="B29" s="1" t="s">
        <v>199</v>
      </c>
      <c r="C29" s="104" t="s">
        <v>15</v>
      </c>
      <c r="D29" s="2">
        <v>2</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2</v>
      </c>
      <c r="AO29" s="1">
        <v>0</v>
      </c>
    </row>
  </sheetData>
  <mergeCells count="3">
    <mergeCell ref="A6:C6"/>
    <mergeCell ref="A7:C7"/>
    <mergeCell ref="E9:AO9"/>
  </mergeCells>
  <conditionalFormatting sqref="E3:AO3">
    <cfRule type="cellIs" dxfId="1" priority="1" stopIfTrue="1" operator="equal">
      <formula>"S"</formula>
    </cfRule>
    <cfRule type="cellIs" dxfId="0" priority="2" stopIfTrue="1" operator="equal">
      <formula>"D"</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8DD30-66A8-46D7-A2E0-F7A0954E7E8A}">
  <dimension ref="A2:AM43"/>
  <sheetViews>
    <sheetView zoomScale="70" zoomScaleNormal="85" workbookViewId="0">
      <selection activeCell="J30" sqref="J30"/>
    </sheetView>
  </sheetViews>
  <sheetFormatPr baseColWidth="10" defaultColWidth="11.44140625" defaultRowHeight="14.4" outlineLevelRow="1"/>
  <cols>
    <col min="1" max="1" width="25.6640625" customWidth="1"/>
    <col min="2" max="3" width="8.6640625" customWidth="1"/>
    <col min="4" max="4" width="7.109375" customWidth="1"/>
    <col min="5" max="5" width="9.6640625" style="27" customWidth="1"/>
    <col min="6" max="6" width="9.6640625" customWidth="1"/>
    <col min="7" max="7" width="10.44140625" customWidth="1"/>
    <col min="8" max="9" width="11.109375" customWidth="1"/>
    <col min="10" max="10" width="11.6640625" customWidth="1"/>
    <col min="11" max="11" width="14.6640625" customWidth="1"/>
    <col min="12" max="19" width="12.109375" bestFit="1" customWidth="1"/>
  </cols>
  <sheetData>
    <row r="2" spans="5:14">
      <c r="E2"/>
    </row>
    <row r="3" spans="5:14">
      <c r="E3"/>
    </row>
    <row r="9" spans="5:14">
      <c r="E9"/>
    </row>
    <row r="12" spans="5:14">
      <c r="E12"/>
      <c r="N12" s="102"/>
    </row>
    <row r="14" spans="5:14">
      <c r="E14"/>
    </row>
    <row r="15" spans="5:14">
      <c r="L15" s="102"/>
    </row>
    <row r="26" spans="1:39">
      <c r="A26" s="25" t="s">
        <v>142</v>
      </c>
      <c r="B26" s="25"/>
      <c r="C26" s="25"/>
      <c r="E26"/>
    </row>
    <row r="27" spans="1:39" ht="51.75" customHeight="1">
      <c r="A27" s="25" t="s">
        <v>143</v>
      </c>
      <c r="B27" s="26">
        <f>'Pila-Sprint2'!C2</f>
        <v>46.5</v>
      </c>
      <c r="C27" s="62">
        <v>45224</v>
      </c>
      <c r="D27" s="62">
        <v>45225</v>
      </c>
      <c r="E27" s="62">
        <v>45226</v>
      </c>
      <c r="F27" s="62">
        <v>45227</v>
      </c>
      <c r="G27" s="62">
        <v>45228</v>
      </c>
      <c r="H27" s="62">
        <v>45229</v>
      </c>
      <c r="I27" s="62">
        <v>45230</v>
      </c>
      <c r="J27" s="62">
        <v>45231</v>
      </c>
      <c r="K27" s="62">
        <v>45232</v>
      </c>
      <c r="L27" s="62">
        <v>45233</v>
      </c>
      <c r="M27" s="62">
        <v>45234</v>
      </c>
      <c r="N27" s="62">
        <v>45235</v>
      </c>
      <c r="O27" s="62">
        <v>45236</v>
      </c>
      <c r="P27" s="62">
        <v>45237</v>
      </c>
      <c r="Q27" s="62">
        <v>45238</v>
      </c>
      <c r="R27" s="62">
        <v>45239</v>
      </c>
      <c r="S27" s="62">
        <v>45240</v>
      </c>
      <c r="T27" s="62">
        <v>45241</v>
      </c>
      <c r="U27" s="62">
        <v>45242</v>
      </c>
      <c r="V27" s="62">
        <v>45243</v>
      </c>
      <c r="W27" s="62">
        <v>45244</v>
      </c>
      <c r="X27" s="62">
        <v>45245</v>
      </c>
      <c r="Y27" s="62">
        <v>45246</v>
      </c>
      <c r="Z27" s="62">
        <v>45247</v>
      </c>
      <c r="AA27" s="62">
        <v>45248</v>
      </c>
      <c r="AB27" s="62">
        <v>45249</v>
      </c>
      <c r="AC27" s="62">
        <v>45250</v>
      </c>
      <c r="AD27" s="62">
        <v>45251</v>
      </c>
      <c r="AE27" s="62">
        <v>45252</v>
      </c>
      <c r="AF27" s="62">
        <v>45253</v>
      </c>
      <c r="AG27" s="62">
        <v>45254</v>
      </c>
      <c r="AH27" s="62">
        <v>45255</v>
      </c>
      <c r="AI27" s="62">
        <v>45256</v>
      </c>
      <c r="AJ27" s="62">
        <v>45257</v>
      </c>
      <c r="AK27" s="62">
        <v>45258</v>
      </c>
      <c r="AL27" s="62">
        <v>45259</v>
      </c>
      <c r="AM27" s="123">
        <v>45260</v>
      </c>
    </row>
    <row r="28" spans="1:39" ht="15">
      <c r="A28" s="25" t="s">
        <v>144</v>
      </c>
      <c r="B28" s="21"/>
      <c r="C28" s="54">
        <f t="shared" ref="C28:AM28" si="0">$B$27/COUNT($C$27:$AM$27)</f>
        <v>1.2567567567567568</v>
      </c>
      <c r="D28" s="54">
        <f t="shared" si="0"/>
        <v>1.2567567567567568</v>
      </c>
      <c r="E28" s="54">
        <f t="shared" si="0"/>
        <v>1.2567567567567568</v>
      </c>
      <c r="F28" s="54">
        <f t="shared" si="0"/>
        <v>1.2567567567567568</v>
      </c>
      <c r="G28" s="54">
        <f t="shared" si="0"/>
        <v>1.2567567567567568</v>
      </c>
      <c r="H28" s="54">
        <f t="shared" si="0"/>
        <v>1.2567567567567568</v>
      </c>
      <c r="I28" s="54">
        <f t="shared" si="0"/>
        <v>1.2567567567567568</v>
      </c>
      <c r="J28" s="54">
        <f t="shared" si="0"/>
        <v>1.2567567567567568</v>
      </c>
      <c r="K28" s="54">
        <f t="shared" si="0"/>
        <v>1.2567567567567568</v>
      </c>
      <c r="L28" s="54">
        <f t="shared" si="0"/>
        <v>1.2567567567567568</v>
      </c>
      <c r="M28" s="54">
        <f t="shared" si="0"/>
        <v>1.2567567567567568</v>
      </c>
      <c r="N28" s="54">
        <f t="shared" si="0"/>
        <v>1.2567567567567568</v>
      </c>
      <c r="O28" s="54">
        <f t="shared" si="0"/>
        <v>1.2567567567567568</v>
      </c>
      <c r="P28" s="54">
        <f t="shared" si="0"/>
        <v>1.2567567567567568</v>
      </c>
      <c r="Q28" s="54">
        <f t="shared" si="0"/>
        <v>1.2567567567567568</v>
      </c>
      <c r="R28" s="54">
        <f t="shared" si="0"/>
        <v>1.2567567567567568</v>
      </c>
      <c r="S28" s="54">
        <f t="shared" si="0"/>
        <v>1.2567567567567568</v>
      </c>
      <c r="T28" s="54">
        <f t="shared" si="0"/>
        <v>1.2567567567567568</v>
      </c>
      <c r="U28" s="54">
        <f t="shared" si="0"/>
        <v>1.2567567567567568</v>
      </c>
      <c r="V28" s="54">
        <f t="shared" si="0"/>
        <v>1.2567567567567568</v>
      </c>
      <c r="W28" s="54">
        <f t="shared" si="0"/>
        <v>1.2567567567567568</v>
      </c>
      <c r="X28" s="54">
        <f t="shared" si="0"/>
        <v>1.2567567567567568</v>
      </c>
      <c r="Y28" s="54">
        <f t="shared" si="0"/>
        <v>1.2567567567567568</v>
      </c>
      <c r="Z28" s="54">
        <f t="shared" si="0"/>
        <v>1.2567567567567568</v>
      </c>
      <c r="AA28" s="54">
        <f t="shared" si="0"/>
        <v>1.2567567567567568</v>
      </c>
      <c r="AB28" s="54">
        <f t="shared" si="0"/>
        <v>1.2567567567567568</v>
      </c>
      <c r="AC28" s="54">
        <f t="shared" si="0"/>
        <v>1.2567567567567568</v>
      </c>
      <c r="AD28" s="54">
        <f t="shared" si="0"/>
        <v>1.2567567567567568</v>
      </c>
      <c r="AE28" s="54">
        <f t="shared" si="0"/>
        <v>1.2567567567567568</v>
      </c>
      <c r="AF28" s="54">
        <f t="shared" si="0"/>
        <v>1.2567567567567568</v>
      </c>
      <c r="AG28" s="54">
        <f t="shared" si="0"/>
        <v>1.2567567567567568</v>
      </c>
      <c r="AH28" s="54">
        <f t="shared" si="0"/>
        <v>1.2567567567567568</v>
      </c>
      <c r="AI28" s="54">
        <f t="shared" si="0"/>
        <v>1.2567567567567568</v>
      </c>
      <c r="AJ28" s="54">
        <f t="shared" si="0"/>
        <v>1.2567567567567568</v>
      </c>
      <c r="AK28" s="54">
        <f t="shared" si="0"/>
        <v>1.2567567567567568</v>
      </c>
      <c r="AL28" s="54">
        <f t="shared" si="0"/>
        <v>1.2567567567567568</v>
      </c>
      <c r="AM28" s="138">
        <f t="shared" si="0"/>
        <v>1.2567567567567568</v>
      </c>
    </row>
    <row r="29" spans="1:39" ht="15" outlineLevel="1">
      <c r="A29" s="25" t="s">
        <v>145</v>
      </c>
      <c r="B29" s="21"/>
      <c r="C29" s="54">
        <f>B27</f>
        <v>46.5</v>
      </c>
      <c r="D29" s="54">
        <f>$B$27-SUM($C$28)</f>
        <v>45.243243243243242</v>
      </c>
      <c r="E29" s="54">
        <f>$B$27-SUM($C$28:D28)</f>
        <v>43.986486486486484</v>
      </c>
      <c r="F29" s="54">
        <f>$B$27-SUM($C$28:E28)</f>
        <v>42.729729729729726</v>
      </c>
      <c r="G29" s="54">
        <f>$B$27-SUM($C$28:F28)</f>
        <v>41.472972972972975</v>
      </c>
      <c r="H29" s="54">
        <f>$B$27-SUM($C$28:G28)</f>
        <v>40.216216216216218</v>
      </c>
      <c r="I29" s="54">
        <f>$B$27-SUM($C$28:H28)</f>
        <v>38.95945945945946</v>
      </c>
      <c r="J29" s="54">
        <f>$B$27-SUM($C$28:I28)</f>
        <v>37.702702702702702</v>
      </c>
      <c r="K29" s="54">
        <f>$B$27-SUM($C$28:J28)</f>
        <v>36.445945945945944</v>
      </c>
      <c r="L29" s="54">
        <f>$B$27-SUM($C$28:K28)</f>
        <v>35.189189189189193</v>
      </c>
      <c r="M29" s="54">
        <f>$B$27-SUM($C$28:L28)</f>
        <v>33.932432432432435</v>
      </c>
      <c r="N29" s="54">
        <f>$B$27-SUM($C$28:M28)</f>
        <v>32.675675675675677</v>
      </c>
      <c r="O29" s="54">
        <f>$B$27-SUM($C$28:N28)</f>
        <v>31.418918918918919</v>
      </c>
      <c r="P29" s="54">
        <f>$B$27-SUM($C$28:O28)</f>
        <v>30.162162162162165</v>
      </c>
      <c r="Q29" s="54">
        <f>$B$27-SUM($C$28:P28)</f>
        <v>28.905405405405407</v>
      </c>
      <c r="R29" s="54">
        <f>$B$27-SUM($C$28:Q28)</f>
        <v>27.648648648648649</v>
      </c>
      <c r="S29" s="54">
        <f>$B$27-SUM($C$28:R28)</f>
        <v>26.391891891891891</v>
      </c>
      <c r="T29" s="54">
        <f>$B$27-SUM($C$28:S28)</f>
        <v>25.135135135135133</v>
      </c>
      <c r="U29" s="54">
        <f>$B$27-SUM($C$28:T28)</f>
        <v>23.878378378378375</v>
      </c>
      <c r="V29" s="54">
        <f>$B$27-SUM($C$28:U28)</f>
        <v>22.621621621621617</v>
      </c>
      <c r="W29" s="54">
        <f>$B$27-SUM($C$28:V28)</f>
        <v>21.36486486486486</v>
      </c>
      <c r="X29" s="54">
        <f>$B$27-SUM($C$28:W28)</f>
        <v>20.108108108108102</v>
      </c>
      <c r="Y29" s="54">
        <f>$B$27-SUM($C$28:X28)</f>
        <v>18.851351351351344</v>
      </c>
      <c r="Z29" s="54">
        <f>$B$27-SUM($C$28:Y28)</f>
        <v>17.594594594594586</v>
      </c>
      <c r="AA29" s="54">
        <f>$B$27-SUM($C$28:Z28)</f>
        <v>16.337837837837828</v>
      </c>
      <c r="AB29" s="54">
        <f>$B$27-SUM($C$28:AA28)</f>
        <v>15.08108108108107</v>
      </c>
      <c r="AC29" s="54">
        <f>$B$27-SUM($C$28:AB28)</f>
        <v>13.824324324324316</v>
      </c>
      <c r="AD29" s="54">
        <f>$B$27-SUM($C$28:AC28)</f>
        <v>12.567567567567558</v>
      </c>
      <c r="AE29" s="54">
        <f>$B$27-SUM($C$28:AD28)</f>
        <v>11.3108108108108</v>
      </c>
      <c r="AF29" s="54">
        <f>$B$27-SUM($C$28:AE28)</f>
        <v>10.054054054054042</v>
      </c>
      <c r="AG29" s="54">
        <f>$B$27-SUM($C$28:AF28)</f>
        <v>8.797297297297284</v>
      </c>
      <c r="AH29" s="54">
        <f>$B$27-SUM($C$28:AG28)</f>
        <v>7.5405405405405261</v>
      </c>
      <c r="AI29" s="54">
        <f>$B$27-SUM($C$28:AH28)</f>
        <v>6.2837837837837682</v>
      </c>
      <c r="AJ29" s="54">
        <f>$B$27-SUM($C$28:AI28)</f>
        <v>5.0270270270270103</v>
      </c>
      <c r="AK29" s="54">
        <f>$B$27-SUM($C$28:AJ28)</f>
        <v>3.7702702702702524</v>
      </c>
      <c r="AL29" s="54">
        <f>$B$27-SUM($C$28:AK28)</f>
        <v>2.5135135135134945</v>
      </c>
      <c r="AM29" s="138">
        <f>$B$27-SUM($C$28:AL28)</f>
        <v>1.2567567567567366</v>
      </c>
    </row>
    <row r="43" spans="13:13">
      <c r="M43" s="10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BD187-0CE8-4F6D-99E9-583A1920109F}">
  <dimension ref="A1:C21"/>
  <sheetViews>
    <sheetView workbookViewId="0">
      <selection activeCell="B4" sqref="B4"/>
    </sheetView>
  </sheetViews>
  <sheetFormatPr baseColWidth="10" defaultColWidth="11.44140625" defaultRowHeight="14.4"/>
  <cols>
    <col min="1" max="1" width="77.6640625" customWidth="1"/>
    <col min="2" max="2" width="71.5546875" customWidth="1"/>
    <col min="3" max="3" width="69.6640625" customWidth="1"/>
  </cols>
  <sheetData>
    <row r="1" spans="1:3" ht="40.35" customHeight="1">
      <c r="A1" s="46" t="s">
        <v>146</v>
      </c>
      <c r="B1" s="46" t="s">
        <v>147</v>
      </c>
      <c r="C1" s="46" t="s">
        <v>148</v>
      </c>
    </row>
    <row r="2" spans="1:3" ht="40.35" customHeight="1">
      <c r="A2" s="47" t="s">
        <v>207</v>
      </c>
      <c r="B2" s="47" t="s">
        <v>208</v>
      </c>
      <c r="C2" t="s">
        <v>209</v>
      </c>
    </row>
    <row r="3" spans="1:3" ht="40.35" customHeight="1">
      <c r="A3" s="131" t="s">
        <v>210</v>
      </c>
      <c r="B3" s="47" t="s">
        <v>211</v>
      </c>
      <c r="C3" s="47" t="s">
        <v>212</v>
      </c>
    </row>
    <row r="4" spans="1:3" ht="40.35" customHeight="1">
      <c r="A4" s="131" t="s">
        <v>213</v>
      </c>
      <c r="B4" s="47"/>
      <c r="C4" s="49"/>
    </row>
    <row r="5" spans="1:3" ht="40.35" customHeight="1">
      <c r="A5" s="47"/>
      <c r="B5" s="47"/>
      <c r="C5" s="47"/>
    </row>
    <row r="6" spans="1:3" ht="40.35" customHeight="1"/>
    <row r="7" spans="1:3" ht="40.35" customHeight="1"/>
    <row r="8" spans="1:3" ht="40.35" customHeight="1"/>
    <row r="9" spans="1:3" ht="40.35" customHeight="1"/>
    <row r="10" spans="1:3" ht="40.35" customHeight="1"/>
    <row r="11" spans="1:3" ht="40.35" customHeight="1"/>
    <row r="12" spans="1:3" ht="40.35" customHeight="1"/>
    <row r="13" spans="1:3" ht="40.35" customHeight="1"/>
    <row r="14" spans="1:3" ht="40.35" customHeight="1"/>
    <row r="15" spans="1:3" ht="40.35" customHeight="1"/>
    <row r="16" spans="1:3" ht="40.35" customHeight="1"/>
    <row r="17" ht="40.35" customHeight="1"/>
    <row r="18" ht="40.35" customHeight="1"/>
    <row r="19" ht="40.35" customHeight="1"/>
    <row r="20" ht="40.35" customHeight="1"/>
    <row r="21" ht="40.35" customHeight="1"/>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H28"/>
  <sheetViews>
    <sheetView topLeftCell="A8" zoomScale="74" zoomScaleNormal="100" workbookViewId="0">
      <selection activeCell="B20" sqref="B20"/>
    </sheetView>
  </sheetViews>
  <sheetFormatPr baseColWidth="10" defaultColWidth="11.44140625" defaultRowHeight="14.4"/>
  <cols>
    <col min="1" max="1" width="11.6640625" style="1" bestFit="1" customWidth="1"/>
    <col min="2" max="2" width="95.88671875" style="1" customWidth="1"/>
    <col min="3" max="3" width="10.6640625" style="2" bestFit="1" customWidth="1"/>
    <col min="4" max="4" width="11.44140625" style="2" customWidth="1"/>
    <col min="5" max="5" width="15.33203125" style="2" customWidth="1"/>
    <col min="6" max="6" width="12.33203125" style="2" bestFit="1" customWidth="1"/>
    <col min="7" max="7" width="14" style="1" customWidth="1"/>
    <col min="8" max="8" width="164" style="1" bestFit="1" customWidth="1"/>
    <col min="9" max="16384" width="11.44140625" style="1"/>
  </cols>
  <sheetData>
    <row r="1" spans="1:8" s="3" customFormat="1" ht="18">
      <c r="A1" s="57" t="s">
        <v>38</v>
      </c>
      <c r="B1" s="57" t="s">
        <v>3</v>
      </c>
      <c r="C1" s="57" t="s">
        <v>39</v>
      </c>
      <c r="D1" s="57" t="s">
        <v>17</v>
      </c>
      <c r="E1" s="57" t="s">
        <v>40</v>
      </c>
      <c r="F1" s="57" t="s">
        <v>41</v>
      </c>
      <c r="G1" s="58" t="s">
        <v>42</v>
      </c>
      <c r="H1" s="59" t="s">
        <v>43</v>
      </c>
    </row>
    <row r="2" spans="1:8" s="16" customFormat="1" ht="28.8">
      <c r="A2" s="90" t="s">
        <v>44</v>
      </c>
      <c r="B2" s="90" t="s">
        <v>45</v>
      </c>
      <c r="C2" s="91">
        <v>100</v>
      </c>
      <c r="D2" s="92">
        <v>1</v>
      </c>
      <c r="E2" s="92">
        <v>2</v>
      </c>
      <c r="F2" s="92">
        <v>2</v>
      </c>
      <c r="G2" s="92" t="s">
        <v>46</v>
      </c>
      <c r="H2" s="90"/>
    </row>
    <row r="3" spans="1:8">
      <c r="A3" s="90" t="s">
        <v>47</v>
      </c>
      <c r="B3" s="90" t="s">
        <v>48</v>
      </c>
      <c r="C3" s="91">
        <v>80</v>
      </c>
      <c r="D3" s="92">
        <v>1</v>
      </c>
      <c r="E3" s="92">
        <v>6</v>
      </c>
      <c r="F3" s="92">
        <v>3</v>
      </c>
      <c r="G3" s="113" t="s">
        <v>46</v>
      </c>
      <c r="H3" s="93" t="s">
        <v>49</v>
      </c>
    </row>
    <row r="4" spans="1:8" ht="28.8">
      <c r="A4" s="90" t="s">
        <v>50</v>
      </c>
      <c r="B4" s="90" t="s">
        <v>51</v>
      </c>
      <c r="C4" s="91">
        <v>70</v>
      </c>
      <c r="D4" s="92">
        <v>1</v>
      </c>
      <c r="E4" s="92">
        <v>5</v>
      </c>
      <c r="F4" s="92">
        <v>8</v>
      </c>
      <c r="G4" s="114" t="s">
        <v>46</v>
      </c>
      <c r="H4" s="90" t="s">
        <v>52</v>
      </c>
    </row>
    <row r="5" spans="1:8" ht="28.8">
      <c r="A5" s="90" t="s">
        <v>53</v>
      </c>
      <c r="B5" s="90" t="s">
        <v>54</v>
      </c>
      <c r="C5" s="91">
        <v>60</v>
      </c>
      <c r="D5" s="92">
        <v>1</v>
      </c>
      <c r="E5" s="92">
        <v>7</v>
      </c>
      <c r="F5" s="92">
        <v>5</v>
      </c>
      <c r="G5" s="114" t="s">
        <v>46</v>
      </c>
      <c r="H5" s="90" t="s">
        <v>55</v>
      </c>
    </row>
    <row r="6" spans="1:8" ht="33" customHeight="1">
      <c r="A6" s="97" t="s">
        <v>56</v>
      </c>
      <c r="B6" s="97" t="s">
        <v>57</v>
      </c>
      <c r="C6" s="98">
        <v>100</v>
      </c>
      <c r="D6" s="99">
        <v>2</v>
      </c>
      <c r="E6" s="99">
        <v>3</v>
      </c>
      <c r="F6" s="117" t="s">
        <v>58</v>
      </c>
      <c r="G6" s="115" t="s">
        <v>46</v>
      </c>
      <c r="H6" s="111" t="s">
        <v>59</v>
      </c>
    </row>
    <row r="7" spans="1:8" ht="32.25" customHeight="1">
      <c r="A7" s="94" t="s">
        <v>60</v>
      </c>
      <c r="B7" s="94" t="s">
        <v>61</v>
      </c>
      <c r="C7" s="95">
        <v>70</v>
      </c>
      <c r="D7" s="96">
        <v>2</v>
      </c>
      <c r="E7" s="96">
        <v>5</v>
      </c>
      <c r="F7" s="96">
        <v>3</v>
      </c>
      <c r="G7" s="116" t="s">
        <v>46</v>
      </c>
      <c r="H7" s="94" t="s">
        <v>62</v>
      </c>
    </row>
    <row r="8" spans="1:8" ht="30.75" customHeight="1">
      <c r="A8" s="94" t="s">
        <v>63</v>
      </c>
      <c r="B8" s="94" t="s">
        <v>64</v>
      </c>
      <c r="C8" s="95">
        <v>60</v>
      </c>
      <c r="D8" s="96">
        <v>2</v>
      </c>
      <c r="E8" s="96">
        <v>10</v>
      </c>
      <c r="F8" s="96">
        <v>10</v>
      </c>
      <c r="G8" s="116" t="s">
        <v>46</v>
      </c>
      <c r="H8" s="94" t="s">
        <v>65</v>
      </c>
    </row>
    <row r="9" spans="1:8" ht="36" customHeight="1">
      <c r="A9" s="94" t="s">
        <v>66</v>
      </c>
      <c r="B9" s="94" t="s">
        <v>67</v>
      </c>
      <c r="C9" s="95">
        <v>50</v>
      </c>
      <c r="D9" s="96">
        <v>2</v>
      </c>
      <c r="E9" s="96">
        <v>6</v>
      </c>
      <c r="F9" s="96">
        <v>6</v>
      </c>
      <c r="G9" s="116" t="s">
        <v>46</v>
      </c>
      <c r="H9" s="94" t="s">
        <v>68</v>
      </c>
    </row>
    <row r="10" spans="1:8" ht="38.25" customHeight="1">
      <c r="A10" s="94" t="s">
        <v>69</v>
      </c>
      <c r="B10" s="94" t="s">
        <v>70</v>
      </c>
      <c r="C10" s="95">
        <v>40</v>
      </c>
      <c r="D10" s="96">
        <v>2</v>
      </c>
      <c r="E10" s="96">
        <v>9</v>
      </c>
      <c r="F10" s="96">
        <v>9</v>
      </c>
      <c r="G10" s="116" t="s">
        <v>46</v>
      </c>
      <c r="H10" s="94" t="s">
        <v>71</v>
      </c>
    </row>
    <row r="11" spans="1:8" ht="29.25" customHeight="1">
      <c r="A11" s="94" t="s">
        <v>72</v>
      </c>
      <c r="B11" s="94" t="s">
        <v>73</v>
      </c>
      <c r="C11" s="96">
        <v>30</v>
      </c>
      <c r="D11" s="96">
        <v>2</v>
      </c>
      <c r="E11" s="96">
        <v>9</v>
      </c>
      <c r="F11" s="96">
        <v>9</v>
      </c>
      <c r="G11" s="116" t="s">
        <v>46</v>
      </c>
      <c r="H11" s="94" t="s">
        <v>74</v>
      </c>
    </row>
    <row r="12" spans="1:8" ht="28.8">
      <c r="A12" s="97" t="s">
        <v>75</v>
      </c>
      <c r="B12" s="111" t="s">
        <v>76</v>
      </c>
      <c r="C12" s="112">
        <v>20</v>
      </c>
      <c r="D12" s="112">
        <v>2</v>
      </c>
      <c r="E12" s="112">
        <v>0.5</v>
      </c>
      <c r="F12" s="112">
        <v>1</v>
      </c>
      <c r="G12" s="112" t="s">
        <v>46</v>
      </c>
      <c r="H12" s="119" t="s">
        <v>77</v>
      </c>
    </row>
    <row r="13" spans="1:8" ht="28.8">
      <c r="A13" s="118" t="s">
        <v>78</v>
      </c>
      <c r="B13" s="110" t="s">
        <v>79</v>
      </c>
      <c r="C13" s="112">
        <v>10</v>
      </c>
      <c r="D13" s="112">
        <v>2</v>
      </c>
      <c r="E13" s="112">
        <v>4</v>
      </c>
      <c r="F13" s="112">
        <v>4</v>
      </c>
      <c r="G13" s="112" t="s">
        <v>46</v>
      </c>
      <c r="H13" s="119" t="s">
        <v>80</v>
      </c>
    </row>
    <row r="14" spans="1:8" s="121" customFormat="1" ht="28.8">
      <c r="A14" s="120" t="s">
        <v>81</v>
      </c>
      <c r="B14" s="136" t="s">
        <v>82</v>
      </c>
      <c r="C14" s="137"/>
      <c r="D14" s="137"/>
      <c r="E14" s="137"/>
      <c r="F14" s="137"/>
      <c r="G14" s="136"/>
      <c r="H14" s="136"/>
    </row>
    <row r="15" spans="1:8" s="121" customFormat="1" ht="28.8">
      <c r="A15" s="120" t="s">
        <v>83</v>
      </c>
      <c r="B15" s="120" t="s">
        <v>84</v>
      </c>
      <c r="C15" s="120"/>
      <c r="D15" s="120"/>
      <c r="E15" s="120"/>
      <c r="F15" s="120"/>
      <c r="G15" s="120"/>
      <c r="H15" s="120"/>
    </row>
    <row r="16" spans="1:8" s="121" customFormat="1" ht="28.8">
      <c r="A16" s="120" t="s">
        <v>85</v>
      </c>
      <c r="B16" s="120" t="s">
        <v>86</v>
      </c>
      <c r="C16" s="120"/>
      <c r="D16" s="120"/>
      <c r="E16" s="120"/>
      <c r="F16" s="120"/>
      <c r="G16" s="120"/>
      <c r="H16" s="120"/>
    </row>
    <row r="17" spans="1:8" s="135" customFormat="1">
      <c r="A17" s="141" t="s">
        <v>87</v>
      </c>
      <c r="B17" s="141" t="s">
        <v>88</v>
      </c>
      <c r="C17" s="141"/>
      <c r="D17" s="141"/>
      <c r="E17" s="141"/>
      <c r="F17" s="141"/>
      <c r="G17" s="141"/>
      <c r="H17" s="141"/>
    </row>
    <row r="18" spans="1:8">
      <c r="A18" s="142" t="s">
        <v>89</v>
      </c>
      <c r="B18" s="142" t="s">
        <v>90</v>
      </c>
      <c r="C18" s="142"/>
      <c r="D18" s="142"/>
      <c r="E18" s="142"/>
      <c r="F18" s="142"/>
      <c r="G18" s="142"/>
      <c r="H18" s="142"/>
    </row>
    <row r="19" spans="1:8">
      <c r="A19" s="15"/>
    </row>
    <row r="20" spans="1:8">
      <c r="A20" s="15"/>
    </row>
    <row r="21" spans="1:8">
      <c r="A21" s="90"/>
      <c r="B21" s="131" t="s">
        <v>91</v>
      </c>
    </row>
    <row r="22" spans="1:8">
      <c r="A22" s="143"/>
      <c r="B22" s="144" t="s">
        <v>92</v>
      </c>
    </row>
    <row r="23" spans="1:8">
      <c r="A23" s="139"/>
      <c r="B23" s="86" t="s">
        <v>93</v>
      </c>
    </row>
    <row r="24" spans="1:8">
      <c r="A24" s="136"/>
      <c r="B24" s="140" t="s">
        <v>94</v>
      </c>
    </row>
    <row r="25" spans="1:8">
      <c r="A25" s="100"/>
      <c r="B25" s="76" t="s">
        <v>95</v>
      </c>
    </row>
    <row r="26" spans="1:8">
      <c r="A26" s="15"/>
    </row>
    <row r="27" spans="1:8">
      <c r="A27" s="15"/>
    </row>
    <row r="28" spans="1:8">
      <c r="A28" s="15"/>
    </row>
  </sheetData>
  <autoFilter ref="A1:D12" xr:uid="{00000000-0009-0000-0000-000001000000}">
    <sortState xmlns:xlrd2="http://schemas.microsoft.com/office/spreadsheetml/2017/richdata2" ref="A2:I60">
      <sortCondition descending="1" ref="B1:B55"/>
    </sortState>
  </autoFilter>
  <sortState xmlns:xlrd2="http://schemas.microsoft.com/office/spreadsheetml/2017/richdata2" ref="A1:ID63">
    <sortCondition descending="1" ref="C1:C63"/>
  </sortState>
  <phoneticPr fontId="15" type="noConversion"/>
  <pageMargins left="0.70866141732283472" right="0.70866141732283472" top="0.74803149606299213" bottom="0.74803149606299213" header="0.31496062992125984" footer="0.31496062992125984"/>
  <pageSetup paperSize="9" scale="62"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E37"/>
  <sheetViews>
    <sheetView zoomScale="99" zoomScaleNormal="100" workbookViewId="0">
      <selection activeCell="B47" sqref="B47"/>
    </sheetView>
  </sheetViews>
  <sheetFormatPr baseColWidth="10" defaultColWidth="11.44140625" defaultRowHeight="14.4"/>
  <cols>
    <col min="1" max="1" width="12.33203125" style="1" customWidth="1"/>
    <col min="2" max="2" width="94.33203125" style="1" bestFit="1" customWidth="1"/>
    <col min="3" max="3" width="12.6640625" style="2" bestFit="1" customWidth="1"/>
    <col min="4" max="4" width="43.109375" style="1" customWidth="1"/>
    <col min="5" max="5" width="131.109375" style="1" customWidth="1"/>
    <col min="6" max="16384" width="11.44140625" style="1"/>
  </cols>
  <sheetData>
    <row r="1" spans="1:5" s="17" customFormat="1" ht="21.75" customHeight="1">
      <c r="A1" s="73" t="s">
        <v>38</v>
      </c>
      <c r="B1" s="73" t="s">
        <v>3</v>
      </c>
      <c r="C1" s="73" t="s">
        <v>40</v>
      </c>
      <c r="D1" s="84" t="s">
        <v>43</v>
      </c>
      <c r="E1" s="22"/>
    </row>
    <row r="2" spans="1:5" s="17" customFormat="1" ht="21.75" customHeight="1">
      <c r="A2" s="74"/>
      <c r="B2" s="74"/>
      <c r="C2" s="74">
        <f>C3+C7+C10+C15</f>
        <v>25</v>
      </c>
      <c r="D2" s="80"/>
      <c r="E2" s="22"/>
    </row>
    <row r="3" spans="1:5" s="17" customFormat="1" ht="28.8">
      <c r="A3" s="81" t="s">
        <v>44</v>
      </c>
      <c r="B3" s="81" t="s">
        <v>45</v>
      </c>
      <c r="C3" s="82">
        <f>SUM(C4:C6)</f>
        <v>2</v>
      </c>
      <c r="D3" s="81"/>
      <c r="E3" s="22"/>
    </row>
    <row r="4" spans="1:5" s="17" customFormat="1" ht="18">
      <c r="A4" s="77" t="s">
        <v>96</v>
      </c>
      <c r="B4" s="77" t="s">
        <v>97</v>
      </c>
      <c r="C4" s="83">
        <v>0.5</v>
      </c>
      <c r="D4" s="77"/>
      <c r="E4" s="22"/>
    </row>
    <row r="5" spans="1:5" s="17" customFormat="1" ht="18">
      <c r="A5" s="77" t="s">
        <v>98</v>
      </c>
      <c r="B5" s="77" t="s">
        <v>99</v>
      </c>
      <c r="C5" s="83">
        <v>0.5</v>
      </c>
      <c r="D5" s="77"/>
      <c r="E5" s="22"/>
    </row>
    <row r="6" spans="1:5" s="17" customFormat="1" ht="18">
      <c r="A6" s="77" t="s">
        <v>100</v>
      </c>
      <c r="B6" s="77" t="s">
        <v>101</v>
      </c>
      <c r="C6" s="83">
        <v>1</v>
      </c>
      <c r="D6" s="77"/>
      <c r="E6" s="22"/>
    </row>
    <row r="7" spans="1:5" ht="16.350000000000001" customHeight="1">
      <c r="A7" s="81" t="s">
        <v>47</v>
      </c>
      <c r="B7" s="81" t="s">
        <v>48</v>
      </c>
      <c r="C7" s="82">
        <f>SUM(C8:C9)</f>
        <v>6</v>
      </c>
      <c r="D7" s="81"/>
    </row>
    <row r="8" spans="1:5">
      <c r="A8" s="76" t="s">
        <v>102</v>
      </c>
      <c r="B8" s="76" t="s">
        <v>103</v>
      </c>
      <c r="C8" s="78">
        <v>5</v>
      </c>
      <c r="D8" s="76"/>
    </row>
    <row r="9" spans="1:5" ht="28.8">
      <c r="A9" s="76" t="s">
        <v>104</v>
      </c>
      <c r="B9" s="76" t="s">
        <v>105</v>
      </c>
      <c r="C9" s="78">
        <v>1</v>
      </c>
      <c r="D9" s="76"/>
    </row>
    <row r="10" spans="1:5" ht="28.8">
      <c r="A10" s="81" t="s">
        <v>50</v>
      </c>
      <c r="B10" s="81" t="s">
        <v>106</v>
      </c>
      <c r="C10" s="82">
        <f>SUM(C11:C14)</f>
        <v>10</v>
      </c>
      <c r="D10" s="81"/>
    </row>
    <row r="11" spans="1:5">
      <c r="A11" s="76" t="s">
        <v>107</v>
      </c>
      <c r="B11" s="76" t="s">
        <v>108</v>
      </c>
      <c r="C11" s="78">
        <v>2</v>
      </c>
      <c r="D11" s="76"/>
    </row>
    <row r="12" spans="1:5">
      <c r="A12" s="76" t="s">
        <v>109</v>
      </c>
      <c r="B12" s="76" t="s">
        <v>110</v>
      </c>
      <c r="C12" s="78">
        <v>1</v>
      </c>
      <c r="D12" s="76"/>
    </row>
    <row r="13" spans="1:5">
      <c r="A13" s="76" t="s">
        <v>111</v>
      </c>
      <c r="B13" s="76" t="s">
        <v>112</v>
      </c>
      <c r="C13" s="78">
        <v>2</v>
      </c>
      <c r="D13" s="76"/>
    </row>
    <row r="14" spans="1:5" ht="28.8">
      <c r="A14" s="76" t="s">
        <v>113</v>
      </c>
      <c r="B14" s="76" t="s">
        <v>114</v>
      </c>
      <c r="C14" s="78">
        <v>5</v>
      </c>
      <c r="D14" s="76"/>
    </row>
    <row r="15" spans="1:5" ht="28.8">
      <c r="A15" s="81" t="s">
        <v>53</v>
      </c>
      <c r="B15" s="81" t="s">
        <v>54</v>
      </c>
      <c r="C15" s="82">
        <f>SUM(C16:C19)</f>
        <v>7</v>
      </c>
      <c r="D15" s="81"/>
    </row>
    <row r="16" spans="1:5" ht="28.8">
      <c r="A16" s="76" t="s">
        <v>115</v>
      </c>
      <c r="B16" s="76" t="s">
        <v>116</v>
      </c>
      <c r="C16" s="78">
        <v>1</v>
      </c>
      <c r="D16" s="76"/>
    </row>
    <row r="17" spans="1:4">
      <c r="A17" s="76" t="s">
        <v>117</v>
      </c>
      <c r="B17" s="76" t="s">
        <v>118</v>
      </c>
      <c r="C17" s="78">
        <v>2</v>
      </c>
      <c r="D17" s="76"/>
    </row>
    <row r="18" spans="1:4">
      <c r="A18" s="76" t="s">
        <v>119</v>
      </c>
      <c r="B18" s="76" t="s">
        <v>120</v>
      </c>
      <c r="C18" s="78">
        <v>1</v>
      </c>
      <c r="D18" s="76"/>
    </row>
    <row r="19" spans="1:4" ht="28.8">
      <c r="A19" s="76" t="s">
        <v>121</v>
      </c>
      <c r="B19" s="76" t="s">
        <v>122</v>
      </c>
      <c r="C19" s="78">
        <v>3</v>
      </c>
      <c r="D19" s="76"/>
    </row>
    <row r="20" spans="1:4">
      <c r="C20" s="1"/>
    </row>
    <row r="21" spans="1:4">
      <c r="C21" s="1"/>
    </row>
    <row r="22" spans="1:4">
      <c r="C22" s="1"/>
    </row>
    <row r="23" spans="1:4">
      <c r="C23" s="1"/>
    </row>
    <row r="24" spans="1:4">
      <c r="C24" s="1"/>
    </row>
    <row r="25" spans="1:4">
      <c r="C25" s="1"/>
    </row>
    <row r="26" spans="1:4">
      <c r="C26" s="1"/>
    </row>
    <row r="27" spans="1:4">
      <c r="C27" s="1"/>
    </row>
    <row r="28" spans="1:4">
      <c r="C28" s="1"/>
    </row>
    <row r="29" spans="1:4">
      <c r="C29" s="1"/>
    </row>
    <row r="30" spans="1:4">
      <c r="C30" s="1"/>
    </row>
    <row r="31" spans="1:4">
      <c r="C31" s="1"/>
    </row>
    <row r="32" spans="1:4">
      <c r="C32" s="1"/>
    </row>
    <row r="33" spans="3:3">
      <c r="C33" s="1"/>
    </row>
    <row r="34" spans="3:3">
      <c r="C34" s="1"/>
    </row>
    <row r="35" spans="3:3">
      <c r="C35" s="1"/>
    </row>
    <row r="36" spans="3:3">
      <c r="C36" s="1"/>
    </row>
    <row r="37" spans="3:3">
      <c r="C37" s="1"/>
    </row>
  </sheetData>
  <phoneticPr fontId="15"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U46"/>
  <sheetViews>
    <sheetView topLeftCell="A8" zoomScale="89" zoomScaleNormal="85" workbookViewId="0">
      <selection activeCell="E6" sqref="E6"/>
    </sheetView>
  </sheetViews>
  <sheetFormatPr baseColWidth="10" defaultColWidth="11.44140625" defaultRowHeight="14.4"/>
  <cols>
    <col min="1" max="1" width="12.33203125" style="1" customWidth="1"/>
    <col min="2" max="2" width="112.44140625" style="1" customWidth="1"/>
    <col min="3" max="3" width="19.33203125" style="2" bestFit="1" customWidth="1"/>
    <col min="4" max="4" width="15.6640625" style="1" bestFit="1" customWidth="1"/>
    <col min="5" max="14" width="7" style="24" bestFit="1" customWidth="1"/>
    <col min="15" max="15" width="7" style="1" bestFit="1" customWidth="1"/>
    <col min="16" max="17" width="6" style="1" customWidth="1"/>
    <col min="18" max="18" width="5.6640625" style="1" customWidth="1"/>
    <col min="19" max="19" width="7" style="1" bestFit="1" customWidth="1"/>
    <col min="20" max="20" width="5.109375" style="1" customWidth="1"/>
    <col min="21" max="21" width="7.6640625" style="1" customWidth="1"/>
    <col min="22" max="16384" width="11.44140625" style="1"/>
  </cols>
  <sheetData>
    <row r="2" spans="1:21">
      <c r="A2" s="28"/>
      <c r="B2" s="28"/>
      <c r="C2" s="18"/>
      <c r="D2" s="18"/>
      <c r="E2" s="23"/>
      <c r="F2" s="23"/>
      <c r="G2" s="23"/>
      <c r="H2" s="23"/>
      <c r="I2" s="23"/>
      <c r="J2" s="23"/>
      <c r="K2" s="23"/>
      <c r="L2" s="23"/>
      <c r="M2" s="23"/>
      <c r="N2" s="23"/>
    </row>
    <row r="3" spans="1:21" ht="34.5" customHeight="1">
      <c r="A3" s="29"/>
      <c r="B3" s="30"/>
      <c r="C3" s="18"/>
      <c r="D3" s="18"/>
      <c r="E3" s="61" t="str">
        <f>IF(E4=0," ",CHOOSE(WEEKDAY(E4,2),"L","M","X","J","V","S","D"))</f>
        <v>L</v>
      </c>
      <c r="F3" s="61" t="str">
        <f t="shared" ref="F3:T3" si="0">IF(F4=0," ",CHOOSE(WEEKDAY(F4,2),"L","M","X","J","V","S","D"))</f>
        <v>M</v>
      </c>
      <c r="G3" s="61" t="str">
        <f t="shared" si="0"/>
        <v>X</v>
      </c>
      <c r="H3" s="61" t="str">
        <f t="shared" si="0"/>
        <v>J</v>
      </c>
      <c r="I3" s="61" t="str">
        <f t="shared" si="0"/>
        <v>V</v>
      </c>
      <c r="J3" s="61" t="str">
        <f t="shared" si="0"/>
        <v>S</v>
      </c>
      <c r="K3" s="61" t="str">
        <f t="shared" si="0"/>
        <v>D</v>
      </c>
      <c r="L3" s="61" t="str">
        <f t="shared" si="0"/>
        <v>L</v>
      </c>
      <c r="M3" s="61" t="str">
        <f t="shared" si="0"/>
        <v>M</v>
      </c>
      <c r="N3" s="61" t="str">
        <f t="shared" si="0"/>
        <v>X</v>
      </c>
      <c r="O3" s="61" t="str">
        <f t="shared" si="0"/>
        <v>J</v>
      </c>
      <c r="P3" s="61" t="str">
        <f t="shared" si="0"/>
        <v>V</v>
      </c>
      <c r="Q3" s="61" t="str">
        <f t="shared" si="0"/>
        <v>S</v>
      </c>
      <c r="R3" s="61" t="str">
        <f t="shared" si="0"/>
        <v>D</v>
      </c>
      <c r="S3" s="61" t="str">
        <f t="shared" si="0"/>
        <v>L</v>
      </c>
      <c r="T3" s="61" t="str">
        <f t="shared" si="0"/>
        <v>M</v>
      </c>
      <c r="U3" s="61" t="str">
        <f>IF(U4=0," ",CHOOSE(WEEKDAY(U4,2),"L","M","X","J","V","S","D"))</f>
        <v>X</v>
      </c>
    </row>
    <row r="4" spans="1:21" ht="44.25" customHeight="1">
      <c r="A4" s="20"/>
      <c r="B4" s="20"/>
      <c r="C4" s="20"/>
      <c r="D4" s="20"/>
      <c r="E4" s="62">
        <v>45201</v>
      </c>
      <c r="F4" s="62">
        <v>45202</v>
      </c>
      <c r="G4" s="62">
        <v>45203</v>
      </c>
      <c r="H4" s="62">
        <v>45204</v>
      </c>
      <c r="I4" s="62">
        <v>45205</v>
      </c>
      <c r="J4" s="62">
        <v>45206</v>
      </c>
      <c r="K4" s="62">
        <v>45207</v>
      </c>
      <c r="L4" s="62">
        <v>45208</v>
      </c>
      <c r="M4" s="62">
        <v>45209</v>
      </c>
      <c r="N4" s="62">
        <v>45210</v>
      </c>
      <c r="O4" s="62">
        <v>45211</v>
      </c>
      <c r="P4" s="62">
        <v>45212</v>
      </c>
      <c r="Q4" s="62">
        <v>45213</v>
      </c>
      <c r="R4" s="62">
        <v>45214</v>
      </c>
      <c r="S4" s="62">
        <v>45215</v>
      </c>
      <c r="T4" s="62">
        <v>45216</v>
      </c>
      <c r="U4" s="62">
        <v>45217</v>
      </c>
    </row>
    <row r="5" spans="1:21">
      <c r="A5" s="20"/>
      <c r="B5" s="20"/>
      <c r="C5" s="20"/>
      <c r="D5" s="20"/>
      <c r="E5" s="63" t="str">
        <f ca="1">IF(AND(D4&lt;TODAY(),TODAY()&lt;(E4+1),E4&lt;&gt;""),"ACTUAL","")</f>
        <v/>
      </c>
      <c r="F5" s="63" t="str">
        <f t="shared" ref="F5:T5" ca="1" si="1">IF(AND(E4&lt;TODAY(),TODAY()&lt;(F4+1),F4&lt;&gt;""),"ACTUAL","")</f>
        <v/>
      </c>
      <c r="G5" s="63" t="str">
        <f t="shared" ca="1" si="1"/>
        <v/>
      </c>
      <c r="H5" s="63" t="str">
        <f t="shared" ca="1" si="1"/>
        <v/>
      </c>
      <c r="I5" s="63" t="str">
        <f t="shared" ca="1" si="1"/>
        <v/>
      </c>
      <c r="J5" s="63" t="str">
        <f t="shared" ca="1" si="1"/>
        <v/>
      </c>
      <c r="K5" s="63" t="str">
        <f t="shared" ca="1" si="1"/>
        <v/>
      </c>
      <c r="L5" s="63" t="str">
        <f t="shared" ca="1" si="1"/>
        <v/>
      </c>
      <c r="M5" s="63" t="str">
        <f t="shared" ca="1" si="1"/>
        <v/>
      </c>
      <c r="N5" s="63" t="str">
        <f t="shared" ca="1" si="1"/>
        <v/>
      </c>
      <c r="O5" s="63" t="str">
        <f t="shared" ca="1" si="1"/>
        <v/>
      </c>
      <c r="P5" s="63" t="str">
        <f t="shared" ca="1" si="1"/>
        <v/>
      </c>
      <c r="Q5" s="63" t="str">
        <f t="shared" ca="1" si="1"/>
        <v/>
      </c>
      <c r="R5" s="63" t="str">
        <f t="shared" ca="1" si="1"/>
        <v/>
      </c>
      <c r="S5" s="63" t="str">
        <f t="shared" ca="1" si="1"/>
        <v/>
      </c>
      <c r="T5" s="63" t="str">
        <f t="shared" ca="1" si="1"/>
        <v/>
      </c>
      <c r="U5" s="63" t="str">
        <f ca="1">IF(AND(T4&lt;TODAY(),TODAY()&lt;(U4+1),U4&lt;&gt;""),"ACTUAL","")</f>
        <v/>
      </c>
    </row>
    <row r="6" spans="1:21" ht="15.6">
      <c r="A6" s="180" t="s">
        <v>123</v>
      </c>
      <c r="B6" s="181"/>
      <c r="C6" s="182"/>
      <c r="D6" s="64">
        <f>COUNTIF(D10:D902,"&gt;0")</f>
        <v>13</v>
      </c>
      <c r="E6" s="103">
        <f>COUNTIF(E10:E902,"&gt;0")</f>
        <v>13</v>
      </c>
      <c r="F6" s="103">
        <f t="shared" ref="F6:U6" si="2">COUNTIF(F10:F902,"&gt;0")</f>
        <v>13</v>
      </c>
      <c r="G6" s="103">
        <f t="shared" si="2"/>
        <v>10</v>
      </c>
      <c r="H6" s="103">
        <f t="shared" si="2"/>
        <v>10</v>
      </c>
      <c r="I6" s="103">
        <f t="shared" si="2"/>
        <v>10</v>
      </c>
      <c r="J6" s="103">
        <f t="shared" si="2"/>
        <v>10</v>
      </c>
      <c r="K6" s="103">
        <f t="shared" si="2"/>
        <v>10</v>
      </c>
      <c r="L6" s="103">
        <f t="shared" si="2"/>
        <v>10</v>
      </c>
      <c r="M6" s="103">
        <f t="shared" si="2"/>
        <v>10</v>
      </c>
      <c r="N6" s="103">
        <f t="shared" si="2"/>
        <v>10</v>
      </c>
      <c r="O6" s="103">
        <f t="shared" si="2"/>
        <v>9</v>
      </c>
      <c r="P6" s="103">
        <f t="shared" si="2"/>
        <v>9</v>
      </c>
      <c r="Q6" s="103">
        <f t="shared" si="2"/>
        <v>9</v>
      </c>
      <c r="R6" s="103">
        <f t="shared" si="2"/>
        <v>9</v>
      </c>
      <c r="S6" s="103">
        <f t="shared" si="2"/>
        <v>9</v>
      </c>
      <c r="T6" s="103">
        <f t="shared" si="2"/>
        <v>7</v>
      </c>
      <c r="U6" s="103">
        <f t="shared" si="2"/>
        <v>0</v>
      </c>
    </row>
    <row r="7" spans="1:21" ht="15.6">
      <c r="A7" s="180" t="s">
        <v>124</v>
      </c>
      <c r="B7" s="181"/>
      <c r="C7" s="182"/>
      <c r="D7" s="66">
        <f>SUM(D10:D935)</f>
        <v>25</v>
      </c>
      <c r="E7" s="67">
        <f>IF(SUM(E10:E22)&gt;=0,SUM(E10:E22),#N/A)</f>
        <v>25</v>
      </c>
      <c r="F7" s="67">
        <f t="shared" ref="F7:U7" si="3">IF(SUM(F10:F22)&gt;=0,SUM(F10:F22),#N/A)</f>
        <v>25</v>
      </c>
      <c r="G7" s="67">
        <f t="shared" si="3"/>
        <v>23</v>
      </c>
      <c r="H7" s="67">
        <f t="shared" si="3"/>
        <v>23</v>
      </c>
      <c r="I7" s="67">
        <f t="shared" si="3"/>
        <v>23</v>
      </c>
      <c r="J7" s="67">
        <f t="shared" si="3"/>
        <v>23</v>
      </c>
      <c r="K7" s="67">
        <f t="shared" si="3"/>
        <v>23</v>
      </c>
      <c r="L7" s="67">
        <f t="shared" si="3"/>
        <v>23</v>
      </c>
      <c r="M7" s="67">
        <f t="shared" si="3"/>
        <v>23</v>
      </c>
      <c r="N7" s="67">
        <f t="shared" si="3"/>
        <v>23</v>
      </c>
      <c r="O7" s="67">
        <f t="shared" si="3"/>
        <v>19</v>
      </c>
      <c r="P7" s="67">
        <f t="shared" si="3"/>
        <v>19</v>
      </c>
      <c r="Q7" s="67">
        <f t="shared" si="3"/>
        <v>19</v>
      </c>
      <c r="R7" s="67">
        <f t="shared" si="3"/>
        <v>19</v>
      </c>
      <c r="S7" s="67">
        <f t="shared" si="3"/>
        <v>17</v>
      </c>
      <c r="T7" s="67">
        <f t="shared" si="3"/>
        <v>13</v>
      </c>
      <c r="U7" s="67">
        <f t="shared" si="3"/>
        <v>0</v>
      </c>
    </row>
    <row r="9" spans="1:21" s="17" customFormat="1" ht="13.5" customHeight="1">
      <c r="A9" s="75" t="s">
        <v>38</v>
      </c>
      <c r="B9" s="74" t="s">
        <v>3</v>
      </c>
      <c r="C9" s="74" t="s">
        <v>125</v>
      </c>
      <c r="D9" s="74" t="s">
        <v>40</v>
      </c>
      <c r="E9" s="183" t="s">
        <v>126</v>
      </c>
      <c r="F9" s="183"/>
      <c r="G9" s="183"/>
      <c r="H9" s="183"/>
      <c r="I9" s="183"/>
      <c r="J9" s="183"/>
      <c r="K9" s="183"/>
      <c r="L9" s="183"/>
      <c r="M9" s="183"/>
      <c r="N9" s="183"/>
      <c r="O9" s="183"/>
      <c r="P9" s="183"/>
      <c r="Q9" s="183"/>
      <c r="R9" s="183"/>
      <c r="S9" s="183"/>
      <c r="T9" s="183"/>
      <c r="U9" s="183"/>
    </row>
    <row r="10" spans="1:21" s="17" customFormat="1" ht="13.5" customHeight="1">
      <c r="A10" s="72" t="s">
        <v>96</v>
      </c>
      <c r="B10" s="76" t="s">
        <v>127</v>
      </c>
      <c r="C10" s="76" t="s">
        <v>128</v>
      </c>
      <c r="D10" s="78">
        <v>0.5</v>
      </c>
      <c r="E10" s="78">
        <v>0.5</v>
      </c>
      <c r="F10" s="78">
        <v>0.5</v>
      </c>
      <c r="G10" s="78">
        <v>0</v>
      </c>
      <c r="H10" s="78">
        <v>0</v>
      </c>
      <c r="I10" s="78">
        <v>0</v>
      </c>
      <c r="J10" s="78">
        <v>0</v>
      </c>
      <c r="K10" s="78">
        <v>0</v>
      </c>
      <c r="L10" s="78">
        <v>0</v>
      </c>
      <c r="M10" s="78">
        <v>0</v>
      </c>
      <c r="N10" s="78">
        <v>0</v>
      </c>
      <c r="O10" s="78">
        <v>0</v>
      </c>
      <c r="P10" s="78">
        <v>0</v>
      </c>
      <c r="Q10" s="78">
        <v>0</v>
      </c>
      <c r="R10" s="78">
        <v>0</v>
      </c>
      <c r="S10" s="78">
        <v>0</v>
      </c>
      <c r="T10" s="78">
        <v>0</v>
      </c>
      <c r="U10" s="78">
        <v>0</v>
      </c>
    </row>
    <row r="11" spans="1:21" s="17" customFormat="1" ht="13.5" customHeight="1">
      <c r="A11" s="72" t="s">
        <v>98</v>
      </c>
      <c r="B11" s="77" t="s">
        <v>99</v>
      </c>
      <c r="C11" s="76" t="s">
        <v>129</v>
      </c>
      <c r="D11" s="78">
        <v>0.5</v>
      </c>
      <c r="E11" s="78">
        <v>0.5</v>
      </c>
      <c r="F11" s="78">
        <v>0.5</v>
      </c>
      <c r="G11" s="78">
        <v>0</v>
      </c>
      <c r="H11" s="78">
        <v>0</v>
      </c>
      <c r="I11" s="78">
        <v>0</v>
      </c>
      <c r="J11" s="78">
        <v>0</v>
      </c>
      <c r="K11" s="78">
        <v>0</v>
      </c>
      <c r="L11" s="78">
        <v>0</v>
      </c>
      <c r="M11" s="78">
        <v>0</v>
      </c>
      <c r="N11" s="78">
        <v>0</v>
      </c>
      <c r="O11" s="78">
        <v>0</v>
      </c>
      <c r="P11" s="78">
        <v>0</v>
      </c>
      <c r="Q11" s="78">
        <v>0</v>
      </c>
      <c r="R11" s="78">
        <v>0</v>
      </c>
      <c r="S11" s="78">
        <v>0</v>
      </c>
      <c r="T11" s="78">
        <v>0</v>
      </c>
      <c r="U11" s="78">
        <v>0</v>
      </c>
    </row>
    <row r="12" spans="1:21" ht="15" customHeight="1">
      <c r="A12" s="72" t="s">
        <v>100</v>
      </c>
      <c r="B12" s="77" t="s">
        <v>101</v>
      </c>
      <c r="C12" s="76" t="s">
        <v>129</v>
      </c>
      <c r="D12" s="78">
        <v>1</v>
      </c>
      <c r="E12" s="78">
        <v>1</v>
      </c>
      <c r="F12" s="78">
        <v>1</v>
      </c>
      <c r="G12" s="78">
        <v>0</v>
      </c>
      <c r="H12" s="78">
        <v>0</v>
      </c>
      <c r="I12" s="78">
        <v>0</v>
      </c>
      <c r="J12" s="78">
        <v>0</v>
      </c>
      <c r="K12" s="78">
        <v>0</v>
      </c>
      <c r="L12" s="78">
        <v>0</v>
      </c>
      <c r="M12" s="78">
        <v>0</v>
      </c>
      <c r="N12" s="78">
        <v>0</v>
      </c>
      <c r="O12" s="78">
        <v>0</v>
      </c>
      <c r="P12" s="78">
        <v>0</v>
      </c>
      <c r="Q12" s="78">
        <v>0</v>
      </c>
      <c r="R12" s="78">
        <v>0</v>
      </c>
      <c r="S12" s="78">
        <v>0</v>
      </c>
      <c r="T12" s="78">
        <v>0</v>
      </c>
      <c r="U12" s="78">
        <v>0</v>
      </c>
    </row>
    <row r="13" spans="1:21">
      <c r="A13" s="1" t="s">
        <v>102</v>
      </c>
      <c r="B13" s="76" t="s">
        <v>103</v>
      </c>
      <c r="C13" s="76" t="s">
        <v>6</v>
      </c>
      <c r="D13" s="78">
        <v>5</v>
      </c>
      <c r="E13" s="78">
        <v>5</v>
      </c>
      <c r="F13" s="78">
        <v>5</v>
      </c>
      <c r="G13" s="78">
        <v>5</v>
      </c>
      <c r="H13" s="78">
        <v>5</v>
      </c>
      <c r="I13" s="78">
        <v>5</v>
      </c>
      <c r="J13" s="78">
        <v>5</v>
      </c>
      <c r="K13" s="78">
        <v>5</v>
      </c>
      <c r="L13" s="78">
        <v>5</v>
      </c>
      <c r="M13" s="78">
        <v>5</v>
      </c>
      <c r="N13" s="78">
        <v>5</v>
      </c>
      <c r="O13" s="78">
        <v>3</v>
      </c>
      <c r="P13" s="78">
        <v>3</v>
      </c>
      <c r="Q13" s="78">
        <v>3</v>
      </c>
      <c r="R13" s="78">
        <v>3</v>
      </c>
      <c r="S13" s="78">
        <v>3</v>
      </c>
      <c r="T13" s="79">
        <v>0</v>
      </c>
      <c r="U13" s="78">
        <v>0</v>
      </c>
    </row>
    <row r="14" spans="1:21" ht="18" customHeight="1">
      <c r="A14" s="1" t="s">
        <v>104</v>
      </c>
      <c r="B14" s="76" t="s">
        <v>105</v>
      </c>
      <c r="C14" s="76" t="s">
        <v>9</v>
      </c>
      <c r="D14" s="78">
        <v>1</v>
      </c>
      <c r="E14" s="78">
        <v>1</v>
      </c>
      <c r="F14" s="78">
        <v>1</v>
      </c>
      <c r="G14" s="78">
        <v>1</v>
      </c>
      <c r="H14" s="78">
        <v>1</v>
      </c>
      <c r="I14" s="78">
        <v>1</v>
      </c>
      <c r="J14" s="78">
        <v>1</v>
      </c>
      <c r="K14" s="78">
        <v>1</v>
      </c>
      <c r="L14" s="78">
        <v>1</v>
      </c>
      <c r="M14" s="78">
        <v>1</v>
      </c>
      <c r="N14" s="78">
        <v>1</v>
      </c>
      <c r="O14" s="78">
        <v>1</v>
      </c>
      <c r="P14" s="78">
        <v>1</v>
      </c>
      <c r="Q14" s="78">
        <v>1</v>
      </c>
      <c r="R14" s="78">
        <v>1</v>
      </c>
      <c r="S14" s="78">
        <v>1</v>
      </c>
      <c r="T14" s="78">
        <v>0</v>
      </c>
      <c r="U14" s="78">
        <v>0</v>
      </c>
    </row>
    <row r="15" spans="1:21">
      <c r="A15" s="1" t="s">
        <v>130</v>
      </c>
      <c r="B15" s="76" t="s">
        <v>108</v>
      </c>
      <c r="C15" s="76" t="s">
        <v>131</v>
      </c>
      <c r="D15" s="78">
        <v>2</v>
      </c>
      <c r="E15" s="78">
        <v>2</v>
      </c>
      <c r="F15" s="78">
        <v>2</v>
      </c>
      <c r="G15" s="78">
        <v>2</v>
      </c>
      <c r="H15" s="78">
        <v>2</v>
      </c>
      <c r="I15" s="78">
        <v>2</v>
      </c>
      <c r="J15" s="78">
        <v>2</v>
      </c>
      <c r="K15" s="78">
        <v>2</v>
      </c>
      <c r="L15" s="78">
        <v>2</v>
      </c>
      <c r="M15" s="78">
        <v>2</v>
      </c>
      <c r="N15" s="78">
        <v>2</v>
      </c>
      <c r="O15" s="78">
        <v>0</v>
      </c>
      <c r="P15" s="78">
        <v>0</v>
      </c>
      <c r="Q15" s="78">
        <v>0</v>
      </c>
      <c r="R15" s="78">
        <v>0</v>
      </c>
      <c r="S15" s="78">
        <v>0</v>
      </c>
      <c r="T15" s="79">
        <v>0</v>
      </c>
      <c r="U15" s="78">
        <v>0</v>
      </c>
    </row>
    <row r="16" spans="1:21">
      <c r="A16" s="1" t="s">
        <v>132</v>
      </c>
      <c r="B16" s="76" t="s">
        <v>133</v>
      </c>
      <c r="C16" s="76" t="s">
        <v>6</v>
      </c>
      <c r="D16" s="78">
        <v>1</v>
      </c>
      <c r="E16" s="78">
        <v>1</v>
      </c>
      <c r="F16" s="78">
        <v>1</v>
      </c>
      <c r="G16" s="78">
        <v>1</v>
      </c>
      <c r="H16" s="78">
        <v>1</v>
      </c>
      <c r="I16" s="78">
        <v>1</v>
      </c>
      <c r="J16" s="78">
        <v>1</v>
      </c>
      <c r="K16" s="78">
        <v>1</v>
      </c>
      <c r="L16" s="78">
        <v>1</v>
      </c>
      <c r="M16" s="78">
        <v>1</v>
      </c>
      <c r="N16" s="78">
        <v>1</v>
      </c>
      <c r="O16" s="78">
        <v>1</v>
      </c>
      <c r="P16" s="78">
        <v>1</v>
      </c>
      <c r="Q16" s="78">
        <v>1</v>
      </c>
      <c r="R16" s="78">
        <v>1</v>
      </c>
      <c r="S16" s="78">
        <v>1</v>
      </c>
      <c r="T16" s="78">
        <v>1</v>
      </c>
      <c r="U16" s="78">
        <v>0</v>
      </c>
    </row>
    <row r="17" spans="1:21">
      <c r="A17" s="1" t="s">
        <v>134</v>
      </c>
      <c r="B17" s="76" t="s">
        <v>112</v>
      </c>
      <c r="C17" s="76" t="s">
        <v>6</v>
      </c>
      <c r="D17" s="78">
        <v>2</v>
      </c>
      <c r="E17" s="78">
        <v>2</v>
      </c>
      <c r="F17" s="78">
        <v>2</v>
      </c>
      <c r="G17" s="78">
        <v>2</v>
      </c>
      <c r="H17" s="78">
        <v>2</v>
      </c>
      <c r="I17" s="78">
        <v>2</v>
      </c>
      <c r="J17" s="78">
        <v>2</v>
      </c>
      <c r="K17" s="78">
        <v>2</v>
      </c>
      <c r="L17" s="78">
        <v>2</v>
      </c>
      <c r="M17" s="78">
        <v>2</v>
      </c>
      <c r="N17" s="78">
        <v>2</v>
      </c>
      <c r="O17" s="78">
        <v>2</v>
      </c>
      <c r="P17" s="78">
        <v>2</v>
      </c>
      <c r="Q17" s="78">
        <v>2</v>
      </c>
      <c r="R17" s="78">
        <v>2</v>
      </c>
      <c r="S17" s="78">
        <v>2</v>
      </c>
      <c r="T17" s="78">
        <v>2</v>
      </c>
      <c r="U17" s="78">
        <v>0</v>
      </c>
    </row>
    <row r="18" spans="1:21" ht="15.75" customHeight="1">
      <c r="A18" s="1" t="s">
        <v>135</v>
      </c>
      <c r="B18" s="76" t="s">
        <v>114</v>
      </c>
      <c r="C18" s="76" t="s">
        <v>128</v>
      </c>
      <c r="D18" s="78">
        <v>5</v>
      </c>
      <c r="E18" s="78">
        <v>5</v>
      </c>
      <c r="F18" s="78">
        <v>5</v>
      </c>
      <c r="G18" s="78">
        <v>5</v>
      </c>
      <c r="H18" s="78">
        <v>5</v>
      </c>
      <c r="I18" s="78">
        <v>5</v>
      </c>
      <c r="J18" s="78">
        <v>5</v>
      </c>
      <c r="K18" s="78">
        <v>5</v>
      </c>
      <c r="L18" s="78">
        <v>5</v>
      </c>
      <c r="M18" s="78">
        <v>5</v>
      </c>
      <c r="N18" s="78">
        <v>5</v>
      </c>
      <c r="O18" s="78">
        <v>5</v>
      </c>
      <c r="P18" s="78">
        <v>5</v>
      </c>
      <c r="Q18" s="78">
        <v>5</v>
      </c>
      <c r="R18" s="78">
        <v>5</v>
      </c>
      <c r="S18" s="78">
        <v>3</v>
      </c>
      <c r="T18" s="78">
        <v>3</v>
      </c>
      <c r="U18" s="78">
        <v>0</v>
      </c>
    </row>
    <row r="19" spans="1:21" ht="33.75" customHeight="1">
      <c r="A19" s="1" t="s">
        <v>136</v>
      </c>
      <c r="B19" s="76" t="s">
        <v>116</v>
      </c>
      <c r="C19" s="76" t="s">
        <v>9</v>
      </c>
      <c r="D19" s="78">
        <v>1</v>
      </c>
      <c r="E19" s="78">
        <v>1</v>
      </c>
      <c r="F19" s="78">
        <v>1</v>
      </c>
      <c r="G19" s="78">
        <v>1</v>
      </c>
      <c r="H19" s="78">
        <v>1</v>
      </c>
      <c r="I19" s="78">
        <v>1</v>
      </c>
      <c r="J19" s="78">
        <v>1</v>
      </c>
      <c r="K19" s="78">
        <v>1</v>
      </c>
      <c r="L19" s="78">
        <v>1</v>
      </c>
      <c r="M19" s="78">
        <v>1</v>
      </c>
      <c r="N19" s="78">
        <v>1</v>
      </c>
      <c r="O19" s="78">
        <v>1</v>
      </c>
      <c r="P19" s="78">
        <v>1</v>
      </c>
      <c r="Q19" s="78">
        <v>1</v>
      </c>
      <c r="R19" s="78">
        <v>1</v>
      </c>
      <c r="S19" s="78">
        <v>1</v>
      </c>
      <c r="T19" s="78">
        <v>1</v>
      </c>
      <c r="U19" s="79">
        <v>0</v>
      </c>
    </row>
    <row r="20" spans="1:21">
      <c r="A20" s="1" t="s">
        <v>137</v>
      </c>
      <c r="B20" s="76" t="s">
        <v>118</v>
      </c>
      <c r="C20" s="76" t="s">
        <v>128</v>
      </c>
      <c r="D20" s="78">
        <v>2</v>
      </c>
      <c r="E20" s="78">
        <v>2</v>
      </c>
      <c r="F20" s="78">
        <v>2</v>
      </c>
      <c r="G20" s="78">
        <v>2</v>
      </c>
      <c r="H20" s="78">
        <v>2</v>
      </c>
      <c r="I20" s="78">
        <v>2</v>
      </c>
      <c r="J20" s="78">
        <v>2</v>
      </c>
      <c r="K20" s="78">
        <v>2</v>
      </c>
      <c r="L20" s="78">
        <v>2</v>
      </c>
      <c r="M20" s="78">
        <v>2</v>
      </c>
      <c r="N20" s="78">
        <v>2</v>
      </c>
      <c r="O20" s="78">
        <v>2</v>
      </c>
      <c r="P20" s="78">
        <v>2</v>
      </c>
      <c r="Q20" s="78">
        <v>2</v>
      </c>
      <c r="R20" s="78">
        <v>2</v>
      </c>
      <c r="S20" s="78">
        <v>2</v>
      </c>
      <c r="T20" s="78">
        <v>2</v>
      </c>
      <c r="U20" s="78">
        <v>0</v>
      </c>
    </row>
    <row r="21" spans="1:21">
      <c r="A21" s="1" t="s">
        <v>138</v>
      </c>
      <c r="B21" s="76" t="s">
        <v>120</v>
      </c>
      <c r="C21" s="76" t="s">
        <v>128</v>
      </c>
      <c r="D21" s="78">
        <v>1</v>
      </c>
      <c r="E21" s="78">
        <v>1</v>
      </c>
      <c r="F21" s="78">
        <v>1</v>
      </c>
      <c r="G21" s="78">
        <v>1</v>
      </c>
      <c r="H21" s="78">
        <v>1</v>
      </c>
      <c r="I21" s="78">
        <v>1</v>
      </c>
      <c r="J21" s="78">
        <v>1</v>
      </c>
      <c r="K21" s="78">
        <v>1</v>
      </c>
      <c r="L21" s="78">
        <v>1</v>
      </c>
      <c r="M21" s="78">
        <v>1</v>
      </c>
      <c r="N21" s="78">
        <v>1</v>
      </c>
      <c r="O21" s="78">
        <v>1</v>
      </c>
      <c r="P21" s="78">
        <v>1</v>
      </c>
      <c r="Q21" s="78">
        <v>1</v>
      </c>
      <c r="R21" s="78">
        <v>1</v>
      </c>
      <c r="S21" s="78">
        <v>1</v>
      </c>
      <c r="T21" s="78">
        <v>1</v>
      </c>
      <c r="U21" s="78">
        <v>0</v>
      </c>
    </row>
    <row r="22" spans="1:21" ht="28.8">
      <c r="A22" s="1" t="s">
        <v>139</v>
      </c>
      <c r="B22" s="76" t="s">
        <v>122</v>
      </c>
      <c r="C22" s="76" t="s">
        <v>140</v>
      </c>
      <c r="D22" s="78">
        <v>3</v>
      </c>
      <c r="E22" s="78">
        <v>3</v>
      </c>
      <c r="F22" s="78">
        <v>3</v>
      </c>
      <c r="G22" s="78">
        <v>3</v>
      </c>
      <c r="H22" s="78">
        <v>3</v>
      </c>
      <c r="I22" s="78">
        <v>3</v>
      </c>
      <c r="J22" s="78">
        <v>3</v>
      </c>
      <c r="K22" s="78">
        <v>3</v>
      </c>
      <c r="L22" s="78">
        <v>3</v>
      </c>
      <c r="M22" s="78">
        <v>3</v>
      </c>
      <c r="N22" s="78">
        <v>3</v>
      </c>
      <c r="O22" s="78">
        <v>3</v>
      </c>
      <c r="P22" s="78">
        <v>3</v>
      </c>
      <c r="Q22" s="78">
        <v>3</v>
      </c>
      <c r="R22" s="78">
        <v>3</v>
      </c>
      <c r="S22" s="78">
        <v>3</v>
      </c>
      <c r="T22" s="78">
        <v>3</v>
      </c>
      <c r="U22" s="78">
        <v>0</v>
      </c>
    </row>
    <row r="23" spans="1:21">
      <c r="C23" s="1"/>
      <c r="D23" s="2"/>
      <c r="E23" s="1"/>
      <c r="F23" s="1"/>
      <c r="G23" s="1"/>
      <c r="H23" s="1"/>
      <c r="I23" s="1"/>
      <c r="J23" s="1"/>
      <c r="K23" s="1"/>
      <c r="L23" s="1"/>
      <c r="M23" s="1"/>
      <c r="N23" s="1"/>
    </row>
    <row r="24" spans="1:21">
      <c r="C24" s="1"/>
      <c r="D24" s="2"/>
      <c r="E24" s="1"/>
      <c r="F24" s="1"/>
      <c r="G24" s="1"/>
      <c r="H24" s="1"/>
      <c r="I24" s="1"/>
      <c r="J24" s="1"/>
      <c r="K24" s="1"/>
      <c r="L24" s="1"/>
      <c r="M24" s="1"/>
      <c r="N24" s="1"/>
    </row>
    <row r="25" spans="1:21">
      <c r="C25" s="1"/>
      <c r="D25" s="2"/>
      <c r="E25" s="1"/>
      <c r="F25" s="1"/>
      <c r="G25" s="1"/>
      <c r="H25" s="1"/>
      <c r="I25" s="1"/>
      <c r="J25" s="1"/>
      <c r="K25" s="1"/>
      <c r="L25" s="1"/>
      <c r="M25" s="1"/>
      <c r="N25" s="1"/>
    </row>
    <row r="26" spans="1:21">
      <c r="C26" s="1"/>
      <c r="D26" s="2"/>
      <c r="E26" s="1"/>
      <c r="F26" s="1"/>
      <c r="G26" s="1"/>
      <c r="H26" s="1"/>
      <c r="I26" s="1"/>
      <c r="J26" s="1"/>
      <c r="K26" s="1"/>
      <c r="L26" s="1"/>
      <c r="M26" s="1"/>
      <c r="N26" s="1"/>
    </row>
    <row r="27" spans="1:21">
      <c r="C27" s="1"/>
      <c r="D27" s="2"/>
      <c r="E27" s="1"/>
      <c r="F27" s="1"/>
      <c r="G27" s="1"/>
      <c r="H27" s="1"/>
      <c r="I27" s="1"/>
      <c r="J27" s="1"/>
      <c r="K27" s="1"/>
      <c r="L27" s="1"/>
      <c r="M27" s="1"/>
      <c r="N27" s="1"/>
    </row>
    <row r="28" spans="1:21">
      <c r="C28" s="1"/>
      <c r="D28" s="2"/>
      <c r="E28" s="1"/>
      <c r="F28" s="1"/>
      <c r="G28" s="1"/>
      <c r="H28" s="1"/>
      <c r="I28" s="1"/>
      <c r="J28" s="1"/>
      <c r="K28" s="1"/>
      <c r="L28" s="1"/>
      <c r="M28" s="1"/>
      <c r="N28" s="1"/>
    </row>
    <row r="29" spans="1:21">
      <c r="C29" s="1"/>
      <c r="D29" s="2"/>
      <c r="E29" s="1"/>
      <c r="F29" s="1"/>
      <c r="G29" s="1"/>
      <c r="H29" s="1"/>
      <c r="I29" s="1"/>
      <c r="J29" s="1"/>
      <c r="K29" s="1"/>
      <c r="L29" s="1"/>
      <c r="M29" s="1"/>
      <c r="N29" s="1"/>
    </row>
    <row r="30" spans="1:21">
      <c r="C30" s="1"/>
      <c r="D30" s="2"/>
      <c r="E30" s="1"/>
      <c r="F30" s="1"/>
      <c r="G30" s="1"/>
      <c r="H30" s="1"/>
      <c r="I30" s="1"/>
      <c r="J30" s="1"/>
      <c r="K30" s="1"/>
      <c r="L30" s="1"/>
      <c r="M30" s="1"/>
      <c r="N30" s="1"/>
    </row>
    <row r="31" spans="1:21">
      <c r="C31" s="1"/>
      <c r="D31" s="2"/>
      <c r="E31" s="1"/>
      <c r="F31" s="1"/>
      <c r="G31" s="1"/>
      <c r="H31" s="1"/>
      <c r="I31" s="1"/>
      <c r="J31" s="1"/>
      <c r="K31" s="1"/>
      <c r="L31" s="1"/>
      <c r="M31" s="1"/>
      <c r="N31" s="1"/>
    </row>
    <row r="32" spans="1:21">
      <c r="C32" s="1"/>
      <c r="D32" s="2"/>
      <c r="E32" s="1"/>
      <c r="F32" s="1"/>
      <c r="G32" s="1"/>
      <c r="H32" s="1"/>
      <c r="I32" s="1"/>
      <c r="J32" s="1"/>
      <c r="K32" s="1"/>
      <c r="L32" s="1"/>
      <c r="M32" s="1"/>
      <c r="N32" s="1"/>
    </row>
    <row r="33" spans="3:14">
      <c r="C33" s="1"/>
      <c r="D33" s="2"/>
      <c r="E33" s="1"/>
      <c r="F33" s="1"/>
      <c r="G33" s="1"/>
      <c r="H33" s="1"/>
      <c r="I33" s="1"/>
      <c r="J33" s="1"/>
      <c r="K33" s="1"/>
      <c r="L33" s="1"/>
      <c r="M33" s="1"/>
      <c r="N33" s="1"/>
    </row>
    <row r="34" spans="3:14">
      <c r="C34" s="1"/>
      <c r="D34" s="2"/>
      <c r="E34" s="1"/>
      <c r="F34" s="1"/>
      <c r="G34" s="1"/>
      <c r="H34" s="1"/>
      <c r="I34" s="1"/>
      <c r="J34" s="1"/>
      <c r="K34" s="1"/>
      <c r="L34" s="1"/>
      <c r="M34" s="1"/>
      <c r="N34" s="1"/>
    </row>
    <row r="35" spans="3:14">
      <c r="C35" s="1"/>
      <c r="D35" s="2"/>
      <c r="E35" s="1"/>
      <c r="F35" s="1"/>
      <c r="G35" s="1"/>
      <c r="H35" s="1"/>
      <c r="I35" s="1"/>
      <c r="J35" s="1"/>
      <c r="K35" s="1"/>
      <c r="L35" s="1"/>
      <c r="M35" s="1"/>
      <c r="N35" s="1"/>
    </row>
    <row r="36" spans="3:14">
      <c r="C36" s="1"/>
      <c r="D36" s="2"/>
      <c r="E36" s="1"/>
      <c r="F36" s="1"/>
      <c r="G36" s="1"/>
      <c r="H36" s="1"/>
      <c r="I36" s="1"/>
      <c r="J36" s="1"/>
      <c r="K36" s="1"/>
      <c r="L36" s="1"/>
      <c r="M36" s="1"/>
      <c r="N36" s="1"/>
    </row>
    <row r="37" spans="3:14">
      <c r="C37" s="1"/>
      <c r="D37" s="2"/>
      <c r="E37" s="1"/>
      <c r="F37" s="1"/>
      <c r="G37" s="1"/>
      <c r="H37" s="1"/>
      <c r="I37" s="1"/>
      <c r="J37" s="1"/>
      <c r="K37" s="1"/>
      <c r="L37" s="1"/>
      <c r="M37" s="1"/>
      <c r="N37" s="1"/>
    </row>
    <row r="38" spans="3:14">
      <c r="C38" s="1"/>
      <c r="D38" s="2"/>
      <c r="E38" s="1"/>
      <c r="F38" s="1"/>
      <c r="G38" s="1"/>
      <c r="H38" s="1"/>
      <c r="I38" s="1"/>
      <c r="J38" s="1"/>
      <c r="K38" s="1"/>
      <c r="L38" s="1"/>
      <c r="M38" s="1"/>
      <c r="N38" s="1"/>
    </row>
    <row r="39" spans="3:14">
      <c r="C39" s="1"/>
      <c r="D39" s="2"/>
      <c r="E39" s="1"/>
      <c r="F39" s="1"/>
      <c r="G39" s="1"/>
      <c r="H39" s="1"/>
      <c r="I39" s="1"/>
      <c r="J39" s="1"/>
      <c r="K39" s="1"/>
      <c r="L39" s="1"/>
      <c r="M39" s="1"/>
      <c r="N39" s="1"/>
    </row>
    <row r="40" spans="3:14">
      <c r="C40" s="1"/>
      <c r="D40" s="2"/>
      <c r="E40" s="1"/>
      <c r="F40" s="1"/>
      <c r="G40" s="1"/>
      <c r="H40" s="1"/>
      <c r="I40" s="1"/>
      <c r="J40" s="1"/>
      <c r="K40" s="1"/>
      <c r="L40" s="1"/>
      <c r="M40" s="1"/>
      <c r="N40" s="1"/>
    </row>
    <row r="41" spans="3:14">
      <c r="C41" s="1"/>
      <c r="D41" s="2"/>
      <c r="E41" s="1"/>
      <c r="F41" s="1"/>
      <c r="G41" s="1"/>
      <c r="H41" s="1"/>
      <c r="I41" s="1"/>
      <c r="J41" s="1"/>
      <c r="K41" s="1"/>
      <c r="L41" s="1"/>
      <c r="M41" s="1"/>
      <c r="N41" s="1"/>
    </row>
    <row r="42" spans="3:14">
      <c r="C42" s="1"/>
      <c r="D42" s="2"/>
      <c r="E42" s="1"/>
      <c r="F42" s="1"/>
      <c r="G42" s="1"/>
      <c r="H42" s="1"/>
      <c r="I42" s="1"/>
      <c r="J42" s="1"/>
      <c r="K42" s="1"/>
      <c r="L42" s="1"/>
      <c r="M42" s="1"/>
      <c r="N42" s="1"/>
    </row>
    <row r="43" spans="3:14">
      <c r="C43" s="1"/>
      <c r="D43" s="2"/>
      <c r="E43" s="1"/>
      <c r="F43" s="1"/>
      <c r="G43" s="1"/>
      <c r="H43" s="1"/>
      <c r="I43" s="1"/>
      <c r="J43" s="1"/>
      <c r="K43" s="1"/>
      <c r="L43" s="1"/>
      <c r="M43" s="1"/>
      <c r="N43" s="1"/>
    </row>
    <row r="44" spans="3:14">
      <c r="C44" s="1"/>
      <c r="D44" s="2"/>
      <c r="E44" s="1"/>
      <c r="F44" s="1"/>
      <c r="G44" s="1"/>
      <c r="H44" s="1"/>
      <c r="I44" s="1"/>
      <c r="J44" s="1"/>
      <c r="K44" s="1"/>
      <c r="L44" s="1"/>
      <c r="M44" s="1"/>
      <c r="N44" s="1"/>
    </row>
    <row r="45" spans="3:14">
      <c r="C45" s="1"/>
      <c r="D45" s="2"/>
      <c r="E45" s="1"/>
      <c r="F45" s="1"/>
      <c r="G45" s="1"/>
      <c r="H45" s="1"/>
      <c r="I45" s="1"/>
      <c r="J45" s="1"/>
      <c r="K45" s="1"/>
      <c r="L45" s="1"/>
      <c r="M45" s="1"/>
      <c r="N45" s="1"/>
    </row>
    <row r="46" spans="3:14">
      <c r="E46" s="1"/>
      <c r="F46" s="1"/>
      <c r="G46" s="1"/>
      <c r="H46" s="1"/>
      <c r="I46" s="1"/>
      <c r="J46" s="1"/>
      <c r="K46" s="1"/>
      <c r="L46" s="1"/>
      <c r="M46" s="1"/>
      <c r="N46" s="1"/>
    </row>
  </sheetData>
  <mergeCells count="3">
    <mergeCell ref="A6:C6"/>
    <mergeCell ref="A7:C7"/>
    <mergeCell ref="E9:U9"/>
  </mergeCells>
  <conditionalFormatting sqref="E3:U3">
    <cfRule type="cellIs" dxfId="7" priority="1" stopIfTrue="1" operator="equal">
      <formula>"S"</formula>
    </cfRule>
    <cfRule type="cellIs" dxfId="6" priority="2" stopIfTrue="1" operator="equal">
      <formula>"D"</formula>
    </cfRule>
  </conditionalFormatting>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U45"/>
  <sheetViews>
    <sheetView topLeftCell="A7" zoomScale="106" zoomScaleNormal="85" workbookViewId="0">
      <selection activeCell="U7" sqref="U7"/>
    </sheetView>
  </sheetViews>
  <sheetFormatPr baseColWidth="10" defaultColWidth="11.44140625" defaultRowHeight="14.4"/>
  <cols>
    <col min="1" max="1" width="12.33203125" style="1" customWidth="1"/>
    <col min="2" max="2" width="68.33203125" style="1" customWidth="1"/>
    <col min="3" max="3" width="14.44140625" style="2" bestFit="1" customWidth="1"/>
    <col min="4" max="4" width="15.6640625" style="1" bestFit="1" customWidth="1"/>
    <col min="5" max="5" width="3.44140625" style="1" bestFit="1" customWidth="1"/>
    <col min="6" max="6" width="3.44140625" style="1" customWidth="1"/>
    <col min="7" max="8" width="5.109375" style="1" bestFit="1" customWidth="1"/>
    <col min="9" max="9" width="3.6640625" style="1" bestFit="1" customWidth="1"/>
    <col min="10" max="10" width="6.44140625" style="1" bestFit="1" customWidth="1"/>
    <col min="11" max="11" width="3.6640625" style="1" bestFit="1" customWidth="1"/>
    <col min="12" max="12" width="5.109375" style="1" bestFit="1" customWidth="1"/>
    <col min="13" max="14" width="5.109375" style="1" customWidth="1"/>
    <col min="15" max="16" width="5.109375" style="1" bestFit="1" customWidth="1"/>
    <col min="17" max="17" width="3.6640625" style="1" bestFit="1" customWidth="1"/>
    <col min="18" max="18" width="4" style="1" customWidth="1"/>
    <col min="19" max="19" width="4.44140625" style="1" customWidth="1"/>
    <col min="20" max="20" width="5.33203125" style="1" customWidth="1"/>
    <col min="21" max="21" width="4.44140625" style="1" customWidth="1"/>
    <col min="22" max="16373" width="11.44140625" style="1"/>
    <col min="16374" max="16384" width="11.44140625" style="1" bestFit="1" customWidth="1"/>
  </cols>
  <sheetData>
    <row r="2" spans="1:21">
      <c r="A2" s="28"/>
      <c r="B2" s="28"/>
      <c r="C2" s="18"/>
      <c r="D2" s="18"/>
      <c r="E2" s="18"/>
      <c r="F2" s="18"/>
      <c r="G2" s="19"/>
      <c r="H2" s="18"/>
      <c r="I2" s="18"/>
      <c r="J2" s="18"/>
      <c r="K2" s="18"/>
      <c r="L2" s="18"/>
      <c r="M2" s="18"/>
      <c r="N2" s="18"/>
      <c r="O2" s="18"/>
      <c r="P2" s="18"/>
      <c r="Q2" s="18"/>
    </row>
    <row r="3" spans="1:21">
      <c r="A3" s="29"/>
      <c r="B3" s="30"/>
      <c r="C3" s="18"/>
      <c r="D3" s="18"/>
      <c r="E3" s="68" t="str">
        <f>IF(E4=0," ",CHOOSE(WEEKDAY(E4,2),"L","M","X","J","V","S","D"))</f>
        <v>L</v>
      </c>
      <c r="F3" s="68" t="str">
        <f>IF(F4=0," ",CHOOSE(WEEKDAY(F4,2),"L","M","X","J","V","S","D"))</f>
        <v>M</v>
      </c>
      <c r="G3" s="68" t="str">
        <f>IF(G4=0," ",CHOOSE(WEEKDAY(G4,2),"L","M","X","J","V","S","D"))</f>
        <v>X</v>
      </c>
      <c r="H3" s="68" t="str">
        <f>IF(H4=0," ",CHOOSE(WEEKDAY(H4,2),"L","M","X","J","V","S","D"))</f>
        <v>J</v>
      </c>
      <c r="I3" s="68" t="str">
        <f t="shared" ref="I3:U3" si="0">IF(I4=0," ",CHOOSE(WEEKDAY(I4,2),"L","M","X","J","V","S","D"))</f>
        <v>V</v>
      </c>
      <c r="J3" s="68" t="str">
        <f t="shared" si="0"/>
        <v>S</v>
      </c>
      <c r="K3" s="68" t="str">
        <f t="shared" si="0"/>
        <v>D</v>
      </c>
      <c r="L3" s="68" t="str">
        <f t="shared" si="0"/>
        <v>L</v>
      </c>
      <c r="M3" s="68" t="str">
        <f>IF(M4=0," ",CHOOSE(WEEKDAY(M4,2),"L","M","X","J","V","S","D"))</f>
        <v>M</v>
      </c>
      <c r="N3" s="68" t="str">
        <f>IF(N4=0," ",CHOOSE(WEEKDAY(N4,2),"L","M","X","J","V","S","D"))</f>
        <v>X</v>
      </c>
      <c r="O3" s="68" t="str">
        <f t="shared" si="0"/>
        <v>J</v>
      </c>
      <c r="P3" s="68" t="str">
        <f t="shared" si="0"/>
        <v>V</v>
      </c>
      <c r="Q3" s="68" t="str">
        <f t="shared" si="0"/>
        <v>S</v>
      </c>
      <c r="R3" s="68" t="str">
        <f t="shared" si="0"/>
        <v>D</v>
      </c>
      <c r="S3" s="68" t="str">
        <f t="shared" si="0"/>
        <v>L</v>
      </c>
      <c r="T3" s="68" t="str">
        <f t="shared" si="0"/>
        <v>M</v>
      </c>
      <c r="U3" s="68" t="str">
        <f t="shared" si="0"/>
        <v>X</v>
      </c>
    </row>
    <row r="4" spans="1:21" ht="39.75" customHeight="1">
      <c r="A4" s="20"/>
      <c r="B4" s="20"/>
      <c r="C4" s="20"/>
      <c r="D4" s="20"/>
      <c r="E4" s="62">
        <v>45201</v>
      </c>
      <c r="F4" s="62">
        <v>45202</v>
      </c>
      <c r="G4" s="62">
        <v>45203</v>
      </c>
      <c r="H4" s="62">
        <v>45204</v>
      </c>
      <c r="I4" s="62">
        <v>45205</v>
      </c>
      <c r="J4" s="62">
        <v>45206</v>
      </c>
      <c r="K4" s="62">
        <v>45207</v>
      </c>
      <c r="L4" s="62">
        <v>45208</v>
      </c>
      <c r="M4" s="62">
        <v>45209</v>
      </c>
      <c r="N4" s="62">
        <v>45210</v>
      </c>
      <c r="O4" s="62">
        <v>45211</v>
      </c>
      <c r="P4" s="62">
        <v>45212</v>
      </c>
      <c r="Q4" s="62">
        <v>45213</v>
      </c>
      <c r="R4" s="62">
        <v>45214</v>
      </c>
      <c r="S4" s="62">
        <v>45215</v>
      </c>
      <c r="T4" s="62">
        <v>45216</v>
      </c>
      <c r="U4" s="62">
        <v>45217</v>
      </c>
    </row>
    <row r="5" spans="1:21">
      <c r="A5" s="20"/>
      <c r="B5" s="20"/>
      <c r="C5" s="20"/>
      <c r="D5" s="20"/>
      <c r="E5" s="69" t="str">
        <f ca="1">IF(AND(D4&lt;TODAY(),TODAY()&lt;(E4+1),E4&lt;&gt;""),"ACTUAL","")</f>
        <v/>
      </c>
      <c r="F5" s="69"/>
      <c r="G5" s="69" t="str">
        <f ca="1">IF(AND(E4&lt;TODAY(),TODAY()&lt;(G4+1),G4&lt;&gt;""),"ACTUAL","")</f>
        <v/>
      </c>
      <c r="H5" s="69" t="str">
        <f ca="1">IF(AND(G4&lt;TODAY(),TODAY()&lt;(H4+1),H4&lt;&gt;""),"ACTUAL","")</f>
        <v/>
      </c>
      <c r="I5" s="69" t="str">
        <f t="shared" ref="I5:R5" ca="1" si="1">IF(AND(H4&lt;TODAY(),TODAY()&lt;(I4+1),I4&lt;&gt;""),"ACTUAL","")</f>
        <v/>
      </c>
      <c r="J5" s="69" t="str">
        <f t="shared" ca="1" si="1"/>
        <v/>
      </c>
      <c r="K5" s="69" t="str">
        <f t="shared" ca="1" si="1"/>
        <v/>
      </c>
      <c r="L5" s="69" t="str">
        <f ca="1">IF(AND(K4&lt;TODAY(),TODAY()&lt;(L4+1),L4&lt;&gt;""),"ACTUAL","")</f>
        <v/>
      </c>
      <c r="M5" s="69"/>
      <c r="N5" s="69"/>
      <c r="O5" s="69" t="str">
        <f ca="1">IF(AND(L4&lt;TODAY(),TODAY()&lt;(O4+1),O4&lt;&gt;""),"ACTUAL","")</f>
        <v/>
      </c>
      <c r="P5" s="69"/>
      <c r="Q5" s="69" t="str">
        <f t="shared" ca="1" si="1"/>
        <v/>
      </c>
      <c r="R5" s="69" t="str">
        <f t="shared" ca="1" si="1"/>
        <v/>
      </c>
      <c r="S5" s="69" t="str">
        <f t="shared" ref="S5" ca="1" si="2">IF(AND(R4&lt;TODAY(),TODAY()&lt;(S4+1),S4&lt;&gt;""),"ACTUAL","")</f>
        <v/>
      </c>
      <c r="T5" s="69" t="str">
        <f t="shared" ref="T5:U5" ca="1" si="3">IF(AND(S4&lt;TODAY(),TODAY()&lt;(T4+1),T4&lt;&gt;""),"ACTUAL","")</f>
        <v/>
      </c>
      <c r="U5" s="69" t="str">
        <f t="shared" ca="1" si="3"/>
        <v/>
      </c>
    </row>
    <row r="6" spans="1:21" ht="15">
      <c r="A6" s="180" t="s">
        <v>141</v>
      </c>
      <c r="B6" s="181"/>
      <c r="C6" s="182"/>
      <c r="D6" s="70"/>
      <c r="E6" s="65">
        <f>SUM($E$10:E25)</f>
        <v>0</v>
      </c>
      <c r="F6" s="65">
        <f>SUM($E$10:F25)</f>
        <v>0</v>
      </c>
      <c r="G6" s="65">
        <f>SUM($E$10:G25)</f>
        <v>2</v>
      </c>
      <c r="H6" s="65">
        <f>SUM($E$10:H25)</f>
        <v>2</v>
      </c>
      <c r="I6" s="65">
        <f>SUM($E$10:I25)</f>
        <v>2</v>
      </c>
      <c r="J6" s="65">
        <f>SUM($E$10:J25)</f>
        <v>2</v>
      </c>
      <c r="K6" s="65">
        <f>SUM($E$10:K25)</f>
        <v>2</v>
      </c>
      <c r="L6" s="65">
        <f>SUM($E$10:L25)</f>
        <v>2</v>
      </c>
      <c r="M6" s="65">
        <f>SUM($E$10:M25)</f>
        <v>2</v>
      </c>
      <c r="N6" s="65">
        <f>SUM($E$10:N25)</f>
        <v>2</v>
      </c>
      <c r="O6" s="65">
        <f>SUM($E$10:O25)</f>
        <v>7</v>
      </c>
      <c r="P6" s="65">
        <f>SUM($E$10:P25)</f>
        <v>7</v>
      </c>
      <c r="Q6" s="65">
        <f>SUM($E$10:Q25)</f>
        <v>7</v>
      </c>
      <c r="R6" s="65">
        <f>SUM($E$10:R25)</f>
        <v>7</v>
      </c>
      <c r="S6" s="65">
        <f>SUM($E$10:S25)</f>
        <v>9</v>
      </c>
      <c r="T6" s="65">
        <f>SUM($E$10:T25)</f>
        <v>13</v>
      </c>
      <c r="U6" s="65">
        <f>SUM($E$10:U25)</f>
        <v>27</v>
      </c>
    </row>
    <row r="7" spans="1:21" ht="15" customHeight="1">
      <c r="A7" s="180" t="s">
        <v>41</v>
      </c>
      <c r="B7" s="181"/>
      <c r="C7" s="182"/>
      <c r="D7" s="66">
        <f>SUM(E7:U7)</f>
        <v>27</v>
      </c>
      <c r="E7" s="71">
        <f>SUM(E10:E25)</f>
        <v>0</v>
      </c>
      <c r="F7" s="71">
        <f t="shared" ref="F7:U7" si="4">SUM(F10:F25)</f>
        <v>0</v>
      </c>
      <c r="G7" s="71">
        <f t="shared" si="4"/>
        <v>2</v>
      </c>
      <c r="H7" s="71">
        <f t="shared" si="4"/>
        <v>0</v>
      </c>
      <c r="I7" s="71">
        <f t="shared" si="4"/>
        <v>0</v>
      </c>
      <c r="J7" s="71">
        <f t="shared" si="4"/>
        <v>0</v>
      </c>
      <c r="K7" s="71">
        <f t="shared" si="4"/>
        <v>0</v>
      </c>
      <c r="L7" s="71">
        <f t="shared" si="4"/>
        <v>0</v>
      </c>
      <c r="M7" s="71">
        <f t="shared" si="4"/>
        <v>0</v>
      </c>
      <c r="N7" s="71">
        <f t="shared" si="4"/>
        <v>0</v>
      </c>
      <c r="O7" s="71">
        <f t="shared" si="4"/>
        <v>5</v>
      </c>
      <c r="P7" s="71">
        <f t="shared" si="4"/>
        <v>0</v>
      </c>
      <c r="Q7" s="71">
        <f t="shared" si="4"/>
        <v>0</v>
      </c>
      <c r="R7" s="71">
        <f t="shared" si="4"/>
        <v>0</v>
      </c>
      <c r="S7" s="71">
        <f t="shared" si="4"/>
        <v>2</v>
      </c>
      <c r="T7" s="71">
        <f t="shared" si="4"/>
        <v>4</v>
      </c>
      <c r="U7" s="71">
        <f t="shared" si="4"/>
        <v>14</v>
      </c>
    </row>
    <row r="9" spans="1:21" s="17" customFormat="1" ht="18">
      <c r="A9" s="74" t="s">
        <v>38</v>
      </c>
      <c r="B9" s="74" t="s">
        <v>3</v>
      </c>
      <c r="C9" s="74" t="s">
        <v>125</v>
      </c>
      <c r="D9" s="74" t="s">
        <v>40</v>
      </c>
      <c r="E9" s="184" t="s">
        <v>126</v>
      </c>
      <c r="F9" s="184"/>
      <c r="G9" s="184"/>
      <c r="H9" s="184"/>
      <c r="I9" s="184"/>
      <c r="J9" s="184"/>
      <c r="K9" s="184"/>
      <c r="L9" s="184"/>
      <c r="M9" s="184"/>
      <c r="N9" s="184"/>
      <c r="O9" s="184"/>
      <c r="P9" s="184"/>
      <c r="Q9" s="184"/>
      <c r="R9" s="184"/>
      <c r="S9" s="184"/>
      <c r="T9" s="184"/>
      <c r="U9" s="184"/>
    </row>
    <row r="10" spans="1:21" s="17" customFormat="1" ht="18">
      <c r="A10" s="77" t="s">
        <v>96</v>
      </c>
      <c r="B10" s="77" t="s">
        <v>97</v>
      </c>
      <c r="C10" s="76" t="s">
        <v>128</v>
      </c>
      <c r="D10" s="78">
        <v>0.5</v>
      </c>
      <c r="E10" s="85">
        <v>0</v>
      </c>
      <c r="F10" s="85">
        <v>0</v>
      </c>
      <c r="G10" s="85">
        <v>0.5</v>
      </c>
      <c r="H10" s="85">
        <v>0</v>
      </c>
      <c r="I10" s="85">
        <v>0</v>
      </c>
      <c r="J10" s="85">
        <v>0</v>
      </c>
      <c r="K10" s="85">
        <v>0</v>
      </c>
      <c r="L10" s="85">
        <v>0</v>
      </c>
      <c r="M10" s="85">
        <v>0</v>
      </c>
      <c r="N10" s="85">
        <v>0</v>
      </c>
      <c r="O10" s="85">
        <v>0</v>
      </c>
      <c r="P10" s="85">
        <v>0</v>
      </c>
      <c r="Q10" s="85">
        <v>0</v>
      </c>
      <c r="R10" s="85">
        <v>0</v>
      </c>
      <c r="S10" s="85">
        <v>0</v>
      </c>
      <c r="T10" s="85">
        <v>0</v>
      </c>
      <c r="U10" s="85">
        <v>0</v>
      </c>
    </row>
    <row r="11" spans="1:21" s="17" customFormat="1" ht="28.8">
      <c r="A11" s="77" t="s">
        <v>98</v>
      </c>
      <c r="B11" s="77" t="s">
        <v>99</v>
      </c>
      <c r="C11" s="76" t="s">
        <v>129</v>
      </c>
      <c r="D11" s="78">
        <v>0.5</v>
      </c>
      <c r="E11" s="85">
        <v>0</v>
      </c>
      <c r="F11" s="85">
        <v>0</v>
      </c>
      <c r="G11" s="85">
        <v>0.5</v>
      </c>
      <c r="H11" s="85">
        <v>0</v>
      </c>
      <c r="I11" s="85">
        <v>0</v>
      </c>
      <c r="J11" s="85">
        <v>0</v>
      </c>
      <c r="K11" s="85">
        <v>0</v>
      </c>
      <c r="L11" s="85">
        <v>0</v>
      </c>
      <c r="M11" s="85">
        <v>0</v>
      </c>
      <c r="N11" s="85">
        <v>0</v>
      </c>
      <c r="O11" s="85">
        <v>0</v>
      </c>
      <c r="P11" s="85">
        <v>0</v>
      </c>
      <c r="Q11" s="85">
        <v>0</v>
      </c>
      <c r="R11" s="85">
        <v>0</v>
      </c>
      <c r="S11" s="85">
        <v>0</v>
      </c>
      <c r="T11" s="85">
        <v>0</v>
      </c>
      <c r="U11" s="85">
        <v>0</v>
      </c>
    </row>
    <row r="12" spans="1:21" s="17" customFormat="1" ht="28.8">
      <c r="A12" s="77" t="s">
        <v>100</v>
      </c>
      <c r="B12" s="77" t="s">
        <v>101</v>
      </c>
      <c r="C12" s="76" t="s">
        <v>129</v>
      </c>
      <c r="D12" s="78">
        <v>1</v>
      </c>
      <c r="E12" s="85">
        <v>0</v>
      </c>
      <c r="F12" s="85">
        <v>0</v>
      </c>
      <c r="G12" s="85">
        <v>1</v>
      </c>
      <c r="H12" s="85">
        <v>0</v>
      </c>
      <c r="I12" s="85">
        <v>0</v>
      </c>
      <c r="J12" s="85">
        <v>0</v>
      </c>
      <c r="K12" s="85">
        <v>0</v>
      </c>
      <c r="L12" s="85">
        <v>0</v>
      </c>
      <c r="M12" s="85">
        <v>0</v>
      </c>
      <c r="N12" s="85">
        <v>0</v>
      </c>
      <c r="O12" s="85">
        <v>0</v>
      </c>
      <c r="P12" s="85">
        <v>0</v>
      </c>
      <c r="Q12" s="85">
        <v>0</v>
      </c>
      <c r="R12" s="85">
        <v>0</v>
      </c>
      <c r="S12" s="85">
        <v>0</v>
      </c>
      <c r="T12" s="85">
        <v>0</v>
      </c>
      <c r="U12" s="85">
        <v>0</v>
      </c>
    </row>
    <row r="13" spans="1:21" ht="24.75" customHeight="1">
      <c r="A13" s="76" t="s">
        <v>102</v>
      </c>
      <c r="B13" s="76" t="s">
        <v>103</v>
      </c>
      <c r="C13" s="76" t="s">
        <v>6</v>
      </c>
      <c r="D13" s="78">
        <v>5</v>
      </c>
      <c r="E13" s="85">
        <v>0</v>
      </c>
      <c r="F13" s="85">
        <v>0</v>
      </c>
      <c r="G13" s="85">
        <v>0</v>
      </c>
      <c r="H13" s="85">
        <v>0</v>
      </c>
      <c r="I13" s="85">
        <v>0</v>
      </c>
      <c r="J13" s="85">
        <v>0</v>
      </c>
      <c r="K13" s="85">
        <v>0</v>
      </c>
      <c r="L13" s="85">
        <v>0</v>
      </c>
      <c r="M13" s="85">
        <v>0</v>
      </c>
      <c r="N13" s="85">
        <v>0</v>
      </c>
      <c r="O13" s="85">
        <v>2</v>
      </c>
      <c r="P13" s="85">
        <v>0</v>
      </c>
      <c r="Q13" s="85">
        <v>0</v>
      </c>
      <c r="R13" s="85">
        <v>0</v>
      </c>
      <c r="S13" s="85">
        <v>0</v>
      </c>
      <c r="T13" s="85">
        <v>2</v>
      </c>
      <c r="U13" s="85">
        <v>0</v>
      </c>
    </row>
    <row r="14" spans="1:21" ht="28.8">
      <c r="A14" s="76" t="s">
        <v>104</v>
      </c>
      <c r="B14" s="76" t="s">
        <v>105</v>
      </c>
      <c r="C14" s="76" t="s">
        <v>9</v>
      </c>
      <c r="D14" s="78">
        <v>1</v>
      </c>
      <c r="E14" s="85">
        <v>0</v>
      </c>
      <c r="F14" s="85">
        <v>0</v>
      </c>
      <c r="G14" s="85">
        <v>0</v>
      </c>
      <c r="H14" s="85">
        <v>0</v>
      </c>
      <c r="I14" s="85">
        <v>0</v>
      </c>
      <c r="J14" s="85">
        <v>0</v>
      </c>
      <c r="K14" s="85">
        <v>0</v>
      </c>
      <c r="L14" s="85">
        <v>0</v>
      </c>
      <c r="M14" s="85">
        <v>0</v>
      </c>
      <c r="N14" s="85">
        <v>0</v>
      </c>
      <c r="O14" s="85">
        <v>0</v>
      </c>
      <c r="P14" s="85">
        <v>0</v>
      </c>
      <c r="Q14" s="85">
        <v>0</v>
      </c>
      <c r="R14" s="85">
        <v>0</v>
      </c>
      <c r="S14" s="85">
        <v>0</v>
      </c>
      <c r="T14" s="85">
        <v>2</v>
      </c>
      <c r="U14" s="85">
        <v>0</v>
      </c>
    </row>
    <row r="15" spans="1:21">
      <c r="A15" s="76" t="s">
        <v>107</v>
      </c>
      <c r="B15" s="76" t="s">
        <v>108</v>
      </c>
      <c r="C15" s="76" t="s">
        <v>131</v>
      </c>
      <c r="D15" s="78">
        <v>2</v>
      </c>
      <c r="E15" s="85">
        <v>0</v>
      </c>
      <c r="F15" s="85">
        <v>0</v>
      </c>
      <c r="G15" s="85">
        <v>0</v>
      </c>
      <c r="H15" s="85">
        <v>0</v>
      </c>
      <c r="I15" s="85">
        <v>0</v>
      </c>
      <c r="J15" s="85">
        <v>0</v>
      </c>
      <c r="K15" s="85">
        <v>0</v>
      </c>
      <c r="L15" s="85">
        <v>0</v>
      </c>
      <c r="M15" s="85">
        <v>0</v>
      </c>
      <c r="N15" s="85">
        <v>0</v>
      </c>
      <c r="O15" s="85">
        <v>3</v>
      </c>
      <c r="P15" s="85">
        <v>0</v>
      </c>
      <c r="Q15" s="85">
        <v>0</v>
      </c>
      <c r="R15" s="85">
        <v>0</v>
      </c>
      <c r="S15" s="85">
        <v>0</v>
      </c>
      <c r="T15" s="85">
        <v>0</v>
      </c>
      <c r="U15" s="85">
        <v>0</v>
      </c>
    </row>
    <row r="16" spans="1:21">
      <c r="A16" s="76" t="s">
        <v>109</v>
      </c>
      <c r="B16" s="76" t="s">
        <v>110</v>
      </c>
      <c r="C16" s="76" t="s">
        <v>6</v>
      </c>
      <c r="D16" s="78">
        <v>1</v>
      </c>
      <c r="E16" s="85">
        <v>0</v>
      </c>
      <c r="F16" s="85">
        <v>0</v>
      </c>
      <c r="G16" s="85">
        <v>0</v>
      </c>
      <c r="H16" s="85">
        <v>0</v>
      </c>
      <c r="I16" s="85">
        <v>0</v>
      </c>
      <c r="J16" s="85">
        <v>0</v>
      </c>
      <c r="K16" s="85">
        <v>0</v>
      </c>
      <c r="L16" s="85">
        <v>0</v>
      </c>
      <c r="M16" s="85">
        <v>0</v>
      </c>
      <c r="N16" s="85">
        <v>0</v>
      </c>
      <c r="O16" s="85">
        <v>0</v>
      </c>
      <c r="P16" s="85">
        <v>0</v>
      </c>
      <c r="Q16" s="85">
        <v>0</v>
      </c>
      <c r="R16" s="85">
        <v>0</v>
      </c>
      <c r="S16" s="85">
        <v>0</v>
      </c>
      <c r="T16" s="85">
        <v>0</v>
      </c>
      <c r="U16" s="85">
        <v>1</v>
      </c>
    </row>
    <row r="17" spans="1:21" ht="28.8">
      <c r="A17" s="76" t="s">
        <v>111</v>
      </c>
      <c r="B17" s="76" t="s">
        <v>112</v>
      </c>
      <c r="C17" s="76" t="s">
        <v>6</v>
      </c>
      <c r="D17" s="78">
        <v>2</v>
      </c>
      <c r="E17" s="85">
        <v>0</v>
      </c>
      <c r="F17" s="85">
        <v>0</v>
      </c>
      <c r="G17" s="85">
        <v>0</v>
      </c>
      <c r="H17" s="85">
        <v>0</v>
      </c>
      <c r="I17" s="85">
        <v>0</v>
      </c>
      <c r="J17" s="85">
        <v>0</v>
      </c>
      <c r="K17" s="85">
        <v>0</v>
      </c>
      <c r="L17" s="85">
        <v>0</v>
      </c>
      <c r="M17" s="85">
        <v>0</v>
      </c>
      <c r="N17" s="85">
        <v>0</v>
      </c>
      <c r="O17" s="85">
        <v>0</v>
      </c>
      <c r="P17" s="85">
        <v>0</v>
      </c>
      <c r="Q17" s="85">
        <v>0</v>
      </c>
      <c r="R17" s="85">
        <v>0</v>
      </c>
      <c r="S17" s="85">
        <v>0</v>
      </c>
      <c r="T17" s="85">
        <v>0</v>
      </c>
      <c r="U17" s="85">
        <v>3</v>
      </c>
    </row>
    <row r="18" spans="1:21" ht="28.8">
      <c r="A18" s="76" t="s">
        <v>113</v>
      </c>
      <c r="B18" s="76" t="s">
        <v>114</v>
      </c>
      <c r="C18" s="76" t="s">
        <v>128</v>
      </c>
      <c r="D18" s="78">
        <v>5</v>
      </c>
      <c r="E18" s="85">
        <v>0</v>
      </c>
      <c r="F18" s="85">
        <v>0</v>
      </c>
      <c r="G18" s="85">
        <v>0</v>
      </c>
      <c r="H18" s="85">
        <v>0</v>
      </c>
      <c r="I18" s="85">
        <v>0</v>
      </c>
      <c r="J18" s="85">
        <v>0</v>
      </c>
      <c r="K18" s="85">
        <v>0</v>
      </c>
      <c r="L18" s="85">
        <v>0</v>
      </c>
      <c r="M18" s="85">
        <v>0</v>
      </c>
      <c r="N18" s="85">
        <v>0</v>
      </c>
      <c r="O18" s="85">
        <v>0</v>
      </c>
      <c r="P18" s="85">
        <v>0</v>
      </c>
      <c r="Q18" s="85">
        <v>0</v>
      </c>
      <c r="R18" s="85">
        <v>0</v>
      </c>
      <c r="S18" s="85">
        <v>2</v>
      </c>
      <c r="T18" s="85">
        <v>0</v>
      </c>
      <c r="U18" s="85">
        <v>3</v>
      </c>
    </row>
    <row r="19" spans="1:21" ht="28.8">
      <c r="A19" s="76" t="s">
        <v>115</v>
      </c>
      <c r="B19" s="76" t="s">
        <v>116</v>
      </c>
      <c r="C19" s="76" t="s">
        <v>9</v>
      </c>
      <c r="D19" s="78">
        <v>1</v>
      </c>
      <c r="E19" s="85">
        <v>0</v>
      </c>
      <c r="F19" s="85">
        <v>0</v>
      </c>
      <c r="G19" s="85">
        <v>0</v>
      </c>
      <c r="H19" s="85">
        <v>0</v>
      </c>
      <c r="I19" s="85">
        <v>0</v>
      </c>
      <c r="J19" s="85">
        <v>0</v>
      </c>
      <c r="K19" s="85">
        <v>0</v>
      </c>
      <c r="L19" s="85">
        <v>0</v>
      </c>
      <c r="M19" s="85">
        <v>0</v>
      </c>
      <c r="N19" s="85">
        <v>0</v>
      </c>
      <c r="O19" s="85">
        <v>0</v>
      </c>
      <c r="P19" s="85">
        <v>0</v>
      </c>
      <c r="Q19" s="85">
        <v>0</v>
      </c>
      <c r="R19" s="85">
        <v>0</v>
      </c>
      <c r="S19" s="85">
        <v>0</v>
      </c>
      <c r="T19" s="85">
        <v>0</v>
      </c>
      <c r="U19" s="85">
        <v>2</v>
      </c>
    </row>
    <row r="20" spans="1:21">
      <c r="A20" s="76" t="s">
        <v>117</v>
      </c>
      <c r="B20" s="76" t="s">
        <v>118</v>
      </c>
      <c r="C20" s="76" t="s">
        <v>128</v>
      </c>
      <c r="D20" s="78">
        <v>2</v>
      </c>
      <c r="E20" s="85">
        <v>0</v>
      </c>
      <c r="F20" s="85">
        <v>0</v>
      </c>
      <c r="G20" s="85">
        <v>0</v>
      </c>
      <c r="H20" s="85">
        <v>0</v>
      </c>
      <c r="I20" s="85">
        <v>0</v>
      </c>
      <c r="J20" s="85">
        <v>0</v>
      </c>
      <c r="K20" s="85">
        <v>0</v>
      </c>
      <c r="L20" s="85">
        <v>0</v>
      </c>
      <c r="M20" s="85">
        <v>0</v>
      </c>
      <c r="N20" s="85">
        <v>0</v>
      </c>
      <c r="O20" s="85">
        <v>0</v>
      </c>
      <c r="P20" s="85">
        <v>0</v>
      </c>
      <c r="Q20" s="85">
        <v>0</v>
      </c>
      <c r="R20" s="85">
        <v>0</v>
      </c>
      <c r="S20" s="85">
        <v>0</v>
      </c>
      <c r="T20" s="85">
        <v>0</v>
      </c>
      <c r="U20" s="85">
        <v>1</v>
      </c>
    </row>
    <row r="21" spans="1:21">
      <c r="A21" s="76" t="s">
        <v>119</v>
      </c>
      <c r="B21" s="76" t="s">
        <v>120</v>
      </c>
      <c r="C21" s="76" t="s">
        <v>128</v>
      </c>
      <c r="D21" s="78">
        <v>1</v>
      </c>
      <c r="E21" s="85">
        <v>0</v>
      </c>
      <c r="F21" s="85">
        <v>0</v>
      </c>
      <c r="G21" s="85">
        <v>0</v>
      </c>
      <c r="H21" s="85">
        <v>0</v>
      </c>
      <c r="I21" s="85">
        <v>0</v>
      </c>
      <c r="J21" s="85">
        <v>0</v>
      </c>
      <c r="K21" s="85">
        <v>0</v>
      </c>
      <c r="L21" s="85">
        <v>0</v>
      </c>
      <c r="M21" s="85">
        <v>0</v>
      </c>
      <c r="N21" s="85">
        <v>0</v>
      </c>
      <c r="O21" s="85">
        <v>0</v>
      </c>
      <c r="P21" s="85">
        <v>0</v>
      </c>
      <c r="Q21" s="85">
        <v>0</v>
      </c>
      <c r="R21" s="85">
        <v>0</v>
      </c>
      <c r="S21" s="85">
        <v>0</v>
      </c>
      <c r="T21" s="85">
        <v>0</v>
      </c>
      <c r="U21" s="85">
        <v>1</v>
      </c>
    </row>
    <row r="22" spans="1:21" ht="28.8">
      <c r="A22" s="76" t="s">
        <v>121</v>
      </c>
      <c r="B22" s="76" t="s">
        <v>122</v>
      </c>
      <c r="C22" s="76" t="s">
        <v>140</v>
      </c>
      <c r="D22" s="78">
        <v>3</v>
      </c>
      <c r="E22" s="85">
        <v>0</v>
      </c>
      <c r="F22" s="85"/>
      <c r="G22" s="85">
        <v>0</v>
      </c>
      <c r="H22" s="85">
        <v>0</v>
      </c>
      <c r="I22" s="85">
        <v>0</v>
      </c>
      <c r="J22" s="85">
        <v>0</v>
      </c>
      <c r="K22" s="85">
        <v>0</v>
      </c>
      <c r="L22" s="85">
        <v>0</v>
      </c>
      <c r="M22" s="85">
        <v>0</v>
      </c>
      <c r="N22" s="85">
        <v>0</v>
      </c>
      <c r="O22" s="85">
        <v>0</v>
      </c>
      <c r="P22" s="85">
        <v>0</v>
      </c>
      <c r="Q22" s="85">
        <v>0</v>
      </c>
      <c r="R22" s="85">
        <v>0</v>
      </c>
      <c r="S22" s="85">
        <v>0</v>
      </c>
      <c r="T22" s="85">
        <v>0</v>
      </c>
      <c r="U22" s="85">
        <v>3</v>
      </c>
    </row>
    <row r="23" spans="1:21">
      <c r="C23" s="1"/>
      <c r="D23" s="2"/>
    </row>
    <row r="24" spans="1:21">
      <c r="C24" s="1"/>
      <c r="D24" s="2"/>
    </row>
    <row r="25" spans="1:21">
      <c r="C25" s="1"/>
      <c r="D25" s="2"/>
    </row>
    <row r="26" spans="1:21">
      <c r="C26" s="1"/>
      <c r="D26" s="2"/>
    </row>
    <row r="27" spans="1:21">
      <c r="C27" s="1"/>
      <c r="D27" s="2"/>
    </row>
    <row r="28" spans="1:21">
      <c r="C28" s="1"/>
      <c r="D28" s="2"/>
    </row>
    <row r="29" spans="1:21">
      <c r="C29" s="1"/>
      <c r="D29" s="2"/>
    </row>
    <row r="30" spans="1:21">
      <c r="C30" s="1"/>
      <c r="D30" s="2"/>
    </row>
    <row r="31" spans="1:21">
      <c r="C31" s="1"/>
      <c r="D31" s="2"/>
    </row>
    <row r="32" spans="1:21">
      <c r="C32" s="1"/>
      <c r="D32" s="2"/>
    </row>
    <row r="33" spans="3:4">
      <c r="C33" s="1"/>
      <c r="D33" s="2"/>
    </row>
    <row r="34" spans="3:4">
      <c r="C34" s="1"/>
      <c r="D34" s="2"/>
    </row>
    <row r="35" spans="3:4">
      <c r="C35" s="1"/>
      <c r="D35" s="2"/>
    </row>
    <row r="36" spans="3:4">
      <c r="C36" s="1"/>
      <c r="D36" s="2"/>
    </row>
    <row r="37" spans="3:4">
      <c r="C37" s="1"/>
      <c r="D37" s="2"/>
    </row>
    <row r="38" spans="3:4">
      <c r="C38" s="1"/>
      <c r="D38" s="2"/>
    </row>
    <row r="39" spans="3:4">
      <c r="C39" s="1"/>
      <c r="D39" s="2"/>
    </row>
    <row r="40" spans="3:4">
      <c r="C40" s="1"/>
      <c r="D40" s="2"/>
    </row>
    <row r="41" spans="3:4">
      <c r="C41" s="1"/>
      <c r="D41" s="2"/>
    </row>
    <row r="42" spans="3:4">
      <c r="C42" s="1"/>
      <c r="D42" s="2"/>
    </row>
    <row r="43" spans="3:4">
      <c r="C43" s="1"/>
      <c r="D43" s="2"/>
    </row>
    <row r="44" spans="3:4">
      <c r="C44" s="1"/>
      <c r="D44" s="2"/>
    </row>
    <row r="45" spans="3:4">
      <c r="C45" s="1"/>
      <c r="D45" s="2"/>
    </row>
  </sheetData>
  <mergeCells count="3">
    <mergeCell ref="A6:C6"/>
    <mergeCell ref="A7:C7"/>
    <mergeCell ref="E9:U9"/>
  </mergeCells>
  <conditionalFormatting sqref="E3:U3">
    <cfRule type="cellIs" dxfId="5" priority="1" stopIfTrue="1" operator="equal">
      <formula>"S"</formula>
    </cfRule>
    <cfRule type="cellIs" dxfId="4" priority="2" stopIfTrue="1" operator="equal">
      <formula>"D"</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S29"/>
  <sheetViews>
    <sheetView topLeftCell="A32" zoomScale="76" zoomScaleNormal="85" workbookViewId="0">
      <selection activeCell="K29" sqref="K29"/>
    </sheetView>
  </sheetViews>
  <sheetFormatPr baseColWidth="10" defaultColWidth="11.44140625" defaultRowHeight="14.4" outlineLevelRow="1"/>
  <cols>
    <col min="1" max="1" width="25.6640625" customWidth="1"/>
    <col min="2" max="3" width="8.6640625" customWidth="1"/>
    <col min="4" max="4" width="7.109375" customWidth="1"/>
    <col min="5" max="5" width="9.6640625" style="27" customWidth="1"/>
    <col min="6" max="6" width="9.6640625" customWidth="1"/>
    <col min="7" max="7" width="10.44140625" customWidth="1"/>
    <col min="8" max="9" width="11.109375" customWidth="1"/>
    <col min="10" max="10" width="11.6640625" customWidth="1"/>
    <col min="11" max="11" width="14.6640625" customWidth="1"/>
    <col min="12" max="19" width="12.109375" bestFit="1" customWidth="1"/>
  </cols>
  <sheetData>
    <row r="2" spans="5:5">
      <c r="E2"/>
    </row>
    <row r="3" spans="5:5">
      <c r="E3"/>
    </row>
    <row r="9" spans="5:5">
      <c r="E9"/>
    </row>
    <row r="12" spans="5:5">
      <c r="E12"/>
    </row>
    <row r="14" spans="5:5">
      <c r="E14"/>
    </row>
    <row r="26" spans="1:19">
      <c r="A26" s="25" t="s">
        <v>142</v>
      </c>
      <c r="B26" s="25"/>
      <c r="C26" s="25"/>
      <c r="E26"/>
    </row>
    <row r="27" spans="1:19" ht="51.75" customHeight="1">
      <c r="A27" s="25" t="s">
        <v>143</v>
      </c>
      <c r="B27" s="26">
        <f>'Pila-Sprint1'!C2</f>
        <v>25</v>
      </c>
      <c r="C27" s="62">
        <v>45201</v>
      </c>
      <c r="D27" s="62">
        <v>45202</v>
      </c>
      <c r="E27" s="62">
        <v>45203</v>
      </c>
      <c r="F27" s="62">
        <v>45204</v>
      </c>
      <c r="G27" s="62">
        <v>45205</v>
      </c>
      <c r="H27" s="62">
        <v>45206</v>
      </c>
      <c r="I27" s="62">
        <v>45207</v>
      </c>
      <c r="J27" s="62">
        <v>45208</v>
      </c>
      <c r="K27" s="62">
        <v>45209</v>
      </c>
      <c r="L27" s="62">
        <v>45210</v>
      </c>
      <c r="M27" s="62">
        <v>45211</v>
      </c>
      <c r="N27" s="62">
        <v>45212</v>
      </c>
      <c r="O27" s="62">
        <v>45213</v>
      </c>
      <c r="P27" s="62">
        <v>45214</v>
      </c>
      <c r="Q27" s="62">
        <v>45215</v>
      </c>
      <c r="R27" s="62">
        <v>45216</v>
      </c>
      <c r="S27" s="62">
        <v>45217</v>
      </c>
    </row>
    <row r="28" spans="1:19" ht="15">
      <c r="A28" s="25" t="s">
        <v>144</v>
      </c>
      <c r="B28" s="21"/>
      <c r="C28" s="54">
        <f>$B$27/17</f>
        <v>1.4705882352941178</v>
      </c>
      <c r="D28" s="54">
        <f t="shared" ref="D28:S28" si="0">$B$27/17</f>
        <v>1.4705882352941178</v>
      </c>
      <c r="E28" s="54">
        <f t="shared" si="0"/>
        <v>1.4705882352941178</v>
      </c>
      <c r="F28" s="54">
        <f t="shared" si="0"/>
        <v>1.4705882352941178</v>
      </c>
      <c r="G28" s="54">
        <f t="shared" si="0"/>
        <v>1.4705882352941178</v>
      </c>
      <c r="H28" s="54">
        <f t="shared" si="0"/>
        <v>1.4705882352941178</v>
      </c>
      <c r="I28" s="54">
        <f t="shared" si="0"/>
        <v>1.4705882352941178</v>
      </c>
      <c r="J28" s="54">
        <f t="shared" si="0"/>
        <v>1.4705882352941178</v>
      </c>
      <c r="K28" s="54">
        <f t="shared" si="0"/>
        <v>1.4705882352941178</v>
      </c>
      <c r="L28" s="54">
        <f t="shared" si="0"/>
        <v>1.4705882352941178</v>
      </c>
      <c r="M28" s="54">
        <f t="shared" si="0"/>
        <v>1.4705882352941178</v>
      </c>
      <c r="N28" s="54">
        <f t="shared" si="0"/>
        <v>1.4705882352941178</v>
      </c>
      <c r="O28" s="54">
        <f t="shared" si="0"/>
        <v>1.4705882352941178</v>
      </c>
      <c r="P28" s="54">
        <f t="shared" si="0"/>
        <v>1.4705882352941178</v>
      </c>
      <c r="Q28" s="54">
        <f t="shared" si="0"/>
        <v>1.4705882352941178</v>
      </c>
      <c r="R28" s="54">
        <f t="shared" si="0"/>
        <v>1.4705882352941178</v>
      </c>
      <c r="S28" s="54">
        <f t="shared" si="0"/>
        <v>1.4705882352941178</v>
      </c>
    </row>
    <row r="29" spans="1:19" ht="15" outlineLevel="1">
      <c r="A29" s="25" t="s">
        <v>145</v>
      </c>
      <c r="B29" s="21"/>
      <c r="C29" s="54">
        <f>B27</f>
        <v>25</v>
      </c>
      <c r="D29" s="54">
        <f>$B$27-SUM($C$28:D28)</f>
        <v>22.058823529411764</v>
      </c>
      <c r="E29" s="54">
        <f>$B$27-SUM($C$28:E28)</f>
        <v>20.588235294117645</v>
      </c>
      <c r="F29" s="54">
        <f>$B$27-SUM($C$28:F28)</f>
        <v>19.117647058823529</v>
      </c>
      <c r="G29" s="54">
        <f>$B$27-SUM($C$28:G28)</f>
        <v>17.647058823529413</v>
      </c>
      <c r="H29" s="54">
        <f>$B$27-SUM($C$28:H28)</f>
        <v>16.176470588235293</v>
      </c>
      <c r="I29" s="54">
        <f>$B$27-SUM($C$28:I28)</f>
        <v>14.705882352941176</v>
      </c>
      <c r="J29" s="54">
        <f>$B$27-SUM($C$28:J28)</f>
        <v>13.235294117647058</v>
      </c>
      <c r="K29" s="54">
        <f>$B$27-SUM($C$28:K28)</f>
        <v>11.76470588235294</v>
      </c>
      <c r="L29" s="54">
        <f>$B$27-SUM($C$28:L28)</f>
        <v>10.294117647058822</v>
      </c>
      <c r="M29" s="54">
        <f>$B$27-SUM($C$28:M28)</f>
        <v>8.823529411764703</v>
      </c>
      <c r="N29" s="54">
        <f>$B$27-SUM($C$28:N28)</f>
        <v>7.352941176470587</v>
      </c>
      <c r="O29" s="54">
        <f>$B$27-SUM($C$28:O28)</f>
        <v>5.882352941176471</v>
      </c>
      <c r="P29" s="54">
        <f>$B$27-SUM($C$28:P28)</f>
        <v>4.411764705882355</v>
      </c>
      <c r="Q29" s="54">
        <f>$B$27-SUM($C$28:Q28)</f>
        <v>2.9411764705882391</v>
      </c>
      <c r="R29" s="54">
        <f>$B$27-SUM($C$28:R28)</f>
        <v>1.4705882352941231</v>
      </c>
      <c r="S29" s="54">
        <f>$B$27-SUM($C$28:S28)</f>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2"/>
  <sheetViews>
    <sheetView workbookViewId="0">
      <selection activeCell="B6" sqref="B6"/>
    </sheetView>
  </sheetViews>
  <sheetFormatPr baseColWidth="10" defaultColWidth="11.44140625" defaultRowHeight="14.4"/>
  <cols>
    <col min="1" max="1" width="59.6640625" customWidth="1"/>
    <col min="2" max="2" width="36.109375" customWidth="1"/>
    <col min="3" max="3" width="73.44140625" customWidth="1"/>
  </cols>
  <sheetData>
    <row r="1" spans="1:3" ht="40.35" customHeight="1">
      <c r="A1" s="46" t="s">
        <v>146</v>
      </c>
      <c r="B1" s="46" t="s">
        <v>147</v>
      </c>
      <c r="C1" s="46" t="s">
        <v>148</v>
      </c>
    </row>
    <row r="2" spans="1:3" ht="40.35" customHeight="1">
      <c r="A2" s="47" t="s">
        <v>149</v>
      </c>
      <c r="B2" s="47" t="s">
        <v>150</v>
      </c>
      <c r="C2" s="88" t="s">
        <v>151</v>
      </c>
    </row>
    <row r="3" spans="1:3" ht="40.35" customHeight="1">
      <c r="A3" s="47"/>
      <c r="B3" s="87" t="s">
        <v>152</v>
      </c>
      <c r="C3" s="86" t="s">
        <v>153</v>
      </c>
    </row>
    <row r="4" spans="1:3" ht="40.35" customHeight="1">
      <c r="A4" s="47"/>
      <c r="B4" s="47"/>
      <c r="C4" s="89"/>
    </row>
    <row r="5" spans="1:3" ht="40.35" customHeight="1">
      <c r="A5" s="47"/>
      <c r="B5" s="47"/>
      <c r="C5" s="49"/>
    </row>
    <row r="6" spans="1:3" ht="40.35" customHeight="1">
      <c r="A6" s="47"/>
      <c r="B6" s="47"/>
      <c r="C6" s="47"/>
    </row>
    <row r="7" spans="1:3" ht="40.35" customHeight="1"/>
    <row r="8" spans="1:3" ht="40.35" customHeight="1"/>
    <row r="9" spans="1:3" ht="40.35" customHeight="1"/>
    <row r="10" spans="1:3" ht="40.35" customHeight="1"/>
    <row r="11" spans="1:3" ht="40.35" customHeight="1"/>
    <row r="12" spans="1:3" ht="40.35" customHeight="1"/>
    <row r="13" spans="1:3" ht="40.35" customHeight="1"/>
    <row r="14" spans="1:3" ht="40.35" customHeight="1"/>
    <row r="15" spans="1:3" ht="40.35" customHeight="1"/>
    <row r="16" spans="1:3" ht="40.35" customHeight="1"/>
    <row r="17" ht="40.35" customHeight="1"/>
    <row r="18" ht="40.35" customHeight="1"/>
    <row r="19" ht="40.35" customHeight="1"/>
    <row r="20" ht="40.35" customHeight="1"/>
    <row r="21" ht="40.35" customHeight="1"/>
    <row r="22" ht="40.35" customHeight="1"/>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23DD5-944A-4709-BF90-BA18AF443DED}">
  <dimension ref="A1:E30"/>
  <sheetViews>
    <sheetView zoomScale="84" zoomScaleNormal="100" workbookViewId="0">
      <selection activeCell="D12" sqref="D12"/>
    </sheetView>
  </sheetViews>
  <sheetFormatPr baseColWidth="10" defaultColWidth="11.44140625" defaultRowHeight="14.4"/>
  <cols>
    <col min="1" max="1" width="12.33203125" style="1" customWidth="1"/>
    <col min="2" max="2" width="94.33203125" style="1" bestFit="1" customWidth="1"/>
    <col min="3" max="3" width="12.6640625" style="2" bestFit="1" customWidth="1"/>
    <col min="4" max="4" width="67.44140625" style="1" customWidth="1"/>
    <col min="5" max="5" width="131.109375" style="1" customWidth="1"/>
    <col min="6" max="16384" width="11.44140625" style="1"/>
  </cols>
  <sheetData>
    <row r="1" spans="1:5" s="17" customFormat="1" ht="21.75" customHeight="1">
      <c r="A1" s="50" t="s">
        <v>38</v>
      </c>
      <c r="B1" s="50" t="s">
        <v>3</v>
      </c>
      <c r="C1" s="50" t="s">
        <v>40</v>
      </c>
      <c r="D1" s="51" t="s">
        <v>43</v>
      </c>
      <c r="E1" s="22"/>
    </row>
    <row r="2" spans="1:5" s="17" customFormat="1" ht="21.75" customHeight="1">
      <c r="A2" s="50"/>
      <c r="B2" s="50"/>
      <c r="C2" s="50">
        <f>C3+C6+C9+C13+C18+C22+C26+C28</f>
        <v>46.5</v>
      </c>
      <c r="D2" s="51"/>
      <c r="E2" s="22"/>
    </row>
    <row r="3" spans="1:5" s="17" customFormat="1" ht="34.5" customHeight="1">
      <c r="A3" s="48" t="s">
        <v>56</v>
      </c>
      <c r="B3" s="48" t="s">
        <v>57</v>
      </c>
      <c r="C3" s="60">
        <f>SUM(C4:C5)</f>
        <v>3</v>
      </c>
      <c r="D3" s="48"/>
      <c r="E3" s="22"/>
    </row>
    <row r="4" spans="1:5" s="17" customFormat="1" ht="18">
      <c r="A4" s="52" t="s">
        <v>154</v>
      </c>
      <c r="B4" s="52" t="s">
        <v>155</v>
      </c>
      <c r="C4" s="53">
        <v>2</v>
      </c>
      <c r="D4" s="52" t="s">
        <v>156</v>
      </c>
      <c r="E4" s="22"/>
    </row>
    <row r="5" spans="1:5" s="17" customFormat="1" ht="18">
      <c r="A5" s="52" t="s">
        <v>157</v>
      </c>
      <c r="B5" s="52" t="s">
        <v>158</v>
      </c>
      <c r="C5" s="53">
        <v>1</v>
      </c>
      <c r="D5" s="52"/>
      <c r="E5" s="22"/>
    </row>
    <row r="6" spans="1:5" ht="16.350000000000001" customHeight="1">
      <c r="A6" s="48" t="s">
        <v>60</v>
      </c>
      <c r="B6" s="48" t="s">
        <v>61</v>
      </c>
      <c r="C6" s="60">
        <f>SUM(C7:C8)</f>
        <v>5</v>
      </c>
      <c r="D6" s="48"/>
    </row>
    <row r="7" spans="1:5">
      <c r="A7" s="1" t="s">
        <v>159</v>
      </c>
      <c r="B7" s="1" t="s">
        <v>160</v>
      </c>
      <c r="C7" s="2">
        <v>3</v>
      </c>
    </row>
    <row r="8" spans="1:5" ht="28.8">
      <c r="A8" s="1" t="s">
        <v>161</v>
      </c>
      <c r="B8" s="1" t="s">
        <v>162</v>
      </c>
      <c r="C8" s="2">
        <v>2</v>
      </c>
      <c r="D8" s="1" t="s">
        <v>163</v>
      </c>
    </row>
    <row r="9" spans="1:5" ht="28.8">
      <c r="A9" s="48" t="s">
        <v>63</v>
      </c>
      <c r="B9" s="48" t="s">
        <v>64</v>
      </c>
      <c r="C9" s="60">
        <f>SUM(C10:C12)</f>
        <v>10</v>
      </c>
      <c r="D9" s="48"/>
    </row>
    <row r="10" spans="1:5">
      <c r="A10" s="1" t="s">
        <v>164</v>
      </c>
      <c r="B10" s="1" t="s">
        <v>165</v>
      </c>
      <c r="C10" s="2">
        <v>3</v>
      </c>
    </row>
    <row r="11" spans="1:5" ht="28.8">
      <c r="A11" s="1" t="s">
        <v>166</v>
      </c>
      <c r="B11" s="1" t="s">
        <v>167</v>
      </c>
      <c r="C11" s="2">
        <v>5</v>
      </c>
      <c r="D11" s="1" t="s">
        <v>168</v>
      </c>
    </row>
    <row r="12" spans="1:5" ht="28.8">
      <c r="A12" s="1" t="s">
        <v>169</v>
      </c>
      <c r="B12" s="1" t="s">
        <v>170</v>
      </c>
      <c r="C12" s="2">
        <v>2</v>
      </c>
      <c r="D12" s="1" t="s">
        <v>171</v>
      </c>
    </row>
    <row r="13" spans="1:5">
      <c r="A13" s="48" t="s">
        <v>66</v>
      </c>
      <c r="B13" s="48" t="s">
        <v>67</v>
      </c>
      <c r="C13" s="60">
        <f>SUM(C14:C17)</f>
        <v>6</v>
      </c>
      <c r="D13" s="48"/>
    </row>
    <row r="14" spans="1:5">
      <c r="A14" s="1" t="s">
        <v>172</v>
      </c>
      <c r="B14" s="1" t="s">
        <v>173</v>
      </c>
      <c r="C14" s="2">
        <v>2</v>
      </c>
    </row>
    <row r="15" spans="1:5">
      <c r="A15" s="1" t="s">
        <v>174</v>
      </c>
      <c r="B15" s="1" t="s">
        <v>175</v>
      </c>
      <c r="C15" s="2">
        <v>3</v>
      </c>
    </row>
    <row r="16" spans="1:5">
      <c r="A16" s="1" t="s">
        <v>176</v>
      </c>
      <c r="B16" s="1" t="s">
        <v>177</v>
      </c>
      <c r="C16" s="2">
        <v>0.5</v>
      </c>
    </row>
    <row r="17" spans="1:4">
      <c r="A17" s="1" t="s">
        <v>178</v>
      </c>
      <c r="B17" s="1" t="s">
        <v>179</v>
      </c>
      <c r="C17" s="2">
        <v>0.5</v>
      </c>
    </row>
    <row r="18" spans="1:4" ht="20.25" customHeight="1">
      <c r="A18" s="48" t="s">
        <v>69</v>
      </c>
      <c r="B18" s="48" t="s">
        <v>70</v>
      </c>
      <c r="C18" s="60">
        <f>SUM(C19:C21)</f>
        <v>9</v>
      </c>
      <c r="D18" s="48"/>
    </row>
    <row r="19" spans="1:4">
      <c r="A19" s="1" t="s">
        <v>180</v>
      </c>
      <c r="B19" s="1" t="s">
        <v>181</v>
      </c>
      <c r="C19" s="2">
        <v>3</v>
      </c>
    </row>
    <row r="20" spans="1:4" ht="28.8">
      <c r="A20" s="1" t="s">
        <v>182</v>
      </c>
      <c r="B20" s="1" t="s">
        <v>183</v>
      </c>
      <c r="C20" s="2">
        <v>5</v>
      </c>
      <c r="D20" s="1" t="s">
        <v>168</v>
      </c>
    </row>
    <row r="21" spans="1:4" ht="28.8">
      <c r="A21" s="1" t="s">
        <v>184</v>
      </c>
      <c r="B21" s="1" t="s">
        <v>185</v>
      </c>
      <c r="C21" s="2">
        <v>1</v>
      </c>
      <c r="D21" s="1" t="s">
        <v>186</v>
      </c>
    </row>
    <row r="22" spans="1:4" ht="28.8">
      <c r="A22" s="48" t="s">
        <v>72</v>
      </c>
      <c r="B22" s="48" t="s">
        <v>73</v>
      </c>
      <c r="C22" s="60">
        <f>SUM(C23:C25)</f>
        <v>9</v>
      </c>
      <c r="D22" s="48"/>
    </row>
    <row r="23" spans="1:4">
      <c r="A23" s="1" t="s">
        <v>187</v>
      </c>
      <c r="B23" s="1" t="s">
        <v>188</v>
      </c>
      <c r="C23" s="2">
        <v>2</v>
      </c>
    </row>
    <row r="24" spans="1:4">
      <c r="A24" s="1" t="s">
        <v>189</v>
      </c>
      <c r="B24" s="1" t="s">
        <v>190</v>
      </c>
      <c r="C24" s="2">
        <v>2</v>
      </c>
    </row>
    <row r="25" spans="1:4">
      <c r="A25" s="1" t="s">
        <v>191</v>
      </c>
      <c r="B25" s="1" t="s">
        <v>192</v>
      </c>
      <c r="C25" s="2">
        <v>5</v>
      </c>
    </row>
    <row r="26" spans="1:4">
      <c r="A26" s="48" t="s">
        <v>75</v>
      </c>
      <c r="B26" s="48" t="s">
        <v>76</v>
      </c>
      <c r="C26" s="60">
        <f>SUM(C27)</f>
        <v>0.5</v>
      </c>
      <c r="D26" s="48"/>
    </row>
    <row r="27" spans="1:4" ht="28.8">
      <c r="A27" s="1" t="s">
        <v>193</v>
      </c>
      <c r="B27" s="1" t="s">
        <v>194</v>
      </c>
      <c r="C27" s="2">
        <v>0.5</v>
      </c>
      <c r="D27" s="1" t="s">
        <v>195</v>
      </c>
    </row>
    <row r="28" spans="1:4" ht="28.8">
      <c r="A28" s="48" t="s">
        <v>78</v>
      </c>
      <c r="B28" s="48" t="s">
        <v>79</v>
      </c>
      <c r="C28" s="60">
        <f>SUM(C29:C30)</f>
        <v>4</v>
      </c>
      <c r="D28" s="48"/>
    </row>
    <row r="29" spans="1:4">
      <c r="A29" s="1" t="s">
        <v>196</v>
      </c>
      <c r="B29" s="1" t="s">
        <v>197</v>
      </c>
      <c r="C29" s="2">
        <v>2</v>
      </c>
    </row>
    <row r="30" spans="1:4" ht="28.8">
      <c r="A30" s="1" t="s">
        <v>198</v>
      </c>
      <c r="B30" s="1" t="s">
        <v>199</v>
      </c>
      <c r="C30" s="2">
        <v>2</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8C85E-4D1D-4CE1-82DA-C3A3D494FF1B}">
  <dimension ref="A2:AO41"/>
  <sheetViews>
    <sheetView tabSelected="1" topLeftCell="B3" zoomScaleNormal="100" workbookViewId="0">
      <selection activeCell="M13" sqref="M13"/>
    </sheetView>
  </sheetViews>
  <sheetFormatPr baseColWidth="10" defaultColWidth="11.44140625" defaultRowHeight="14.4"/>
  <cols>
    <col min="1" max="1" width="12.44140625" style="1" customWidth="1"/>
    <col min="2" max="2" width="93.6640625" style="1" bestFit="1" customWidth="1"/>
    <col min="3" max="3" width="14.44140625" style="2" bestFit="1" customWidth="1"/>
    <col min="4" max="4" width="15.6640625" style="1" bestFit="1" customWidth="1"/>
    <col min="5" max="14" width="5.88671875" style="24" bestFit="1" customWidth="1"/>
    <col min="15" max="34" width="5.88671875" style="1" bestFit="1" customWidth="1"/>
    <col min="35" max="40" width="4.44140625" style="1" bestFit="1" customWidth="1"/>
    <col min="41" max="41" width="4.109375" style="1" bestFit="1" customWidth="1"/>
    <col min="42" max="16384" width="11.44140625" style="1"/>
  </cols>
  <sheetData>
    <row r="2" spans="1:41">
      <c r="A2" s="28"/>
      <c r="B2" s="28"/>
      <c r="C2" s="18"/>
      <c r="D2" s="18"/>
      <c r="E2" s="23"/>
      <c r="F2" s="23"/>
      <c r="G2" s="23"/>
      <c r="H2" s="23"/>
      <c r="I2" s="23"/>
      <c r="J2" s="23"/>
      <c r="K2" s="23"/>
      <c r="L2" s="23"/>
      <c r="M2" s="23"/>
      <c r="N2" s="23"/>
    </row>
    <row r="3" spans="1:41">
      <c r="A3" s="29"/>
      <c r="B3" s="30"/>
      <c r="C3" s="18"/>
      <c r="D3" s="18"/>
      <c r="E3" s="61" t="str">
        <f>IF(E4=0," ",CHOOSE(WEEKDAY(E4,2),"L","M","X","J","V","S","D"))</f>
        <v>X</v>
      </c>
      <c r="F3" s="61" t="str">
        <f t="shared" ref="F3:T3" si="0">IF(F4=0," ",CHOOSE(WEEKDAY(F4,2),"L","M","X","J","V","S","D"))</f>
        <v>J</v>
      </c>
      <c r="G3" s="61" t="str">
        <f t="shared" si="0"/>
        <v>V</v>
      </c>
      <c r="H3" s="61" t="str">
        <f t="shared" si="0"/>
        <v>S</v>
      </c>
      <c r="I3" s="61" t="str">
        <f t="shared" si="0"/>
        <v>D</v>
      </c>
      <c r="J3" s="61" t="str">
        <f t="shared" si="0"/>
        <v>L</v>
      </c>
      <c r="K3" s="61" t="str">
        <f t="shared" si="0"/>
        <v>M</v>
      </c>
      <c r="L3" s="61" t="str">
        <f t="shared" si="0"/>
        <v>X</v>
      </c>
      <c r="M3" s="61" t="str">
        <f t="shared" si="0"/>
        <v>J</v>
      </c>
      <c r="N3" s="61" t="str">
        <f t="shared" si="0"/>
        <v>V</v>
      </c>
      <c r="O3" s="61" t="str">
        <f t="shared" si="0"/>
        <v>S</v>
      </c>
      <c r="P3" s="61" t="str">
        <f t="shared" si="0"/>
        <v>D</v>
      </c>
      <c r="Q3" s="61" t="str">
        <f t="shared" si="0"/>
        <v>L</v>
      </c>
      <c r="R3" s="61" t="str">
        <f t="shared" si="0"/>
        <v>M</v>
      </c>
      <c r="S3" s="61" t="str">
        <f t="shared" si="0"/>
        <v>X</v>
      </c>
      <c r="T3" s="61" t="str">
        <f t="shared" si="0"/>
        <v>J</v>
      </c>
      <c r="U3" s="61" t="str">
        <f>IF(U4=0," ",CHOOSE(WEEKDAY(U4,2),"L","M","X","J","V","S","D"))</f>
        <v>V</v>
      </c>
      <c r="V3" s="61" t="str">
        <f>IF(V4=0," ",CHOOSE(WEEKDAY(V4,2),"L","M","X","J","V","S","D"))</f>
        <v>S</v>
      </c>
      <c r="W3" s="61" t="str">
        <f t="shared" ref="W3:AG3" si="1">IF(W4=0," ",CHOOSE(WEEKDAY(W4,2),"L","M","X","J","V","S","D"))</f>
        <v>D</v>
      </c>
      <c r="X3" s="61" t="str">
        <f>IF(X4=0," ",CHOOSE(WEEKDAY(X4,2),"L","M","X","J","V","S","D"))</f>
        <v>L</v>
      </c>
      <c r="Y3" s="61" t="str">
        <f t="shared" si="1"/>
        <v>M</v>
      </c>
      <c r="Z3" s="61" t="str">
        <f t="shared" si="1"/>
        <v>X</v>
      </c>
      <c r="AA3" s="61" t="str">
        <f t="shared" si="1"/>
        <v>J</v>
      </c>
      <c r="AB3" s="61" t="str">
        <f t="shared" si="1"/>
        <v>V</v>
      </c>
      <c r="AC3" s="61" t="str">
        <f t="shared" si="1"/>
        <v>S</v>
      </c>
      <c r="AD3" s="61" t="str">
        <f t="shared" si="1"/>
        <v>D</v>
      </c>
      <c r="AE3" s="61" t="str">
        <f t="shared" si="1"/>
        <v>L</v>
      </c>
      <c r="AF3" s="61" t="str">
        <f t="shared" si="1"/>
        <v>M</v>
      </c>
      <c r="AG3" s="61" t="str">
        <f t="shared" si="1"/>
        <v>X</v>
      </c>
      <c r="AH3" s="61" t="str">
        <f t="shared" ref="AH3:AN3" si="2">IF(AH4=0," ",CHOOSE(WEEKDAY(AH4,2),"L","M","X","J","V","S","D"))</f>
        <v>J</v>
      </c>
      <c r="AI3" s="61" t="str">
        <f t="shared" si="2"/>
        <v>V</v>
      </c>
      <c r="AJ3" s="61" t="str">
        <f t="shared" si="2"/>
        <v>S</v>
      </c>
      <c r="AK3" s="61" t="str">
        <f t="shared" si="2"/>
        <v>D</v>
      </c>
      <c r="AL3" s="61" t="str">
        <f t="shared" si="2"/>
        <v>L</v>
      </c>
      <c r="AM3" s="61" t="str">
        <f t="shared" si="2"/>
        <v>M</v>
      </c>
      <c r="AN3" s="61" t="str">
        <f t="shared" si="2"/>
        <v>X</v>
      </c>
      <c r="AO3" s="122" t="str">
        <f>IF(AO4=0," ",CHOOSE(WEEKDAY(AO4,2),"L","M","X","J","V","S","D"))</f>
        <v>J</v>
      </c>
    </row>
    <row r="4" spans="1:41" ht="38.25" customHeight="1">
      <c r="A4" s="20"/>
      <c r="B4" s="20"/>
      <c r="C4" s="20"/>
      <c r="D4" s="20"/>
      <c r="E4" s="62">
        <v>45224</v>
      </c>
      <c r="F4" s="62">
        <v>45225</v>
      </c>
      <c r="G4" s="62">
        <v>45226</v>
      </c>
      <c r="H4" s="62">
        <v>45227</v>
      </c>
      <c r="I4" s="62">
        <v>45228</v>
      </c>
      <c r="J4" s="62">
        <v>45229</v>
      </c>
      <c r="K4" s="62">
        <v>45230</v>
      </c>
      <c r="L4" s="62">
        <v>45231</v>
      </c>
      <c r="M4" s="62">
        <v>45232</v>
      </c>
      <c r="N4" s="62">
        <v>45233</v>
      </c>
      <c r="O4" s="62">
        <v>45234</v>
      </c>
      <c r="P4" s="62">
        <v>45235</v>
      </c>
      <c r="Q4" s="62">
        <v>45236</v>
      </c>
      <c r="R4" s="62">
        <v>45237</v>
      </c>
      <c r="S4" s="62">
        <v>45238</v>
      </c>
      <c r="T4" s="62">
        <v>45239</v>
      </c>
      <c r="U4" s="62">
        <v>45240</v>
      </c>
      <c r="V4" s="62">
        <v>45241</v>
      </c>
      <c r="W4" s="62">
        <v>45242</v>
      </c>
      <c r="X4" s="62">
        <v>45243</v>
      </c>
      <c r="Y4" s="62">
        <v>45244</v>
      </c>
      <c r="Z4" s="62">
        <v>45245</v>
      </c>
      <c r="AA4" s="62">
        <v>45246</v>
      </c>
      <c r="AB4" s="62">
        <v>45247</v>
      </c>
      <c r="AC4" s="62">
        <v>45248</v>
      </c>
      <c r="AD4" s="62">
        <v>45249</v>
      </c>
      <c r="AE4" s="62">
        <v>45250</v>
      </c>
      <c r="AF4" s="62">
        <v>45251</v>
      </c>
      <c r="AG4" s="62">
        <v>45252</v>
      </c>
      <c r="AH4" s="62">
        <v>45253</v>
      </c>
      <c r="AI4" s="62">
        <v>45254</v>
      </c>
      <c r="AJ4" s="62">
        <v>45255</v>
      </c>
      <c r="AK4" s="62">
        <v>45256</v>
      </c>
      <c r="AL4" s="62">
        <v>45257</v>
      </c>
      <c r="AM4" s="62">
        <v>45258</v>
      </c>
      <c r="AN4" s="62">
        <v>45259</v>
      </c>
      <c r="AO4" s="123">
        <v>45260</v>
      </c>
    </row>
    <row r="5" spans="1:41">
      <c r="A5" s="20"/>
      <c r="B5" s="20"/>
      <c r="C5" s="20"/>
      <c r="D5" s="20"/>
      <c r="E5" s="63" t="str">
        <f ca="1">IF(AND(D4&lt;TODAY(),TODAY()&lt;(E4+1),E4&lt;&gt;""),"X","")</f>
        <v/>
      </c>
      <c r="F5" s="63" t="str">
        <f t="shared" ref="F5:AG5" ca="1" si="3">IF(AND(E4&lt;TODAY(),TODAY()&lt;(F4+1),F4&lt;&gt;""),"X","")</f>
        <v/>
      </c>
      <c r="G5" s="63" t="str">
        <f t="shared" ca="1" si="3"/>
        <v/>
      </c>
      <c r="H5" s="63" t="str">
        <f t="shared" ca="1" si="3"/>
        <v/>
      </c>
      <c r="I5" s="63" t="str">
        <f t="shared" ca="1" si="3"/>
        <v/>
      </c>
      <c r="J5" s="63" t="str">
        <f t="shared" ca="1" si="3"/>
        <v/>
      </c>
      <c r="K5" s="63" t="str">
        <f t="shared" ca="1" si="3"/>
        <v/>
      </c>
      <c r="L5" s="63" t="str">
        <f t="shared" ca="1" si="3"/>
        <v/>
      </c>
      <c r="M5" s="63" t="str">
        <f t="shared" ca="1" si="3"/>
        <v/>
      </c>
      <c r="N5" s="63" t="str">
        <f t="shared" ca="1" si="3"/>
        <v/>
      </c>
      <c r="O5" s="63" t="str">
        <f t="shared" ca="1" si="3"/>
        <v/>
      </c>
      <c r="P5" s="63" t="str">
        <f t="shared" ca="1" si="3"/>
        <v/>
      </c>
      <c r="Q5" s="63" t="str">
        <f t="shared" ca="1" si="3"/>
        <v/>
      </c>
      <c r="R5" s="63" t="str">
        <f t="shared" ca="1" si="3"/>
        <v/>
      </c>
      <c r="S5" s="63" t="str">
        <f t="shared" ca="1" si="3"/>
        <v/>
      </c>
      <c r="T5" s="63" t="str">
        <f t="shared" ca="1" si="3"/>
        <v/>
      </c>
      <c r="U5" s="63" t="str">
        <f t="shared" ca="1" si="3"/>
        <v/>
      </c>
      <c r="V5" s="63" t="str">
        <f t="shared" ca="1" si="3"/>
        <v/>
      </c>
      <c r="W5" s="63" t="str">
        <f t="shared" ca="1" si="3"/>
        <v/>
      </c>
      <c r="X5" s="63" t="str">
        <f t="shared" ca="1" si="3"/>
        <v/>
      </c>
      <c r="Y5" s="63" t="str">
        <f t="shared" ca="1" si="3"/>
        <v/>
      </c>
      <c r="Z5" s="63" t="str">
        <f t="shared" ca="1" si="3"/>
        <v/>
      </c>
      <c r="AA5" s="63" t="str">
        <f t="shared" ca="1" si="3"/>
        <v/>
      </c>
      <c r="AB5" s="63" t="str">
        <f t="shared" ca="1" si="3"/>
        <v/>
      </c>
      <c r="AC5" s="63" t="str">
        <f t="shared" ca="1" si="3"/>
        <v/>
      </c>
      <c r="AD5" s="63" t="str">
        <f t="shared" ca="1" si="3"/>
        <v/>
      </c>
      <c r="AE5" s="63" t="str">
        <f t="shared" ca="1" si="3"/>
        <v/>
      </c>
      <c r="AF5" s="63" t="str">
        <f t="shared" ca="1" si="3"/>
        <v/>
      </c>
      <c r="AG5" s="63" t="str">
        <f t="shared" ca="1" si="3"/>
        <v/>
      </c>
      <c r="AH5" s="63" t="str">
        <f t="shared" ref="AH5:AN5" ca="1" si="4">IF(AND(AG4&lt;TODAY(),TODAY()&lt;(AH4+1),AH4&lt;&gt;""),"X","")</f>
        <v/>
      </c>
      <c r="AI5" s="63" t="str">
        <f t="shared" ca="1" si="4"/>
        <v/>
      </c>
      <c r="AJ5" s="63" t="str">
        <f t="shared" ca="1" si="4"/>
        <v/>
      </c>
      <c r="AK5" s="63" t="str">
        <f t="shared" ca="1" si="4"/>
        <v/>
      </c>
      <c r="AL5" s="63" t="str">
        <f t="shared" ca="1" si="4"/>
        <v/>
      </c>
      <c r="AM5" s="63" t="str">
        <f t="shared" ca="1" si="4"/>
        <v/>
      </c>
      <c r="AN5" s="63" t="str">
        <f t="shared" ca="1" si="4"/>
        <v/>
      </c>
      <c r="AO5" s="124" t="str">
        <f ca="1">IF(AND(AN4&lt;TODAY(),TODAY()&lt;(AO4+1),AO4&lt;&gt;""),"X","")</f>
        <v/>
      </c>
    </row>
    <row r="6" spans="1:41" ht="15">
      <c r="A6" s="180" t="s">
        <v>123</v>
      </c>
      <c r="B6" s="181"/>
      <c r="C6" s="182"/>
      <c r="D6" s="64">
        <f>COUNTIF(D10:D850,"&gt;0")</f>
        <v>20</v>
      </c>
      <c r="E6" s="65">
        <f t="shared" ref="E6:AN6" si="5">COUNTIF(E10:E29,"&gt;0")</f>
        <v>20</v>
      </c>
      <c r="F6" s="65">
        <f t="shared" si="5"/>
        <v>20</v>
      </c>
      <c r="G6" s="65">
        <f t="shared" si="5"/>
        <v>20</v>
      </c>
      <c r="H6" s="65">
        <f t="shared" si="5"/>
        <v>20</v>
      </c>
      <c r="I6" s="65">
        <f t="shared" si="5"/>
        <v>20</v>
      </c>
      <c r="J6" s="65">
        <f t="shared" si="5"/>
        <v>20</v>
      </c>
      <c r="K6" s="65">
        <f t="shared" si="5"/>
        <v>20</v>
      </c>
      <c r="L6" s="65">
        <f t="shared" si="5"/>
        <v>19</v>
      </c>
      <c r="M6" s="65">
        <f t="shared" si="5"/>
        <v>17</v>
      </c>
      <c r="N6" s="65">
        <f t="shared" si="5"/>
        <v>17</v>
      </c>
      <c r="O6" s="65">
        <f t="shared" si="5"/>
        <v>16</v>
      </c>
      <c r="P6" s="65">
        <f t="shared" si="5"/>
        <v>16</v>
      </c>
      <c r="Q6" s="65">
        <f t="shared" si="5"/>
        <v>16</v>
      </c>
      <c r="R6" s="65">
        <f t="shared" si="5"/>
        <v>16</v>
      </c>
      <c r="S6" s="65">
        <f t="shared" si="5"/>
        <v>14</v>
      </c>
      <c r="T6" s="65">
        <f t="shared" si="5"/>
        <v>14</v>
      </c>
      <c r="U6" s="65">
        <f t="shared" si="5"/>
        <v>14</v>
      </c>
      <c r="V6" s="65">
        <f t="shared" si="5"/>
        <v>12</v>
      </c>
      <c r="W6" s="65">
        <f t="shared" si="5"/>
        <v>11</v>
      </c>
      <c r="X6" s="65">
        <f t="shared" si="5"/>
        <v>11</v>
      </c>
      <c r="Y6" s="65">
        <f t="shared" si="5"/>
        <v>11</v>
      </c>
      <c r="Z6" s="65">
        <f t="shared" si="5"/>
        <v>10</v>
      </c>
      <c r="AA6" s="65">
        <f t="shared" si="5"/>
        <v>10</v>
      </c>
      <c r="AB6" s="65">
        <f t="shared" si="5"/>
        <v>8</v>
      </c>
      <c r="AC6" s="65">
        <f t="shared" si="5"/>
        <v>8</v>
      </c>
      <c r="AD6" s="65">
        <f t="shared" si="5"/>
        <v>8</v>
      </c>
      <c r="AE6" s="65">
        <f t="shared" si="5"/>
        <v>8</v>
      </c>
      <c r="AF6" s="65">
        <f t="shared" si="5"/>
        <v>8</v>
      </c>
      <c r="AG6" s="65">
        <f t="shared" si="5"/>
        <v>7</v>
      </c>
      <c r="AH6" s="65">
        <f t="shared" si="5"/>
        <v>7</v>
      </c>
      <c r="AI6" s="65">
        <f t="shared" si="5"/>
        <v>4</v>
      </c>
      <c r="AJ6" s="65">
        <f t="shared" si="5"/>
        <v>3</v>
      </c>
      <c r="AK6" s="65">
        <f t="shared" si="5"/>
        <v>3</v>
      </c>
      <c r="AL6" s="65">
        <f t="shared" si="5"/>
        <v>3</v>
      </c>
      <c r="AM6" s="65">
        <f t="shared" si="5"/>
        <v>3</v>
      </c>
      <c r="AN6" s="65">
        <f t="shared" si="5"/>
        <v>0</v>
      </c>
      <c r="AO6" s="125">
        <f>COUNTIF(AO10:AO29,"&gt;0")</f>
        <v>0</v>
      </c>
    </row>
    <row r="7" spans="1:41" ht="15.6">
      <c r="A7" s="180" t="s">
        <v>124</v>
      </c>
      <c r="B7" s="181"/>
      <c r="C7" s="182"/>
      <c r="D7" s="66">
        <f>SUM(D10:D29)</f>
        <v>46.5</v>
      </c>
      <c r="E7" s="67">
        <f t="shared" ref="E7:AN7" si="6">IF(SUM(E10:E29)&gt;=0,SUM(E10:E29),#N/A)</f>
        <v>46.5</v>
      </c>
      <c r="F7" s="67">
        <f t="shared" si="6"/>
        <v>46.5</v>
      </c>
      <c r="G7" s="67">
        <f t="shared" si="6"/>
        <v>46.5</v>
      </c>
      <c r="H7" s="67">
        <f t="shared" si="6"/>
        <v>46.5</v>
      </c>
      <c r="I7" s="67">
        <f t="shared" si="6"/>
        <v>46.5</v>
      </c>
      <c r="J7" s="67">
        <f t="shared" si="6"/>
        <v>46.5</v>
      </c>
      <c r="K7" s="67">
        <f t="shared" si="6"/>
        <v>44.5</v>
      </c>
      <c r="L7" s="67">
        <f t="shared" si="6"/>
        <v>40</v>
      </c>
      <c r="M7" s="67">
        <f t="shared" si="6"/>
        <v>39</v>
      </c>
      <c r="N7" s="67">
        <f t="shared" si="6"/>
        <v>38.5</v>
      </c>
      <c r="O7" s="67">
        <f t="shared" si="6"/>
        <v>38</v>
      </c>
      <c r="P7" s="67">
        <f t="shared" si="6"/>
        <v>37</v>
      </c>
      <c r="Q7" s="67">
        <f t="shared" si="6"/>
        <v>35</v>
      </c>
      <c r="R7" s="67">
        <f t="shared" si="6"/>
        <v>35</v>
      </c>
      <c r="S7" s="67">
        <f t="shared" si="6"/>
        <v>33.5</v>
      </c>
      <c r="T7" s="67">
        <f t="shared" si="6"/>
        <v>33.5</v>
      </c>
      <c r="U7" s="67">
        <f t="shared" si="6"/>
        <v>32.5</v>
      </c>
      <c r="V7" s="67">
        <f t="shared" si="6"/>
        <v>31.5</v>
      </c>
      <c r="W7" s="67">
        <f t="shared" si="6"/>
        <v>29.5</v>
      </c>
      <c r="X7" s="67">
        <f t="shared" si="6"/>
        <v>29.5</v>
      </c>
      <c r="Y7" s="67">
        <f t="shared" si="6"/>
        <v>29.5</v>
      </c>
      <c r="Z7" s="67">
        <f t="shared" si="6"/>
        <v>26.5</v>
      </c>
      <c r="AA7" s="67">
        <f t="shared" si="6"/>
        <v>21.5</v>
      </c>
      <c r="AB7" s="67">
        <f t="shared" si="6"/>
        <v>18.5</v>
      </c>
      <c r="AC7" s="67">
        <f t="shared" si="6"/>
        <v>18.5</v>
      </c>
      <c r="AD7" s="67">
        <f t="shared" si="6"/>
        <v>18.5</v>
      </c>
      <c r="AE7" s="67">
        <f t="shared" si="6"/>
        <v>18.5</v>
      </c>
      <c r="AF7" s="67">
        <f t="shared" si="6"/>
        <v>16.5</v>
      </c>
      <c r="AG7" s="67">
        <f t="shared" si="6"/>
        <v>13.5</v>
      </c>
      <c r="AH7" s="67">
        <f t="shared" si="6"/>
        <v>13.5</v>
      </c>
      <c r="AI7" s="67">
        <f t="shared" si="6"/>
        <v>5.5</v>
      </c>
      <c r="AJ7" s="67">
        <f t="shared" si="6"/>
        <v>4.5</v>
      </c>
      <c r="AK7" s="67">
        <f t="shared" si="6"/>
        <v>4.5</v>
      </c>
      <c r="AL7" s="67">
        <f t="shared" si="6"/>
        <v>4.5</v>
      </c>
      <c r="AM7" s="67">
        <f t="shared" si="6"/>
        <v>4.5</v>
      </c>
      <c r="AN7" s="67">
        <f t="shared" si="6"/>
        <v>0</v>
      </c>
      <c r="AO7" s="126">
        <f>IF(SUM(AO10:AO29)&gt;=0,SUM(AO10:AO29),#N/A)</f>
        <v>0</v>
      </c>
    </row>
    <row r="9" spans="1:41" s="17" customFormat="1" ht="21" customHeight="1">
      <c r="A9" s="50" t="s">
        <v>38</v>
      </c>
      <c r="B9" s="50" t="s">
        <v>3</v>
      </c>
      <c r="C9" s="50" t="s">
        <v>125</v>
      </c>
      <c r="D9" s="50" t="s">
        <v>40</v>
      </c>
      <c r="E9" s="185" t="s">
        <v>126</v>
      </c>
      <c r="F9" s="186"/>
      <c r="G9" s="186"/>
      <c r="H9" s="186"/>
      <c r="I9" s="186"/>
      <c r="J9" s="186"/>
      <c r="K9" s="186"/>
      <c r="L9" s="186"/>
      <c r="M9" s="186"/>
      <c r="N9" s="186"/>
      <c r="O9" s="186"/>
      <c r="P9" s="186"/>
      <c r="Q9" s="186"/>
      <c r="R9" s="186"/>
      <c r="S9" s="186"/>
      <c r="T9" s="186"/>
      <c r="U9" s="186"/>
      <c r="V9" s="186"/>
      <c r="W9" s="186"/>
      <c r="X9" s="186"/>
      <c r="Y9" s="186"/>
      <c r="Z9" s="186"/>
      <c r="AA9" s="186"/>
      <c r="AB9" s="186"/>
      <c r="AC9" s="186"/>
      <c r="AD9" s="186"/>
      <c r="AE9" s="186"/>
      <c r="AF9" s="186"/>
      <c r="AG9" s="186"/>
      <c r="AH9" s="186"/>
      <c r="AI9" s="186"/>
      <c r="AJ9" s="186"/>
      <c r="AK9" s="186"/>
      <c r="AL9" s="186"/>
      <c r="AM9" s="186"/>
      <c r="AN9" s="186"/>
      <c r="AO9" s="186"/>
    </row>
    <row r="10" spans="1:41">
      <c r="A10" s="52" t="s">
        <v>154</v>
      </c>
      <c r="B10" s="52" t="s">
        <v>155</v>
      </c>
      <c r="C10" s="53" t="s">
        <v>9</v>
      </c>
      <c r="D10" s="78">
        <v>2</v>
      </c>
      <c r="E10" s="85">
        <v>2</v>
      </c>
      <c r="F10" s="85">
        <v>2</v>
      </c>
      <c r="G10" s="85">
        <v>2</v>
      </c>
      <c r="H10" s="85">
        <v>2</v>
      </c>
      <c r="I10" s="85">
        <v>2</v>
      </c>
      <c r="J10" s="85">
        <v>2</v>
      </c>
      <c r="K10" s="85">
        <v>1.5</v>
      </c>
      <c r="L10" s="85">
        <v>0.5</v>
      </c>
      <c r="M10" s="85">
        <v>0.5</v>
      </c>
      <c r="N10" s="85">
        <v>0.5</v>
      </c>
      <c r="O10" s="85">
        <v>0</v>
      </c>
      <c r="P10" s="85">
        <v>0</v>
      </c>
      <c r="Q10" s="85">
        <v>0</v>
      </c>
      <c r="R10" s="85">
        <v>0</v>
      </c>
      <c r="S10" s="85">
        <v>0</v>
      </c>
      <c r="T10" s="85">
        <v>0</v>
      </c>
      <c r="U10" s="85">
        <v>0</v>
      </c>
      <c r="V10" s="85">
        <v>0</v>
      </c>
      <c r="W10" s="85">
        <v>0</v>
      </c>
      <c r="X10" s="85">
        <v>0</v>
      </c>
      <c r="Y10" s="85">
        <v>0</v>
      </c>
      <c r="Z10" s="85">
        <v>0</v>
      </c>
      <c r="AA10" s="85">
        <v>0</v>
      </c>
      <c r="AB10" s="85">
        <v>0</v>
      </c>
      <c r="AC10" s="85">
        <v>0</v>
      </c>
      <c r="AD10" s="85">
        <v>0</v>
      </c>
      <c r="AE10" s="85">
        <v>0</v>
      </c>
      <c r="AF10" s="85">
        <v>0</v>
      </c>
      <c r="AG10" s="85">
        <v>0</v>
      </c>
      <c r="AH10" s="85">
        <v>0</v>
      </c>
      <c r="AI10" s="85">
        <v>0</v>
      </c>
      <c r="AJ10" s="85">
        <v>0</v>
      </c>
      <c r="AK10" s="85">
        <v>0</v>
      </c>
      <c r="AL10" s="85">
        <v>0</v>
      </c>
      <c r="AM10" s="85">
        <v>0</v>
      </c>
      <c r="AN10" s="127">
        <v>0</v>
      </c>
      <c r="AO10" s="131">
        <v>0</v>
      </c>
    </row>
    <row r="11" spans="1:41">
      <c r="A11" s="52" t="s">
        <v>157</v>
      </c>
      <c r="B11" s="52" t="s">
        <v>200</v>
      </c>
      <c r="C11" s="78" t="s">
        <v>9</v>
      </c>
      <c r="D11" s="78">
        <v>1</v>
      </c>
      <c r="E11" s="85">
        <v>1</v>
      </c>
      <c r="F11" s="85">
        <v>1</v>
      </c>
      <c r="G11" s="85">
        <v>1</v>
      </c>
      <c r="H11" s="85">
        <v>1</v>
      </c>
      <c r="I11" s="85">
        <v>1</v>
      </c>
      <c r="J11" s="85">
        <v>1</v>
      </c>
      <c r="K11" s="85">
        <v>1</v>
      </c>
      <c r="L11" s="85">
        <v>0.5</v>
      </c>
      <c r="M11" s="85">
        <v>0</v>
      </c>
      <c r="N11" s="85">
        <v>0</v>
      </c>
      <c r="O11" s="85">
        <v>0</v>
      </c>
      <c r="P11" s="85">
        <v>0</v>
      </c>
      <c r="Q11" s="85">
        <v>0</v>
      </c>
      <c r="R11" s="85">
        <v>0</v>
      </c>
      <c r="S11" s="85">
        <v>0</v>
      </c>
      <c r="T11" s="85">
        <v>0</v>
      </c>
      <c r="U11" s="85">
        <v>0</v>
      </c>
      <c r="V11" s="85">
        <v>0</v>
      </c>
      <c r="W11" s="85">
        <v>0</v>
      </c>
      <c r="X11" s="85">
        <v>0</v>
      </c>
      <c r="Y11" s="85">
        <v>0</v>
      </c>
      <c r="Z11" s="85">
        <v>0</v>
      </c>
      <c r="AA11" s="85">
        <v>0</v>
      </c>
      <c r="AB11" s="85">
        <v>0</v>
      </c>
      <c r="AC11" s="85">
        <v>0</v>
      </c>
      <c r="AD11" s="85">
        <v>0</v>
      </c>
      <c r="AE11" s="85">
        <v>0</v>
      </c>
      <c r="AF11" s="85">
        <v>0</v>
      </c>
      <c r="AG11" s="85">
        <v>0</v>
      </c>
      <c r="AH11" s="85">
        <v>0</v>
      </c>
      <c r="AI11" s="85">
        <v>0</v>
      </c>
      <c r="AJ11" s="85">
        <v>0</v>
      </c>
      <c r="AK11" s="85">
        <v>0</v>
      </c>
      <c r="AL11" s="85">
        <v>0</v>
      </c>
      <c r="AM11" s="85">
        <v>0</v>
      </c>
      <c r="AN11" s="127">
        <v>0</v>
      </c>
      <c r="AO11" s="131">
        <v>0</v>
      </c>
    </row>
    <row r="12" spans="1:41">
      <c r="A12" s="1" t="s">
        <v>159</v>
      </c>
      <c r="B12" s="1" t="s">
        <v>160</v>
      </c>
      <c r="C12" s="78" t="s">
        <v>6</v>
      </c>
      <c r="D12" s="78">
        <v>3</v>
      </c>
      <c r="E12" s="85">
        <v>3</v>
      </c>
      <c r="F12" s="85">
        <v>3</v>
      </c>
      <c r="G12" s="85">
        <v>3</v>
      </c>
      <c r="H12" s="85">
        <v>3</v>
      </c>
      <c r="I12" s="85">
        <v>3</v>
      </c>
      <c r="J12" s="85">
        <v>3</v>
      </c>
      <c r="K12" s="85">
        <v>3</v>
      </c>
      <c r="L12" s="85">
        <v>0</v>
      </c>
      <c r="M12" s="85">
        <v>0</v>
      </c>
      <c r="N12" s="85">
        <v>0</v>
      </c>
      <c r="O12" s="85">
        <v>0</v>
      </c>
      <c r="P12" s="85">
        <v>0</v>
      </c>
      <c r="Q12" s="85">
        <v>0</v>
      </c>
      <c r="R12" s="85">
        <v>0</v>
      </c>
      <c r="S12" s="85">
        <v>0</v>
      </c>
      <c r="T12" s="85">
        <v>0</v>
      </c>
      <c r="U12" s="85">
        <v>0</v>
      </c>
      <c r="V12" s="85">
        <v>0</v>
      </c>
      <c r="W12" s="85">
        <v>0</v>
      </c>
      <c r="X12" s="85">
        <v>0</v>
      </c>
      <c r="Y12" s="85">
        <v>0</v>
      </c>
      <c r="Z12" s="85">
        <v>0</v>
      </c>
      <c r="AA12" s="85">
        <v>0</v>
      </c>
      <c r="AB12" s="85">
        <v>0</v>
      </c>
      <c r="AC12" s="85">
        <v>0</v>
      </c>
      <c r="AD12" s="85">
        <v>0</v>
      </c>
      <c r="AE12" s="85">
        <v>0</v>
      </c>
      <c r="AF12" s="85">
        <v>0</v>
      </c>
      <c r="AG12" s="85">
        <v>0</v>
      </c>
      <c r="AH12" s="85">
        <v>0</v>
      </c>
      <c r="AI12" s="85">
        <v>0</v>
      </c>
      <c r="AJ12" s="85">
        <v>0</v>
      </c>
      <c r="AK12" s="85">
        <v>0</v>
      </c>
      <c r="AL12" s="85">
        <v>0</v>
      </c>
      <c r="AM12" s="85">
        <v>0</v>
      </c>
      <c r="AN12" s="127">
        <v>0</v>
      </c>
      <c r="AO12" s="131">
        <v>0</v>
      </c>
    </row>
    <row r="13" spans="1:41">
      <c r="A13" s="1" t="s">
        <v>161</v>
      </c>
      <c r="B13" s="1" t="s">
        <v>162</v>
      </c>
      <c r="C13" s="78" t="s">
        <v>6</v>
      </c>
      <c r="D13" s="78">
        <v>2</v>
      </c>
      <c r="E13" s="85">
        <v>2</v>
      </c>
      <c r="F13" s="85">
        <v>2</v>
      </c>
      <c r="G13" s="85">
        <v>2</v>
      </c>
      <c r="H13" s="85">
        <v>2</v>
      </c>
      <c r="I13" s="85">
        <v>2</v>
      </c>
      <c r="J13" s="85">
        <v>2</v>
      </c>
      <c r="K13" s="85">
        <v>0.5</v>
      </c>
      <c r="L13" s="85">
        <v>0.5</v>
      </c>
      <c r="M13" s="85">
        <v>0</v>
      </c>
      <c r="N13" s="85">
        <v>0</v>
      </c>
      <c r="O13" s="85">
        <v>0</v>
      </c>
      <c r="P13" s="85">
        <v>0</v>
      </c>
      <c r="Q13" s="85">
        <v>0</v>
      </c>
      <c r="R13" s="85">
        <v>0</v>
      </c>
      <c r="S13" s="85">
        <v>0</v>
      </c>
      <c r="T13" s="85">
        <v>0</v>
      </c>
      <c r="U13" s="85">
        <v>0</v>
      </c>
      <c r="V13" s="85">
        <v>0</v>
      </c>
      <c r="W13" s="85">
        <v>0</v>
      </c>
      <c r="X13" s="85">
        <v>0</v>
      </c>
      <c r="Y13" s="85">
        <v>0</v>
      </c>
      <c r="Z13" s="85">
        <v>0</v>
      </c>
      <c r="AA13" s="85">
        <v>0</v>
      </c>
      <c r="AB13" s="85">
        <v>0</v>
      </c>
      <c r="AC13" s="85">
        <v>0</v>
      </c>
      <c r="AD13" s="85">
        <v>0</v>
      </c>
      <c r="AE13" s="85">
        <v>0</v>
      </c>
      <c r="AF13" s="85">
        <v>0</v>
      </c>
      <c r="AG13" s="85">
        <v>0</v>
      </c>
      <c r="AH13" s="85">
        <v>0</v>
      </c>
      <c r="AI13" s="85">
        <v>0</v>
      </c>
      <c r="AJ13" s="85">
        <v>0</v>
      </c>
      <c r="AK13" s="85">
        <v>0</v>
      </c>
      <c r="AL13" s="85">
        <v>0</v>
      </c>
      <c r="AM13" s="85">
        <v>0</v>
      </c>
      <c r="AN13" s="127">
        <v>0</v>
      </c>
      <c r="AO13" s="131">
        <v>0</v>
      </c>
    </row>
    <row r="14" spans="1:41">
      <c r="A14" s="1" t="s">
        <v>164</v>
      </c>
      <c r="B14" s="1" t="s">
        <v>165</v>
      </c>
      <c r="C14" s="78" t="s">
        <v>128</v>
      </c>
      <c r="D14" s="78">
        <v>3</v>
      </c>
      <c r="E14" s="85">
        <v>3</v>
      </c>
      <c r="F14" s="85">
        <v>3</v>
      </c>
      <c r="G14" s="85">
        <v>3</v>
      </c>
      <c r="H14" s="85">
        <v>3</v>
      </c>
      <c r="I14" s="85">
        <v>3</v>
      </c>
      <c r="J14" s="85">
        <v>3</v>
      </c>
      <c r="K14" s="85">
        <v>3</v>
      </c>
      <c r="L14" s="85">
        <v>3</v>
      </c>
      <c r="M14" s="85">
        <v>3</v>
      </c>
      <c r="N14" s="85">
        <v>3</v>
      </c>
      <c r="O14" s="85">
        <v>3</v>
      </c>
      <c r="P14" s="85">
        <v>3</v>
      </c>
      <c r="Q14" s="85">
        <v>3</v>
      </c>
      <c r="R14" s="85">
        <v>3</v>
      </c>
      <c r="S14" s="85">
        <v>3</v>
      </c>
      <c r="T14" s="85">
        <v>3</v>
      </c>
      <c r="U14" s="85">
        <v>2</v>
      </c>
      <c r="V14" s="85">
        <v>2</v>
      </c>
      <c r="W14" s="85">
        <v>0</v>
      </c>
      <c r="X14" s="85">
        <v>0</v>
      </c>
      <c r="Y14" s="85">
        <v>0</v>
      </c>
      <c r="Z14" s="85">
        <v>0</v>
      </c>
      <c r="AA14" s="85">
        <v>0</v>
      </c>
      <c r="AB14" s="85">
        <v>0</v>
      </c>
      <c r="AC14" s="85">
        <v>0</v>
      </c>
      <c r="AD14" s="85">
        <v>0</v>
      </c>
      <c r="AE14" s="85">
        <v>0</v>
      </c>
      <c r="AF14" s="85">
        <v>0</v>
      </c>
      <c r="AG14" s="85">
        <v>0</v>
      </c>
      <c r="AH14" s="85">
        <v>0</v>
      </c>
      <c r="AI14" s="85">
        <v>0</v>
      </c>
      <c r="AJ14" s="85">
        <v>0</v>
      </c>
      <c r="AK14" s="85">
        <v>0</v>
      </c>
      <c r="AL14" s="85">
        <v>0</v>
      </c>
      <c r="AM14" s="85">
        <v>0</v>
      </c>
      <c r="AN14" s="127">
        <v>0</v>
      </c>
      <c r="AO14" s="131">
        <v>0</v>
      </c>
    </row>
    <row r="15" spans="1:41">
      <c r="A15" s="1" t="s">
        <v>166</v>
      </c>
      <c r="B15" s="1" t="s">
        <v>167</v>
      </c>
      <c r="C15" s="78" t="s">
        <v>128</v>
      </c>
      <c r="D15" s="78">
        <v>5</v>
      </c>
      <c r="E15" s="85">
        <v>5</v>
      </c>
      <c r="F15" s="85">
        <v>5</v>
      </c>
      <c r="G15" s="85">
        <v>5</v>
      </c>
      <c r="H15" s="85">
        <v>5</v>
      </c>
      <c r="I15" s="85">
        <v>5</v>
      </c>
      <c r="J15" s="85">
        <v>5</v>
      </c>
      <c r="K15" s="85">
        <v>5</v>
      </c>
      <c r="L15" s="85">
        <v>5</v>
      </c>
      <c r="M15" s="85">
        <v>5</v>
      </c>
      <c r="N15" s="85">
        <v>5</v>
      </c>
      <c r="O15" s="85">
        <v>5</v>
      </c>
      <c r="P15" s="85">
        <v>5</v>
      </c>
      <c r="Q15" s="85">
        <v>5</v>
      </c>
      <c r="R15" s="85">
        <v>5</v>
      </c>
      <c r="S15" s="85">
        <v>5</v>
      </c>
      <c r="T15" s="85">
        <v>5</v>
      </c>
      <c r="U15" s="85">
        <v>5</v>
      </c>
      <c r="V15" s="85">
        <v>5</v>
      </c>
      <c r="W15" s="85">
        <v>5</v>
      </c>
      <c r="X15" s="85">
        <v>5</v>
      </c>
      <c r="Y15" s="85">
        <v>5</v>
      </c>
      <c r="Z15" s="85">
        <v>5</v>
      </c>
      <c r="AA15" s="85">
        <v>3</v>
      </c>
      <c r="AB15" s="85">
        <v>3</v>
      </c>
      <c r="AC15" s="85">
        <v>3</v>
      </c>
      <c r="AD15" s="85">
        <v>3</v>
      </c>
      <c r="AE15" s="85">
        <v>3</v>
      </c>
      <c r="AF15" s="85">
        <v>1</v>
      </c>
      <c r="AG15" s="85">
        <v>1</v>
      </c>
      <c r="AH15" s="85">
        <v>1</v>
      </c>
      <c r="AI15" s="85">
        <v>0</v>
      </c>
      <c r="AJ15" s="85">
        <v>0</v>
      </c>
      <c r="AK15" s="85">
        <v>0</v>
      </c>
      <c r="AL15" s="85">
        <v>0</v>
      </c>
      <c r="AM15" s="85">
        <v>0</v>
      </c>
      <c r="AN15" s="127">
        <v>0</v>
      </c>
      <c r="AO15" s="131">
        <v>0</v>
      </c>
    </row>
    <row r="16" spans="1:41">
      <c r="A16" s="1" t="s">
        <v>169</v>
      </c>
      <c r="B16" s="1" t="s">
        <v>170</v>
      </c>
      <c r="C16" s="78" t="s">
        <v>128</v>
      </c>
      <c r="D16" s="78">
        <v>2</v>
      </c>
      <c r="E16" s="85">
        <v>2</v>
      </c>
      <c r="F16" s="85">
        <v>2</v>
      </c>
      <c r="G16" s="85">
        <v>2</v>
      </c>
      <c r="H16" s="85">
        <v>2</v>
      </c>
      <c r="I16" s="85">
        <v>2</v>
      </c>
      <c r="J16" s="85">
        <v>2</v>
      </c>
      <c r="K16" s="85">
        <v>2</v>
      </c>
      <c r="L16" s="85">
        <v>2</v>
      </c>
      <c r="M16" s="85">
        <v>2</v>
      </c>
      <c r="N16" s="85">
        <v>2</v>
      </c>
      <c r="O16" s="85">
        <v>2</v>
      </c>
      <c r="P16" s="85">
        <v>2</v>
      </c>
      <c r="Q16" s="85">
        <v>2</v>
      </c>
      <c r="R16" s="85">
        <v>2</v>
      </c>
      <c r="S16" s="85">
        <v>2</v>
      </c>
      <c r="T16" s="85">
        <v>2</v>
      </c>
      <c r="U16" s="85">
        <v>2</v>
      </c>
      <c r="V16" s="85">
        <v>2</v>
      </c>
      <c r="W16" s="85">
        <v>2</v>
      </c>
      <c r="X16" s="85">
        <v>2</v>
      </c>
      <c r="Y16" s="85">
        <v>2</v>
      </c>
      <c r="Z16" s="85">
        <v>2</v>
      </c>
      <c r="AA16" s="85">
        <v>2</v>
      </c>
      <c r="AB16" s="85">
        <v>2</v>
      </c>
      <c r="AC16" s="85">
        <v>2</v>
      </c>
      <c r="AD16" s="85">
        <v>2</v>
      </c>
      <c r="AE16" s="85">
        <v>2</v>
      </c>
      <c r="AF16" s="85">
        <v>2</v>
      </c>
      <c r="AG16" s="85">
        <v>2</v>
      </c>
      <c r="AH16" s="85">
        <v>2</v>
      </c>
      <c r="AI16" s="85">
        <v>1</v>
      </c>
      <c r="AJ16" s="85">
        <v>0</v>
      </c>
      <c r="AK16" s="85">
        <v>0</v>
      </c>
      <c r="AL16" s="85">
        <v>0</v>
      </c>
      <c r="AM16" s="85">
        <v>0</v>
      </c>
      <c r="AN16" s="127">
        <v>0</v>
      </c>
      <c r="AO16" s="131">
        <v>0</v>
      </c>
    </row>
    <row r="17" spans="1:41">
      <c r="A17" s="1" t="s">
        <v>172</v>
      </c>
      <c r="B17" s="1" t="s">
        <v>173</v>
      </c>
      <c r="C17" s="78" t="s">
        <v>6</v>
      </c>
      <c r="D17" s="78">
        <v>2</v>
      </c>
      <c r="E17" s="85">
        <v>2</v>
      </c>
      <c r="F17" s="85">
        <v>2</v>
      </c>
      <c r="G17" s="85">
        <v>2</v>
      </c>
      <c r="H17" s="85">
        <v>2</v>
      </c>
      <c r="I17" s="85">
        <v>2</v>
      </c>
      <c r="J17" s="85">
        <v>2</v>
      </c>
      <c r="K17" s="85">
        <v>2</v>
      </c>
      <c r="L17" s="85">
        <v>2</v>
      </c>
      <c r="M17" s="85">
        <v>2</v>
      </c>
      <c r="N17" s="85">
        <v>1.5</v>
      </c>
      <c r="O17" s="85">
        <v>1.5</v>
      </c>
      <c r="P17" s="85">
        <v>1.5</v>
      </c>
      <c r="Q17" s="85">
        <v>0.5</v>
      </c>
      <c r="R17" s="85">
        <v>0.5</v>
      </c>
      <c r="S17" s="85">
        <v>0</v>
      </c>
      <c r="T17" s="85">
        <v>0</v>
      </c>
      <c r="U17" s="85">
        <v>0</v>
      </c>
      <c r="V17" s="85">
        <v>0</v>
      </c>
      <c r="W17" s="85">
        <v>0</v>
      </c>
      <c r="X17" s="85">
        <v>0</v>
      </c>
      <c r="Y17" s="85">
        <v>0</v>
      </c>
      <c r="Z17" s="85">
        <v>0</v>
      </c>
      <c r="AA17" s="85">
        <v>0</v>
      </c>
      <c r="AB17" s="85">
        <v>0</v>
      </c>
      <c r="AC17" s="85">
        <v>0</v>
      </c>
      <c r="AD17" s="85">
        <v>0</v>
      </c>
      <c r="AE17" s="85">
        <v>0</v>
      </c>
      <c r="AF17" s="85">
        <v>0</v>
      </c>
      <c r="AG17" s="85">
        <v>0</v>
      </c>
      <c r="AH17" s="85">
        <v>0</v>
      </c>
      <c r="AI17" s="85">
        <v>0</v>
      </c>
      <c r="AJ17" s="85">
        <v>0</v>
      </c>
      <c r="AK17" s="85">
        <v>0</v>
      </c>
      <c r="AL17" s="85">
        <v>0</v>
      </c>
      <c r="AM17" s="85">
        <v>0</v>
      </c>
      <c r="AN17" s="127">
        <v>0</v>
      </c>
      <c r="AO17" s="131">
        <v>0</v>
      </c>
    </row>
    <row r="18" spans="1:41">
      <c r="A18" s="1" t="s">
        <v>174</v>
      </c>
      <c r="B18" s="1" t="s">
        <v>175</v>
      </c>
      <c r="C18" s="78" t="s">
        <v>6</v>
      </c>
      <c r="D18" s="78">
        <v>3</v>
      </c>
      <c r="E18" s="85">
        <v>3</v>
      </c>
      <c r="F18" s="85">
        <v>3</v>
      </c>
      <c r="G18" s="85">
        <v>3</v>
      </c>
      <c r="H18" s="85">
        <v>3</v>
      </c>
      <c r="I18" s="85">
        <v>3</v>
      </c>
      <c r="J18" s="85">
        <v>3</v>
      </c>
      <c r="K18" s="85">
        <v>3</v>
      </c>
      <c r="L18" s="85">
        <v>3</v>
      </c>
      <c r="M18" s="85">
        <v>3</v>
      </c>
      <c r="N18" s="85">
        <v>3</v>
      </c>
      <c r="O18" s="85">
        <v>3</v>
      </c>
      <c r="P18" s="85">
        <v>2</v>
      </c>
      <c r="Q18" s="85">
        <v>1</v>
      </c>
      <c r="R18" s="85">
        <v>1</v>
      </c>
      <c r="S18" s="85">
        <v>0</v>
      </c>
      <c r="T18" s="85">
        <v>0</v>
      </c>
      <c r="U18" s="85">
        <v>0</v>
      </c>
      <c r="V18" s="85">
        <v>0</v>
      </c>
      <c r="W18" s="85">
        <v>0</v>
      </c>
      <c r="X18" s="85">
        <v>0</v>
      </c>
      <c r="Y18" s="85">
        <v>0</v>
      </c>
      <c r="Z18" s="85">
        <v>0</v>
      </c>
      <c r="AA18" s="85">
        <v>0</v>
      </c>
      <c r="AB18" s="85">
        <v>0</v>
      </c>
      <c r="AC18" s="85">
        <v>0</v>
      </c>
      <c r="AD18" s="85">
        <v>0</v>
      </c>
      <c r="AE18" s="85">
        <v>0</v>
      </c>
      <c r="AF18" s="85">
        <v>0</v>
      </c>
      <c r="AG18" s="85">
        <v>0</v>
      </c>
      <c r="AH18" s="85">
        <v>0</v>
      </c>
      <c r="AI18" s="85">
        <v>0</v>
      </c>
      <c r="AJ18" s="85">
        <v>0</v>
      </c>
      <c r="AK18" s="85">
        <v>0</v>
      </c>
      <c r="AL18" s="85">
        <v>0</v>
      </c>
      <c r="AM18" s="85">
        <v>0</v>
      </c>
      <c r="AN18" s="127">
        <v>0</v>
      </c>
      <c r="AO18" s="131">
        <v>0</v>
      </c>
    </row>
    <row r="19" spans="1:41">
      <c r="A19" s="1" t="s">
        <v>176</v>
      </c>
      <c r="B19" s="1" t="s">
        <v>177</v>
      </c>
      <c r="C19" s="78" t="s">
        <v>6</v>
      </c>
      <c r="D19" s="78">
        <v>0.5</v>
      </c>
      <c r="E19" s="85">
        <v>0.5</v>
      </c>
      <c r="F19" s="85">
        <v>0.5</v>
      </c>
      <c r="G19" s="85">
        <v>0.5</v>
      </c>
      <c r="H19" s="85">
        <v>0.5</v>
      </c>
      <c r="I19" s="85">
        <v>0.5</v>
      </c>
      <c r="J19" s="85">
        <v>0.5</v>
      </c>
      <c r="K19" s="85">
        <v>0.5</v>
      </c>
      <c r="L19" s="85">
        <v>0.5</v>
      </c>
      <c r="M19" s="85">
        <v>0.5</v>
      </c>
      <c r="N19" s="85">
        <v>0.5</v>
      </c>
      <c r="O19" s="85">
        <v>0.5</v>
      </c>
      <c r="P19" s="85">
        <v>0.5</v>
      </c>
      <c r="Q19" s="85">
        <v>0.5</v>
      </c>
      <c r="R19" s="85">
        <v>0.5</v>
      </c>
      <c r="S19" s="85">
        <v>0.5</v>
      </c>
      <c r="T19" s="85">
        <v>0.5</v>
      </c>
      <c r="U19" s="85">
        <v>0.5</v>
      </c>
      <c r="V19" s="85">
        <v>0</v>
      </c>
      <c r="W19" s="85">
        <v>0</v>
      </c>
      <c r="X19" s="85">
        <v>0</v>
      </c>
      <c r="Y19" s="85">
        <v>0</v>
      </c>
      <c r="Z19" s="85">
        <v>0</v>
      </c>
      <c r="AA19" s="85">
        <v>0</v>
      </c>
      <c r="AB19" s="85">
        <v>0</v>
      </c>
      <c r="AC19" s="85">
        <v>0</v>
      </c>
      <c r="AD19" s="85">
        <v>0</v>
      </c>
      <c r="AE19" s="85">
        <v>0</v>
      </c>
      <c r="AF19" s="85">
        <v>0</v>
      </c>
      <c r="AG19" s="85">
        <v>0</v>
      </c>
      <c r="AH19" s="85">
        <v>0</v>
      </c>
      <c r="AI19" s="85">
        <v>0</v>
      </c>
      <c r="AJ19" s="85">
        <v>0</v>
      </c>
      <c r="AK19" s="85">
        <v>0</v>
      </c>
      <c r="AL19" s="85">
        <v>0</v>
      </c>
      <c r="AM19" s="85">
        <v>0</v>
      </c>
      <c r="AN19" s="127">
        <v>0</v>
      </c>
      <c r="AO19" s="131">
        <v>0</v>
      </c>
    </row>
    <row r="20" spans="1:41">
      <c r="A20" s="1" t="s">
        <v>178</v>
      </c>
      <c r="B20" s="1" t="s">
        <v>179</v>
      </c>
      <c r="C20" s="78" t="s">
        <v>6</v>
      </c>
      <c r="D20" s="78">
        <v>0.5</v>
      </c>
      <c r="E20" s="85">
        <v>0.5</v>
      </c>
      <c r="F20" s="85">
        <v>0.5</v>
      </c>
      <c r="G20" s="85">
        <v>0.5</v>
      </c>
      <c r="H20" s="85">
        <v>0.5</v>
      </c>
      <c r="I20" s="85">
        <v>0.5</v>
      </c>
      <c r="J20" s="85">
        <v>0.5</v>
      </c>
      <c r="K20" s="85">
        <v>0.5</v>
      </c>
      <c r="L20" s="85">
        <v>0.5</v>
      </c>
      <c r="M20" s="85">
        <v>0.5</v>
      </c>
      <c r="N20" s="85">
        <v>0.5</v>
      </c>
      <c r="O20" s="85">
        <v>0.5</v>
      </c>
      <c r="P20" s="85">
        <v>0.5</v>
      </c>
      <c r="Q20" s="85">
        <v>0.5</v>
      </c>
      <c r="R20" s="85">
        <v>0.5</v>
      </c>
      <c r="S20" s="85">
        <v>0.5</v>
      </c>
      <c r="T20" s="85">
        <v>0.5</v>
      </c>
      <c r="U20" s="85">
        <v>0.5</v>
      </c>
      <c r="V20" s="85">
        <v>0</v>
      </c>
      <c r="W20" s="85">
        <v>0</v>
      </c>
      <c r="X20" s="85">
        <v>0</v>
      </c>
      <c r="Y20" s="85">
        <v>0</v>
      </c>
      <c r="Z20" s="85">
        <v>0</v>
      </c>
      <c r="AA20" s="85">
        <v>0</v>
      </c>
      <c r="AB20" s="85">
        <v>0</v>
      </c>
      <c r="AC20" s="85">
        <v>0</v>
      </c>
      <c r="AD20" s="85">
        <v>0</v>
      </c>
      <c r="AE20" s="85">
        <v>0</v>
      </c>
      <c r="AF20" s="85">
        <v>0</v>
      </c>
      <c r="AG20" s="85">
        <v>0</v>
      </c>
      <c r="AH20" s="85">
        <v>0</v>
      </c>
      <c r="AI20" s="85">
        <v>0</v>
      </c>
      <c r="AJ20" s="85">
        <v>0</v>
      </c>
      <c r="AK20" s="85">
        <v>0</v>
      </c>
      <c r="AL20" s="85">
        <v>0</v>
      </c>
      <c r="AM20" s="85">
        <v>0</v>
      </c>
      <c r="AN20" s="127">
        <v>0</v>
      </c>
      <c r="AO20" s="131">
        <v>0</v>
      </c>
    </row>
    <row r="21" spans="1:41">
      <c r="A21" s="1" t="s">
        <v>180</v>
      </c>
      <c r="B21" s="1" t="s">
        <v>181</v>
      </c>
      <c r="C21" s="78" t="s">
        <v>15</v>
      </c>
      <c r="D21" s="78">
        <v>3</v>
      </c>
      <c r="E21" s="85">
        <v>3</v>
      </c>
      <c r="F21" s="85">
        <v>3</v>
      </c>
      <c r="G21" s="85">
        <v>3</v>
      </c>
      <c r="H21" s="85">
        <v>3</v>
      </c>
      <c r="I21" s="85">
        <v>3</v>
      </c>
      <c r="J21" s="85">
        <v>3</v>
      </c>
      <c r="K21" s="85">
        <v>3</v>
      </c>
      <c r="L21" s="85">
        <v>3</v>
      </c>
      <c r="M21" s="85">
        <v>3</v>
      </c>
      <c r="N21" s="85">
        <v>3</v>
      </c>
      <c r="O21" s="85">
        <v>3</v>
      </c>
      <c r="P21" s="85">
        <v>3</v>
      </c>
      <c r="Q21" s="85">
        <v>3</v>
      </c>
      <c r="R21" s="85">
        <v>3</v>
      </c>
      <c r="S21" s="85">
        <v>3</v>
      </c>
      <c r="T21" s="85">
        <v>3</v>
      </c>
      <c r="U21" s="85">
        <v>3</v>
      </c>
      <c r="V21" s="85">
        <v>3</v>
      </c>
      <c r="W21" s="85">
        <v>3</v>
      </c>
      <c r="X21" s="85">
        <v>3</v>
      </c>
      <c r="Y21" s="85">
        <v>3</v>
      </c>
      <c r="Z21" s="85">
        <v>0</v>
      </c>
      <c r="AA21" s="85">
        <v>0</v>
      </c>
      <c r="AB21" s="85">
        <v>0</v>
      </c>
      <c r="AC21" s="85">
        <v>0</v>
      </c>
      <c r="AD21" s="85">
        <v>0</v>
      </c>
      <c r="AE21" s="85">
        <v>0</v>
      </c>
      <c r="AF21" s="85">
        <v>0</v>
      </c>
      <c r="AG21" s="85">
        <v>0</v>
      </c>
      <c r="AH21" s="85">
        <v>0</v>
      </c>
      <c r="AI21" s="85">
        <v>0</v>
      </c>
      <c r="AJ21" s="85">
        <v>0</v>
      </c>
      <c r="AK21" s="85">
        <v>0</v>
      </c>
      <c r="AL21" s="85">
        <v>0</v>
      </c>
      <c r="AM21" s="85">
        <v>0</v>
      </c>
      <c r="AN21" s="127">
        <v>0</v>
      </c>
      <c r="AO21" s="131">
        <v>0</v>
      </c>
    </row>
    <row r="22" spans="1:41">
      <c r="A22" s="1" t="s">
        <v>182</v>
      </c>
      <c r="B22" s="1" t="s">
        <v>183</v>
      </c>
      <c r="C22" s="78" t="s">
        <v>15</v>
      </c>
      <c r="D22" s="78">
        <v>5</v>
      </c>
      <c r="E22" s="85">
        <v>5</v>
      </c>
      <c r="F22" s="85">
        <v>5</v>
      </c>
      <c r="G22" s="85">
        <v>5</v>
      </c>
      <c r="H22" s="85">
        <v>5</v>
      </c>
      <c r="I22" s="85">
        <v>5</v>
      </c>
      <c r="J22" s="85">
        <v>5</v>
      </c>
      <c r="K22" s="85">
        <v>5</v>
      </c>
      <c r="L22" s="85">
        <v>5</v>
      </c>
      <c r="M22" s="85">
        <v>5</v>
      </c>
      <c r="N22" s="85">
        <v>5</v>
      </c>
      <c r="O22" s="85">
        <v>5</v>
      </c>
      <c r="P22" s="85">
        <v>5</v>
      </c>
      <c r="Q22" s="85">
        <v>5</v>
      </c>
      <c r="R22" s="85">
        <v>5</v>
      </c>
      <c r="S22" s="85">
        <v>5</v>
      </c>
      <c r="T22" s="85">
        <v>5</v>
      </c>
      <c r="U22" s="85">
        <v>5</v>
      </c>
      <c r="V22" s="85">
        <v>5</v>
      </c>
      <c r="W22" s="85">
        <v>5</v>
      </c>
      <c r="X22" s="85">
        <v>5</v>
      </c>
      <c r="Y22" s="85">
        <v>5</v>
      </c>
      <c r="Z22" s="85">
        <v>5</v>
      </c>
      <c r="AA22" s="85">
        <v>2</v>
      </c>
      <c r="AB22" s="85">
        <v>0</v>
      </c>
      <c r="AC22" s="85">
        <v>0</v>
      </c>
      <c r="AD22" s="85">
        <v>0</v>
      </c>
      <c r="AE22" s="101">
        <v>0</v>
      </c>
      <c r="AF22" s="85">
        <v>0</v>
      </c>
      <c r="AG22" s="85">
        <v>0</v>
      </c>
      <c r="AH22" s="85">
        <v>0</v>
      </c>
      <c r="AI22" s="85">
        <v>0</v>
      </c>
      <c r="AJ22" s="85">
        <v>0</v>
      </c>
      <c r="AK22" s="85">
        <v>0</v>
      </c>
      <c r="AL22" s="85">
        <v>0</v>
      </c>
      <c r="AM22" s="85">
        <v>0</v>
      </c>
      <c r="AN22" s="127">
        <v>0</v>
      </c>
      <c r="AO22" s="131">
        <v>0</v>
      </c>
    </row>
    <row r="23" spans="1:41">
      <c r="A23" s="1" t="s">
        <v>184</v>
      </c>
      <c r="B23" s="1" t="s">
        <v>185</v>
      </c>
      <c r="C23" s="78" t="s">
        <v>15</v>
      </c>
      <c r="D23" s="78">
        <v>1</v>
      </c>
      <c r="E23" s="85">
        <v>1</v>
      </c>
      <c r="F23" s="85">
        <v>1</v>
      </c>
      <c r="G23" s="85">
        <v>1</v>
      </c>
      <c r="H23" s="85">
        <v>1</v>
      </c>
      <c r="I23" s="85">
        <v>1</v>
      </c>
      <c r="J23" s="85">
        <v>1</v>
      </c>
      <c r="K23" s="85">
        <v>1</v>
      </c>
      <c r="L23" s="85">
        <v>1</v>
      </c>
      <c r="M23" s="85">
        <v>1</v>
      </c>
      <c r="N23" s="85">
        <v>1</v>
      </c>
      <c r="O23" s="85">
        <v>1</v>
      </c>
      <c r="P23" s="85">
        <v>1</v>
      </c>
      <c r="Q23" s="85">
        <v>1</v>
      </c>
      <c r="R23" s="85">
        <v>1</v>
      </c>
      <c r="S23" s="85">
        <v>1</v>
      </c>
      <c r="T23" s="85">
        <v>1</v>
      </c>
      <c r="U23" s="85">
        <v>1</v>
      </c>
      <c r="V23" s="85">
        <v>1</v>
      </c>
      <c r="W23" s="85">
        <v>1</v>
      </c>
      <c r="X23" s="85">
        <v>1</v>
      </c>
      <c r="Y23" s="85">
        <v>1</v>
      </c>
      <c r="Z23" s="85">
        <v>1</v>
      </c>
      <c r="AA23" s="85">
        <v>1</v>
      </c>
      <c r="AB23" s="85">
        <v>0</v>
      </c>
      <c r="AC23" s="85">
        <v>0</v>
      </c>
      <c r="AD23" s="85">
        <v>0</v>
      </c>
      <c r="AE23" s="85">
        <v>0</v>
      </c>
      <c r="AF23" s="85">
        <v>0</v>
      </c>
      <c r="AG23" s="85">
        <v>0</v>
      </c>
      <c r="AH23" s="85">
        <v>0</v>
      </c>
      <c r="AI23" s="85">
        <v>0</v>
      </c>
      <c r="AJ23" s="85">
        <v>0</v>
      </c>
      <c r="AK23" s="85">
        <v>0</v>
      </c>
      <c r="AL23" s="85">
        <v>0</v>
      </c>
      <c r="AM23" s="85">
        <v>0</v>
      </c>
      <c r="AN23" s="127">
        <v>0</v>
      </c>
      <c r="AO23" s="131">
        <v>0</v>
      </c>
    </row>
    <row r="24" spans="1:41">
      <c r="A24" s="1" t="s">
        <v>187</v>
      </c>
      <c r="B24" s="1" t="s">
        <v>188</v>
      </c>
      <c r="C24" s="78" t="s">
        <v>9</v>
      </c>
      <c r="D24" s="78">
        <v>2</v>
      </c>
      <c r="E24" s="78">
        <v>2</v>
      </c>
      <c r="F24" s="78">
        <v>2</v>
      </c>
      <c r="G24" s="78">
        <v>2</v>
      </c>
      <c r="H24" s="78">
        <v>2</v>
      </c>
      <c r="I24" s="78">
        <v>2</v>
      </c>
      <c r="J24" s="78">
        <v>2</v>
      </c>
      <c r="K24" s="78">
        <v>2</v>
      </c>
      <c r="L24" s="78">
        <v>2</v>
      </c>
      <c r="M24" s="78">
        <v>2</v>
      </c>
      <c r="N24" s="78">
        <v>2</v>
      </c>
      <c r="O24" s="78">
        <v>2</v>
      </c>
      <c r="P24" s="78">
        <v>2</v>
      </c>
      <c r="Q24" s="78">
        <v>2</v>
      </c>
      <c r="R24" s="78">
        <v>2</v>
      </c>
      <c r="S24" s="78">
        <v>2</v>
      </c>
      <c r="T24" s="78">
        <v>2</v>
      </c>
      <c r="U24" s="78">
        <v>2</v>
      </c>
      <c r="V24" s="78">
        <v>2</v>
      </c>
      <c r="W24" s="78">
        <v>2</v>
      </c>
      <c r="X24" s="78">
        <v>2</v>
      </c>
      <c r="Y24" s="78">
        <v>2</v>
      </c>
      <c r="Z24" s="78">
        <v>2</v>
      </c>
      <c r="AA24" s="78">
        <v>2</v>
      </c>
      <c r="AB24" s="78">
        <v>2</v>
      </c>
      <c r="AC24" s="78">
        <v>2</v>
      </c>
      <c r="AD24" s="78">
        <v>2</v>
      </c>
      <c r="AE24" s="78">
        <v>2</v>
      </c>
      <c r="AF24" s="78">
        <v>2</v>
      </c>
      <c r="AG24" s="78">
        <v>0</v>
      </c>
      <c r="AH24" s="78">
        <v>0</v>
      </c>
      <c r="AI24" s="78">
        <v>0</v>
      </c>
      <c r="AJ24" s="78">
        <v>0</v>
      </c>
      <c r="AK24" s="78">
        <v>0</v>
      </c>
      <c r="AL24" s="78">
        <v>0</v>
      </c>
      <c r="AM24" s="78">
        <v>0</v>
      </c>
      <c r="AN24" s="128">
        <v>0</v>
      </c>
      <c r="AO24" s="131">
        <v>0</v>
      </c>
    </row>
    <row r="25" spans="1:41">
      <c r="A25" s="1" t="s">
        <v>189</v>
      </c>
      <c r="B25" s="1" t="s">
        <v>190</v>
      </c>
      <c r="C25" s="78" t="s">
        <v>9</v>
      </c>
      <c r="D25" s="78">
        <v>2</v>
      </c>
      <c r="E25" s="78">
        <v>2</v>
      </c>
      <c r="F25" s="78">
        <v>2</v>
      </c>
      <c r="G25" s="78">
        <v>2</v>
      </c>
      <c r="H25" s="78">
        <v>2</v>
      </c>
      <c r="I25" s="78">
        <v>2</v>
      </c>
      <c r="J25" s="78">
        <v>2</v>
      </c>
      <c r="K25" s="78">
        <v>2</v>
      </c>
      <c r="L25" s="78">
        <v>2</v>
      </c>
      <c r="M25" s="78">
        <v>2</v>
      </c>
      <c r="N25" s="78">
        <v>2</v>
      </c>
      <c r="O25" s="78">
        <v>2</v>
      </c>
      <c r="P25" s="78">
        <v>2</v>
      </c>
      <c r="Q25" s="78">
        <v>2</v>
      </c>
      <c r="R25" s="78">
        <v>2</v>
      </c>
      <c r="S25" s="78">
        <v>2</v>
      </c>
      <c r="T25" s="78">
        <v>2</v>
      </c>
      <c r="U25" s="78">
        <v>2</v>
      </c>
      <c r="V25" s="78">
        <v>2</v>
      </c>
      <c r="W25" s="78">
        <v>2</v>
      </c>
      <c r="X25" s="78">
        <v>2</v>
      </c>
      <c r="Y25" s="78">
        <v>2</v>
      </c>
      <c r="Z25" s="78">
        <v>2</v>
      </c>
      <c r="AA25" s="78">
        <v>2</v>
      </c>
      <c r="AB25" s="78">
        <v>2</v>
      </c>
      <c r="AC25" s="78">
        <v>2</v>
      </c>
      <c r="AD25" s="78">
        <v>2</v>
      </c>
      <c r="AE25" s="78">
        <v>2</v>
      </c>
      <c r="AF25" s="78">
        <v>2</v>
      </c>
      <c r="AG25" s="78">
        <v>1</v>
      </c>
      <c r="AH25" s="78">
        <v>1</v>
      </c>
      <c r="AI25" s="78">
        <v>0</v>
      </c>
      <c r="AJ25" s="78">
        <v>0</v>
      </c>
      <c r="AK25" s="78">
        <v>0</v>
      </c>
      <c r="AL25" s="78">
        <v>0</v>
      </c>
      <c r="AM25" s="78">
        <v>0</v>
      </c>
      <c r="AN25" s="128">
        <v>0</v>
      </c>
      <c r="AO25" s="131">
        <v>0</v>
      </c>
    </row>
    <row r="26" spans="1:41">
      <c r="A26" s="1" t="s">
        <v>201</v>
      </c>
      <c r="B26" s="1" t="s">
        <v>192</v>
      </c>
      <c r="C26" s="78" t="s">
        <v>9</v>
      </c>
      <c r="D26" s="78">
        <v>5</v>
      </c>
      <c r="E26" s="78">
        <v>5</v>
      </c>
      <c r="F26" s="78">
        <v>5</v>
      </c>
      <c r="G26" s="78">
        <v>5</v>
      </c>
      <c r="H26" s="78">
        <v>5</v>
      </c>
      <c r="I26" s="78">
        <v>5</v>
      </c>
      <c r="J26" s="78">
        <v>5</v>
      </c>
      <c r="K26" s="78">
        <v>5</v>
      </c>
      <c r="L26" s="78">
        <v>5</v>
      </c>
      <c r="M26" s="78">
        <v>5</v>
      </c>
      <c r="N26" s="78">
        <v>5</v>
      </c>
      <c r="O26" s="78">
        <v>5</v>
      </c>
      <c r="P26" s="78">
        <v>5</v>
      </c>
      <c r="Q26" s="78">
        <v>5</v>
      </c>
      <c r="R26" s="78">
        <v>5</v>
      </c>
      <c r="S26" s="78">
        <v>5</v>
      </c>
      <c r="T26" s="78">
        <v>5</v>
      </c>
      <c r="U26" s="78">
        <v>5</v>
      </c>
      <c r="V26" s="78">
        <v>5</v>
      </c>
      <c r="W26" s="78">
        <v>5</v>
      </c>
      <c r="X26" s="78">
        <v>5</v>
      </c>
      <c r="Y26" s="78">
        <v>5</v>
      </c>
      <c r="Z26" s="78">
        <v>5</v>
      </c>
      <c r="AA26" s="78">
        <v>5</v>
      </c>
      <c r="AB26" s="78">
        <v>5</v>
      </c>
      <c r="AC26" s="78">
        <v>5</v>
      </c>
      <c r="AD26" s="78">
        <v>5</v>
      </c>
      <c r="AE26" s="78">
        <v>5</v>
      </c>
      <c r="AF26" s="78">
        <v>5</v>
      </c>
      <c r="AG26" s="78">
        <v>5</v>
      </c>
      <c r="AH26" s="78">
        <v>5</v>
      </c>
      <c r="AI26" s="78">
        <v>0</v>
      </c>
      <c r="AJ26" s="78">
        <v>0</v>
      </c>
      <c r="AK26" s="78">
        <v>0</v>
      </c>
      <c r="AL26" s="78">
        <v>0</v>
      </c>
      <c r="AM26" s="78">
        <v>0</v>
      </c>
      <c r="AN26" s="128">
        <v>0</v>
      </c>
      <c r="AO26" s="131">
        <v>0</v>
      </c>
    </row>
    <row r="27" spans="1:41">
      <c r="A27" s="1" t="s">
        <v>202</v>
      </c>
      <c r="B27" s="1" t="s">
        <v>194</v>
      </c>
      <c r="C27" s="106" t="s">
        <v>15</v>
      </c>
      <c r="D27" s="106">
        <v>0.5</v>
      </c>
      <c r="E27" s="107">
        <v>0.5</v>
      </c>
      <c r="F27" s="107">
        <v>0.5</v>
      </c>
      <c r="G27" s="107">
        <v>0.5</v>
      </c>
      <c r="H27" s="107">
        <v>0.5</v>
      </c>
      <c r="I27" s="107">
        <v>0.5</v>
      </c>
      <c r="J27" s="107">
        <v>0.5</v>
      </c>
      <c r="K27" s="107">
        <v>0.5</v>
      </c>
      <c r="L27" s="107">
        <v>0.5</v>
      </c>
      <c r="M27" s="107">
        <v>0.5</v>
      </c>
      <c r="N27" s="107">
        <v>0.5</v>
      </c>
      <c r="O27" s="107">
        <v>0.5</v>
      </c>
      <c r="P27" s="107">
        <v>0.5</v>
      </c>
      <c r="Q27" s="107">
        <v>0.5</v>
      </c>
      <c r="R27" s="107">
        <v>0.5</v>
      </c>
      <c r="S27" s="107">
        <v>0.5</v>
      </c>
      <c r="T27" s="107">
        <v>0.5</v>
      </c>
      <c r="U27" s="107">
        <v>0.5</v>
      </c>
      <c r="V27" s="107">
        <v>0.5</v>
      </c>
      <c r="W27" s="107">
        <v>0.5</v>
      </c>
      <c r="X27" s="107">
        <v>0.5</v>
      </c>
      <c r="Y27" s="107">
        <v>0.5</v>
      </c>
      <c r="Z27" s="107">
        <v>0.5</v>
      </c>
      <c r="AA27" s="107">
        <v>0.5</v>
      </c>
      <c r="AB27" s="107">
        <v>0.5</v>
      </c>
      <c r="AC27" s="107">
        <v>0.5</v>
      </c>
      <c r="AD27" s="107">
        <v>0.5</v>
      </c>
      <c r="AE27" s="107">
        <v>0.5</v>
      </c>
      <c r="AF27" s="107">
        <v>0.5</v>
      </c>
      <c r="AG27" s="107">
        <v>0.5</v>
      </c>
      <c r="AH27" s="107">
        <v>0.5</v>
      </c>
      <c r="AI27" s="107">
        <v>0.5</v>
      </c>
      <c r="AJ27" s="107">
        <v>0.5</v>
      </c>
      <c r="AK27" s="107">
        <v>0.5</v>
      </c>
      <c r="AL27" s="107">
        <v>0.5</v>
      </c>
      <c r="AM27" s="107">
        <v>0.5</v>
      </c>
      <c r="AN27" s="129">
        <v>0</v>
      </c>
      <c r="AO27" s="131">
        <v>0</v>
      </c>
    </row>
    <row r="28" spans="1:41">
      <c r="A28" s="1" t="s">
        <v>203</v>
      </c>
      <c r="B28" s="1" t="s">
        <v>197</v>
      </c>
      <c r="C28" s="108" t="s">
        <v>15</v>
      </c>
      <c r="D28" s="108">
        <v>2</v>
      </c>
      <c r="E28" s="109">
        <v>2</v>
      </c>
      <c r="F28" s="109">
        <v>2</v>
      </c>
      <c r="G28" s="109">
        <v>2</v>
      </c>
      <c r="H28" s="109">
        <v>2</v>
      </c>
      <c r="I28" s="109">
        <v>2</v>
      </c>
      <c r="J28" s="109">
        <v>2</v>
      </c>
      <c r="K28" s="109">
        <v>2</v>
      </c>
      <c r="L28" s="109">
        <v>2</v>
      </c>
      <c r="M28" s="109">
        <v>2</v>
      </c>
      <c r="N28" s="109">
        <v>2</v>
      </c>
      <c r="O28" s="109">
        <v>2</v>
      </c>
      <c r="P28" s="109">
        <v>2</v>
      </c>
      <c r="Q28" s="109">
        <v>2</v>
      </c>
      <c r="R28" s="109">
        <v>2</v>
      </c>
      <c r="S28" s="109">
        <v>2</v>
      </c>
      <c r="T28" s="109">
        <v>2</v>
      </c>
      <c r="U28" s="109">
        <v>2</v>
      </c>
      <c r="V28" s="109">
        <v>2</v>
      </c>
      <c r="W28" s="109">
        <v>2</v>
      </c>
      <c r="X28" s="109">
        <v>2</v>
      </c>
      <c r="Y28" s="109">
        <v>2</v>
      </c>
      <c r="Z28" s="109">
        <v>2</v>
      </c>
      <c r="AA28" s="109">
        <v>2</v>
      </c>
      <c r="AB28" s="109">
        <v>2</v>
      </c>
      <c r="AC28" s="109">
        <v>2</v>
      </c>
      <c r="AD28" s="109">
        <v>2</v>
      </c>
      <c r="AE28" s="109">
        <v>2</v>
      </c>
      <c r="AF28" s="109">
        <v>2</v>
      </c>
      <c r="AG28" s="109">
        <v>2</v>
      </c>
      <c r="AH28" s="109">
        <v>2</v>
      </c>
      <c r="AI28" s="109">
        <v>2</v>
      </c>
      <c r="AJ28" s="109">
        <v>2</v>
      </c>
      <c r="AK28" s="109">
        <v>2</v>
      </c>
      <c r="AL28" s="109">
        <v>2</v>
      </c>
      <c r="AM28" s="109">
        <v>2</v>
      </c>
      <c r="AN28" s="130">
        <v>0</v>
      </c>
      <c r="AO28" s="131">
        <v>0</v>
      </c>
    </row>
    <row r="29" spans="1:41" ht="28.8">
      <c r="A29" s="1" t="s">
        <v>204</v>
      </c>
      <c r="B29" s="1" t="s">
        <v>199</v>
      </c>
      <c r="C29" s="108" t="s">
        <v>15</v>
      </c>
      <c r="D29" s="108">
        <v>2</v>
      </c>
      <c r="E29" s="109">
        <v>2</v>
      </c>
      <c r="F29" s="109">
        <v>2</v>
      </c>
      <c r="G29" s="109">
        <v>2</v>
      </c>
      <c r="H29" s="109">
        <v>2</v>
      </c>
      <c r="I29" s="109">
        <v>2</v>
      </c>
      <c r="J29" s="109">
        <v>2</v>
      </c>
      <c r="K29" s="109">
        <v>2</v>
      </c>
      <c r="L29" s="109">
        <v>2</v>
      </c>
      <c r="M29" s="109">
        <v>2</v>
      </c>
      <c r="N29" s="109">
        <v>2</v>
      </c>
      <c r="O29" s="109">
        <v>2</v>
      </c>
      <c r="P29" s="109">
        <v>2</v>
      </c>
      <c r="Q29" s="109">
        <v>2</v>
      </c>
      <c r="R29" s="109">
        <v>2</v>
      </c>
      <c r="S29" s="109">
        <v>2</v>
      </c>
      <c r="T29" s="109">
        <v>2</v>
      </c>
      <c r="U29" s="109">
        <v>2</v>
      </c>
      <c r="V29" s="109">
        <v>2</v>
      </c>
      <c r="W29" s="109">
        <v>2</v>
      </c>
      <c r="X29" s="109">
        <v>2</v>
      </c>
      <c r="Y29" s="109">
        <v>2</v>
      </c>
      <c r="Z29" s="109">
        <v>2</v>
      </c>
      <c r="AA29" s="109">
        <v>2</v>
      </c>
      <c r="AB29" s="109">
        <v>2</v>
      </c>
      <c r="AC29" s="109">
        <v>2</v>
      </c>
      <c r="AD29" s="109">
        <v>2</v>
      </c>
      <c r="AE29" s="109">
        <v>2</v>
      </c>
      <c r="AF29" s="109">
        <v>2</v>
      </c>
      <c r="AG29" s="109">
        <v>2</v>
      </c>
      <c r="AH29" s="109">
        <v>2</v>
      </c>
      <c r="AI29" s="109">
        <v>2</v>
      </c>
      <c r="AJ29" s="109">
        <v>2</v>
      </c>
      <c r="AK29" s="109">
        <v>2</v>
      </c>
      <c r="AL29" s="109">
        <v>2</v>
      </c>
      <c r="AM29" s="109">
        <v>2</v>
      </c>
      <c r="AN29" s="130">
        <v>0</v>
      </c>
      <c r="AO29" s="131">
        <v>0</v>
      </c>
    </row>
    <row r="37" spans="1:14">
      <c r="A37" s="2"/>
      <c r="C37" s="24"/>
      <c r="D37" s="24"/>
      <c r="M37" s="1"/>
      <c r="N37" s="1"/>
    </row>
    <row r="38" spans="1:14">
      <c r="A38" s="2"/>
      <c r="C38" s="24"/>
      <c r="D38" s="24"/>
      <c r="M38" s="1"/>
      <c r="N38" s="1"/>
    </row>
    <row r="39" spans="1:14">
      <c r="A39" s="2"/>
      <c r="C39" s="24"/>
      <c r="D39" s="24"/>
      <c r="M39" s="1"/>
      <c r="N39" s="1"/>
    </row>
    <row r="40" spans="1:14">
      <c r="A40" s="2"/>
      <c r="C40" s="24"/>
      <c r="D40" s="24"/>
      <c r="M40" s="1"/>
      <c r="N40" s="1"/>
    </row>
    <row r="41" spans="1:14">
      <c r="A41" s="2"/>
      <c r="C41" s="24"/>
      <c r="D41" s="24"/>
      <c r="M41" s="1"/>
      <c r="N41" s="1"/>
    </row>
  </sheetData>
  <mergeCells count="3">
    <mergeCell ref="A6:C6"/>
    <mergeCell ref="A7:C7"/>
    <mergeCell ref="E9:AO9"/>
  </mergeCells>
  <phoneticPr fontId="15" type="noConversion"/>
  <conditionalFormatting sqref="E3:AO3">
    <cfRule type="cellIs" dxfId="3" priority="1" stopIfTrue="1" operator="equal">
      <formula>"S"</formula>
    </cfRule>
    <cfRule type="cellIs" dxfId="2" priority="2" stopIfTrue="1" operator="equal">
      <formula>"D"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Resumen</vt:lpstr>
      <vt:lpstr>Backlog Producto</vt:lpstr>
      <vt:lpstr>Pila-Sprint1</vt:lpstr>
      <vt:lpstr>Diario-Restante</vt:lpstr>
      <vt:lpstr>Diario-Realizado</vt:lpstr>
      <vt:lpstr>Burns</vt:lpstr>
      <vt:lpstr>Retrospectiva Sprint 1</vt:lpstr>
      <vt:lpstr>Pila-Sprint2</vt:lpstr>
      <vt:lpstr>Diario-Restante 2</vt:lpstr>
      <vt:lpstr>Diario-Realizado 2</vt:lpstr>
      <vt:lpstr>Burns 2</vt:lpstr>
      <vt:lpstr>Retrospectiva 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2006-09-12T12:46:56Z</dcterms:created>
  <dcterms:modified xsi:type="dcterms:W3CDTF">2023-12-12T19:35:30Z</dcterms:modified>
  <cp:category/>
  <cp:contentStatus/>
</cp:coreProperties>
</file>