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Yasien Fahmy\Desktop\"/>
    </mc:Choice>
  </mc:AlternateContent>
  <xr:revisionPtr revIDLastSave="0" documentId="13_ncr:1_{4CE33A20-2BDB-484A-809A-7F16CFAB27FF}" xr6:coauthVersionLast="47" xr6:coauthVersionMax="47" xr10:uidLastSave="{00000000-0000-0000-0000-000000000000}"/>
  <bookViews>
    <workbookView xWindow="-120" yWindow="-120" windowWidth="29040" windowHeight="15840" xr2:uid="{96DC0778-F038-4CB7-AD64-43C11707E6D3}"/>
  </bookViews>
  <sheets>
    <sheet name="Raw Data" sheetId="4" r:id="rId1"/>
    <sheet name="Country Score Data" sheetId="7" r:id="rId2"/>
    <sheet name="Pivot Table" sheetId="11" r:id="rId3"/>
    <sheet name="Dashboard" sheetId="12" r:id="rId4"/>
    <sheet name="Data" sheetId="1" state="hidden" r:id="rId5"/>
    <sheet name="Duplicates" sheetId="2" state="hidden" r:id="rId6"/>
    <sheet name="Countries" sheetId="3" state="hidden" r:id="rId7"/>
    <sheet name="delete" sheetId="5" state="hidden" r:id="rId8"/>
    <sheet name="delete2" sheetId="6" state="hidden" r:id="rId9"/>
  </sheets>
  <definedNames>
    <definedName name="_xlchart.v5.0" hidden="1">Dashboard!$A$1:$A$52</definedName>
    <definedName name="_xlchart.v5.1" hidden="1">Dashboard!$B$1:$B$52</definedName>
    <definedName name="_xlchart.v5.2" hidden="1">Dashboard!$A$1:$A$52</definedName>
    <definedName name="_xlchart.v5.3" hidden="1">Dashboard!$B$1:$B$52</definedName>
    <definedName name="AdminTopics">'Raw Data'!$S$3:$S$54</definedName>
    <definedName name="CareerProspects">'Raw Data'!$L$3:$L$54</definedName>
    <definedName name="CultureWelcome">'Raw Data'!$H$3:$H$54</definedName>
    <definedName name="DigitalLife">'Raw Data'!$R$3:$R$54</definedName>
    <definedName name="EaseOfSettlingIn">'Raw Data'!$G$3:$G$54</definedName>
    <definedName name="EnvironmentClimate">'Raw Data'!$F$3:$F$54</definedName>
    <definedName name="ExpatEssentials">'Raw Data'!$Q$3:$Q$54</definedName>
    <definedName name="FindingFriends">'Raw Data'!$J$3:$J$54</definedName>
    <definedName name="HealthWellBeing">'Raw Data'!$D$3:$D$54</definedName>
    <definedName name="Housing">'Raw Data'!$T$3:$T$54</definedName>
    <definedName name="Language">'Raw Data'!$U$3:$U$54</definedName>
    <definedName name="LeisureOptions">'Raw Data'!$B$3:$B$54</definedName>
    <definedName name="LocalFriendliness">'Raw Data'!$I$3:$I$54</definedName>
    <definedName name="PersonalFinance">'Raw Data'!$P$3:$P$54</definedName>
    <definedName name="QualityOfLife">'Raw Data'!$A$3:$A$54</definedName>
    <definedName name="SafetySecurity">'Raw Data'!$E$3:$E$54</definedName>
    <definedName name="SalaryJobSecurity">'Raw Data'!$N$3:$N$54</definedName>
    <definedName name="Slicer_Criterias">#N/A</definedName>
    <definedName name="TravelTransit">'Raw Data'!$C$3:$C$54</definedName>
    <definedName name="WorkCultureSatisfaction">'Raw Data'!$O$3:$O$54</definedName>
    <definedName name="WorkingAbroad">'Raw Data'!$K$3:$K$54</definedName>
    <definedName name="WorkLeisure">'Raw Data'!$M$3:$M$54</definedName>
  </definedNames>
  <calcPr calcId="191029"/>
  <pivotCaches>
    <pivotCache cacheId="24" r:id="rId10"/>
    <pivotCache cacheId="3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B22" i="7" l="1"/>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C22"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C21"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C20"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C19"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C18"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C12"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C11"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BB7"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C7" i="7"/>
  <c r="BB6"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V54" i="5"/>
  <c r="V53" i="5"/>
  <c r="V52" i="5"/>
  <c r="V51" i="5"/>
  <c r="V50" i="5"/>
  <c r="V49" i="5"/>
  <c r="V48" i="5"/>
  <c r="V47" i="5"/>
  <c r="V46" i="5"/>
  <c r="V45" i="5"/>
  <c r="V44" i="5"/>
  <c r="V43" i="5"/>
  <c r="V42" i="5"/>
  <c r="V41" i="5"/>
  <c r="V40" i="5"/>
  <c r="V39" i="5"/>
  <c r="V38" i="5"/>
  <c r="V37" i="5"/>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 r="V6" i="5"/>
  <c r="V5" i="5"/>
  <c r="V4" i="5"/>
  <c r="V3"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U4" i="5"/>
  <c r="U3"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3"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Q3"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B6" i="12"/>
  <c r="B18" i="12"/>
  <c r="B30" i="12"/>
  <c r="B47" i="12"/>
  <c r="B49" i="12"/>
  <c r="B35" i="12"/>
  <c r="B4" i="12"/>
  <c r="B7" i="12"/>
  <c r="B10" i="12"/>
  <c r="B21" i="12"/>
  <c r="B43" i="12"/>
  <c r="B14" i="12"/>
  <c r="B26" i="12"/>
  <c r="B48" i="12"/>
  <c r="B40" i="12"/>
  <c r="B37" i="12"/>
  <c r="B52" i="12"/>
  <c r="B15" i="12"/>
  <c r="B1" i="12"/>
  <c r="B12" i="12"/>
  <c r="B13" i="12"/>
  <c r="B22" i="12"/>
  <c r="B25" i="12"/>
  <c r="B51" i="12"/>
  <c r="B20" i="12"/>
  <c r="B23" i="12"/>
  <c r="B11" i="12"/>
  <c r="B8" i="12"/>
  <c r="B36" i="12"/>
  <c r="B3" i="12"/>
  <c r="B38" i="12"/>
  <c r="B5" i="12"/>
  <c r="B16" i="12"/>
  <c r="B31" i="12"/>
  <c r="B19" i="12"/>
  <c r="B39" i="12"/>
  <c r="B32" i="12"/>
  <c r="B2" i="12"/>
  <c r="B29" i="12"/>
  <c r="B33" i="12"/>
  <c r="B24" i="12"/>
  <c r="B27" i="12"/>
  <c r="B44" i="12"/>
  <c r="B50" i="12"/>
  <c r="B45" i="12"/>
  <c r="B34" i="12"/>
  <c r="B28" i="12"/>
  <c r="B9" i="12"/>
  <c r="B41" i="12"/>
  <c r="B42" i="12"/>
  <c r="B17" i="12"/>
  <c r="B46" i="12"/>
  <c r="M53" i="1" l="1"/>
  <c r="M52" i="1"/>
  <c r="M50" i="1"/>
  <c r="M51" i="1"/>
  <c r="M48" i="1"/>
  <c r="M49" i="1"/>
  <c r="M44" i="1"/>
  <c r="M41" i="1"/>
  <c r="M45" i="1"/>
  <c r="M43" i="1"/>
  <c r="M39" i="1"/>
  <c r="M47" i="1"/>
  <c r="M40" i="1"/>
  <c r="M42" i="1"/>
  <c r="M46" i="1"/>
  <c r="M28" i="1"/>
  <c r="M37" i="1"/>
  <c r="M38" i="1"/>
  <c r="M23" i="1"/>
  <c r="M32" i="1"/>
  <c r="M33" i="1"/>
  <c r="M26" i="1"/>
  <c r="M29" i="1"/>
  <c r="M36" i="1"/>
  <c r="M24" i="1"/>
  <c r="M31" i="1"/>
  <c r="M34" i="1"/>
  <c r="M27" i="1"/>
  <c r="M30" i="1"/>
  <c r="M22" i="1"/>
  <c r="M19" i="1"/>
  <c r="M25" i="1"/>
  <c r="M35" i="1"/>
  <c r="M16" i="1"/>
  <c r="M13" i="1"/>
  <c r="M10" i="1"/>
  <c r="M12" i="1"/>
  <c r="M20" i="1"/>
  <c r="M14" i="1"/>
  <c r="M11" i="1"/>
  <c r="M21" i="1"/>
  <c r="M7" i="1"/>
  <c r="M15" i="1"/>
  <c r="M8" i="1"/>
  <c r="M9" i="1"/>
  <c r="M5" i="1"/>
  <c r="M6" i="1"/>
  <c r="M18" i="1"/>
  <c r="M17" i="1"/>
  <c r="M3" i="1"/>
  <c r="M2" i="1"/>
  <c r="M4" i="1"/>
  <c r="J2"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<sst xmlns="http://schemas.openxmlformats.org/spreadsheetml/2006/main" count="2049" uniqueCount="195">
  <si>
    <t>Career Prospects</t>
  </si>
  <si>
    <t>Work culture and Satisfaction</t>
  </si>
  <si>
    <t>Digital Life</t>
  </si>
  <si>
    <t>Ease of Settling in</t>
  </si>
  <si>
    <t>Personal Finance</t>
  </si>
  <si>
    <t>Travel &amp; Transit</t>
  </si>
  <si>
    <t>Environment and Climate</t>
  </si>
  <si>
    <t>Finland</t>
  </si>
  <si>
    <t>Switzerland</t>
  </si>
  <si>
    <t>Portugal</t>
  </si>
  <si>
    <t>Sweden</t>
  </si>
  <si>
    <t>Austria</t>
  </si>
  <si>
    <t>Australia</t>
  </si>
  <si>
    <t>Spain</t>
  </si>
  <si>
    <t>Norway</t>
  </si>
  <si>
    <t>Estonia</t>
  </si>
  <si>
    <t>Canada</t>
  </si>
  <si>
    <t>New Zealand</t>
  </si>
  <si>
    <t>Denmark</t>
  </si>
  <si>
    <t>Germany</t>
  </si>
  <si>
    <t>UAE</t>
  </si>
  <si>
    <t>South Africa</t>
  </si>
  <si>
    <t>France</t>
  </si>
  <si>
    <t>Singapore</t>
  </si>
  <si>
    <t>USA</t>
  </si>
  <si>
    <t>Ireland</t>
  </si>
  <si>
    <t>Oman</t>
  </si>
  <si>
    <t>Taiwan</t>
  </si>
  <si>
    <t>Czechia</t>
  </si>
  <si>
    <t>Japan</t>
  </si>
  <si>
    <t>Netherlands</t>
  </si>
  <si>
    <t>Hungary</t>
  </si>
  <si>
    <t>Luxembourg</t>
  </si>
  <si>
    <t>Mexico</t>
  </si>
  <si>
    <t>Turkey</t>
  </si>
  <si>
    <t>Kenya</t>
  </si>
  <si>
    <t>Italy</t>
  </si>
  <si>
    <t>Greece</t>
  </si>
  <si>
    <t>United Kingdom</t>
  </si>
  <si>
    <t>Brazil</t>
  </si>
  <si>
    <t>Cyprus</t>
  </si>
  <si>
    <t>Saudi Arabia</t>
  </si>
  <si>
    <t>Russia</t>
  </si>
  <si>
    <t>Qatar</t>
  </si>
  <si>
    <t>South Korea</t>
  </si>
  <si>
    <t>Bahrain</t>
  </si>
  <si>
    <t>Belgium</t>
  </si>
  <si>
    <t>Malaysia</t>
  </si>
  <si>
    <t>Indonesia</t>
  </si>
  <si>
    <t>Poland</t>
  </si>
  <si>
    <t>Thailand</t>
  </si>
  <si>
    <t>China</t>
  </si>
  <si>
    <t>Philippines</t>
  </si>
  <si>
    <t>Hong Kong</t>
  </si>
  <si>
    <t>Egypt</t>
  </si>
  <si>
    <t>Vietnam</t>
  </si>
  <si>
    <t>Malta</t>
  </si>
  <si>
    <t>India</t>
  </si>
  <si>
    <t>Kuwait</t>
  </si>
  <si>
    <t>Country-Score</t>
  </si>
  <si>
    <t>Local Job Market, Career Opportunities</t>
  </si>
  <si>
    <t>Purpose, Creativity, Flexibility, Flat hierarchy</t>
  </si>
  <si>
    <t>Income and Cost of Living</t>
  </si>
  <si>
    <t>Culture, Welcome, Local Friendliness, Finding Friends</t>
  </si>
  <si>
    <t>Government Services Online, High-Speed Internet, Cashless payment, Online Access</t>
  </si>
  <si>
    <t>Weighted Country-Score</t>
  </si>
  <si>
    <t>Reasons to move: Sent by employer, Found work on their own, Recruited internationally</t>
  </si>
  <si>
    <t>Reasons to move: School, Love, Found job on their own</t>
  </si>
  <si>
    <t>Reasons to move: Found a job on their own, Recruited Internationally, Better quality of life</t>
  </si>
  <si>
    <t>Reasons to move: Found a job on their own, Recruited internationally, For their partner's job</t>
  </si>
  <si>
    <t>Top Sectors:  IT (12%), Healthcare (10%), Chemical &amp; pharmaceutical industries (9%)</t>
  </si>
  <si>
    <t>Great Business Culture, Great Environment, but weather is lacking, Struggles with local residents, Modern working life and high digitization</t>
  </si>
  <si>
    <t>Top Sectors: IT (33%), Finance (16%), Education (9%)</t>
  </si>
  <si>
    <t>Top Sectors: Finance (19%), IT (11%), Engineering (9%)</t>
  </si>
  <si>
    <t>Top Sectors: Finance (11%), Hospitality (8%), Engineering (7%)</t>
  </si>
  <si>
    <t>Stable Government, Mixed Getting Settled, High cost of living, Bright Opportunities / pay, Modern and Digital Life</t>
  </si>
  <si>
    <t>Easy to settle, Blocked Social Media, Getting around to great activities, Mixed Views on Environment, Excellent working conditons, Financial Struggles, Safe and Modern</t>
  </si>
  <si>
    <t xml:space="preserve">High Quality of Life, Unsatisfying social life, High cost, great economy and career prospects, high salary, tough for settling in </t>
  </si>
  <si>
    <t>Reasons to move: Love, Found job on their own, recruited internationally</t>
  </si>
  <si>
    <t xml:space="preserve">High living expenses, difficulties settling in, Business Culture, Career Prospects, Work-Life-Balance, Stable, Open-Minded, Well connected, Great Environment, Subpar Healthcare, Difficult Housing Market, Not cheap or friendly </t>
  </si>
  <si>
    <t>Quality of life, Unfriendly population, Clean and Modern, Good Work and Finance, Affordable Housing</t>
  </si>
  <si>
    <t>Reasons to move: Found a job on their own, Love, School</t>
  </si>
  <si>
    <t>Top Sectors: IT (21%), Education (8%), Engineering (8%)</t>
  </si>
  <si>
    <t>Reasons to move: Found a job on their own, School, Recruited internationally</t>
  </si>
  <si>
    <t>Top Sectors: Education (30%)</t>
  </si>
  <si>
    <t>High quality of life, Safe &amp; Sound, Activities, Travel &amp; Transit, Feeling Welcomed,  Good Financials, Missing flexibility, Creativity and independence, Online Administration</t>
  </si>
  <si>
    <t>Reasons to move: Better quality of life, retire abroad, financial reasons</t>
  </si>
  <si>
    <t>Top Sectors: IT (11%), Finance (8%), Education (8%), Advertising, Marketing and communication (8%)</t>
  </si>
  <si>
    <t>Feel at home, better quality of life, safe &amp; open, low cost, low salaries, unpromising career prospects, Admin tasks not easy</t>
  </si>
  <si>
    <t>Reasons to move: Better quality of life, retire abroad, love</t>
  </si>
  <si>
    <t>Top Sectors: IT (18%), Education (15%), Advertising, marketing and ccommunication (7%)</t>
  </si>
  <si>
    <t>Best quality of life, Relax in the sun, Good healthcarte, place to call home, reasonable cost of living, Modern and Digital, Less than satisfying career options</t>
  </si>
  <si>
    <t>Might be good to do a masters in, work or start a business</t>
  </si>
  <si>
    <t>Could be really nice to work there</t>
  </si>
  <si>
    <t>Overall  warm weather, might be interesting to visit first and get a picture of that country, not sure if its worth living there tho</t>
  </si>
  <si>
    <t>Incredible place to retire and chill out in life</t>
  </si>
  <si>
    <t>Integration wird gar kein problem sein werden, Awesome Country and Vienna has such a nice location</t>
  </si>
  <si>
    <t>Could be nice to work there and have a work life balance, but also quite hot, still interesting for the younger life years</t>
  </si>
  <si>
    <t>Top Sectors: IT (16%), Engineering (8%), Advertising, Marketing &amp; Communication (8%)</t>
  </si>
  <si>
    <t>Integration sollte kein problem sein, might be good to start a family there and have a good job, woth a visit and … how to get a job?</t>
  </si>
  <si>
    <t>Schoenes Land um zu leben, muesste die sprache lernen fuer integration, bissl teuer aber sonst super. Vor allem die Cities mit ihren coolen Parks. Leider mag ich die Sprache nicht so sehr</t>
  </si>
  <si>
    <t>Quality of Life</t>
  </si>
  <si>
    <t>Leisure Options</t>
  </si>
  <si>
    <t>Health &amp; Well-Being</t>
  </si>
  <si>
    <t>Safety &amp; Security</t>
  </si>
  <si>
    <t>Environment &amp; Climate</t>
  </si>
  <si>
    <t>Ease of Settling In</t>
  </si>
  <si>
    <t>Local Friendliness</t>
  </si>
  <si>
    <t>Finding Friends</t>
  </si>
  <si>
    <t>Culture &amp; Welcome</t>
  </si>
  <si>
    <t>Working Abroad</t>
  </si>
  <si>
    <t>Work &amp; Leisure</t>
  </si>
  <si>
    <t>Salary &amp; Job Security</t>
  </si>
  <si>
    <t>Work Culture &amp; Satisfaction</t>
  </si>
  <si>
    <t>Expat Essentials</t>
  </si>
  <si>
    <t>Admin Topics</t>
  </si>
  <si>
    <t>Housing</t>
  </si>
  <si>
    <t>Language</t>
  </si>
  <si>
    <t>Country</t>
  </si>
  <si>
    <t>Row Labels</t>
  </si>
  <si>
    <t>Grand Total</t>
  </si>
  <si>
    <t>Sum of Quality of Life</t>
  </si>
  <si>
    <t>Sum of Leisure Options</t>
  </si>
  <si>
    <t>Sum of Travel &amp; Transit</t>
  </si>
  <si>
    <t>Sum of Health &amp; Well-Being</t>
  </si>
  <si>
    <t>Sum of Safety &amp; Security</t>
  </si>
  <si>
    <t>Sum of Environment &amp; Climate</t>
  </si>
  <si>
    <t>Sum of Ease of Settling In</t>
  </si>
  <si>
    <t>Sum of Culture &amp; Welcome</t>
  </si>
  <si>
    <t>Sum of Local Friendliness</t>
  </si>
  <si>
    <t>Sum of Finding Friends</t>
  </si>
  <si>
    <t>Sum of Working Abroad</t>
  </si>
  <si>
    <t>Sum of Career Prospects</t>
  </si>
  <si>
    <t>Sum of Work &amp; Leisure</t>
  </si>
  <si>
    <t>Sum of Salary &amp; Job Security</t>
  </si>
  <si>
    <t>Sum of Work Culture &amp; Satisfaction</t>
  </si>
  <si>
    <t>Sum of Personal Finance</t>
  </si>
  <si>
    <t>Sum of Expat Essentials</t>
  </si>
  <si>
    <t>Sum of Digital Life</t>
  </si>
  <si>
    <t>Sum of Admin Topics</t>
  </si>
  <si>
    <t>Sum of Housing</t>
  </si>
  <si>
    <t>Sum of Language</t>
  </si>
  <si>
    <t>Sum of Vietnam</t>
  </si>
  <si>
    <t>Sum of USA</t>
  </si>
  <si>
    <t>Sum of Australia</t>
  </si>
  <si>
    <t>Criterias</t>
  </si>
  <si>
    <t>Sum of Austria</t>
  </si>
  <si>
    <t>Sum of Bahrain</t>
  </si>
  <si>
    <t>Sum of Belgium</t>
  </si>
  <si>
    <t>Sum of Brazil</t>
  </si>
  <si>
    <t>Sum of Canada</t>
  </si>
  <si>
    <t>Sum of China</t>
  </si>
  <si>
    <t>Sum of Cyprus</t>
  </si>
  <si>
    <t>Sum of Czechia</t>
  </si>
  <si>
    <t>Sum of Denmark</t>
  </si>
  <si>
    <t>Sum of Egypt</t>
  </si>
  <si>
    <t>Sum of Estonia</t>
  </si>
  <si>
    <t>Sum of Finland</t>
  </si>
  <si>
    <t>Sum of France</t>
  </si>
  <si>
    <t>Sum of Germany</t>
  </si>
  <si>
    <t>Sum of Greece</t>
  </si>
  <si>
    <t>Sum of Hong Kong</t>
  </si>
  <si>
    <t>Sum of Hungary</t>
  </si>
  <si>
    <t>Sum of India</t>
  </si>
  <si>
    <t>Sum of Indonesia</t>
  </si>
  <si>
    <t>Sum of Ireland</t>
  </si>
  <si>
    <t>Sum of Italy</t>
  </si>
  <si>
    <t>Sum of Japan</t>
  </si>
  <si>
    <t>Sum of Kenya</t>
  </si>
  <si>
    <t>Sum of Kuwait</t>
  </si>
  <si>
    <t>Sum of Luxembourg</t>
  </si>
  <si>
    <t>Sum of Malaysia</t>
  </si>
  <si>
    <t>Sum of Malta</t>
  </si>
  <si>
    <t>Sum of Mexico</t>
  </si>
  <si>
    <t>Sum of Netherlands</t>
  </si>
  <si>
    <t>Sum of New Zealand</t>
  </si>
  <si>
    <t>Sum of Norway</t>
  </si>
  <si>
    <t>Sum of Oman</t>
  </si>
  <si>
    <t>Sum of Philippines</t>
  </si>
  <si>
    <t>Sum of Poland</t>
  </si>
  <si>
    <t>Sum of Portugal</t>
  </si>
  <si>
    <t>Sum of Qatar</t>
  </si>
  <si>
    <t>Sum of Russia</t>
  </si>
  <si>
    <t>Sum of Saudi Arabia</t>
  </si>
  <si>
    <t>Sum of Singapore</t>
  </si>
  <si>
    <t>Sum of South Africa</t>
  </si>
  <si>
    <t>Sum of South Korea</t>
  </si>
  <si>
    <t>Sum of Spain</t>
  </si>
  <si>
    <t>Sum of Sweden</t>
  </si>
  <si>
    <t>Sum of Switzerland</t>
  </si>
  <si>
    <t>Sum of Taiwan</t>
  </si>
  <si>
    <t>Sum of Thailand</t>
  </si>
  <si>
    <t>Sum of Turkey</t>
  </si>
  <si>
    <t>Sum of UAE</t>
  </si>
  <si>
    <t>Sum of 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</si>
</sst>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11"/>
      <color rgb="FF000000"/>
      <name val="Arial"/>
      <family val="2"/>
    </font>
    <font>
      <b/>
      <sz val="11"/>
      <color theme="1"/>
      <name val="Calibri"/>
      <family val="2"/>
      <scheme val="minor"/>
    </font>
    <font>
      <sz val="11"/>
      <color rgb="FF000000"/>
      <name val="Arial"/>
      <family val="2"/>
    </font>
    <font>
      <sz val="11"/>
      <color rgb="FF00B050"/>
      <name val="Calibri"/>
      <family val="2"/>
      <scheme val="minor"/>
    </font>
    <font>
      <sz val="11"/>
      <name val="Calibri"/>
      <family val="2"/>
      <scheme val="minor"/>
    </font>
    <font>
      <b/>
      <i/>
      <sz val="9"/>
      <name val="Arial"/>
      <family val="2"/>
    </font>
    <font>
      <b/>
      <sz val="9"/>
      <color rgb="FF002060"/>
      <name val="Arial"/>
      <family val="2"/>
      <charset val="204"/>
    </font>
    <font>
      <b/>
      <sz val="9"/>
      <color theme="0"/>
      <name val="Arial"/>
      <family val="2"/>
      <charset val="204"/>
    </font>
    <font>
      <sz val="9"/>
      <color theme="1"/>
      <name val="Arial"/>
      <family val="2"/>
      <charset val="204"/>
    </font>
    <font>
      <b/>
      <sz val="9"/>
      <color theme="1"/>
      <name val="Arial"/>
      <family val="2"/>
    </font>
    <font>
      <b/>
      <sz val="9"/>
      <color theme="1"/>
      <name val="Arial"/>
      <family val="2"/>
      <charset val="204"/>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
      <patternFill patternType="solid">
        <fgColor theme="4" tint="-0.249977111117893"/>
        <bgColor indexed="64"/>
      </patternFill>
    </fill>
  </fills>
  <borders count="24">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2060"/>
      </bottom>
      <diagonal/>
    </border>
    <border>
      <left/>
      <right/>
      <top style="thin">
        <color auto="1"/>
      </top>
      <bottom style="medium">
        <color auto="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rgb="FF002060"/>
      </left>
      <right style="medium">
        <color rgb="FF002060"/>
      </right>
      <top style="medium">
        <color rgb="FF002060"/>
      </top>
      <bottom style="medium">
        <color rgb="FF002060"/>
      </bottom>
      <diagonal/>
    </border>
    <border>
      <left style="medium">
        <color rgb="FF002060"/>
      </left>
      <right style="medium">
        <color rgb="FF002060"/>
      </right>
      <top/>
      <bottom style="medium">
        <color rgb="FF002060"/>
      </bottom>
      <diagonal/>
    </border>
    <border>
      <left style="medium">
        <color rgb="FF002060"/>
      </left>
      <right/>
      <top/>
      <bottom style="medium">
        <color rgb="FF002060"/>
      </bottom>
      <diagonal/>
    </border>
    <border>
      <left style="medium">
        <color rgb="FF002060"/>
      </left>
      <right/>
      <top style="medium">
        <color rgb="FF002060"/>
      </top>
      <bottom/>
      <diagonal/>
    </border>
    <border>
      <left/>
      <right/>
      <top style="medium">
        <color rgb="FF002060"/>
      </top>
      <bottom/>
      <diagonal/>
    </border>
    <border>
      <left style="medium">
        <color rgb="FF002060"/>
      </left>
      <right/>
      <top/>
      <bottom/>
      <diagonal/>
    </border>
    <border>
      <left/>
      <right style="medium">
        <color rgb="FF002060"/>
      </right>
      <top style="medium">
        <color rgb="FF002060"/>
      </top>
      <bottom/>
      <diagonal/>
    </border>
    <border>
      <left/>
      <right style="medium">
        <color rgb="FF002060"/>
      </right>
      <top/>
      <bottom/>
      <diagonal/>
    </border>
    <border>
      <left/>
      <right style="medium">
        <color rgb="FF002060"/>
      </right>
      <top/>
      <bottom style="medium">
        <color rgb="FF002060"/>
      </bottom>
      <diagonal/>
    </border>
  </borders>
  <cellStyleXfs count="7">
    <xf numFmtId="0" fontId="0" fillId="0" borderId="0"/>
    <xf numFmtId="0" fontId="6" fillId="5" borderId="9"/>
    <xf numFmtId="14" fontId="7" fillId="5" borderId="9"/>
    <xf numFmtId="0" fontId="8" fillId="6" borderId="0">
      <alignment horizontal="center"/>
    </xf>
    <xf numFmtId="3" fontId="9" fillId="5" borderId="0"/>
    <xf numFmtId="0" fontId="10" fillId="5" borderId="1"/>
    <xf numFmtId="0" fontId="11" fillId="5" borderId="10"/>
  </cellStyleXfs>
  <cellXfs count="49">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2" fontId="0" fillId="0" borderId="0" xfId="0" applyNumberFormat="1" applyAlignment="1">
      <alignment horizontal="right" vertical="center"/>
    </xf>
    <xf numFmtId="2" fontId="0" fillId="0" borderId="0" xfId="0" applyNumberFormat="1"/>
    <xf numFmtId="0" fontId="0" fillId="2" borderId="0" xfId="0" applyFill="1"/>
    <xf numFmtId="2" fontId="0" fillId="2" borderId="0" xfId="0" applyNumberFormat="1" applyFill="1"/>
    <xf numFmtId="0" fontId="0" fillId="3" borderId="0" xfId="0" applyFill="1"/>
    <xf numFmtId="0" fontId="4" fillId="3" borderId="0" xfId="0" applyFont="1" applyFill="1"/>
    <xf numFmtId="0" fontId="5" fillId="3" borderId="0" xfId="0" applyFont="1" applyFill="1"/>
    <xf numFmtId="0" fontId="2" fillId="3" borderId="0" xfId="0" applyFont="1" applyFill="1"/>
    <xf numFmtId="0" fontId="2" fillId="4" borderId="0" xfId="0" applyFont="1" applyFill="1"/>
    <xf numFmtId="0" fontId="0" fillId="4" borderId="0" xfId="0" applyFill="1"/>
    <xf numFmtId="0" fontId="4" fillId="4" borderId="0" xfId="0" applyFont="1" applyFill="1"/>
    <xf numFmtId="0" fontId="0" fillId="0" borderId="0" xfId="0" applyFont="1"/>
    <xf numFmtId="0" fontId="0" fillId="0" borderId="2" xfId="0" applyFont="1" applyBorder="1"/>
    <xf numFmtId="0" fontId="0" fillId="0" borderId="0"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0" xfId="0" applyFont="1" applyBorder="1" applyAlignment="1">
      <alignment vertical="center"/>
    </xf>
    <xf numFmtId="0" fontId="0" fillId="0" borderId="7" xfId="0" applyFont="1" applyBorder="1"/>
    <xf numFmtId="0" fontId="0" fillId="0" borderId="7" xfId="0" applyFont="1" applyFill="1" applyBorder="1"/>
    <xf numFmtId="0" fontId="0" fillId="0" borderId="8" xfId="0" applyFont="1" applyBorder="1"/>
    <xf numFmtId="0" fontId="6" fillId="5" borderId="9" xfId="1"/>
    <xf numFmtId="0" fontId="8" fillId="6" borderId="11" xfId="3" applyBorder="1">
      <alignment horizontal="center"/>
    </xf>
    <xf numFmtId="0" fontId="8" fillId="6" borderId="12" xfId="3" applyBorder="1" applyAlignment="1">
      <alignment horizontal="center"/>
    </xf>
    <xf numFmtId="0" fontId="8" fillId="6" borderId="13" xfId="3" applyBorder="1" applyAlignment="1">
      <alignment horizontal="center"/>
    </xf>
    <xf numFmtId="0" fontId="8" fillId="6" borderId="14" xfId="3" applyBorder="1" applyAlignment="1">
      <alignment horizontal="center"/>
    </xf>
    <xf numFmtId="0" fontId="8" fillId="6" borderId="0" xfId="3">
      <alignment horizontal="center"/>
    </xf>
    <xf numFmtId="0" fontId="0" fillId="0" borderId="0" xfId="0" pivotButton="1"/>
    <xf numFmtId="0" fontId="0" fillId="0" borderId="0" xfId="0" applyAlignment="1">
      <alignment horizontal="left"/>
    </xf>
    <xf numFmtId="0" fontId="0" fillId="0" borderId="0" xfId="0" applyNumberFormat="1"/>
    <xf numFmtId="0" fontId="0" fillId="0" borderId="9" xfId="0" applyBorder="1"/>
    <xf numFmtId="0" fontId="6" fillId="5" borderId="15" xfId="1" applyBorder="1"/>
    <xf numFmtId="0" fontId="6" fillId="5" borderId="16" xfId="1" applyBorder="1"/>
    <xf numFmtId="0" fontId="0" fillId="0" borderId="18" xfId="0" applyBorder="1"/>
    <xf numFmtId="0" fontId="0" fillId="0" borderId="19" xfId="0" applyBorder="1"/>
    <xf numFmtId="0" fontId="0" fillId="0" borderId="20" xfId="0" applyBorder="1"/>
    <xf numFmtId="0" fontId="0" fillId="0" borderId="0" xfId="0" applyBorder="1"/>
    <xf numFmtId="0" fontId="0" fillId="0" borderId="17" xfId="0" applyBorder="1"/>
    <xf numFmtId="0" fontId="0" fillId="0" borderId="21" xfId="0" applyBorder="1"/>
    <xf numFmtId="0" fontId="0" fillId="0" borderId="22" xfId="0" applyBorder="1"/>
    <xf numFmtId="0" fontId="0" fillId="0" borderId="23" xfId="0" applyBorder="1"/>
    <xf numFmtId="0" fontId="8" fillId="7" borderId="13" xfId="3" applyFill="1" applyBorder="1" applyAlignment="1">
      <alignment horizontal="center" vertical="center"/>
    </xf>
    <xf numFmtId="0" fontId="8" fillId="7" borderId="12" xfId="3" applyFill="1" applyBorder="1" applyAlignment="1">
      <alignment horizontal="center" vertical="center"/>
    </xf>
    <xf numFmtId="0" fontId="8" fillId="7" borderId="12" xfId="3" applyFill="1" applyBorder="1" applyAlignment="1">
      <alignment horizontal="center" vertical="center"/>
    </xf>
  </cellXfs>
  <cellStyles count="7">
    <cellStyle name="Header 1" xfId="1" xr:uid="{0E16BB20-7027-49B6-AD35-3857DB3B2745}"/>
    <cellStyle name="Header 2" xfId="2" xr:uid="{0CF83B95-0B8A-4714-9245-806A34B9E2A2}"/>
    <cellStyle name="Highlight" xfId="3" xr:uid="{5FAA5761-40B2-48F9-BAB3-B4A84950F5EE}"/>
    <cellStyle name="Normal" xfId="0" builtinId="0" customBuiltin="1"/>
    <cellStyle name="Numbers" xfId="4" xr:uid="{077D2D10-1AE1-4CC6-98CC-99DA1EFEA771}"/>
    <cellStyle name="Subtotal" xfId="5" xr:uid="{55DF0742-311F-40E5-A90A-6BCADC377B79}"/>
    <cellStyle name="Total Value" xfId="6" xr:uid="{ED06B38F-D6DB-4567-875D-977E4D85FE3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Dashboard!$A$1:$A$52</c:f>
              <c:strCache>
                <c:ptCount val="52"/>
                <c:pt idx="0">
                  <c:v>Kuwait</c:v>
                </c:pt>
                <c:pt idx="1">
                  <c:v>Philippines</c:v>
                </c:pt>
                <c:pt idx="2">
                  <c:v>India</c:v>
                </c:pt>
                <c:pt idx="3">
                  <c:v>Malta</c:v>
                </c:pt>
                <c:pt idx="4">
                  <c:v>Egypt</c:v>
                </c:pt>
                <c:pt idx="5">
                  <c:v>Vietnam</c:v>
                </c:pt>
                <c:pt idx="6">
                  <c:v>Kenya</c:v>
                </c:pt>
                <c:pt idx="7">
                  <c:v>Malaysia</c:v>
                </c:pt>
                <c:pt idx="8">
                  <c:v>Ireland</c:v>
                </c:pt>
                <c:pt idx="9">
                  <c:v>Indonesia</c:v>
                </c:pt>
                <c:pt idx="10">
                  <c:v>New Zealand</c:v>
                </c:pt>
                <c:pt idx="11">
                  <c:v>Hong Kong</c:v>
                </c:pt>
                <c:pt idx="12">
                  <c:v>Brazil</c:v>
                </c:pt>
                <c:pt idx="13">
                  <c:v>Cyprus</c:v>
                </c:pt>
                <c:pt idx="14">
                  <c:v>Oman</c:v>
                </c:pt>
                <c:pt idx="15">
                  <c:v>China</c:v>
                </c:pt>
                <c:pt idx="16">
                  <c:v>South Africa</c:v>
                </c:pt>
                <c:pt idx="17">
                  <c:v>Turkey</c:v>
                </c:pt>
                <c:pt idx="18">
                  <c:v>United Kingdom</c:v>
                </c:pt>
                <c:pt idx="19">
                  <c:v>Saudi Arabia</c:v>
                </c:pt>
                <c:pt idx="20">
                  <c:v>Greece</c:v>
                </c:pt>
                <c:pt idx="21">
                  <c:v>USA</c:v>
                </c:pt>
                <c:pt idx="22">
                  <c:v>Poland</c:v>
                </c:pt>
                <c:pt idx="23">
                  <c:v>Italy</c:v>
                </c:pt>
                <c:pt idx="24">
                  <c:v>Thailand</c:v>
                </c:pt>
                <c:pt idx="25">
                  <c:v>Belgium</c:v>
                </c:pt>
                <c:pt idx="26">
                  <c:v>Hungary</c:v>
                </c:pt>
                <c:pt idx="27">
                  <c:v>Mexico</c:v>
                </c:pt>
                <c:pt idx="28">
                  <c:v>Netherlands</c:v>
                </c:pt>
                <c:pt idx="29">
                  <c:v>Sweden</c:v>
                </c:pt>
                <c:pt idx="30">
                  <c:v>Bahrain</c:v>
                </c:pt>
                <c:pt idx="31">
                  <c:v>Russia</c:v>
                </c:pt>
                <c:pt idx="32">
                  <c:v>Luxembourg</c:v>
                </c:pt>
                <c:pt idx="33">
                  <c:v>Qatar</c:v>
                </c:pt>
                <c:pt idx="34">
                  <c:v>Norway</c:v>
                </c:pt>
                <c:pt idx="35">
                  <c:v>Japan</c:v>
                </c:pt>
                <c:pt idx="36">
                  <c:v>Canada</c:v>
                </c:pt>
                <c:pt idx="37">
                  <c:v>Germany</c:v>
                </c:pt>
                <c:pt idx="38">
                  <c:v>South Korea</c:v>
                </c:pt>
                <c:pt idx="39">
                  <c:v>France</c:v>
                </c:pt>
                <c:pt idx="40">
                  <c:v>Finland</c:v>
                </c:pt>
                <c:pt idx="41">
                  <c:v>Czechia</c:v>
                </c:pt>
                <c:pt idx="42">
                  <c:v>Estonia</c:v>
                </c:pt>
                <c:pt idx="43">
                  <c:v>Denmark</c:v>
                </c:pt>
                <c:pt idx="44">
                  <c:v>Switzerland</c:v>
                </c:pt>
                <c:pt idx="45">
                  <c:v>Australia</c:v>
                </c:pt>
                <c:pt idx="46">
                  <c:v>Singapore</c:v>
                </c:pt>
                <c:pt idx="47">
                  <c:v>Taiwan</c:v>
                </c:pt>
                <c:pt idx="48">
                  <c:v>Portugal</c:v>
                </c:pt>
                <c:pt idx="49">
                  <c:v>Austria</c:v>
                </c:pt>
                <c:pt idx="50">
                  <c:v>Spain</c:v>
                </c:pt>
                <c:pt idx="51">
                  <c:v>UAE</c:v>
                </c:pt>
              </c:strCache>
            </c:strRef>
          </c:cat>
          <c:val>
            <c:numRef>
              <c:f>Dashboard!$B$1:$B$52</c:f>
              <c:numCache>
                <c:formatCode>General</c:formatCode>
                <c:ptCount val="52"/>
                <c:pt idx="0">
                  <c:v>256</c:v>
                </c:pt>
                <c:pt idx="1">
                  <c:v>239</c:v>
                </c:pt>
                <c:pt idx="2">
                  <c:v>217</c:v>
                </c:pt>
                <c:pt idx="3">
                  <c:v>211</c:v>
                </c:pt>
                <c:pt idx="4">
                  <c:v>197</c:v>
                </c:pt>
                <c:pt idx="5">
                  <c:v>192</c:v>
                </c:pt>
                <c:pt idx="6">
                  <c:v>187</c:v>
                </c:pt>
                <c:pt idx="7">
                  <c:v>186</c:v>
                </c:pt>
                <c:pt idx="8">
                  <c:v>180</c:v>
                </c:pt>
                <c:pt idx="9">
                  <c:v>178</c:v>
                </c:pt>
                <c:pt idx="10">
                  <c:v>177</c:v>
                </c:pt>
                <c:pt idx="11">
                  <c:v>176</c:v>
                </c:pt>
                <c:pt idx="12">
                  <c:v>172</c:v>
                </c:pt>
                <c:pt idx="13">
                  <c:v>171</c:v>
                </c:pt>
                <c:pt idx="14">
                  <c:v>170</c:v>
                </c:pt>
                <c:pt idx="15">
                  <c:v>168</c:v>
                </c:pt>
                <c:pt idx="16">
                  <c:v>160</c:v>
                </c:pt>
                <c:pt idx="17">
                  <c:v>160</c:v>
                </c:pt>
                <c:pt idx="18">
                  <c:v>159</c:v>
                </c:pt>
                <c:pt idx="19">
                  <c:v>157</c:v>
                </c:pt>
                <c:pt idx="20">
                  <c:v>156</c:v>
                </c:pt>
                <c:pt idx="21">
                  <c:v>149</c:v>
                </c:pt>
                <c:pt idx="22">
                  <c:v>146</c:v>
                </c:pt>
                <c:pt idx="23">
                  <c:v>146</c:v>
                </c:pt>
                <c:pt idx="24">
                  <c:v>141</c:v>
                </c:pt>
                <c:pt idx="25">
                  <c:v>136</c:v>
                </c:pt>
                <c:pt idx="26">
                  <c:v>134</c:v>
                </c:pt>
                <c:pt idx="27">
                  <c:v>120</c:v>
                </c:pt>
                <c:pt idx="28">
                  <c:v>119</c:v>
                </c:pt>
                <c:pt idx="29">
                  <c:v>119</c:v>
                </c:pt>
                <c:pt idx="30">
                  <c:v>116</c:v>
                </c:pt>
                <c:pt idx="31">
                  <c:v>116</c:v>
                </c:pt>
                <c:pt idx="32">
                  <c:v>114</c:v>
                </c:pt>
                <c:pt idx="33">
                  <c:v>104</c:v>
                </c:pt>
                <c:pt idx="34">
                  <c:v>103</c:v>
                </c:pt>
                <c:pt idx="35">
                  <c:v>102</c:v>
                </c:pt>
                <c:pt idx="36">
                  <c:v>101</c:v>
                </c:pt>
                <c:pt idx="37">
                  <c:v>97</c:v>
                </c:pt>
                <c:pt idx="38">
                  <c:v>87</c:v>
                </c:pt>
                <c:pt idx="39">
                  <c:v>85</c:v>
                </c:pt>
                <c:pt idx="40">
                  <c:v>84</c:v>
                </c:pt>
                <c:pt idx="41">
                  <c:v>84</c:v>
                </c:pt>
                <c:pt idx="42">
                  <c:v>80</c:v>
                </c:pt>
                <c:pt idx="43">
                  <c:v>78</c:v>
                </c:pt>
                <c:pt idx="44">
                  <c:v>76</c:v>
                </c:pt>
                <c:pt idx="45">
                  <c:v>74</c:v>
                </c:pt>
                <c:pt idx="46">
                  <c:v>70</c:v>
                </c:pt>
                <c:pt idx="47">
                  <c:v>58</c:v>
                </c:pt>
                <c:pt idx="48">
                  <c:v>52</c:v>
                </c:pt>
                <c:pt idx="49">
                  <c:v>52</c:v>
                </c:pt>
                <c:pt idx="50">
                  <c:v>40</c:v>
                </c:pt>
                <c:pt idx="51">
                  <c:v>38</c:v>
                </c:pt>
              </c:numCache>
            </c:numRef>
          </c:val>
          <c:extLst>
            <c:ext xmlns:c16="http://schemas.microsoft.com/office/drawing/2014/chart" uri="{C3380CC4-5D6E-409C-BE32-E72D297353CC}">
              <c16:uniqueId val="{00000000-40D1-4822-B967-8FD952E768FC}"/>
            </c:ext>
          </c:extLst>
        </c:ser>
        <c:dLbls>
          <c:showLegendKey val="0"/>
          <c:showVal val="0"/>
          <c:showCatName val="0"/>
          <c:showSerName val="0"/>
          <c:showPercent val="0"/>
          <c:showBubbleSize val="0"/>
        </c:dLbls>
        <c:gapWidth val="182"/>
        <c:axId val="210924447"/>
        <c:axId val="210913631"/>
      </c:barChart>
      <c:catAx>
        <c:axId val="21092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3631"/>
        <c:crosses val="autoZero"/>
        <c:auto val="1"/>
        <c:lblAlgn val="ctr"/>
        <c:lblOffset val="100"/>
        <c:noMultiLvlLbl val="0"/>
      </c:catAx>
      <c:valAx>
        <c:axId val="21091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24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9525</xdr:rowOff>
    </xdr:from>
    <xdr:to>
      <xdr:col>12</xdr:col>
      <xdr:colOff>9525</xdr:colOff>
      <xdr:row>44</xdr:row>
      <xdr:rowOff>95250</xdr:rowOff>
    </xdr:to>
    <xdr:graphicFrame macro="">
      <xdr:nvGraphicFramePr>
        <xdr:cNvPr id="3" name="Chart 2">
          <a:extLst>
            <a:ext uri="{FF2B5EF4-FFF2-40B4-BE49-F238E27FC236}">
              <a16:creationId xmlns:a16="http://schemas.microsoft.com/office/drawing/2014/main" id="{13082257-1C98-A2B8-E576-27A2AC95C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609599</xdr:colOff>
      <xdr:row>2</xdr:row>
      <xdr:rowOff>9524</xdr:rowOff>
    </xdr:from>
    <xdr:to>
      <xdr:col>24</xdr:col>
      <xdr:colOff>361950</xdr:colOff>
      <xdr:row>32</xdr:row>
      <xdr:rowOff>95250</xdr:rowOff>
    </xdr:to>
    <mc:AlternateContent xmlns:mc="http://schemas.openxmlformats.org/markup-compatibility/2006">
      <mc:Choice xmlns:a14="http://schemas.microsoft.com/office/drawing/2010/main" Requires="a14">
        <xdr:graphicFrame macro="">
          <xdr:nvGraphicFramePr>
            <xdr:cNvPr id="4" name="Criterias">
              <a:extLst>
                <a:ext uri="{FF2B5EF4-FFF2-40B4-BE49-F238E27FC236}">
                  <a16:creationId xmlns:a16="http://schemas.microsoft.com/office/drawing/2014/main" id="{F0F2C968-1BE4-44AC-A087-0D456A9812DF}"/>
                </a:ext>
              </a:extLst>
            </xdr:cNvPr>
            <xdr:cNvGraphicFramePr/>
          </xdr:nvGraphicFramePr>
          <xdr:xfrm>
            <a:off x="0" y="0"/>
            <a:ext cx="0" cy="0"/>
          </xdr:xfrm>
          <a:graphic>
            <a:graphicData uri="http://schemas.microsoft.com/office/drawing/2010/slicer">
              <sle:slicer xmlns:sle="http://schemas.microsoft.com/office/drawing/2010/slicer" name="Criterias"/>
            </a:graphicData>
          </a:graphic>
        </xdr:graphicFrame>
      </mc:Choice>
      <mc:Fallback>
        <xdr:sp macro="" textlink="">
          <xdr:nvSpPr>
            <xdr:cNvPr id="0" name=""/>
            <xdr:cNvSpPr>
              <a:spLocks noTextEdit="1"/>
            </xdr:cNvSpPr>
          </xdr:nvSpPr>
          <xdr:spPr>
            <a:xfrm>
              <a:off x="8343899" y="390524"/>
              <a:ext cx="7067551" cy="580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ien Fahmy" refreshedDate="44842.870204398147" createdVersion="8" refreshedVersion="8" minRefreshableVersion="3" recordCount="52" xr:uid="{CC036DA8-00B3-413E-99FC-139BE881E094}">
  <cacheSource type="worksheet">
    <worksheetSource ref="A2:V54" sheet="delete"/>
  </cacheSource>
  <cacheFields count="22">
    <cacheField name="Country" numFmtId="0">
      <sharedItems count="52">
        <s v="Australia"/>
        <s v="Austria"/>
        <s v="Bahrain"/>
        <s v="Belgium"/>
        <s v="Brazil"/>
        <s v="Canada"/>
        <s v="China"/>
        <s v="Cyprus"/>
        <s v="Czechia"/>
        <s v="Denmark"/>
        <s v="Egypt"/>
        <s v="Estonia"/>
        <s v="Finland"/>
        <s v="France"/>
        <s v="Germany"/>
        <s v="Greece"/>
        <s v="Hong Kong"/>
        <s v="Hungary"/>
        <s v="India"/>
        <s v="Indonesia"/>
        <s v="Ireland"/>
        <s v="Italy"/>
        <s v="Japan"/>
        <s v="Kenya"/>
        <s v="Kuwait"/>
        <s v="Luxembourg"/>
        <s v="Malaysia"/>
        <s v="Malta"/>
        <s v="Mexico"/>
        <s v="Netherlands"/>
        <s v="New Zealand"/>
        <s v="Norway"/>
        <s v="Oman"/>
        <s v="Philippines"/>
        <s v="Poland"/>
        <s v="Portugal"/>
        <s v="Qatar"/>
        <s v="Russia"/>
        <s v="Saudi Arabia"/>
        <s v="Singapore"/>
        <s v="South Africa"/>
        <s v="South Korea"/>
        <s v="Spain"/>
        <s v="Sweden"/>
        <s v="Switzerland"/>
        <s v="Taiwan"/>
        <s v="Thailand"/>
        <s v="Turkey"/>
        <s v="UAE"/>
        <s v="United Kingdom"/>
        <s v="USA"/>
        <s v="Vietnam"/>
      </sharedItems>
    </cacheField>
    <cacheField name="Quality of Life" numFmtId="0">
      <sharedItems containsSemiMixedTypes="0" containsString="0" containsNumber="1" containsInteger="1" minValue="1" maxValue="52" count="52">
        <n v="14"/>
        <n v="3"/>
        <n v="23"/>
        <n v="26"/>
        <n v="42"/>
        <n v="19"/>
        <n v="33"/>
        <n v="37"/>
        <n v="13"/>
        <n v="8"/>
        <n v="47"/>
        <n v="12"/>
        <n v="7"/>
        <n v="11"/>
        <n v="15"/>
        <n v="34"/>
        <n v="40"/>
        <n v="27"/>
        <n v="51"/>
        <n v="41"/>
        <n v="46"/>
        <n v="28"/>
        <n v="17"/>
        <n v="45"/>
        <n v="52"/>
        <n v="21"/>
        <n v="44"/>
        <n v="49"/>
        <n v="24"/>
        <n v="22"/>
        <n v="39"/>
        <n v="16"/>
        <n v="38"/>
        <n v="50"/>
        <n v="29"/>
        <n v="4"/>
        <n v="18"/>
        <n v="25"/>
        <n v="32"/>
        <n v="10"/>
        <n v="43"/>
        <n v="9"/>
        <n v="1"/>
        <n v="20"/>
        <n v="6"/>
        <n v="2"/>
        <n v="35"/>
        <n v="30"/>
        <n v="5"/>
        <n v="31"/>
        <n v="36"/>
        <n v="48"/>
      </sharedItems>
    </cacheField>
    <cacheField name="Leisure Options" numFmtId="0">
      <sharedItems containsSemiMixedTypes="0" containsString="0" containsNumber="1" containsInteger="1" minValue="1" maxValue="52" count="52">
        <n v="9"/>
        <n v="21"/>
        <n v="17"/>
        <n v="37"/>
        <n v="10"/>
        <n v="20"/>
        <n v="33"/>
        <n v="39"/>
        <n v="15"/>
        <n v="36"/>
        <n v="31"/>
        <n v="32"/>
        <n v="42"/>
        <n v="18"/>
        <n v="38"/>
        <n v="14"/>
        <n v="24"/>
        <n v="6"/>
        <n v="48"/>
        <n v="12"/>
        <n v="44"/>
        <n v="19"/>
        <n v="30"/>
        <n v="27"/>
        <n v="52"/>
        <n v="50"/>
        <n v="28"/>
        <n v="46"/>
        <n v="2"/>
        <n v="35"/>
        <n v="40"/>
        <n v="47"/>
        <n v="49"/>
        <n v="51"/>
        <n v="13"/>
        <n v="7"/>
        <n v="25"/>
        <n v="4"/>
        <n v="43"/>
        <n v="22"/>
        <n v="11"/>
        <n v="23"/>
        <n v="1"/>
        <n v="45"/>
        <n v="41"/>
        <n v="16"/>
        <n v="5"/>
        <n v="34"/>
        <n v="3"/>
        <n v="26"/>
        <n v="8"/>
        <n v="29"/>
      </sharedItems>
    </cacheField>
    <cacheField name="Travel &amp; Transit" numFmtId="0">
      <sharedItems containsSemiMixedTypes="0" containsString="0" containsNumber="1" containsInteger="1" minValue="1" maxValue="52" count="52">
        <n v="32"/>
        <n v="2"/>
        <n v="28"/>
        <n v="27"/>
        <n v="48"/>
        <n v="30"/>
        <n v="16"/>
        <n v="44"/>
        <n v="3"/>
        <n v="17"/>
        <n v="38"/>
        <n v="9"/>
        <n v="22"/>
        <n v="23"/>
        <n v="20"/>
        <n v="39"/>
        <n v="26"/>
        <n v="18"/>
        <n v="51"/>
        <n v="41"/>
        <n v="43"/>
        <n v="31"/>
        <n v="14"/>
        <n v="45"/>
        <n v="52"/>
        <n v="10"/>
        <n v="36"/>
        <n v="46"/>
        <n v="29"/>
        <n v="11"/>
        <n v="50"/>
        <n v="24"/>
        <n v="35"/>
        <n v="47"/>
        <n v="12"/>
        <n v="15"/>
        <n v="19"/>
        <n v="13"/>
        <n v="40"/>
        <n v="1"/>
        <n v="49"/>
        <n v="4"/>
        <n v="8"/>
        <n v="21"/>
        <n v="6"/>
        <n v="7"/>
        <n v="34"/>
        <n v="25"/>
        <n v="5"/>
        <n v="33"/>
        <n v="37"/>
        <n v="42"/>
      </sharedItems>
    </cacheField>
    <cacheField name="Health &amp; Well-Being" numFmtId="0">
      <sharedItems containsSemiMixedTypes="0" containsString="0" containsNumber="1" containsInteger="1" minValue="1" maxValue="52" count="52">
        <n v="13"/>
        <n v="3"/>
        <n v="14"/>
        <n v="6"/>
        <n v="36"/>
        <n v="30"/>
        <n v="35"/>
        <n v="26"/>
        <n v="28"/>
        <n v="12"/>
        <n v="38"/>
        <n v="24"/>
        <n v="16"/>
        <n v="5"/>
        <n v="17"/>
        <n v="45"/>
        <n v="27"/>
        <n v="47"/>
        <n v="19"/>
        <n v="48"/>
        <n v="52"/>
        <n v="33"/>
        <n v="10"/>
        <n v="43"/>
        <n v="51"/>
        <n v="18"/>
        <n v="31"/>
        <n v="32"/>
        <n v="21"/>
        <n v="41"/>
        <n v="46"/>
        <n v="20"/>
        <n v="42"/>
        <n v="49"/>
        <n v="44"/>
        <n v="22"/>
        <n v="4"/>
        <n v="23"/>
        <n v="8"/>
        <n v="15"/>
        <n v="34"/>
        <n v="2"/>
        <n v="7"/>
        <n v="37"/>
        <n v="25"/>
        <n v="1"/>
        <n v="11"/>
        <n v="29"/>
        <n v="9"/>
        <n v="39"/>
        <n v="50"/>
        <n v="40"/>
      </sharedItems>
    </cacheField>
    <cacheField name="Safety &amp; Security" numFmtId="0">
      <sharedItems containsSemiMixedTypes="0" containsString="0" containsNumber="1" containsInteger="1" minValue="1" maxValue="52" count="52">
        <n v="14"/>
        <n v="21"/>
        <n v="18"/>
        <n v="26"/>
        <n v="45"/>
        <n v="11"/>
        <n v="39"/>
        <n v="28"/>
        <n v="16"/>
        <n v="1"/>
        <n v="42"/>
        <n v="6"/>
        <n v="3"/>
        <n v="23"/>
        <n v="9"/>
        <n v="27"/>
        <n v="52"/>
        <n v="38"/>
        <n v="48"/>
        <n v="35"/>
        <n v="22"/>
        <n v="33"/>
        <n v="25"/>
        <n v="43"/>
        <n v="49"/>
        <n v="10"/>
        <n v="50"/>
        <n v="37"/>
        <n v="41"/>
        <n v="8"/>
        <n v="30"/>
        <n v="4"/>
        <n v="24"/>
        <n v="46"/>
        <n v="34"/>
        <n v="5"/>
        <n v="19"/>
        <n v="40"/>
        <n v="31"/>
        <n v="15"/>
        <n v="51"/>
        <n v="20"/>
        <n v="17"/>
        <n v="12"/>
        <n v="2"/>
        <n v="13"/>
        <n v="47"/>
        <n v="44"/>
        <n v="7"/>
        <n v="29"/>
        <n v="36"/>
        <n v="32"/>
      </sharedItems>
    </cacheField>
    <cacheField name="Environment &amp; Climate" numFmtId="0">
      <sharedItems containsSemiMixedTypes="0" containsString="0" containsNumber="1" containsInteger="1" minValue="1" maxValue="52" count="52">
        <n v="6"/>
        <n v="5"/>
        <n v="39"/>
        <n v="40"/>
        <n v="33"/>
        <n v="10"/>
        <n v="45"/>
        <n v="34"/>
        <n v="22"/>
        <n v="12"/>
        <n v="48"/>
        <n v="9"/>
        <n v="1"/>
        <n v="16"/>
        <n v="13"/>
        <n v="31"/>
        <n v="47"/>
        <n v="25"/>
        <n v="51"/>
        <n v="42"/>
        <n v="19"/>
        <n v="30"/>
        <n v="23"/>
        <n v="29"/>
        <n v="52"/>
        <n v="26"/>
        <n v="41"/>
        <n v="50"/>
        <n v="27"/>
        <n v="24"/>
        <n v="11"/>
        <n v="8"/>
        <n v="20"/>
        <n v="46"/>
        <n v="43"/>
        <n v="3"/>
        <n v="37"/>
        <n v="36"/>
        <n v="35"/>
        <n v="17"/>
        <n v="15"/>
        <n v="38"/>
        <n v="7"/>
        <n v="4"/>
        <n v="2"/>
        <n v="21"/>
        <n v="44"/>
        <n v="28"/>
        <n v="14"/>
        <n v="32"/>
        <n v="18"/>
        <n v="49"/>
      </sharedItems>
    </cacheField>
    <cacheField name="Ease of Settling In" numFmtId="0">
      <sharedItems containsSemiMixedTypes="0" containsString="0" containsNumber="1" containsInteger="1" minValue="1" maxValue="52" count="52">
        <n v="17"/>
        <n v="49"/>
        <n v="12"/>
        <n v="38"/>
        <n v="4"/>
        <n v="28"/>
        <n v="30"/>
        <n v="27"/>
        <n v="42"/>
        <n v="47"/>
        <n v="15"/>
        <n v="40"/>
        <n v="44"/>
        <n v="35"/>
        <n v="48"/>
        <n v="14"/>
        <n v="33"/>
        <n v="23"/>
        <n v="24"/>
        <n v="2"/>
        <n v="18"/>
        <n v="29"/>
        <n v="45"/>
        <n v="8"/>
        <n v="52"/>
        <n v="46"/>
        <n v="16"/>
        <n v="21"/>
        <n v="1"/>
        <n v="37"/>
        <n v="34"/>
        <n v="50"/>
        <n v="5"/>
        <n v="3"/>
        <n v="39"/>
        <n v="7"/>
        <n v="25"/>
        <n v="20"/>
        <n v="32"/>
        <n v="31"/>
        <n v="26"/>
        <n v="41"/>
        <n v="10"/>
        <n v="51"/>
        <n v="43"/>
        <n v="6"/>
        <n v="11"/>
        <n v="22"/>
        <n v="13"/>
        <n v="36"/>
        <n v="19"/>
        <n v="9"/>
      </sharedItems>
    </cacheField>
    <cacheField name="Culture &amp; Welcome" numFmtId="0">
      <sharedItems containsSemiMixedTypes="0" containsString="0" containsNumber="1" containsInteger="1" minValue="1" maxValue="52" count="52">
        <n v="15"/>
        <n v="47"/>
        <n v="11"/>
        <n v="38"/>
        <n v="3"/>
        <n v="20"/>
        <n v="43"/>
        <n v="29"/>
        <n v="42"/>
        <n v="45"/>
        <n v="17"/>
        <n v="32"/>
        <n v="40"/>
        <n v="24"/>
        <n v="50"/>
        <n v="12"/>
        <n v="36"/>
        <n v="28"/>
        <n v="35"/>
        <n v="2"/>
        <n v="18"/>
        <n v="25"/>
        <n v="46"/>
        <n v="9"/>
        <n v="52"/>
        <n v="44"/>
        <n v="22"/>
        <n v="21"/>
        <n v="1"/>
        <n v="33"/>
        <n v="37"/>
        <n v="51"/>
        <n v="8"/>
        <n v="5"/>
        <n v="39"/>
        <n v="4"/>
        <n v="26"/>
        <n v="19"/>
        <n v="34"/>
        <n v="27"/>
        <n v="31"/>
        <n v="48"/>
        <n v="7"/>
        <n v="49"/>
        <n v="41"/>
        <n v="6"/>
        <n v="14"/>
        <n v="23"/>
        <n v="10"/>
        <n v="30"/>
        <n v="16"/>
        <n v="13"/>
      </sharedItems>
    </cacheField>
    <cacheField name="Local Friendliness" numFmtId="0">
      <sharedItems containsSemiMixedTypes="0" containsString="0" containsNumber="1" containsInteger="1" minValue="1" maxValue="52" count="52">
        <n v="20"/>
        <n v="51"/>
        <n v="10"/>
        <n v="33"/>
        <n v="5"/>
        <n v="21"/>
        <n v="25"/>
        <n v="31"/>
        <n v="50"/>
        <n v="45"/>
        <n v="15"/>
        <n v="46"/>
        <n v="36"/>
        <n v="38"/>
        <n v="48"/>
        <n v="16"/>
        <n v="37"/>
        <n v="32"/>
        <n v="19"/>
        <n v="2"/>
        <n v="12"/>
        <n v="26"/>
        <n v="39"/>
        <n v="11"/>
        <n v="52"/>
        <n v="43"/>
        <n v="17"/>
        <n v="22"/>
        <n v="1"/>
        <n v="29"/>
        <n v="30"/>
        <n v="47"/>
        <n v="3"/>
        <n v="4"/>
        <n v="41"/>
        <n v="9"/>
        <n v="28"/>
        <n v="24"/>
        <n v="27"/>
        <n v="40"/>
        <n v="35"/>
        <n v="42"/>
        <n v="13"/>
        <n v="49"/>
        <n v="44"/>
        <n v="7"/>
        <n v="8"/>
        <n v="23"/>
        <n v="14"/>
        <n v="34"/>
        <n v="18"/>
        <n v="6"/>
      </sharedItems>
    </cacheField>
    <cacheField name="Finding Friends" numFmtId="0">
      <sharedItems containsSemiMixedTypes="0" containsString="0" containsNumber="1" containsInteger="1" minValue="1" maxValue="52" count="52">
        <n v="23"/>
        <n v="41"/>
        <n v="17"/>
        <n v="42"/>
        <n v="4"/>
        <n v="40"/>
        <n v="21"/>
        <n v="28"/>
        <n v="30"/>
        <n v="48"/>
        <n v="14"/>
        <n v="39"/>
        <n v="47"/>
        <n v="36"/>
        <n v="46"/>
        <n v="15"/>
        <n v="25"/>
        <n v="13"/>
        <n v="26"/>
        <n v="2"/>
        <n v="31"/>
        <n v="33"/>
        <n v="45"/>
        <n v="5"/>
        <n v="52"/>
        <n v="49"/>
        <n v="16"/>
        <n v="18"/>
        <n v="1"/>
        <n v="44"/>
        <n v="35"/>
        <n v="50"/>
        <n v="10"/>
        <n v="3"/>
        <n v="37"/>
        <n v="12"/>
        <n v="29"/>
        <n v="11"/>
        <n v="32"/>
        <n v="22"/>
        <n v="20"/>
        <n v="34"/>
        <n v="9"/>
        <n v="51"/>
        <n v="43"/>
        <n v="6"/>
        <n v="8"/>
        <n v="24"/>
        <n v="19"/>
        <n v="38"/>
        <n v="27"/>
        <n v="7"/>
      </sharedItems>
    </cacheField>
    <cacheField name="Working Abroad" numFmtId="0">
      <sharedItems containsSemiMixedTypes="0" containsString="0" containsNumber="1" containsInteger="1" minValue="1" maxValue="52" count="52">
        <n v="2"/>
        <n v="19"/>
        <n v="30"/>
        <n v="10"/>
        <n v="38"/>
        <n v="11"/>
        <n v="26"/>
        <n v="49"/>
        <n v="13"/>
        <n v="1"/>
        <n v="40"/>
        <n v="6"/>
        <n v="20"/>
        <n v="24"/>
        <n v="12"/>
        <n v="48"/>
        <n v="41"/>
        <n v="34"/>
        <n v="33"/>
        <n v="28"/>
        <n v="3"/>
        <n v="47"/>
        <n v="43"/>
        <n v="32"/>
        <n v="51"/>
        <n v="27"/>
        <n v="44"/>
        <n v="36"/>
        <n v="17"/>
        <n v="4"/>
        <n v="42"/>
        <n v="9"/>
        <n v="39"/>
        <n v="50"/>
        <n v="14"/>
        <n v="35"/>
        <n v="23"/>
        <n v="25"/>
        <n v="21"/>
        <n v="18"/>
        <n v="46"/>
        <n v="31"/>
        <n v="37"/>
        <n v="8"/>
        <n v="16"/>
        <n v="22"/>
        <n v="45"/>
        <n v="52"/>
        <n v="5"/>
        <n v="15"/>
        <n v="7"/>
        <n v="29"/>
      </sharedItems>
    </cacheField>
    <cacheField name="Career Prospects" numFmtId="0">
      <sharedItems containsSemiMixedTypes="0" containsString="0" containsNumber="1" containsInteger="1" minValue="1" maxValue="52" count="52">
        <n v="5"/>
        <n v="25"/>
        <n v="37"/>
        <n v="12"/>
        <n v="34"/>
        <n v="14"/>
        <n v="16"/>
        <n v="50"/>
        <n v="13"/>
        <n v="30"/>
        <n v="22"/>
        <n v="24"/>
        <n v="44"/>
        <n v="27"/>
        <n v="11"/>
        <n v="51"/>
        <n v="17"/>
        <n v="31"/>
        <n v="21"/>
        <n v="26"/>
        <n v="2"/>
        <n v="48"/>
        <n v="28"/>
        <n v="29"/>
        <n v="47"/>
        <n v="33"/>
        <n v="39"/>
        <n v="38"/>
        <n v="18"/>
        <n v="10"/>
        <n v="46"/>
        <n v="36"/>
        <n v="40"/>
        <n v="52"/>
        <n v="7"/>
        <n v="43"/>
        <n v="6"/>
        <n v="9"/>
        <n v="15"/>
        <n v="8"/>
        <n v="49"/>
        <n v="23"/>
        <n v="41"/>
        <n v="35"/>
        <n v="20"/>
        <n v="19"/>
        <n v="45"/>
        <n v="42"/>
        <n v="3"/>
        <n v="4"/>
        <n v="1"/>
        <n v="32"/>
      </sharedItems>
    </cacheField>
    <cacheField name="Work &amp; Leisure" numFmtId="0">
      <sharedItems containsSemiMixedTypes="0" containsString="0" containsNumber="1" containsInteger="1" minValue="1" maxValue="52" count="52">
        <n v="5"/>
        <n v="11"/>
        <n v="30"/>
        <n v="20"/>
        <n v="23"/>
        <n v="19"/>
        <n v="40"/>
        <n v="49"/>
        <n v="7"/>
        <n v="1"/>
        <n v="51"/>
        <n v="8"/>
        <n v="10"/>
        <n v="14"/>
        <n v="17"/>
        <n v="43"/>
        <n v="48"/>
        <n v="15"/>
        <n v="25"/>
        <n v="12"/>
        <n v="16"/>
        <n v="42"/>
        <n v="47"/>
        <n v="18"/>
        <n v="50"/>
        <n v="37"/>
        <n v="46"/>
        <n v="31"/>
        <n v="4"/>
        <n v="9"/>
        <n v="41"/>
        <n v="2"/>
        <n v="26"/>
        <n v="44"/>
        <n v="6"/>
        <n v="13"/>
        <n v="45"/>
        <n v="32"/>
        <n v="28"/>
        <n v="33"/>
        <n v="36"/>
        <n v="34"/>
        <n v="21"/>
        <n v="3"/>
        <n v="39"/>
        <n v="27"/>
        <n v="24"/>
        <n v="52"/>
        <n v="35"/>
        <n v="29"/>
        <n v="38"/>
        <n v="22"/>
      </sharedItems>
    </cacheField>
    <cacheField name="Salary &amp; Job Security" numFmtId="0">
      <sharedItems containsSemiMixedTypes="0" containsString="0" containsNumber="1" containsInteger="1" minValue="1" maxValue="52" count="52">
        <n v="13"/>
        <n v="8"/>
        <n v="31"/>
        <n v="12"/>
        <n v="48"/>
        <n v="23"/>
        <n v="10"/>
        <n v="43"/>
        <n v="18"/>
        <n v="2"/>
        <n v="36"/>
        <n v="20"/>
        <n v="15"/>
        <n v="22"/>
        <n v="4"/>
        <n v="49"/>
        <n v="37"/>
        <n v="44"/>
        <n v="34"/>
        <n v="33"/>
        <n v="14"/>
        <n v="47"/>
        <n v="28"/>
        <n v="40"/>
        <n v="39"/>
        <n v="11"/>
        <n v="42"/>
        <n v="29"/>
        <n v="30"/>
        <n v="9"/>
        <n v="45"/>
        <n v="5"/>
        <n v="41"/>
        <n v="50"/>
        <n v="26"/>
        <n v="38"/>
        <n v="19"/>
        <n v="32"/>
        <n v="21"/>
        <n v="7"/>
        <n v="51"/>
        <n v="16"/>
        <n v="35"/>
        <n v="3"/>
        <n v="1"/>
        <n v="6"/>
        <n v="46"/>
        <n v="52"/>
        <n v="17"/>
        <n v="27"/>
        <n v="25"/>
        <n v="24"/>
      </sharedItems>
    </cacheField>
    <cacheField name="Work Culture &amp; Satisfaction" numFmtId="0">
      <sharedItems containsSemiMixedTypes="0" containsString="0" containsNumber="1" containsInteger="1" minValue="1" maxValue="52" count="52">
        <n v="6"/>
        <n v="28"/>
        <n v="18"/>
        <n v="12"/>
        <n v="25"/>
        <n v="7"/>
        <n v="45"/>
        <n v="51"/>
        <n v="17"/>
        <n v="2"/>
        <n v="29"/>
        <n v="1"/>
        <n v="11"/>
        <n v="32"/>
        <n v="24"/>
        <n v="43"/>
        <n v="38"/>
        <n v="34"/>
        <n v="41"/>
        <n v="31"/>
        <n v="9"/>
        <n v="42"/>
        <n v="50"/>
        <n v="22"/>
        <n v="52"/>
        <n v="33"/>
        <n v="44"/>
        <n v="40"/>
        <n v="15"/>
        <n v="4"/>
        <n v="26"/>
        <n v="13"/>
        <n v="36"/>
        <n v="49"/>
        <n v="14"/>
        <n v="27"/>
        <n v="20"/>
        <n v="19"/>
        <n v="23"/>
        <n v="30"/>
        <n v="21"/>
        <n v="47"/>
        <n v="35"/>
        <n v="8"/>
        <n v="16"/>
        <n v="39"/>
        <n v="48"/>
        <n v="46"/>
        <n v="5"/>
        <n v="10"/>
        <n v="3"/>
        <n v="37"/>
      </sharedItems>
    </cacheField>
    <cacheField name="Personal Finance" numFmtId="0">
      <sharedItems containsSemiMixedTypes="0" containsString="0" containsNumber="1" containsInteger="1" minValue="1" maxValue="52" count="52">
        <n v="30"/>
        <n v="16"/>
        <n v="46"/>
        <n v="23"/>
        <n v="18"/>
        <n v="48"/>
        <n v="9"/>
        <n v="47"/>
        <n v="12"/>
        <n v="41"/>
        <n v="17"/>
        <n v="25"/>
        <n v="39"/>
        <n v="29"/>
        <n v="24"/>
        <n v="40"/>
        <n v="44"/>
        <n v="15"/>
        <n v="6"/>
        <n v="3"/>
        <n v="49"/>
        <n v="33"/>
        <n v="28"/>
        <n v="20"/>
        <n v="45"/>
        <n v="51"/>
        <n v="5"/>
        <n v="26"/>
        <n v="2"/>
        <n v="32"/>
        <n v="52"/>
        <n v="37"/>
        <n v="21"/>
        <n v="7"/>
        <n v="14"/>
        <n v="10"/>
        <n v="43"/>
        <n v="13"/>
        <n v="22"/>
        <n v="19"/>
        <n v="42"/>
        <n v="35"/>
        <n v="11"/>
        <n v="38"/>
        <n v="31"/>
        <n v="8"/>
        <n v="4"/>
        <n v="36"/>
        <n v="34"/>
        <n v="50"/>
        <n v="27"/>
        <n v="1"/>
      </sharedItems>
    </cacheField>
    <cacheField name="Expat Essentials" numFmtId="0">
      <sharedItems containsSemiMixedTypes="0" containsString="0" containsNumber="1" containsInteger="1" minValue="1" maxValue="52" count="52">
        <n v="16"/>
        <n v="32"/>
        <n v="1"/>
        <n v="22"/>
        <n v="31"/>
        <n v="10"/>
        <n v="50"/>
        <n v="34"/>
        <n v="45"/>
        <n v="29"/>
        <n v="37"/>
        <n v="4"/>
        <n v="21"/>
        <n v="44"/>
        <n v="52"/>
        <n v="47"/>
        <n v="35"/>
        <n v="30"/>
        <n v="40"/>
        <n v="6"/>
        <n v="41"/>
        <n v="48"/>
        <n v="51"/>
        <n v="9"/>
        <n v="49"/>
        <n v="38"/>
        <n v="12"/>
        <n v="43"/>
        <n v="11"/>
        <n v="25"/>
        <n v="39"/>
        <n v="15"/>
        <n v="5"/>
        <n v="33"/>
        <n v="27"/>
        <n v="19"/>
        <n v="8"/>
        <n v="24"/>
        <n v="7"/>
        <n v="3"/>
        <n v="28"/>
        <n v="42"/>
        <n v="14"/>
        <n v="26"/>
        <n v="20"/>
        <n v="23"/>
        <n v="18"/>
        <n v="36"/>
        <n v="2"/>
        <n v="17"/>
        <n v="13"/>
        <n v="46"/>
      </sharedItems>
    </cacheField>
    <cacheField name="Digital Life" numFmtId="0">
      <sharedItems containsSemiMixedTypes="0" containsString="0" containsNumber="1" containsInteger="1" minValue="1" maxValue="52" count="52">
        <n v="18"/>
        <n v="29"/>
        <n v="11"/>
        <n v="30"/>
        <n v="23"/>
        <n v="8"/>
        <n v="52"/>
        <n v="39"/>
        <n v="33"/>
        <n v="3"/>
        <n v="50"/>
        <n v="1"/>
        <n v="2"/>
        <n v="24"/>
        <n v="48"/>
        <n v="46"/>
        <n v="28"/>
        <n v="31"/>
        <n v="36"/>
        <n v="42"/>
        <n v="26"/>
        <n v="45"/>
        <n v="44"/>
        <n v="32"/>
        <n v="47"/>
        <n v="20"/>
        <n v="35"/>
        <n v="40"/>
        <n v="41"/>
        <n v="9"/>
        <n v="19"/>
        <n v="5"/>
        <n v="38"/>
        <n v="51"/>
        <n v="13"/>
        <n v="27"/>
        <n v="17"/>
        <n v="22"/>
        <n v="25"/>
        <n v="4"/>
        <n v="34"/>
        <n v="16"/>
        <n v="21"/>
        <n v="6"/>
        <n v="7"/>
        <n v="15"/>
        <n v="43"/>
        <n v="37"/>
        <n v="14"/>
        <n v="12"/>
        <n v="10"/>
        <n v="49"/>
      </sharedItems>
    </cacheField>
    <cacheField name="Admin Topics" numFmtId="0">
      <sharedItems containsSemiMixedTypes="0" containsString="0" containsNumber="1" containsInteger="1" minValue="1" maxValue="52" count="52">
        <n v="9"/>
        <n v="27"/>
        <n v="2"/>
        <n v="26"/>
        <n v="44"/>
        <n v="6"/>
        <n v="48"/>
        <n v="37"/>
        <n v="31"/>
        <n v="16"/>
        <n v="38"/>
        <n v="1"/>
        <n v="23"/>
        <n v="43"/>
        <n v="36"/>
        <n v="47"/>
        <n v="15"/>
        <n v="28"/>
        <n v="46"/>
        <n v="30"/>
        <n v="20"/>
        <n v="49"/>
        <n v="41"/>
        <n v="35"/>
        <n v="50"/>
        <n v="4"/>
        <n v="42"/>
        <n v="52"/>
        <n v="32"/>
        <n v="8"/>
        <n v="17"/>
        <n v="21"/>
        <n v="12"/>
        <n v="40"/>
        <n v="29"/>
        <n v="25"/>
        <n v="10"/>
        <n v="19"/>
        <n v="11"/>
        <n v="5"/>
        <n v="45"/>
        <n v="34"/>
        <n v="33"/>
        <n v="22"/>
        <n v="7"/>
        <n v="18"/>
        <n v="39"/>
        <n v="24"/>
        <n v="3"/>
        <n v="13"/>
        <n v="14"/>
        <n v="51"/>
      </sharedItems>
    </cacheField>
    <cacheField name="Housing" numFmtId="0">
      <sharedItems containsSemiMixedTypes="0" containsString="0" containsNumber="1" containsInteger="1" minValue="1" maxValue="52" count="52">
        <n v="41"/>
        <n v="25"/>
        <n v="10"/>
        <n v="29"/>
        <n v="17"/>
        <n v="43"/>
        <n v="20"/>
        <n v="30"/>
        <n v="38"/>
        <n v="45"/>
        <n v="7"/>
        <n v="27"/>
        <n v="28"/>
        <n v="36"/>
        <n v="47"/>
        <n v="26"/>
        <n v="46"/>
        <n v="9"/>
        <n v="18"/>
        <n v="2"/>
        <n v="52"/>
        <n v="32"/>
        <n v="40"/>
        <n v="12"/>
        <n v="37"/>
        <n v="50"/>
        <n v="3"/>
        <n v="33"/>
        <n v="4"/>
        <n v="49"/>
        <n v="51"/>
        <n v="35"/>
        <n v="8"/>
        <n v="6"/>
        <n v="13"/>
        <n v="22"/>
        <n v="24"/>
        <n v="19"/>
        <n v="11"/>
        <n v="34"/>
        <n v="15"/>
        <n v="39"/>
        <n v="16"/>
        <n v="48"/>
        <n v="44"/>
        <n v="21"/>
        <n v="1"/>
        <n v="23"/>
        <n v="14"/>
        <n v="42"/>
        <n v="31"/>
        <n v="5"/>
      </sharedItems>
    </cacheField>
    <cacheField name="Language" numFmtId="0">
      <sharedItems containsSemiMixedTypes="0" containsString="0" containsNumber="1" containsInteger="1" minValue="1" maxValue="52" count="52">
        <n v="11"/>
        <n v="38"/>
        <n v="4"/>
        <n v="24"/>
        <n v="36"/>
        <n v="9"/>
        <n v="46"/>
        <n v="25"/>
        <n v="51"/>
        <n v="33"/>
        <n v="32"/>
        <n v="27"/>
        <n v="43"/>
        <n v="45"/>
        <n v="49"/>
        <n v="39"/>
        <n v="26"/>
        <n v="50"/>
        <n v="35"/>
        <n v="6"/>
        <n v="15"/>
        <n v="37"/>
        <n v="52"/>
        <n v="3"/>
        <n v="29"/>
        <n v="31"/>
        <n v="8"/>
        <n v="22"/>
        <n v="14"/>
        <n v="23"/>
        <n v="16"/>
        <n v="19"/>
        <n v="7"/>
        <n v="20"/>
        <n v="48"/>
        <n v="28"/>
        <n v="5"/>
        <n v="44"/>
        <n v="13"/>
        <n v="1"/>
        <n v="21"/>
        <n v="42"/>
        <n v="18"/>
        <n v="17"/>
        <n v="30"/>
        <n v="41"/>
        <n v="34"/>
        <n v="40"/>
        <n v="2"/>
        <n v="12"/>
        <n v="10"/>
        <n v="47"/>
      </sharedItems>
    </cacheField>
  </cacheFields>
  <extLst>
    <ext xmlns:x14="http://schemas.microsoft.com/office/spreadsheetml/2009/9/main" uri="{725AE2AE-9491-48be-B2B4-4EB974FC3084}">
      <x14:pivotCacheDefinition pivotCacheId="13136779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ien Fahmy" refreshedDate="44842.885432986113" createdVersion="8" refreshedVersion="8" minRefreshableVersion="3" recordCount="21" xr:uid="{C50F4DFF-F1BD-4252-88F2-F8F9E7783EF8}">
  <cacheSource type="worksheet">
    <worksheetSource ref="B1:BB22" sheet="Country Score Data"/>
  </cacheSource>
  <cacheFields count="53">
    <cacheField name="Criterias" numFmtId="0">
      <sharedItems count="21">
        <s v="Quality of Life"/>
        <s v="Leisure Options"/>
        <s v="Travel &amp; Transit"/>
        <s v="Health &amp; Well-Being"/>
        <s v="Safety &amp; Security"/>
        <s v="Environment &amp; Climate"/>
        <s v="Ease of Settling In"/>
        <s v="Culture &amp; Welcome"/>
        <s v="Local Friendliness"/>
        <s v="Finding Friends"/>
        <s v="Working Abroad"/>
        <s v="Career Prospects"/>
        <s v="Work &amp; Leisure"/>
        <s v="Salary &amp; Job Security"/>
        <s v="Work Culture &amp; Satisfaction"/>
        <s v="Personal Finance"/>
        <s v="Expat Essentials"/>
        <s v="Digital Life"/>
        <s v="Admin Topics"/>
        <s v="Housing"/>
        <s v="Language"/>
      </sharedItems>
    </cacheField>
    <cacheField name="Australia" numFmtId="0">
      <sharedItems containsSemiMixedTypes="0" containsString="0" containsNumber="1" containsInteger="1" minValue="2" maxValue="41"/>
    </cacheField>
    <cacheField name="Austria" numFmtId="0">
      <sharedItems containsSemiMixedTypes="0" containsString="0" containsNumber="1" containsInteger="1" minValue="2" maxValue="51"/>
    </cacheField>
    <cacheField name="Bahrain" numFmtId="0">
      <sharedItems containsSemiMixedTypes="0" containsString="0" containsNumber="1" containsInteger="1" minValue="1" maxValue="46"/>
    </cacheField>
    <cacheField name="Belgium" numFmtId="0">
      <sharedItems containsSemiMixedTypes="0" containsString="0" containsNumber="1" containsInteger="1" minValue="6" maxValue="42"/>
    </cacheField>
    <cacheField name="Brazil" numFmtId="0">
      <sharedItems containsSemiMixedTypes="0" containsString="0" containsNumber="1" containsInteger="1" minValue="3" maxValue="48"/>
    </cacheField>
    <cacheField name="Canada" numFmtId="0">
      <sharedItems containsSemiMixedTypes="0" containsString="0" containsNumber="1" containsInteger="1" minValue="6" maxValue="48"/>
    </cacheField>
    <cacheField name="China" numFmtId="0">
      <sharedItems containsSemiMixedTypes="0" containsString="0" containsNumber="1" containsInteger="1" minValue="9" maxValue="52"/>
    </cacheField>
    <cacheField name="Cyprus" numFmtId="0">
      <sharedItems containsSemiMixedTypes="0" containsString="0" containsNumber="1" containsInteger="1" minValue="25" maxValue="51"/>
    </cacheField>
    <cacheField name="Czechia" numFmtId="0">
      <sharedItems containsSemiMixedTypes="0" containsString="0" containsNumber="1" containsInteger="1" minValue="3" maxValue="51"/>
    </cacheField>
    <cacheField name="Denmark" numFmtId="0">
      <sharedItems containsSemiMixedTypes="0" containsString="0" containsNumber="1" containsInteger="1" minValue="1" maxValue="48"/>
    </cacheField>
    <cacheField name="Egypt" numFmtId="0">
      <sharedItems containsSemiMixedTypes="0" containsString="0" containsNumber="1" containsInteger="1" minValue="7" maxValue="51"/>
    </cacheField>
    <cacheField name="Estonia" numFmtId="0">
      <sharedItems containsSemiMixedTypes="0" containsString="0" containsNumber="1" containsInteger="1" minValue="1" maxValue="46"/>
    </cacheField>
    <cacheField name="Finland" numFmtId="0">
      <sharedItems containsSemiMixedTypes="0" containsString="0" containsNumber="1" containsInteger="1" minValue="1" maxValue="47"/>
    </cacheField>
    <cacheField name="France" numFmtId="0">
      <sharedItems containsSemiMixedTypes="0" containsString="0" containsNumber="1" containsInteger="1" minValue="5" maxValue="45"/>
    </cacheField>
    <cacheField name="Germany" numFmtId="0">
      <sharedItems containsSemiMixedTypes="0" containsString="0" containsNumber="1" containsInteger="1" minValue="4" maxValue="52"/>
    </cacheField>
    <cacheField name="Greece" numFmtId="0">
      <sharedItems containsSemiMixedTypes="0" containsString="0" containsNumber="1" containsInteger="1" minValue="12" maxValue="51"/>
    </cacheField>
    <cacheField name="Hong Kong" numFmtId="0">
      <sharedItems containsSemiMixedTypes="0" containsString="0" containsNumber="1" containsInteger="1" minValue="15" maxValue="52"/>
    </cacheField>
    <cacheField name="Hungary" numFmtId="0">
      <sharedItems containsSemiMixedTypes="0" containsString="0" containsNumber="1" containsInteger="1" minValue="6" maxValue="50"/>
    </cacheField>
    <cacheField name="India" numFmtId="0">
      <sharedItems containsSemiMixedTypes="0" containsString="0" containsNumber="1" containsInteger="1" minValue="6" maxValue="51"/>
    </cacheField>
    <cacheField name="Indonesia" numFmtId="0">
      <sharedItems containsSemiMixedTypes="0" containsString="0" containsNumber="1" containsInteger="1" minValue="2" maxValue="48"/>
    </cacheField>
    <cacheField name="Ireland" numFmtId="0">
      <sharedItems containsSemiMixedTypes="0" containsString="0" containsNumber="1" containsInteger="1" minValue="2" maxValue="52"/>
    </cacheField>
    <cacheField name="Italy" numFmtId="0">
      <sharedItems containsSemiMixedTypes="0" containsString="0" containsNumber="1" containsInteger="1" minValue="19" maxValue="49"/>
    </cacheField>
    <cacheField name="Japan" numFmtId="0">
      <sharedItems containsSemiMixedTypes="0" containsString="0" containsNumber="1" containsInteger="1" minValue="10" maxValue="52"/>
    </cacheField>
    <cacheField name="Kenya" numFmtId="0">
      <sharedItems containsSemiMixedTypes="0" containsString="0" containsNumber="1" containsInteger="1" minValue="3" maxValue="45"/>
    </cacheField>
    <cacheField name="Kuwait" numFmtId="0">
      <sharedItems containsSemiMixedTypes="0" containsString="0" containsNumber="1" containsInteger="1" minValue="29" maxValue="52"/>
    </cacheField>
    <cacheField name="Luxembourg" numFmtId="0">
      <sharedItems containsSemiMixedTypes="0" containsString="0" containsNumber="1" containsInteger="1" minValue="4" maxValue="51"/>
    </cacheField>
    <cacheField name="Malaysia" numFmtId="0">
      <sharedItems containsSemiMixedTypes="0" containsString="0" containsNumber="1" containsInteger="1" minValue="3" maxValue="50"/>
    </cacheField>
    <cacheField name="Malta" numFmtId="0">
      <sharedItems containsSemiMixedTypes="0" containsString="0" containsNumber="1" containsInteger="1" minValue="18" maxValue="52"/>
    </cacheField>
    <cacheField name="Mexico" numFmtId="0">
      <sharedItems containsSemiMixedTypes="0" containsString="0" containsNumber="1" containsInteger="1" minValue="1" maxValue="41"/>
    </cacheField>
    <cacheField name="Netherlands" numFmtId="0">
      <sharedItems containsSemiMixedTypes="0" containsString="0" containsNumber="1" containsInteger="1" minValue="4" maxValue="49"/>
    </cacheField>
    <cacheField name="New Zealand" numFmtId="0">
      <sharedItems containsSemiMixedTypes="0" containsString="0" containsNumber="1" containsInteger="1" minValue="11" maxValue="52"/>
    </cacheField>
    <cacheField name="Norway" numFmtId="0">
      <sharedItems containsSemiMixedTypes="0" containsString="0" containsNumber="1" containsInteger="1" minValue="2" maxValue="51"/>
    </cacheField>
    <cacheField name="Oman" numFmtId="0">
      <sharedItems containsSemiMixedTypes="0" containsString="0" containsNumber="1" containsInteger="1" minValue="3" maxValue="49"/>
    </cacheField>
    <cacheField name="Philippines" numFmtId="0">
      <sharedItems containsSemiMixedTypes="0" containsString="0" containsNumber="1" containsInteger="1" minValue="3" maxValue="52"/>
    </cacheField>
    <cacheField name="Poland" numFmtId="0">
      <sharedItems containsSemiMixedTypes="0" containsString="0" containsNumber="1" containsInteger="1" minValue="6" maxValue="48"/>
    </cacheField>
    <cacheField name="Portugal" numFmtId="0">
      <sharedItems containsSemiMixedTypes="0" containsString="0" containsNumber="1" containsInteger="1" minValue="3" maxValue="43"/>
    </cacheField>
    <cacheField name="Qatar" numFmtId="0">
      <sharedItems containsSemiMixedTypes="0" containsString="0" containsNumber="1" containsInteger="1" minValue="4" maxValue="45"/>
    </cacheField>
    <cacheField name="Russia" numFmtId="0">
      <sharedItems containsSemiMixedTypes="0" containsString="0" containsNumber="1" containsInteger="1" minValue="4" maxValue="44"/>
    </cacheField>
    <cacheField name="Saudi Arabia" numFmtId="0">
      <sharedItems containsSemiMixedTypes="0" containsString="0" containsNumber="1" containsInteger="1" minValue="7" maxValue="43"/>
    </cacheField>
    <cacheField name="Singapore" numFmtId="0">
      <sharedItems containsSemiMixedTypes="0" containsString="0" containsNumber="1" containsInteger="1" minValue="1" maxValue="40"/>
    </cacheField>
    <cacheField name="South Africa" numFmtId="0">
      <sharedItems containsSemiMixedTypes="0" containsString="0" containsNumber="1" containsInteger="1" minValue="11" maxValue="51"/>
    </cacheField>
    <cacheField name="South Korea" numFmtId="0">
      <sharedItems containsSemiMixedTypes="0" containsString="0" containsNumber="1" containsInteger="1" minValue="2" maxValue="48"/>
    </cacheField>
    <cacheField name="Spain" numFmtId="0">
      <sharedItems containsSemiMixedTypes="0" containsString="0" containsNumber="1" containsInteger="1" minValue="1" maxValue="41"/>
    </cacheField>
    <cacheField name="Sweden" numFmtId="0">
      <sharedItems containsSemiMixedTypes="0" containsString="0" containsNumber="1" containsInteger="1" minValue="3" maxValue="51"/>
    </cacheField>
    <cacheField name="Switzerland" numFmtId="0">
      <sharedItems containsSemiMixedTypes="0" containsString="0" containsNumber="1" containsInteger="1" minValue="1" maxValue="44"/>
    </cacheField>
    <cacheField name="Taiwan" numFmtId="0">
      <sharedItems containsSemiMixedTypes="0" containsString="0" containsNumber="1" containsInteger="1" minValue="1" maxValue="41"/>
    </cacheField>
    <cacheField name="Thailand" numFmtId="0">
      <sharedItems containsSemiMixedTypes="0" containsString="0" containsNumber="1" containsInteger="1" minValue="1" maxValue="48"/>
    </cacheField>
    <cacheField name="Turkey" numFmtId="0">
      <sharedItems containsSemiMixedTypes="0" containsString="0" containsNumber="1" containsInteger="1" minValue="22" maxValue="52"/>
    </cacheField>
    <cacheField name="UAE" numFmtId="0">
      <sharedItems containsSemiMixedTypes="0" containsString="0" containsNumber="1" containsInteger="1" minValue="2" maxValue="35"/>
    </cacheField>
    <cacheField name="United Kingdom" numFmtId="0">
      <sharedItems containsSemiMixedTypes="0" containsString="0" containsNumber="1" containsInteger="1" minValue="4" maxValue="50"/>
    </cacheField>
    <cacheField name="USA" numFmtId="0">
      <sharedItems containsSemiMixedTypes="0" containsString="0" containsNumber="1" containsInteger="1" minValue="1" maxValue="50"/>
    </cacheField>
    <cacheField name="Vietnam" numFmtId="0">
      <sharedItems containsSemiMixedTypes="0" containsString="0" containsNumber="1" containsInteger="1" minValue="1" maxValue="51"/>
    </cacheField>
  </cacheFields>
  <extLst>
    <ext xmlns:x14="http://schemas.microsoft.com/office/spreadsheetml/2009/9/main" uri="{725AE2AE-9491-48be-B2B4-4EB974FC3084}">
      <x14:pivotCacheDefinition pivotCacheId="562030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r>
    <x v="10"/>
    <x v="10"/>
    <x v="10"/>
    <x v="10"/>
    <x v="10"/>
    <x v="10"/>
    <x v="10"/>
    <x v="10"/>
    <x v="10"/>
    <x v="10"/>
    <x v="10"/>
    <x v="10"/>
    <x v="10"/>
    <x v="10"/>
    <x v="10"/>
    <x v="10"/>
    <x v="10"/>
    <x v="10"/>
    <x v="10"/>
    <x v="10"/>
    <x v="10"/>
    <x v="10"/>
  </r>
  <r>
    <x v="11"/>
    <x v="11"/>
    <x v="11"/>
    <x v="11"/>
    <x v="11"/>
    <x v="11"/>
    <x v="11"/>
    <x v="11"/>
    <x v="11"/>
    <x v="11"/>
    <x v="11"/>
    <x v="11"/>
    <x v="11"/>
    <x v="11"/>
    <x v="11"/>
    <x v="11"/>
    <x v="11"/>
    <x v="11"/>
    <x v="11"/>
    <x v="11"/>
    <x v="11"/>
    <x v="11"/>
  </r>
  <r>
    <x v="12"/>
    <x v="12"/>
    <x v="12"/>
    <x v="12"/>
    <x v="12"/>
    <x v="12"/>
    <x v="12"/>
    <x v="12"/>
    <x v="12"/>
    <x v="12"/>
    <x v="12"/>
    <x v="12"/>
    <x v="12"/>
    <x v="12"/>
    <x v="12"/>
    <x v="12"/>
    <x v="12"/>
    <x v="12"/>
    <x v="12"/>
    <x v="12"/>
    <x v="12"/>
    <x v="12"/>
  </r>
  <r>
    <x v="13"/>
    <x v="13"/>
    <x v="13"/>
    <x v="13"/>
    <x v="13"/>
    <x v="13"/>
    <x v="13"/>
    <x v="13"/>
    <x v="13"/>
    <x v="13"/>
    <x v="13"/>
    <x v="13"/>
    <x v="13"/>
    <x v="13"/>
    <x v="13"/>
    <x v="13"/>
    <x v="13"/>
    <x v="13"/>
    <x v="13"/>
    <x v="13"/>
    <x v="13"/>
    <x v="13"/>
  </r>
  <r>
    <x v="14"/>
    <x v="14"/>
    <x v="14"/>
    <x v="14"/>
    <x v="14"/>
    <x v="14"/>
    <x v="14"/>
    <x v="14"/>
    <x v="14"/>
    <x v="14"/>
    <x v="14"/>
    <x v="14"/>
    <x v="14"/>
    <x v="14"/>
    <x v="14"/>
    <x v="14"/>
    <x v="14"/>
    <x v="14"/>
    <x v="14"/>
    <x v="14"/>
    <x v="14"/>
    <x v="14"/>
  </r>
  <r>
    <x v="15"/>
    <x v="15"/>
    <x v="15"/>
    <x v="15"/>
    <x v="15"/>
    <x v="15"/>
    <x v="15"/>
    <x v="15"/>
    <x v="15"/>
    <x v="15"/>
    <x v="15"/>
    <x v="15"/>
    <x v="15"/>
    <x v="15"/>
    <x v="15"/>
    <x v="15"/>
    <x v="15"/>
    <x v="15"/>
    <x v="15"/>
    <x v="15"/>
    <x v="15"/>
    <x v="15"/>
  </r>
  <r>
    <x v="16"/>
    <x v="16"/>
    <x v="16"/>
    <x v="16"/>
    <x v="16"/>
    <x v="16"/>
    <x v="16"/>
    <x v="16"/>
    <x v="16"/>
    <x v="16"/>
    <x v="16"/>
    <x v="16"/>
    <x v="16"/>
    <x v="16"/>
    <x v="16"/>
    <x v="16"/>
    <x v="16"/>
    <x v="16"/>
    <x v="16"/>
    <x v="16"/>
    <x v="16"/>
    <x v="16"/>
  </r>
  <r>
    <x v="17"/>
    <x v="17"/>
    <x v="17"/>
    <x v="17"/>
    <x v="17"/>
    <x v="17"/>
    <x v="17"/>
    <x v="17"/>
    <x v="17"/>
    <x v="17"/>
    <x v="17"/>
    <x v="17"/>
    <x v="17"/>
    <x v="17"/>
    <x v="17"/>
    <x v="17"/>
    <x v="17"/>
    <x v="17"/>
    <x v="17"/>
    <x v="17"/>
    <x v="17"/>
    <x v="17"/>
  </r>
  <r>
    <x v="18"/>
    <x v="18"/>
    <x v="18"/>
    <x v="18"/>
    <x v="18"/>
    <x v="18"/>
    <x v="18"/>
    <x v="18"/>
    <x v="18"/>
    <x v="18"/>
    <x v="18"/>
    <x v="18"/>
    <x v="18"/>
    <x v="18"/>
    <x v="18"/>
    <x v="18"/>
    <x v="18"/>
    <x v="18"/>
    <x v="18"/>
    <x v="18"/>
    <x v="18"/>
    <x v="18"/>
  </r>
  <r>
    <x v="19"/>
    <x v="19"/>
    <x v="19"/>
    <x v="19"/>
    <x v="19"/>
    <x v="19"/>
    <x v="19"/>
    <x v="19"/>
    <x v="19"/>
    <x v="19"/>
    <x v="19"/>
    <x v="19"/>
    <x v="19"/>
    <x v="19"/>
    <x v="19"/>
    <x v="19"/>
    <x v="19"/>
    <x v="19"/>
    <x v="19"/>
    <x v="19"/>
    <x v="19"/>
    <x v="19"/>
  </r>
  <r>
    <x v="20"/>
    <x v="20"/>
    <x v="20"/>
    <x v="20"/>
    <x v="20"/>
    <x v="20"/>
    <x v="20"/>
    <x v="20"/>
    <x v="20"/>
    <x v="20"/>
    <x v="20"/>
    <x v="20"/>
    <x v="20"/>
    <x v="20"/>
    <x v="20"/>
    <x v="20"/>
    <x v="20"/>
    <x v="20"/>
    <x v="20"/>
    <x v="20"/>
    <x v="20"/>
    <x v="20"/>
  </r>
  <r>
    <x v="21"/>
    <x v="21"/>
    <x v="21"/>
    <x v="21"/>
    <x v="21"/>
    <x v="21"/>
    <x v="21"/>
    <x v="21"/>
    <x v="21"/>
    <x v="21"/>
    <x v="21"/>
    <x v="21"/>
    <x v="21"/>
    <x v="21"/>
    <x v="21"/>
    <x v="21"/>
    <x v="21"/>
    <x v="21"/>
    <x v="21"/>
    <x v="21"/>
    <x v="21"/>
    <x v="21"/>
  </r>
  <r>
    <x v="22"/>
    <x v="22"/>
    <x v="22"/>
    <x v="22"/>
    <x v="22"/>
    <x v="22"/>
    <x v="22"/>
    <x v="22"/>
    <x v="22"/>
    <x v="22"/>
    <x v="22"/>
    <x v="22"/>
    <x v="22"/>
    <x v="22"/>
    <x v="22"/>
    <x v="22"/>
    <x v="22"/>
    <x v="22"/>
    <x v="22"/>
    <x v="22"/>
    <x v="22"/>
    <x v="22"/>
  </r>
  <r>
    <x v="23"/>
    <x v="23"/>
    <x v="23"/>
    <x v="23"/>
    <x v="23"/>
    <x v="23"/>
    <x v="23"/>
    <x v="23"/>
    <x v="23"/>
    <x v="23"/>
    <x v="23"/>
    <x v="23"/>
    <x v="23"/>
    <x v="23"/>
    <x v="23"/>
    <x v="23"/>
    <x v="23"/>
    <x v="23"/>
    <x v="23"/>
    <x v="23"/>
    <x v="23"/>
    <x v="23"/>
  </r>
  <r>
    <x v="24"/>
    <x v="24"/>
    <x v="24"/>
    <x v="24"/>
    <x v="24"/>
    <x v="24"/>
    <x v="24"/>
    <x v="24"/>
    <x v="24"/>
    <x v="24"/>
    <x v="24"/>
    <x v="24"/>
    <x v="24"/>
    <x v="24"/>
    <x v="24"/>
    <x v="24"/>
    <x v="24"/>
    <x v="24"/>
    <x v="24"/>
    <x v="24"/>
    <x v="24"/>
    <x v="24"/>
  </r>
  <r>
    <x v="25"/>
    <x v="25"/>
    <x v="25"/>
    <x v="25"/>
    <x v="25"/>
    <x v="25"/>
    <x v="25"/>
    <x v="25"/>
    <x v="25"/>
    <x v="25"/>
    <x v="25"/>
    <x v="25"/>
    <x v="25"/>
    <x v="25"/>
    <x v="25"/>
    <x v="25"/>
    <x v="25"/>
    <x v="25"/>
    <x v="25"/>
    <x v="25"/>
    <x v="25"/>
    <x v="25"/>
  </r>
  <r>
    <x v="26"/>
    <x v="26"/>
    <x v="26"/>
    <x v="26"/>
    <x v="26"/>
    <x v="26"/>
    <x v="26"/>
    <x v="26"/>
    <x v="26"/>
    <x v="26"/>
    <x v="26"/>
    <x v="26"/>
    <x v="26"/>
    <x v="26"/>
    <x v="26"/>
    <x v="26"/>
    <x v="26"/>
    <x v="26"/>
    <x v="26"/>
    <x v="26"/>
    <x v="26"/>
    <x v="26"/>
  </r>
  <r>
    <x v="27"/>
    <x v="27"/>
    <x v="27"/>
    <x v="27"/>
    <x v="27"/>
    <x v="27"/>
    <x v="27"/>
    <x v="27"/>
    <x v="27"/>
    <x v="27"/>
    <x v="27"/>
    <x v="27"/>
    <x v="27"/>
    <x v="27"/>
    <x v="27"/>
    <x v="27"/>
    <x v="27"/>
    <x v="27"/>
    <x v="27"/>
    <x v="27"/>
    <x v="27"/>
    <x v="27"/>
  </r>
  <r>
    <x v="28"/>
    <x v="28"/>
    <x v="28"/>
    <x v="28"/>
    <x v="28"/>
    <x v="28"/>
    <x v="28"/>
    <x v="28"/>
    <x v="28"/>
    <x v="28"/>
    <x v="28"/>
    <x v="28"/>
    <x v="28"/>
    <x v="28"/>
    <x v="28"/>
    <x v="28"/>
    <x v="28"/>
    <x v="28"/>
    <x v="28"/>
    <x v="28"/>
    <x v="28"/>
    <x v="28"/>
  </r>
  <r>
    <x v="29"/>
    <x v="29"/>
    <x v="29"/>
    <x v="29"/>
    <x v="29"/>
    <x v="29"/>
    <x v="29"/>
    <x v="29"/>
    <x v="29"/>
    <x v="29"/>
    <x v="29"/>
    <x v="29"/>
    <x v="29"/>
    <x v="29"/>
    <x v="29"/>
    <x v="29"/>
    <x v="29"/>
    <x v="29"/>
    <x v="29"/>
    <x v="29"/>
    <x v="29"/>
    <x v="29"/>
  </r>
  <r>
    <x v="30"/>
    <x v="30"/>
    <x v="30"/>
    <x v="30"/>
    <x v="30"/>
    <x v="30"/>
    <x v="30"/>
    <x v="30"/>
    <x v="30"/>
    <x v="30"/>
    <x v="30"/>
    <x v="30"/>
    <x v="30"/>
    <x v="30"/>
    <x v="30"/>
    <x v="30"/>
    <x v="30"/>
    <x v="30"/>
    <x v="30"/>
    <x v="30"/>
    <x v="30"/>
    <x v="30"/>
  </r>
  <r>
    <x v="31"/>
    <x v="31"/>
    <x v="31"/>
    <x v="31"/>
    <x v="31"/>
    <x v="31"/>
    <x v="31"/>
    <x v="31"/>
    <x v="31"/>
    <x v="31"/>
    <x v="31"/>
    <x v="31"/>
    <x v="31"/>
    <x v="31"/>
    <x v="31"/>
    <x v="31"/>
    <x v="31"/>
    <x v="31"/>
    <x v="31"/>
    <x v="31"/>
    <x v="31"/>
    <x v="31"/>
  </r>
  <r>
    <x v="32"/>
    <x v="32"/>
    <x v="32"/>
    <x v="32"/>
    <x v="32"/>
    <x v="32"/>
    <x v="32"/>
    <x v="32"/>
    <x v="32"/>
    <x v="32"/>
    <x v="32"/>
    <x v="32"/>
    <x v="32"/>
    <x v="32"/>
    <x v="32"/>
    <x v="32"/>
    <x v="32"/>
    <x v="32"/>
    <x v="32"/>
    <x v="32"/>
    <x v="32"/>
    <x v="32"/>
  </r>
  <r>
    <x v="33"/>
    <x v="33"/>
    <x v="33"/>
    <x v="33"/>
    <x v="33"/>
    <x v="33"/>
    <x v="33"/>
    <x v="33"/>
    <x v="33"/>
    <x v="33"/>
    <x v="33"/>
    <x v="33"/>
    <x v="33"/>
    <x v="33"/>
    <x v="33"/>
    <x v="33"/>
    <x v="33"/>
    <x v="33"/>
    <x v="33"/>
    <x v="33"/>
    <x v="33"/>
    <x v="33"/>
  </r>
  <r>
    <x v="34"/>
    <x v="34"/>
    <x v="34"/>
    <x v="34"/>
    <x v="34"/>
    <x v="34"/>
    <x v="34"/>
    <x v="34"/>
    <x v="34"/>
    <x v="34"/>
    <x v="34"/>
    <x v="34"/>
    <x v="34"/>
    <x v="34"/>
    <x v="34"/>
    <x v="34"/>
    <x v="34"/>
    <x v="34"/>
    <x v="34"/>
    <x v="34"/>
    <x v="34"/>
    <x v="34"/>
  </r>
  <r>
    <x v="35"/>
    <x v="35"/>
    <x v="35"/>
    <x v="35"/>
    <x v="35"/>
    <x v="35"/>
    <x v="35"/>
    <x v="35"/>
    <x v="35"/>
    <x v="35"/>
    <x v="35"/>
    <x v="35"/>
    <x v="35"/>
    <x v="35"/>
    <x v="35"/>
    <x v="35"/>
    <x v="35"/>
    <x v="35"/>
    <x v="35"/>
    <x v="35"/>
    <x v="35"/>
    <x v="35"/>
  </r>
  <r>
    <x v="36"/>
    <x v="36"/>
    <x v="36"/>
    <x v="36"/>
    <x v="36"/>
    <x v="36"/>
    <x v="36"/>
    <x v="36"/>
    <x v="36"/>
    <x v="36"/>
    <x v="36"/>
    <x v="36"/>
    <x v="36"/>
    <x v="36"/>
    <x v="36"/>
    <x v="36"/>
    <x v="36"/>
    <x v="36"/>
    <x v="36"/>
    <x v="36"/>
    <x v="36"/>
    <x v="36"/>
  </r>
  <r>
    <x v="37"/>
    <x v="37"/>
    <x v="37"/>
    <x v="37"/>
    <x v="37"/>
    <x v="37"/>
    <x v="37"/>
    <x v="37"/>
    <x v="37"/>
    <x v="37"/>
    <x v="37"/>
    <x v="37"/>
    <x v="37"/>
    <x v="37"/>
    <x v="37"/>
    <x v="37"/>
    <x v="37"/>
    <x v="37"/>
    <x v="37"/>
    <x v="37"/>
    <x v="37"/>
    <x v="37"/>
  </r>
  <r>
    <x v="38"/>
    <x v="38"/>
    <x v="38"/>
    <x v="38"/>
    <x v="38"/>
    <x v="38"/>
    <x v="38"/>
    <x v="38"/>
    <x v="38"/>
    <x v="38"/>
    <x v="38"/>
    <x v="38"/>
    <x v="38"/>
    <x v="38"/>
    <x v="38"/>
    <x v="38"/>
    <x v="38"/>
    <x v="38"/>
    <x v="38"/>
    <x v="38"/>
    <x v="38"/>
    <x v="38"/>
  </r>
  <r>
    <x v="39"/>
    <x v="39"/>
    <x v="39"/>
    <x v="39"/>
    <x v="39"/>
    <x v="39"/>
    <x v="39"/>
    <x v="39"/>
    <x v="39"/>
    <x v="39"/>
    <x v="39"/>
    <x v="39"/>
    <x v="39"/>
    <x v="39"/>
    <x v="39"/>
    <x v="39"/>
    <x v="39"/>
    <x v="39"/>
    <x v="39"/>
    <x v="39"/>
    <x v="39"/>
    <x v="39"/>
  </r>
  <r>
    <x v="40"/>
    <x v="40"/>
    <x v="40"/>
    <x v="40"/>
    <x v="40"/>
    <x v="40"/>
    <x v="40"/>
    <x v="40"/>
    <x v="40"/>
    <x v="40"/>
    <x v="40"/>
    <x v="40"/>
    <x v="40"/>
    <x v="40"/>
    <x v="40"/>
    <x v="40"/>
    <x v="40"/>
    <x v="40"/>
    <x v="40"/>
    <x v="40"/>
    <x v="40"/>
    <x v="40"/>
  </r>
  <r>
    <x v="41"/>
    <x v="41"/>
    <x v="41"/>
    <x v="41"/>
    <x v="41"/>
    <x v="41"/>
    <x v="41"/>
    <x v="41"/>
    <x v="41"/>
    <x v="41"/>
    <x v="41"/>
    <x v="41"/>
    <x v="41"/>
    <x v="41"/>
    <x v="41"/>
    <x v="41"/>
    <x v="41"/>
    <x v="41"/>
    <x v="41"/>
    <x v="41"/>
    <x v="41"/>
    <x v="41"/>
  </r>
  <r>
    <x v="42"/>
    <x v="42"/>
    <x v="42"/>
    <x v="42"/>
    <x v="42"/>
    <x v="42"/>
    <x v="42"/>
    <x v="42"/>
    <x v="42"/>
    <x v="42"/>
    <x v="42"/>
    <x v="42"/>
    <x v="42"/>
    <x v="42"/>
    <x v="42"/>
    <x v="42"/>
    <x v="42"/>
    <x v="42"/>
    <x v="42"/>
    <x v="42"/>
    <x v="42"/>
    <x v="42"/>
  </r>
  <r>
    <x v="43"/>
    <x v="43"/>
    <x v="43"/>
    <x v="43"/>
    <x v="43"/>
    <x v="43"/>
    <x v="43"/>
    <x v="43"/>
    <x v="43"/>
    <x v="43"/>
    <x v="43"/>
    <x v="43"/>
    <x v="43"/>
    <x v="43"/>
    <x v="43"/>
    <x v="43"/>
    <x v="43"/>
    <x v="43"/>
    <x v="43"/>
    <x v="43"/>
    <x v="43"/>
    <x v="43"/>
  </r>
  <r>
    <x v="44"/>
    <x v="44"/>
    <x v="44"/>
    <x v="44"/>
    <x v="44"/>
    <x v="44"/>
    <x v="44"/>
    <x v="44"/>
    <x v="44"/>
    <x v="44"/>
    <x v="44"/>
    <x v="44"/>
    <x v="44"/>
    <x v="44"/>
    <x v="44"/>
    <x v="44"/>
    <x v="44"/>
    <x v="44"/>
    <x v="44"/>
    <x v="44"/>
    <x v="44"/>
    <x v="44"/>
  </r>
  <r>
    <x v="45"/>
    <x v="45"/>
    <x v="45"/>
    <x v="45"/>
    <x v="45"/>
    <x v="45"/>
    <x v="45"/>
    <x v="45"/>
    <x v="45"/>
    <x v="45"/>
    <x v="45"/>
    <x v="45"/>
    <x v="45"/>
    <x v="45"/>
    <x v="45"/>
    <x v="45"/>
    <x v="45"/>
    <x v="45"/>
    <x v="45"/>
    <x v="45"/>
    <x v="45"/>
    <x v="45"/>
  </r>
  <r>
    <x v="46"/>
    <x v="46"/>
    <x v="46"/>
    <x v="46"/>
    <x v="46"/>
    <x v="46"/>
    <x v="46"/>
    <x v="46"/>
    <x v="46"/>
    <x v="46"/>
    <x v="46"/>
    <x v="46"/>
    <x v="46"/>
    <x v="46"/>
    <x v="46"/>
    <x v="46"/>
    <x v="46"/>
    <x v="46"/>
    <x v="46"/>
    <x v="46"/>
    <x v="46"/>
    <x v="46"/>
  </r>
  <r>
    <x v="47"/>
    <x v="47"/>
    <x v="47"/>
    <x v="47"/>
    <x v="47"/>
    <x v="47"/>
    <x v="47"/>
    <x v="47"/>
    <x v="47"/>
    <x v="47"/>
    <x v="47"/>
    <x v="47"/>
    <x v="47"/>
    <x v="47"/>
    <x v="47"/>
    <x v="47"/>
    <x v="47"/>
    <x v="47"/>
    <x v="47"/>
    <x v="47"/>
    <x v="47"/>
    <x v="47"/>
  </r>
  <r>
    <x v="48"/>
    <x v="48"/>
    <x v="48"/>
    <x v="48"/>
    <x v="48"/>
    <x v="48"/>
    <x v="48"/>
    <x v="48"/>
    <x v="48"/>
    <x v="48"/>
    <x v="48"/>
    <x v="48"/>
    <x v="48"/>
    <x v="48"/>
    <x v="48"/>
    <x v="48"/>
    <x v="48"/>
    <x v="48"/>
    <x v="48"/>
    <x v="48"/>
    <x v="48"/>
    <x v="48"/>
  </r>
  <r>
    <x v="49"/>
    <x v="49"/>
    <x v="49"/>
    <x v="49"/>
    <x v="49"/>
    <x v="49"/>
    <x v="49"/>
    <x v="49"/>
    <x v="49"/>
    <x v="49"/>
    <x v="49"/>
    <x v="49"/>
    <x v="49"/>
    <x v="49"/>
    <x v="49"/>
    <x v="49"/>
    <x v="49"/>
    <x v="49"/>
    <x v="49"/>
    <x v="49"/>
    <x v="49"/>
    <x v="49"/>
  </r>
  <r>
    <x v="50"/>
    <x v="50"/>
    <x v="50"/>
    <x v="50"/>
    <x v="50"/>
    <x v="50"/>
    <x v="50"/>
    <x v="50"/>
    <x v="50"/>
    <x v="50"/>
    <x v="50"/>
    <x v="50"/>
    <x v="50"/>
    <x v="50"/>
    <x v="50"/>
    <x v="50"/>
    <x v="50"/>
    <x v="50"/>
    <x v="50"/>
    <x v="50"/>
    <x v="50"/>
    <x v="50"/>
  </r>
  <r>
    <x v="51"/>
    <x v="51"/>
    <x v="51"/>
    <x v="51"/>
    <x v="51"/>
    <x v="51"/>
    <x v="51"/>
    <x v="51"/>
    <x v="51"/>
    <x v="51"/>
    <x v="51"/>
    <x v="51"/>
    <x v="51"/>
    <x v="51"/>
    <x v="51"/>
    <x v="51"/>
    <x v="51"/>
    <x v="51"/>
    <x v="51"/>
    <x v="51"/>
    <x v="51"/>
    <x v="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4"/>
    <n v="3"/>
    <n v="23"/>
    <n v="26"/>
    <n v="42"/>
    <n v="19"/>
    <n v="33"/>
    <n v="37"/>
    <n v="13"/>
    <n v="8"/>
    <n v="47"/>
    <n v="12"/>
    <n v="7"/>
    <n v="11"/>
    <n v="15"/>
    <n v="34"/>
    <n v="40"/>
    <n v="27"/>
    <n v="51"/>
    <n v="41"/>
    <n v="46"/>
    <n v="28"/>
    <n v="17"/>
    <n v="45"/>
    <n v="52"/>
    <n v="21"/>
    <n v="44"/>
    <n v="49"/>
    <n v="24"/>
    <n v="22"/>
    <n v="39"/>
    <n v="16"/>
    <n v="38"/>
    <n v="50"/>
    <n v="29"/>
    <n v="4"/>
    <n v="18"/>
    <n v="25"/>
    <n v="32"/>
    <n v="10"/>
    <n v="43"/>
    <n v="9"/>
    <n v="1"/>
    <n v="20"/>
    <n v="6"/>
    <n v="2"/>
    <n v="35"/>
    <n v="30"/>
    <n v="5"/>
    <n v="31"/>
    <n v="36"/>
    <n v="48"/>
  </r>
  <r>
    <x v="1"/>
    <n v="9"/>
    <n v="21"/>
    <n v="17"/>
    <n v="37"/>
    <n v="10"/>
    <n v="20"/>
    <n v="33"/>
    <n v="39"/>
    <n v="15"/>
    <n v="36"/>
    <n v="31"/>
    <n v="32"/>
    <n v="42"/>
    <n v="18"/>
    <n v="38"/>
    <n v="14"/>
    <n v="24"/>
    <n v="6"/>
    <n v="48"/>
    <n v="12"/>
    <n v="44"/>
    <n v="19"/>
    <n v="30"/>
    <n v="27"/>
    <n v="52"/>
    <n v="50"/>
    <n v="28"/>
    <n v="46"/>
    <n v="2"/>
    <n v="35"/>
    <n v="40"/>
    <n v="47"/>
    <n v="49"/>
    <n v="51"/>
    <n v="13"/>
    <n v="7"/>
    <n v="25"/>
    <n v="4"/>
    <n v="43"/>
    <n v="22"/>
    <n v="11"/>
    <n v="23"/>
    <n v="1"/>
    <n v="45"/>
    <n v="41"/>
    <n v="16"/>
    <n v="5"/>
    <n v="34"/>
    <n v="3"/>
    <n v="26"/>
    <n v="8"/>
    <n v="29"/>
  </r>
  <r>
    <x v="2"/>
    <n v="32"/>
    <n v="2"/>
    <n v="28"/>
    <n v="27"/>
    <n v="48"/>
    <n v="30"/>
    <n v="16"/>
    <n v="44"/>
    <n v="3"/>
    <n v="17"/>
    <n v="38"/>
    <n v="9"/>
    <n v="22"/>
    <n v="23"/>
    <n v="20"/>
    <n v="39"/>
    <n v="26"/>
    <n v="18"/>
    <n v="51"/>
    <n v="41"/>
    <n v="43"/>
    <n v="31"/>
    <n v="14"/>
    <n v="45"/>
    <n v="52"/>
    <n v="10"/>
    <n v="36"/>
    <n v="46"/>
    <n v="29"/>
    <n v="11"/>
    <n v="50"/>
    <n v="24"/>
    <n v="35"/>
    <n v="47"/>
    <n v="12"/>
    <n v="15"/>
    <n v="19"/>
    <n v="13"/>
    <n v="40"/>
    <n v="1"/>
    <n v="49"/>
    <n v="4"/>
    <n v="8"/>
    <n v="21"/>
    <n v="6"/>
    <n v="7"/>
    <n v="34"/>
    <n v="25"/>
    <n v="5"/>
    <n v="33"/>
    <n v="37"/>
    <n v="42"/>
  </r>
  <r>
    <x v="3"/>
    <n v="13"/>
    <n v="3"/>
    <n v="14"/>
    <n v="6"/>
    <n v="36"/>
    <n v="30"/>
    <n v="35"/>
    <n v="26"/>
    <n v="28"/>
    <n v="12"/>
    <n v="38"/>
    <n v="24"/>
    <n v="16"/>
    <n v="5"/>
    <n v="17"/>
    <n v="45"/>
    <n v="27"/>
    <n v="47"/>
    <n v="19"/>
    <n v="48"/>
    <n v="52"/>
    <n v="33"/>
    <n v="10"/>
    <n v="43"/>
    <n v="51"/>
    <n v="18"/>
    <n v="31"/>
    <n v="32"/>
    <n v="21"/>
    <n v="41"/>
    <n v="46"/>
    <n v="20"/>
    <n v="42"/>
    <n v="49"/>
    <n v="44"/>
    <n v="22"/>
    <n v="4"/>
    <n v="23"/>
    <n v="8"/>
    <n v="15"/>
    <n v="34"/>
    <n v="2"/>
    <n v="7"/>
    <n v="37"/>
    <n v="25"/>
    <n v="1"/>
    <n v="11"/>
    <n v="29"/>
    <n v="9"/>
    <n v="39"/>
    <n v="50"/>
    <n v="40"/>
  </r>
  <r>
    <x v="4"/>
    <n v="14"/>
    <n v="21"/>
    <n v="18"/>
    <n v="26"/>
    <n v="45"/>
    <n v="11"/>
    <n v="39"/>
    <n v="28"/>
    <n v="16"/>
    <n v="1"/>
    <n v="42"/>
    <n v="6"/>
    <n v="3"/>
    <n v="23"/>
    <n v="9"/>
    <n v="27"/>
    <n v="52"/>
    <n v="38"/>
    <n v="48"/>
    <n v="35"/>
    <n v="22"/>
    <n v="33"/>
    <n v="25"/>
    <n v="43"/>
    <n v="49"/>
    <n v="10"/>
    <n v="50"/>
    <n v="37"/>
    <n v="41"/>
    <n v="8"/>
    <n v="30"/>
    <n v="4"/>
    <n v="24"/>
    <n v="46"/>
    <n v="34"/>
    <n v="5"/>
    <n v="19"/>
    <n v="40"/>
    <n v="31"/>
    <n v="15"/>
    <n v="51"/>
    <n v="20"/>
    <n v="17"/>
    <n v="12"/>
    <n v="2"/>
    <n v="13"/>
    <n v="47"/>
    <n v="44"/>
    <n v="7"/>
    <n v="29"/>
    <n v="36"/>
    <n v="32"/>
  </r>
  <r>
    <x v="5"/>
    <n v="6"/>
    <n v="5"/>
    <n v="39"/>
    <n v="40"/>
    <n v="33"/>
    <n v="10"/>
    <n v="45"/>
    <n v="34"/>
    <n v="22"/>
    <n v="12"/>
    <n v="48"/>
    <n v="9"/>
    <n v="1"/>
    <n v="16"/>
    <n v="13"/>
    <n v="31"/>
    <n v="47"/>
    <n v="25"/>
    <n v="51"/>
    <n v="42"/>
    <n v="19"/>
    <n v="30"/>
    <n v="23"/>
    <n v="29"/>
    <n v="52"/>
    <n v="26"/>
    <n v="41"/>
    <n v="50"/>
    <n v="27"/>
    <n v="24"/>
    <n v="11"/>
    <n v="8"/>
    <n v="20"/>
    <n v="46"/>
    <n v="43"/>
    <n v="3"/>
    <n v="37"/>
    <n v="36"/>
    <n v="35"/>
    <n v="17"/>
    <n v="15"/>
    <n v="38"/>
    <n v="7"/>
    <n v="4"/>
    <n v="2"/>
    <n v="21"/>
    <n v="44"/>
    <n v="28"/>
    <n v="14"/>
    <n v="32"/>
    <n v="18"/>
    <n v="49"/>
  </r>
  <r>
    <x v="6"/>
    <n v="17"/>
    <n v="49"/>
    <n v="12"/>
    <n v="38"/>
    <n v="4"/>
    <n v="28"/>
    <n v="30"/>
    <n v="27"/>
    <n v="42"/>
    <n v="47"/>
    <n v="15"/>
    <n v="40"/>
    <n v="44"/>
    <n v="35"/>
    <n v="48"/>
    <n v="14"/>
    <n v="33"/>
    <n v="23"/>
    <n v="24"/>
    <n v="2"/>
    <n v="18"/>
    <n v="29"/>
    <n v="45"/>
    <n v="8"/>
    <n v="52"/>
    <n v="46"/>
    <n v="16"/>
    <n v="21"/>
    <n v="1"/>
    <n v="37"/>
    <n v="34"/>
    <n v="50"/>
    <n v="5"/>
    <n v="3"/>
    <n v="39"/>
    <n v="7"/>
    <n v="25"/>
    <n v="20"/>
    <n v="32"/>
    <n v="31"/>
    <n v="26"/>
    <n v="41"/>
    <n v="10"/>
    <n v="51"/>
    <n v="43"/>
    <n v="6"/>
    <n v="11"/>
    <n v="22"/>
    <n v="13"/>
    <n v="36"/>
    <n v="19"/>
    <n v="9"/>
  </r>
  <r>
    <x v="7"/>
    <n v="15"/>
    <n v="47"/>
    <n v="11"/>
    <n v="38"/>
    <n v="3"/>
    <n v="20"/>
    <n v="43"/>
    <n v="29"/>
    <n v="42"/>
    <n v="45"/>
    <n v="17"/>
    <n v="32"/>
    <n v="40"/>
    <n v="24"/>
    <n v="50"/>
    <n v="12"/>
    <n v="36"/>
    <n v="28"/>
    <n v="35"/>
    <n v="2"/>
    <n v="18"/>
    <n v="25"/>
    <n v="46"/>
    <n v="9"/>
    <n v="52"/>
    <n v="44"/>
    <n v="22"/>
    <n v="21"/>
    <n v="1"/>
    <n v="33"/>
    <n v="37"/>
    <n v="51"/>
    <n v="8"/>
    <n v="5"/>
    <n v="39"/>
    <n v="4"/>
    <n v="26"/>
    <n v="19"/>
    <n v="34"/>
    <n v="27"/>
    <n v="31"/>
    <n v="48"/>
    <n v="7"/>
    <n v="49"/>
    <n v="41"/>
    <n v="6"/>
    <n v="14"/>
    <n v="23"/>
    <n v="10"/>
    <n v="30"/>
    <n v="16"/>
    <n v="13"/>
  </r>
  <r>
    <x v="8"/>
    <n v="20"/>
    <n v="51"/>
    <n v="10"/>
    <n v="33"/>
    <n v="5"/>
    <n v="21"/>
    <n v="25"/>
    <n v="31"/>
    <n v="50"/>
    <n v="45"/>
    <n v="15"/>
    <n v="46"/>
    <n v="36"/>
    <n v="38"/>
    <n v="48"/>
    <n v="16"/>
    <n v="37"/>
    <n v="32"/>
    <n v="19"/>
    <n v="2"/>
    <n v="12"/>
    <n v="26"/>
    <n v="39"/>
    <n v="11"/>
    <n v="52"/>
    <n v="43"/>
    <n v="17"/>
    <n v="22"/>
    <n v="1"/>
    <n v="29"/>
    <n v="30"/>
    <n v="47"/>
    <n v="3"/>
    <n v="4"/>
    <n v="41"/>
    <n v="9"/>
    <n v="28"/>
    <n v="24"/>
    <n v="27"/>
    <n v="40"/>
    <n v="35"/>
    <n v="42"/>
    <n v="13"/>
    <n v="49"/>
    <n v="44"/>
    <n v="7"/>
    <n v="8"/>
    <n v="23"/>
    <n v="14"/>
    <n v="34"/>
    <n v="18"/>
    <n v="6"/>
  </r>
  <r>
    <x v="9"/>
    <n v="23"/>
    <n v="41"/>
    <n v="17"/>
    <n v="42"/>
    <n v="4"/>
    <n v="40"/>
    <n v="21"/>
    <n v="28"/>
    <n v="30"/>
    <n v="48"/>
    <n v="14"/>
    <n v="39"/>
    <n v="47"/>
    <n v="36"/>
    <n v="46"/>
    <n v="15"/>
    <n v="25"/>
    <n v="13"/>
    <n v="26"/>
    <n v="2"/>
    <n v="31"/>
    <n v="33"/>
    <n v="45"/>
    <n v="5"/>
    <n v="52"/>
    <n v="49"/>
    <n v="16"/>
    <n v="18"/>
    <n v="1"/>
    <n v="44"/>
    <n v="35"/>
    <n v="50"/>
    <n v="10"/>
    <n v="3"/>
    <n v="37"/>
    <n v="12"/>
    <n v="29"/>
    <n v="11"/>
    <n v="32"/>
    <n v="22"/>
    <n v="20"/>
    <n v="34"/>
    <n v="9"/>
    <n v="51"/>
    <n v="43"/>
    <n v="6"/>
    <n v="8"/>
    <n v="24"/>
    <n v="19"/>
    <n v="38"/>
    <n v="27"/>
    <n v="7"/>
  </r>
  <r>
    <x v="10"/>
    <n v="2"/>
    <n v="19"/>
    <n v="30"/>
    <n v="10"/>
    <n v="38"/>
    <n v="11"/>
    <n v="26"/>
    <n v="49"/>
    <n v="13"/>
    <n v="1"/>
    <n v="40"/>
    <n v="6"/>
    <n v="20"/>
    <n v="24"/>
    <n v="12"/>
    <n v="48"/>
    <n v="41"/>
    <n v="34"/>
    <n v="33"/>
    <n v="28"/>
    <n v="3"/>
    <n v="47"/>
    <n v="43"/>
    <n v="32"/>
    <n v="51"/>
    <n v="27"/>
    <n v="44"/>
    <n v="36"/>
    <n v="17"/>
    <n v="4"/>
    <n v="42"/>
    <n v="9"/>
    <n v="39"/>
    <n v="50"/>
    <n v="14"/>
    <n v="35"/>
    <n v="23"/>
    <n v="25"/>
    <n v="21"/>
    <n v="18"/>
    <n v="46"/>
    <n v="31"/>
    <n v="37"/>
    <n v="8"/>
    <n v="16"/>
    <n v="22"/>
    <n v="45"/>
    <n v="52"/>
    <n v="5"/>
    <n v="15"/>
    <n v="7"/>
    <n v="29"/>
  </r>
  <r>
    <x v="11"/>
    <n v="5"/>
    <n v="25"/>
    <n v="37"/>
    <n v="12"/>
    <n v="34"/>
    <n v="14"/>
    <n v="16"/>
    <n v="50"/>
    <n v="13"/>
    <n v="30"/>
    <n v="22"/>
    <n v="24"/>
    <n v="44"/>
    <n v="27"/>
    <n v="11"/>
    <n v="51"/>
    <n v="17"/>
    <n v="31"/>
    <n v="21"/>
    <n v="26"/>
    <n v="2"/>
    <n v="48"/>
    <n v="28"/>
    <n v="29"/>
    <n v="47"/>
    <n v="33"/>
    <n v="39"/>
    <n v="38"/>
    <n v="18"/>
    <n v="10"/>
    <n v="46"/>
    <n v="36"/>
    <n v="40"/>
    <n v="52"/>
    <n v="7"/>
    <n v="43"/>
    <n v="6"/>
    <n v="9"/>
    <n v="15"/>
    <n v="8"/>
    <n v="49"/>
    <n v="23"/>
    <n v="41"/>
    <n v="35"/>
    <n v="20"/>
    <n v="19"/>
    <n v="45"/>
    <n v="42"/>
    <n v="3"/>
    <n v="4"/>
    <n v="1"/>
    <n v="32"/>
  </r>
  <r>
    <x v="12"/>
    <n v="5"/>
    <n v="11"/>
    <n v="30"/>
    <n v="20"/>
    <n v="23"/>
    <n v="19"/>
    <n v="40"/>
    <n v="49"/>
    <n v="7"/>
    <n v="1"/>
    <n v="51"/>
    <n v="8"/>
    <n v="10"/>
    <n v="14"/>
    <n v="17"/>
    <n v="43"/>
    <n v="48"/>
    <n v="15"/>
    <n v="25"/>
    <n v="12"/>
    <n v="16"/>
    <n v="42"/>
    <n v="47"/>
    <n v="18"/>
    <n v="50"/>
    <n v="37"/>
    <n v="46"/>
    <n v="31"/>
    <n v="4"/>
    <n v="9"/>
    <n v="41"/>
    <n v="2"/>
    <n v="26"/>
    <n v="44"/>
    <n v="6"/>
    <n v="13"/>
    <n v="45"/>
    <n v="32"/>
    <n v="28"/>
    <n v="33"/>
    <n v="36"/>
    <n v="34"/>
    <n v="21"/>
    <n v="3"/>
    <n v="39"/>
    <n v="27"/>
    <n v="24"/>
    <n v="52"/>
    <n v="35"/>
    <n v="29"/>
    <n v="38"/>
    <n v="22"/>
  </r>
  <r>
    <x v="13"/>
    <n v="13"/>
    <n v="8"/>
    <n v="31"/>
    <n v="12"/>
    <n v="48"/>
    <n v="23"/>
    <n v="10"/>
    <n v="43"/>
    <n v="18"/>
    <n v="2"/>
    <n v="36"/>
    <n v="20"/>
    <n v="15"/>
    <n v="22"/>
    <n v="4"/>
    <n v="49"/>
    <n v="37"/>
    <n v="44"/>
    <n v="34"/>
    <n v="33"/>
    <n v="14"/>
    <n v="47"/>
    <n v="28"/>
    <n v="40"/>
    <n v="39"/>
    <n v="11"/>
    <n v="42"/>
    <n v="29"/>
    <n v="30"/>
    <n v="9"/>
    <n v="45"/>
    <n v="5"/>
    <n v="41"/>
    <n v="50"/>
    <n v="26"/>
    <n v="38"/>
    <n v="19"/>
    <n v="32"/>
    <n v="21"/>
    <n v="7"/>
    <n v="51"/>
    <n v="16"/>
    <n v="35"/>
    <n v="3"/>
    <n v="1"/>
    <n v="6"/>
    <n v="46"/>
    <n v="52"/>
    <n v="17"/>
    <n v="27"/>
    <n v="25"/>
    <n v="24"/>
  </r>
  <r>
    <x v="14"/>
    <n v="6"/>
    <n v="28"/>
    <n v="18"/>
    <n v="12"/>
    <n v="25"/>
    <n v="7"/>
    <n v="45"/>
    <n v="51"/>
    <n v="17"/>
    <n v="2"/>
    <n v="29"/>
    <n v="1"/>
    <n v="11"/>
    <n v="32"/>
    <n v="24"/>
    <n v="43"/>
    <n v="38"/>
    <n v="34"/>
    <n v="41"/>
    <n v="31"/>
    <n v="9"/>
    <n v="42"/>
    <n v="50"/>
    <n v="22"/>
    <n v="52"/>
    <n v="33"/>
    <n v="44"/>
    <n v="40"/>
    <n v="15"/>
    <n v="4"/>
    <n v="26"/>
    <n v="13"/>
    <n v="36"/>
    <n v="49"/>
    <n v="14"/>
    <n v="27"/>
    <n v="20"/>
    <n v="19"/>
    <n v="23"/>
    <n v="30"/>
    <n v="21"/>
    <n v="47"/>
    <n v="35"/>
    <n v="8"/>
    <n v="16"/>
    <n v="39"/>
    <n v="48"/>
    <n v="46"/>
    <n v="5"/>
    <n v="10"/>
    <n v="3"/>
    <n v="37"/>
  </r>
  <r>
    <x v="15"/>
    <n v="30"/>
    <n v="16"/>
    <n v="46"/>
    <n v="23"/>
    <n v="18"/>
    <n v="48"/>
    <n v="9"/>
    <n v="47"/>
    <n v="12"/>
    <n v="41"/>
    <n v="17"/>
    <n v="25"/>
    <n v="39"/>
    <n v="29"/>
    <n v="24"/>
    <n v="40"/>
    <n v="44"/>
    <n v="15"/>
    <n v="6"/>
    <n v="3"/>
    <n v="49"/>
    <n v="33"/>
    <n v="28"/>
    <n v="20"/>
    <n v="45"/>
    <n v="51"/>
    <n v="5"/>
    <n v="26"/>
    <n v="2"/>
    <n v="32"/>
    <n v="52"/>
    <n v="37"/>
    <n v="21"/>
    <n v="7"/>
    <n v="14"/>
    <n v="10"/>
    <n v="43"/>
    <n v="13"/>
    <n v="22"/>
    <n v="19"/>
    <n v="42"/>
    <n v="35"/>
    <n v="11"/>
    <n v="38"/>
    <n v="31"/>
    <n v="8"/>
    <n v="4"/>
    <n v="36"/>
    <n v="34"/>
    <n v="50"/>
    <n v="27"/>
    <n v="1"/>
  </r>
  <r>
    <x v="16"/>
    <n v="16"/>
    <n v="32"/>
    <n v="1"/>
    <n v="22"/>
    <n v="31"/>
    <n v="10"/>
    <n v="50"/>
    <n v="34"/>
    <n v="45"/>
    <n v="29"/>
    <n v="37"/>
    <n v="4"/>
    <n v="21"/>
    <n v="44"/>
    <n v="52"/>
    <n v="47"/>
    <n v="35"/>
    <n v="30"/>
    <n v="40"/>
    <n v="6"/>
    <n v="41"/>
    <n v="48"/>
    <n v="51"/>
    <n v="9"/>
    <n v="49"/>
    <n v="38"/>
    <n v="12"/>
    <n v="43"/>
    <n v="11"/>
    <n v="25"/>
    <n v="39"/>
    <n v="15"/>
    <n v="5"/>
    <n v="33"/>
    <n v="27"/>
    <n v="19"/>
    <n v="8"/>
    <n v="24"/>
    <n v="7"/>
    <n v="3"/>
    <n v="28"/>
    <n v="42"/>
    <n v="14"/>
    <n v="26"/>
    <n v="20"/>
    <n v="23"/>
    <n v="18"/>
    <n v="36"/>
    <n v="2"/>
    <n v="17"/>
    <n v="13"/>
    <n v="46"/>
  </r>
  <r>
    <x v="17"/>
    <n v="18"/>
    <n v="29"/>
    <n v="11"/>
    <n v="30"/>
    <n v="23"/>
    <n v="8"/>
    <n v="52"/>
    <n v="39"/>
    <n v="33"/>
    <n v="3"/>
    <n v="50"/>
    <n v="1"/>
    <n v="2"/>
    <n v="24"/>
    <n v="48"/>
    <n v="46"/>
    <n v="28"/>
    <n v="31"/>
    <n v="36"/>
    <n v="42"/>
    <n v="26"/>
    <n v="45"/>
    <n v="44"/>
    <n v="32"/>
    <n v="47"/>
    <n v="20"/>
    <n v="35"/>
    <n v="40"/>
    <n v="41"/>
    <n v="9"/>
    <n v="19"/>
    <n v="5"/>
    <n v="38"/>
    <n v="51"/>
    <n v="13"/>
    <n v="27"/>
    <n v="17"/>
    <n v="22"/>
    <n v="25"/>
    <n v="4"/>
    <n v="34"/>
    <n v="16"/>
    <n v="21"/>
    <n v="6"/>
    <n v="7"/>
    <n v="15"/>
    <n v="43"/>
    <n v="37"/>
    <n v="14"/>
    <n v="12"/>
    <n v="10"/>
    <n v="49"/>
  </r>
  <r>
    <x v="18"/>
    <n v="9"/>
    <n v="27"/>
    <n v="2"/>
    <n v="26"/>
    <n v="44"/>
    <n v="6"/>
    <n v="48"/>
    <n v="37"/>
    <n v="31"/>
    <n v="16"/>
    <n v="38"/>
    <n v="1"/>
    <n v="23"/>
    <n v="43"/>
    <n v="36"/>
    <n v="47"/>
    <n v="15"/>
    <n v="28"/>
    <n v="46"/>
    <n v="30"/>
    <n v="20"/>
    <n v="49"/>
    <n v="41"/>
    <n v="35"/>
    <n v="50"/>
    <n v="4"/>
    <n v="42"/>
    <n v="52"/>
    <n v="32"/>
    <n v="8"/>
    <n v="17"/>
    <n v="21"/>
    <n v="12"/>
    <n v="40"/>
    <n v="29"/>
    <n v="25"/>
    <n v="10"/>
    <n v="19"/>
    <n v="11"/>
    <n v="5"/>
    <n v="45"/>
    <n v="34"/>
    <n v="33"/>
    <n v="22"/>
    <n v="7"/>
    <n v="18"/>
    <n v="39"/>
    <n v="24"/>
    <n v="3"/>
    <n v="13"/>
    <n v="14"/>
    <n v="51"/>
  </r>
  <r>
    <x v="19"/>
    <n v="41"/>
    <n v="25"/>
    <n v="10"/>
    <n v="29"/>
    <n v="17"/>
    <n v="43"/>
    <n v="20"/>
    <n v="30"/>
    <n v="38"/>
    <n v="45"/>
    <n v="7"/>
    <n v="27"/>
    <n v="28"/>
    <n v="36"/>
    <n v="47"/>
    <n v="26"/>
    <n v="46"/>
    <n v="9"/>
    <n v="18"/>
    <n v="2"/>
    <n v="52"/>
    <n v="32"/>
    <n v="40"/>
    <n v="12"/>
    <n v="37"/>
    <n v="50"/>
    <n v="3"/>
    <n v="33"/>
    <n v="4"/>
    <n v="49"/>
    <n v="51"/>
    <n v="35"/>
    <n v="8"/>
    <n v="6"/>
    <n v="13"/>
    <n v="22"/>
    <n v="24"/>
    <n v="19"/>
    <n v="11"/>
    <n v="34"/>
    <n v="15"/>
    <n v="39"/>
    <n v="16"/>
    <n v="48"/>
    <n v="44"/>
    <n v="21"/>
    <n v="1"/>
    <n v="23"/>
    <n v="14"/>
    <n v="42"/>
    <n v="31"/>
    <n v="5"/>
  </r>
  <r>
    <x v="20"/>
    <n v="11"/>
    <n v="38"/>
    <n v="4"/>
    <n v="24"/>
    <n v="36"/>
    <n v="9"/>
    <n v="46"/>
    <n v="25"/>
    <n v="51"/>
    <n v="33"/>
    <n v="32"/>
    <n v="27"/>
    <n v="43"/>
    <n v="45"/>
    <n v="49"/>
    <n v="39"/>
    <n v="26"/>
    <n v="50"/>
    <n v="35"/>
    <n v="6"/>
    <n v="15"/>
    <n v="37"/>
    <n v="52"/>
    <n v="3"/>
    <n v="29"/>
    <n v="31"/>
    <n v="8"/>
    <n v="22"/>
    <n v="14"/>
    <n v="23"/>
    <n v="16"/>
    <n v="19"/>
    <n v="7"/>
    <n v="20"/>
    <n v="48"/>
    <n v="28"/>
    <n v="5"/>
    <n v="44"/>
    <n v="13"/>
    <n v="1"/>
    <n v="21"/>
    <n v="42"/>
    <n v="18"/>
    <n v="17"/>
    <n v="30"/>
    <n v="41"/>
    <n v="34"/>
    <n v="40"/>
    <n v="2"/>
    <n v="12"/>
    <n v="10"/>
    <n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48896-E5E2-426B-A327-6B63A19CF24C}"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A9" firstHeaderRow="0" firstDataRow="1" firstDataCol="1"/>
  <pivotFields count="53">
    <pivotField axis="axisRow" showAll="0">
      <items count="22">
        <item h="1" x="18"/>
        <item h="1" x="11"/>
        <item h="1" x="7"/>
        <item h="1" x="17"/>
        <item h="1" x="6"/>
        <item x="5"/>
        <item h="1" x="16"/>
        <item h="1" x="9"/>
        <item x="3"/>
        <item h="1" x="19"/>
        <item h="1" x="20"/>
        <item x="1"/>
        <item h="1" x="8"/>
        <item h="1" x="15"/>
        <item h="1" x="0"/>
        <item x="4"/>
        <item h="1" x="13"/>
        <item x="2"/>
        <item h="1" x="12"/>
        <item h="1" x="14"/>
        <item h="1" x="1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6">
    <i>
      <x v="5"/>
    </i>
    <i>
      <x v="8"/>
    </i>
    <i>
      <x v="11"/>
    </i>
    <i>
      <x v="15"/>
    </i>
    <i>
      <x v="17"/>
    </i>
    <i t="grand">
      <x/>
    </i>
  </rowItems>
  <colFields count="1">
    <field x="-2"/>
  </colFields>
  <colItems count="5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colItems>
  <dataFields count="52">
    <dataField name="Sum of Australia" fld="1" baseField="0" baseItem="0"/>
    <dataField name="Sum of Austria" fld="2" baseField="0" baseItem="0"/>
    <dataField name="Sum of Bahrain" fld="3" baseField="0" baseItem="0"/>
    <dataField name="Sum of Belgium" fld="4" baseField="0" baseItem="0"/>
    <dataField name="Sum of Brazil" fld="5" baseField="0" baseItem="0"/>
    <dataField name="Sum of Canada" fld="6" baseField="0" baseItem="0"/>
    <dataField name="Sum of China" fld="7" baseField="0" baseItem="0"/>
    <dataField name="Sum of Cyprus" fld="8" baseField="0" baseItem="0"/>
    <dataField name="Sum of Czechia" fld="9" baseField="0" baseItem="0"/>
    <dataField name="Sum of Denmark" fld="10" baseField="0" baseItem="0"/>
    <dataField name="Sum of Egypt" fld="11" baseField="0" baseItem="0"/>
    <dataField name="Sum of Estonia" fld="12" baseField="0" baseItem="0"/>
    <dataField name="Sum of Finland" fld="13" baseField="0" baseItem="0"/>
    <dataField name="Sum of France" fld="14" baseField="0" baseItem="0"/>
    <dataField name="Sum of Germany" fld="15" baseField="0" baseItem="0"/>
    <dataField name="Sum of Greece" fld="16" baseField="0" baseItem="0"/>
    <dataField name="Sum of Hong Kong" fld="17" baseField="0" baseItem="0"/>
    <dataField name="Sum of Hungary" fld="18" baseField="0" baseItem="0"/>
    <dataField name="Sum of India" fld="19" baseField="0" baseItem="0"/>
    <dataField name="Sum of Indonesia" fld="20" baseField="0" baseItem="0"/>
    <dataField name="Sum of Ireland" fld="21" baseField="0" baseItem="0"/>
    <dataField name="Sum of Italy" fld="22" baseField="0" baseItem="0"/>
    <dataField name="Sum of Japan" fld="23" baseField="0" baseItem="0"/>
    <dataField name="Sum of Kenya" fld="24" baseField="0" baseItem="0"/>
    <dataField name="Sum of Kuwait" fld="25" baseField="0" baseItem="0"/>
    <dataField name="Sum of Luxembourg" fld="26" baseField="0" baseItem="0"/>
    <dataField name="Sum of Malaysia" fld="27" baseField="0" baseItem="0"/>
    <dataField name="Sum of Malta" fld="28" baseField="0" baseItem="0"/>
    <dataField name="Sum of Mexico" fld="29" baseField="0" baseItem="0"/>
    <dataField name="Sum of Netherlands" fld="30" baseField="0" baseItem="0"/>
    <dataField name="Sum of New Zealand" fld="31" baseField="0" baseItem="0"/>
    <dataField name="Sum of Norway" fld="32" baseField="0" baseItem="0"/>
    <dataField name="Sum of Oman" fld="33" baseField="0" baseItem="0"/>
    <dataField name="Sum of Philippines" fld="34" baseField="0" baseItem="0"/>
    <dataField name="Sum of Poland" fld="35" baseField="0" baseItem="0"/>
    <dataField name="Sum of Portugal" fld="36" baseField="0" baseItem="0"/>
    <dataField name="Sum of Qatar" fld="37" baseField="0" baseItem="0"/>
    <dataField name="Sum of Russia" fld="38" baseField="0" baseItem="0"/>
    <dataField name="Sum of Saudi Arabia" fld="39" baseField="0" baseItem="0"/>
    <dataField name="Sum of Singapore" fld="40" baseField="0" baseItem="0"/>
    <dataField name="Sum of South Africa" fld="41" baseField="0" baseItem="0"/>
    <dataField name="Sum of South Korea" fld="42" baseField="0" baseItem="0"/>
    <dataField name="Sum of Spain" fld="43" baseField="0" baseItem="0"/>
    <dataField name="Sum of Sweden" fld="44" baseField="0" baseItem="0"/>
    <dataField name="Sum of Switzerland" fld="45" baseField="0" baseItem="0"/>
    <dataField name="Sum of Taiwan" fld="46" baseField="0" baseItem="0"/>
    <dataField name="Sum of Thailand" fld="47" baseField="0" baseItem="0"/>
    <dataField name="Sum of Turkey" fld="48" baseField="0" baseItem="0"/>
    <dataField name="Sum of UAE" fld="49" baseField="0" baseItem="0"/>
    <dataField name="Sum of United Kingdom" fld="50" baseField="0" baseItem="0"/>
    <dataField name="Sum of USA" fld="51" baseField="0" baseItem="0"/>
    <dataField name="Sum of Vietnam" fld="5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5106C-A4D0-4D3F-B0D1-A6E94CE941F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56" firstHeaderRow="0" firstDataRow="1" firstDataCol="1"/>
  <pivotFields count="22">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name="Sum of Quality of Life" fld="1" baseField="0" baseItem="0"/>
    <dataField name="Sum of Leisure Options" fld="2" baseField="0" baseItem="0"/>
    <dataField name="Sum of Travel &amp; Transit" fld="3" baseField="0" baseItem="0"/>
    <dataField name="Sum of Health &amp; Well-Being" fld="4" baseField="0" baseItem="0"/>
    <dataField name="Sum of Safety &amp; Security" fld="5" baseField="0" baseItem="0"/>
    <dataField name="Sum of Environment &amp; Climate" fld="6" baseField="0" baseItem="0"/>
    <dataField name="Sum of Ease of Settling In" fld="7" baseField="0" baseItem="0"/>
    <dataField name="Sum of Culture &amp; Welcome" fld="8" baseField="0" baseItem="0"/>
    <dataField name="Sum of Local Friendliness" fld="9" baseField="0" baseItem="0"/>
    <dataField name="Sum of Finding Friends" fld="10" baseField="0" baseItem="0"/>
    <dataField name="Sum of Working Abroad" fld="11" baseField="0" baseItem="0"/>
    <dataField name="Sum of Career Prospects" fld="12" baseField="0" baseItem="0"/>
    <dataField name="Sum of Work &amp; Leisure" fld="13" baseField="0" baseItem="0"/>
    <dataField name="Sum of Salary &amp; Job Security" fld="14" baseField="0" baseItem="0"/>
    <dataField name="Sum of Work Culture &amp; Satisfaction" fld="15" baseField="0" baseItem="0"/>
    <dataField name="Sum of Personal Finance" fld="16" baseField="0" baseItem="0"/>
    <dataField name="Sum of Expat Essentials" fld="17" baseField="0" baseItem="0"/>
    <dataField name="Sum of Digital Life" fld="18" baseField="0" baseItem="0"/>
    <dataField name="Sum of Admin Topics" fld="19" baseField="0" baseItem="0"/>
    <dataField name="Sum of Housing" fld="20" baseField="0" baseItem="0"/>
    <dataField name="Sum of Language"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s" xr10:uid="{9D7E3B4C-45FD-44E9-B9A8-151281D9C958}" sourceName="Criterias">
  <pivotTables>
    <pivotTable tabId="11" name="PivotTable5"/>
  </pivotTables>
  <data>
    <tabular pivotCacheId="562030124">
      <items count="21">
        <i x="18"/>
        <i x="11"/>
        <i x="7"/>
        <i x="17"/>
        <i x="6"/>
        <i x="5" s="1"/>
        <i x="16"/>
        <i x="9"/>
        <i x="3" s="1"/>
        <i x="19"/>
        <i x="20"/>
        <i x="1" s="1"/>
        <i x="8"/>
        <i x="15"/>
        <i x="0"/>
        <i x="4" s="1"/>
        <i x="13"/>
        <i x="2" s="1"/>
        <i x="12"/>
        <i x="14"/>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s" xr10:uid="{4377B1DB-C563-4826-ACC2-2A7AB0A2FBD9}" cache="Slicer_Criterias" caption="Criteria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30FE-EAC0-4FCC-8D1C-CC1E9393F786}">
  <dimension ref="A1:U54"/>
  <sheetViews>
    <sheetView tabSelected="1" workbookViewId="0">
      <selection activeCell="G61" sqref="G61"/>
    </sheetView>
  </sheetViews>
  <sheetFormatPr defaultRowHeight="15" x14ac:dyDescent="0.25"/>
  <cols>
    <col min="1" max="3" width="15.42578125" style="15" customWidth="1"/>
    <col min="4" max="4" width="19.28515625" style="15" customWidth="1"/>
    <col min="5" max="5" width="16.140625" style="15" customWidth="1"/>
    <col min="6" max="6" width="22" style="15" customWidth="1"/>
    <col min="7" max="7" width="16.85546875" style="15" customWidth="1"/>
    <col min="8" max="8" width="18.5703125" style="15" customWidth="1"/>
    <col min="9" max="9" width="16.85546875" style="15" customWidth="1"/>
    <col min="10" max="11" width="15.42578125" style="15" customWidth="1"/>
    <col min="12" max="12" width="16" style="15" customWidth="1"/>
    <col min="13" max="13" width="15.42578125" style="15" customWidth="1"/>
    <col min="14" max="14" width="19.42578125" style="15" customWidth="1"/>
    <col min="15" max="15" width="25.85546875" style="15" customWidth="1"/>
    <col min="16" max="16" width="16.140625" style="15" customWidth="1"/>
    <col min="17" max="21" width="15.42578125" style="15" customWidth="1"/>
    <col min="22" max="16384" width="9.140625" style="15"/>
  </cols>
  <sheetData>
    <row r="1" spans="1:21" ht="15.75" thickBot="1" x14ac:dyDescent="0.3">
      <c r="A1" s="28" t="s">
        <v>101</v>
      </c>
      <c r="B1" s="29"/>
      <c r="C1" s="29"/>
      <c r="D1" s="29"/>
      <c r="E1" s="29"/>
      <c r="F1" s="30"/>
      <c r="G1" s="28" t="s">
        <v>106</v>
      </c>
      <c r="H1" s="29"/>
      <c r="I1" s="29"/>
      <c r="J1" s="30"/>
      <c r="K1" s="28" t="s">
        <v>110</v>
      </c>
      <c r="L1" s="29"/>
      <c r="M1" s="29"/>
      <c r="N1" s="29"/>
      <c r="O1" s="30"/>
      <c r="P1" s="27" t="s">
        <v>4</v>
      </c>
      <c r="Q1" s="28" t="s">
        <v>114</v>
      </c>
      <c r="R1" s="29"/>
      <c r="S1" s="29"/>
      <c r="T1" s="29"/>
      <c r="U1" s="30"/>
    </row>
    <row r="2" spans="1:21" s="2" customFormat="1" ht="15.75" thickBot="1" x14ac:dyDescent="0.3">
      <c r="A2" s="26" t="s">
        <v>101</v>
      </c>
      <c r="B2" s="26" t="s">
        <v>102</v>
      </c>
      <c r="C2" s="26" t="s">
        <v>5</v>
      </c>
      <c r="D2" s="26" t="s">
        <v>103</v>
      </c>
      <c r="E2" s="26" t="s">
        <v>104</v>
      </c>
      <c r="F2" s="26" t="s">
        <v>105</v>
      </c>
      <c r="G2" s="26" t="s">
        <v>106</v>
      </c>
      <c r="H2" s="26" t="s">
        <v>109</v>
      </c>
      <c r="I2" s="26" t="s">
        <v>107</v>
      </c>
      <c r="J2" s="26" t="s">
        <v>108</v>
      </c>
      <c r="K2" s="26" t="s">
        <v>110</v>
      </c>
      <c r="L2" s="26" t="s">
        <v>0</v>
      </c>
      <c r="M2" s="26" t="s">
        <v>111</v>
      </c>
      <c r="N2" s="26" t="s">
        <v>112</v>
      </c>
      <c r="O2" s="26" t="s">
        <v>113</v>
      </c>
      <c r="P2" s="26" t="s">
        <v>4</v>
      </c>
      <c r="Q2" s="26" t="s">
        <v>114</v>
      </c>
      <c r="R2" s="26" t="s">
        <v>2</v>
      </c>
      <c r="S2" s="26" t="s">
        <v>115</v>
      </c>
      <c r="T2" s="26" t="s">
        <v>116</v>
      </c>
      <c r="U2" s="26" t="s">
        <v>117</v>
      </c>
    </row>
    <row r="3" spans="1:21" x14ac:dyDescent="0.25">
      <c r="A3" s="16" t="s">
        <v>13</v>
      </c>
      <c r="B3" s="17" t="s">
        <v>13</v>
      </c>
      <c r="C3" s="17" t="s">
        <v>23</v>
      </c>
      <c r="D3" s="17" t="s">
        <v>27</v>
      </c>
      <c r="E3" s="17" t="s">
        <v>18</v>
      </c>
      <c r="F3" s="18" t="s">
        <v>7</v>
      </c>
      <c r="G3" s="16" t="s">
        <v>33</v>
      </c>
      <c r="H3" s="17" t="s">
        <v>33</v>
      </c>
      <c r="I3" s="17" t="s">
        <v>33</v>
      </c>
      <c r="J3" s="18" t="s">
        <v>33</v>
      </c>
      <c r="K3" s="16" t="s">
        <v>18</v>
      </c>
      <c r="L3" s="17" t="s">
        <v>24</v>
      </c>
      <c r="M3" s="17" t="s">
        <v>18</v>
      </c>
      <c r="N3" s="17" t="s">
        <v>8</v>
      </c>
      <c r="O3" s="18" t="s">
        <v>15</v>
      </c>
      <c r="P3" s="23" t="s">
        <v>55</v>
      </c>
      <c r="Q3" s="16" t="s">
        <v>45</v>
      </c>
      <c r="R3" s="17" t="s">
        <v>15</v>
      </c>
      <c r="S3" s="17" t="s">
        <v>15</v>
      </c>
      <c r="T3" s="17" t="s">
        <v>50</v>
      </c>
      <c r="U3" s="18" t="s">
        <v>23</v>
      </c>
    </row>
    <row r="4" spans="1:21" x14ac:dyDescent="0.25">
      <c r="A4" s="16" t="s">
        <v>27</v>
      </c>
      <c r="B4" s="17" t="s">
        <v>33</v>
      </c>
      <c r="C4" s="17" t="s">
        <v>11</v>
      </c>
      <c r="D4" s="17" t="s">
        <v>44</v>
      </c>
      <c r="E4" s="17" t="s">
        <v>8</v>
      </c>
      <c r="F4" s="18" t="s">
        <v>8</v>
      </c>
      <c r="G4" s="16" t="s">
        <v>48</v>
      </c>
      <c r="H4" s="17" t="s">
        <v>48</v>
      </c>
      <c r="I4" s="17" t="s">
        <v>48</v>
      </c>
      <c r="J4" s="18" t="s">
        <v>48</v>
      </c>
      <c r="K4" s="16" t="s">
        <v>12</v>
      </c>
      <c r="L4" s="17" t="s">
        <v>25</v>
      </c>
      <c r="M4" s="17" t="s">
        <v>14</v>
      </c>
      <c r="N4" s="17" t="s">
        <v>18</v>
      </c>
      <c r="O4" s="18" t="s">
        <v>18</v>
      </c>
      <c r="P4" s="23" t="s">
        <v>33</v>
      </c>
      <c r="Q4" s="16" t="s">
        <v>20</v>
      </c>
      <c r="R4" s="17" t="s">
        <v>7</v>
      </c>
      <c r="S4" s="17" t="s">
        <v>45</v>
      </c>
      <c r="T4" s="17" t="s">
        <v>48</v>
      </c>
      <c r="U4" s="18" t="s">
        <v>20</v>
      </c>
    </row>
    <row r="5" spans="1:21" x14ac:dyDescent="0.25">
      <c r="A5" s="16" t="s">
        <v>11</v>
      </c>
      <c r="B5" s="17" t="s">
        <v>20</v>
      </c>
      <c r="C5" s="17" t="s">
        <v>28</v>
      </c>
      <c r="D5" s="17" t="s">
        <v>11</v>
      </c>
      <c r="E5" s="17" t="s">
        <v>7</v>
      </c>
      <c r="F5" s="18" t="s">
        <v>9</v>
      </c>
      <c r="G5" s="16" t="s">
        <v>52</v>
      </c>
      <c r="H5" s="17" t="s">
        <v>39</v>
      </c>
      <c r="I5" s="17" t="s">
        <v>26</v>
      </c>
      <c r="J5" s="18" t="s">
        <v>52</v>
      </c>
      <c r="K5" s="16" t="s">
        <v>25</v>
      </c>
      <c r="L5" s="17" t="s">
        <v>20</v>
      </c>
      <c r="M5" s="17" t="s">
        <v>10</v>
      </c>
      <c r="N5" s="17" t="s">
        <v>10</v>
      </c>
      <c r="O5" s="18" t="s">
        <v>24</v>
      </c>
      <c r="P5" s="23" t="s">
        <v>48</v>
      </c>
      <c r="Q5" s="16" t="s">
        <v>23</v>
      </c>
      <c r="R5" s="17" t="s">
        <v>18</v>
      </c>
      <c r="S5" s="17" t="s">
        <v>20</v>
      </c>
      <c r="T5" s="17" t="s">
        <v>47</v>
      </c>
      <c r="U5" s="18" t="s">
        <v>35</v>
      </c>
    </row>
    <row r="6" spans="1:21" x14ac:dyDescent="0.25">
      <c r="A6" s="16" t="s">
        <v>9</v>
      </c>
      <c r="B6" s="17" t="s">
        <v>42</v>
      </c>
      <c r="C6" s="17" t="s">
        <v>44</v>
      </c>
      <c r="D6" s="17" t="s">
        <v>43</v>
      </c>
      <c r="E6" s="17" t="s">
        <v>14</v>
      </c>
      <c r="F6" s="18" t="s">
        <v>10</v>
      </c>
      <c r="G6" s="16" t="s">
        <v>39</v>
      </c>
      <c r="H6" s="17" t="s">
        <v>9</v>
      </c>
      <c r="I6" s="17" t="s">
        <v>52</v>
      </c>
      <c r="J6" s="18" t="s">
        <v>39</v>
      </c>
      <c r="K6" s="16" t="s">
        <v>30</v>
      </c>
      <c r="L6" s="17" t="s">
        <v>38</v>
      </c>
      <c r="M6" s="17" t="s">
        <v>33</v>
      </c>
      <c r="N6" s="17" t="s">
        <v>19</v>
      </c>
      <c r="O6" s="18" t="s">
        <v>30</v>
      </c>
      <c r="P6" s="23" t="s">
        <v>50</v>
      </c>
      <c r="Q6" s="16" t="s">
        <v>15</v>
      </c>
      <c r="R6" s="17" t="s">
        <v>23</v>
      </c>
      <c r="S6" s="17" t="s">
        <v>32</v>
      </c>
      <c r="T6" s="17" t="s">
        <v>33</v>
      </c>
      <c r="U6" s="18" t="s">
        <v>45</v>
      </c>
    </row>
    <row r="7" spans="1:21" x14ac:dyDescent="0.25">
      <c r="A7" s="16" t="s">
        <v>20</v>
      </c>
      <c r="B7" s="17" t="s">
        <v>50</v>
      </c>
      <c r="C7" s="17" t="s">
        <v>20</v>
      </c>
      <c r="D7" s="17" t="s">
        <v>22</v>
      </c>
      <c r="E7" s="17" t="s">
        <v>9</v>
      </c>
      <c r="F7" s="18" t="s">
        <v>11</v>
      </c>
      <c r="G7" s="16" t="s">
        <v>26</v>
      </c>
      <c r="H7" s="17" t="s">
        <v>52</v>
      </c>
      <c r="I7" s="17" t="s">
        <v>39</v>
      </c>
      <c r="J7" s="18" t="s">
        <v>35</v>
      </c>
      <c r="K7" s="16" t="s">
        <v>20</v>
      </c>
      <c r="L7" s="17" t="s">
        <v>12</v>
      </c>
      <c r="M7" s="17" t="s">
        <v>12</v>
      </c>
      <c r="N7" s="17" t="s">
        <v>14</v>
      </c>
      <c r="O7" s="18" t="s">
        <v>20</v>
      </c>
      <c r="P7" s="23" t="s">
        <v>47</v>
      </c>
      <c r="Q7" s="16" t="s">
        <v>26</v>
      </c>
      <c r="R7" s="17" t="s">
        <v>14</v>
      </c>
      <c r="S7" s="17" t="s">
        <v>23</v>
      </c>
      <c r="T7" s="17" t="s">
        <v>55</v>
      </c>
      <c r="U7" s="18" t="s">
        <v>43</v>
      </c>
    </row>
    <row r="8" spans="1:21" x14ac:dyDescent="0.25">
      <c r="A8" s="16" t="s">
        <v>8</v>
      </c>
      <c r="B8" s="17" t="s">
        <v>31</v>
      </c>
      <c r="C8" s="17" t="s">
        <v>8</v>
      </c>
      <c r="D8" s="17" t="s">
        <v>46</v>
      </c>
      <c r="E8" s="17" t="s">
        <v>15</v>
      </c>
      <c r="F8" s="18" t="s">
        <v>12</v>
      </c>
      <c r="G8" s="16" t="s">
        <v>27</v>
      </c>
      <c r="H8" s="17" t="s">
        <v>27</v>
      </c>
      <c r="I8" s="17" t="s">
        <v>55</v>
      </c>
      <c r="J8" s="18" t="s">
        <v>27</v>
      </c>
      <c r="K8" s="16" t="s">
        <v>15</v>
      </c>
      <c r="L8" s="17" t="s">
        <v>43</v>
      </c>
      <c r="M8" s="17" t="s">
        <v>49</v>
      </c>
      <c r="N8" s="17" t="s">
        <v>27</v>
      </c>
      <c r="O8" s="18" t="s">
        <v>12</v>
      </c>
      <c r="P8" s="23" t="s">
        <v>57</v>
      </c>
      <c r="Q8" s="16" t="s">
        <v>48</v>
      </c>
      <c r="R8" s="17" t="s">
        <v>10</v>
      </c>
      <c r="S8" s="17" t="s">
        <v>16</v>
      </c>
      <c r="T8" s="17" t="s">
        <v>52</v>
      </c>
      <c r="U8" s="18" t="s">
        <v>48</v>
      </c>
    </row>
    <row r="9" spans="1:21" x14ac:dyDescent="0.25">
      <c r="A9" s="16" t="s">
        <v>7</v>
      </c>
      <c r="B9" s="17" t="s">
        <v>9</v>
      </c>
      <c r="C9" s="17" t="s">
        <v>27</v>
      </c>
      <c r="D9" s="17" t="s">
        <v>13</v>
      </c>
      <c r="E9" s="17" t="s">
        <v>20</v>
      </c>
      <c r="F9" s="18" t="s">
        <v>13</v>
      </c>
      <c r="G9" s="16" t="s">
        <v>9</v>
      </c>
      <c r="H9" s="17" t="s">
        <v>13</v>
      </c>
      <c r="I9" s="17" t="s">
        <v>27</v>
      </c>
      <c r="J9" s="18" t="s">
        <v>55</v>
      </c>
      <c r="K9" s="16" t="s">
        <v>24</v>
      </c>
      <c r="L9" s="17" t="s">
        <v>49</v>
      </c>
      <c r="M9" s="17" t="s">
        <v>28</v>
      </c>
      <c r="N9" s="17" t="s">
        <v>23</v>
      </c>
      <c r="O9" s="18" t="s">
        <v>16</v>
      </c>
      <c r="P9" s="23" t="s">
        <v>52</v>
      </c>
      <c r="Q9" s="16" t="s">
        <v>41</v>
      </c>
      <c r="R9" s="17" t="s">
        <v>8</v>
      </c>
      <c r="S9" s="17" t="s">
        <v>8</v>
      </c>
      <c r="T9" s="17" t="s">
        <v>54</v>
      </c>
      <c r="U9" s="18" t="s">
        <v>26</v>
      </c>
    </row>
    <row r="10" spans="1:21" x14ac:dyDescent="0.25">
      <c r="A10" s="16" t="s">
        <v>18</v>
      </c>
      <c r="B10" s="17" t="s">
        <v>24</v>
      </c>
      <c r="C10" s="17" t="s">
        <v>13</v>
      </c>
      <c r="D10" s="17" t="s">
        <v>41</v>
      </c>
      <c r="E10" s="17" t="s">
        <v>30</v>
      </c>
      <c r="F10" s="18" t="s">
        <v>14</v>
      </c>
      <c r="G10" s="16" t="s">
        <v>35</v>
      </c>
      <c r="H10" s="17" t="s">
        <v>26</v>
      </c>
      <c r="I10" s="17" t="s">
        <v>50</v>
      </c>
      <c r="J10" s="18" t="s">
        <v>50</v>
      </c>
      <c r="K10" s="16" t="s">
        <v>10</v>
      </c>
      <c r="L10" s="17" t="s">
        <v>23</v>
      </c>
      <c r="M10" s="17" t="s">
        <v>15</v>
      </c>
      <c r="N10" s="17" t="s">
        <v>11</v>
      </c>
      <c r="O10" s="18" t="s">
        <v>10</v>
      </c>
      <c r="P10" s="23" t="s">
        <v>27</v>
      </c>
      <c r="Q10" s="16" t="s">
        <v>43</v>
      </c>
      <c r="R10" s="17" t="s">
        <v>16</v>
      </c>
      <c r="S10" s="17" t="s">
        <v>30</v>
      </c>
      <c r="T10" s="17" t="s">
        <v>26</v>
      </c>
      <c r="U10" s="18" t="s">
        <v>47</v>
      </c>
    </row>
    <row r="11" spans="1:21" x14ac:dyDescent="0.25">
      <c r="A11" s="16" t="s">
        <v>44</v>
      </c>
      <c r="B11" s="17" t="s">
        <v>12</v>
      </c>
      <c r="C11" s="17" t="s">
        <v>15</v>
      </c>
      <c r="D11" s="17" t="s">
        <v>20</v>
      </c>
      <c r="E11" s="17" t="s">
        <v>19</v>
      </c>
      <c r="F11" s="18" t="s">
        <v>15</v>
      </c>
      <c r="G11" s="16" t="s">
        <v>55</v>
      </c>
      <c r="H11" s="17" t="s">
        <v>35</v>
      </c>
      <c r="I11" s="17" t="s">
        <v>9</v>
      </c>
      <c r="J11" s="18" t="s">
        <v>13</v>
      </c>
      <c r="K11" s="16" t="s">
        <v>14</v>
      </c>
      <c r="L11" s="17" t="s">
        <v>42</v>
      </c>
      <c r="M11" s="17" t="s">
        <v>30</v>
      </c>
      <c r="N11" s="17" t="s">
        <v>30</v>
      </c>
      <c r="O11" s="18" t="s">
        <v>25</v>
      </c>
      <c r="P11" s="23" t="s">
        <v>51</v>
      </c>
      <c r="Q11" s="16" t="s">
        <v>35</v>
      </c>
      <c r="R11" s="17" t="s">
        <v>30</v>
      </c>
      <c r="S11" s="17" t="s">
        <v>12</v>
      </c>
      <c r="T11" s="17" t="s">
        <v>31</v>
      </c>
      <c r="U11" s="18" t="s">
        <v>16</v>
      </c>
    </row>
    <row r="12" spans="1:21" x14ac:dyDescent="0.25">
      <c r="A12" s="16" t="s">
        <v>23</v>
      </c>
      <c r="B12" s="17" t="s">
        <v>39</v>
      </c>
      <c r="C12" s="17" t="s">
        <v>32</v>
      </c>
      <c r="D12" s="17" t="s">
        <v>29</v>
      </c>
      <c r="E12" s="17" t="s">
        <v>32</v>
      </c>
      <c r="F12" s="18" t="s">
        <v>16</v>
      </c>
      <c r="G12" s="16" t="s">
        <v>13</v>
      </c>
      <c r="H12" s="17" t="s">
        <v>20</v>
      </c>
      <c r="I12" s="17" t="s">
        <v>45</v>
      </c>
      <c r="J12" s="18" t="s">
        <v>26</v>
      </c>
      <c r="K12" s="16" t="s">
        <v>46</v>
      </c>
      <c r="L12" s="17" t="s">
        <v>30</v>
      </c>
      <c r="M12" s="17" t="s">
        <v>7</v>
      </c>
      <c r="N12" s="17" t="s">
        <v>51</v>
      </c>
      <c r="O12" s="18" t="s">
        <v>38</v>
      </c>
      <c r="P12" s="23" t="s">
        <v>9</v>
      </c>
      <c r="Q12" s="16" t="s">
        <v>16</v>
      </c>
      <c r="R12" s="17" t="s">
        <v>24</v>
      </c>
      <c r="S12" s="17" t="s">
        <v>43</v>
      </c>
      <c r="T12" s="17" t="s">
        <v>45</v>
      </c>
      <c r="U12" s="18" t="s">
        <v>24</v>
      </c>
    </row>
    <row r="13" spans="1:21" x14ac:dyDescent="0.25">
      <c r="A13" s="16" t="s">
        <v>22</v>
      </c>
      <c r="B13" s="17" t="s">
        <v>21</v>
      </c>
      <c r="C13" s="17" t="s">
        <v>30</v>
      </c>
      <c r="D13" s="17" t="s">
        <v>50</v>
      </c>
      <c r="E13" s="17" t="s">
        <v>16</v>
      </c>
      <c r="F13" s="18" t="s">
        <v>17</v>
      </c>
      <c r="G13" s="16" t="s">
        <v>50</v>
      </c>
      <c r="H13" s="17" t="s">
        <v>45</v>
      </c>
      <c r="I13" s="17" t="s">
        <v>35</v>
      </c>
      <c r="J13" s="18" t="s">
        <v>42</v>
      </c>
      <c r="K13" s="16" t="s">
        <v>16</v>
      </c>
      <c r="L13" s="17" t="s">
        <v>19</v>
      </c>
      <c r="M13" s="17" t="s">
        <v>11</v>
      </c>
      <c r="N13" s="17" t="s">
        <v>32</v>
      </c>
      <c r="O13" s="18" t="s">
        <v>7</v>
      </c>
      <c r="P13" s="23" t="s">
        <v>13</v>
      </c>
      <c r="Q13" s="16" t="s">
        <v>33</v>
      </c>
      <c r="R13" s="17" t="s">
        <v>45</v>
      </c>
      <c r="S13" s="17" t="s">
        <v>41</v>
      </c>
      <c r="T13" s="17" t="s">
        <v>41</v>
      </c>
      <c r="U13" s="18" t="s">
        <v>12</v>
      </c>
    </row>
    <row r="14" spans="1:21" x14ac:dyDescent="0.25">
      <c r="A14" s="16" t="s">
        <v>15</v>
      </c>
      <c r="B14" s="17" t="s">
        <v>48</v>
      </c>
      <c r="C14" s="17" t="s">
        <v>49</v>
      </c>
      <c r="D14" s="17" t="s">
        <v>18</v>
      </c>
      <c r="E14" s="17" t="s">
        <v>10</v>
      </c>
      <c r="F14" s="18" t="s">
        <v>18</v>
      </c>
      <c r="G14" s="16" t="s">
        <v>45</v>
      </c>
      <c r="H14" s="17" t="s">
        <v>37</v>
      </c>
      <c r="I14" s="17" t="s">
        <v>25</v>
      </c>
      <c r="J14" s="18" t="s">
        <v>9</v>
      </c>
      <c r="K14" s="16" t="s">
        <v>19</v>
      </c>
      <c r="L14" s="17" t="s">
        <v>46</v>
      </c>
      <c r="M14" s="17" t="s">
        <v>48</v>
      </c>
      <c r="N14" s="17" t="s">
        <v>46</v>
      </c>
      <c r="O14" s="18" t="s">
        <v>46</v>
      </c>
      <c r="P14" s="23" t="s">
        <v>28</v>
      </c>
      <c r="Q14" s="16" t="s">
        <v>47</v>
      </c>
      <c r="R14" s="17" t="s">
        <v>38</v>
      </c>
      <c r="S14" s="17" t="s">
        <v>26</v>
      </c>
      <c r="T14" s="17" t="s">
        <v>35</v>
      </c>
      <c r="U14" s="18" t="s">
        <v>38</v>
      </c>
    </row>
    <row r="15" spans="1:21" x14ac:dyDescent="0.25">
      <c r="A15" s="16" t="s">
        <v>28</v>
      </c>
      <c r="B15" s="17" t="s">
        <v>49</v>
      </c>
      <c r="C15" s="17" t="s">
        <v>42</v>
      </c>
      <c r="D15" s="17" t="s">
        <v>12</v>
      </c>
      <c r="E15" s="17" t="s">
        <v>27</v>
      </c>
      <c r="F15" s="18" t="s">
        <v>19</v>
      </c>
      <c r="G15" s="16" t="s">
        <v>20</v>
      </c>
      <c r="H15" s="22" t="s">
        <v>55</v>
      </c>
      <c r="I15" s="17" t="s">
        <v>13</v>
      </c>
      <c r="J15" s="18" t="s">
        <v>31</v>
      </c>
      <c r="K15" s="16" t="s">
        <v>28</v>
      </c>
      <c r="L15" s="17" t="s">
        <v>28</v>
      </c>
      <c r="M15" s="17" t="s">
        <v>9</v>
      </c>
      <c r="N15" s="17" t="s">
        <v>12</v>
      </c>
      <c r="O15" s="18" t="s">
        <v>14</v>
      </c>
      <c r="P15" s="23" t="s">
        <v>42</v>
      </c>
      <c r="Q15" s="16" t="s">
        <v>24</v>
      </c>
      <c r="R15" s="17" t="s">
        <v>49</v>
      </c>
      <c r="S15" s="17" t="s">
        <v>38</v>
      </c>
      <c r="T15" s="17" t="s">
        <v>49</v>
      </c>
      <c r="U15" s="18" t="s">
        <v>41</v>
      </c>
    </row>
    <row r="16" spans="1:21" x14ac:dyDescent="0.25">
      <c r="A16" s="16" t="s">
        <v>12</v>
      </c>
      <c r="B16" s="17" t="s">
        <v>37</v>
      </c>
      <c r="C16" s="17" t="s">
        <v>29</v>
      </c>
      <c r="D16" s="17" t="s">
        <v>45</v>
      </c>
      <c r="E16" s="17" t="s">
        <v>12</v>
      </c>
      <c r="F16" s="18" t="s">
        <v>20</v>
      </c>
      <c r="G16" s="16" t="s">
        <v>37</v>
      </c>
      <c r="H16" s="22" t="s">
        <v>50</v>
      </c>
      <c r="I16" s="17" t="s">
        <v>20</v>
      </c>
      <c r="J16" s="18" t="s">
        <v>54</v>
      </c>
      <c r="K16" s="16" t="s">
        <v>49</v>
      </c>
      <c r="L16" s="17" t="s">
        <v>16</v>
      </c>
      <c r="M16" s="17" t="s">
        <v>22</v>
      </c>
      <c r="N16" s="17" t="s">
        <v>25</v>
      </c>
      <c r="O16" s="18" t="s">
        <v>49</v>
      </c>
      <c r="P16" s="23" t="s">
        <v>49</v>
      </c>
      <c r="Q16" s="16" t="s">
        <v>13</v>
      </c>
      <c r="R16" s="17" t="s">
        <v>20</v>
      </c>
      <c r="S16" s="17" t="s">
        <v>24</v>
      </c>
      <c r="T16" s="17" t="s">
        <v>20</v>
      </c>
      <c r="U16" s="18" t="s">
        <v>33</v>
      </c>
    </row>
    <row r="17" spans="1:21" x14ac:dyDescent="0.25">
      <c r="A17" s="16" t="s">
        <v>19</v>
      </c>
      <c r="B17" s="17" t="s">
        <v>28</v>
      </c>
      <c r="C17" s="17" t="s">
        <v>9</v>
      </c>
      <c r="D17" s="17" t="s">
        <v>23</v>
      </c>
      <c r="E17" s="17" t="s">
        <v>23</v>
      </c>
      <c r="F17" s="18" t="s">
        <v>21</v>
      </c>
      <c r="G17" s="16" t="s">
        <v>54</v>
      </c>
      <c r="H17" s="22" t="s">
        <v>12</v>
      </c>
      <c r="I17" s="17" t="s">
        <v>54</v>
      </c>
      <c r="J17" s="18" t="s">
        <v>37</v>
      </c>
      <c r="K17" s="16" t="s">
        <v>38</v>
      </c>
      <c r="L17" s="17" t="s">
        <v>41</v>
      </c>
      <c r="M17" s="17" t="s">
        <v>31</v>
      </c>
      <c r="N17" s="17" t="s">
        <v>7</v>
      </c>
      <c r="O17" s="18" t="s">
        <v>33</v>
      </c>
      <c r="P17" s="24" t="s">
        <v>31</v>
      </c>
      <c r="Q17" s="16" t="s">
        <v>14</v>
      </c>
      <c r="R17" s="17" t="s">
        <v>27</v>
      </c>
      <c r="S17" s="17" t="s">
        <v>53</v>
      </c>
      <c r="T17" s="17" t="s">
        <v>21</v>
      </c>
      <c r="U17" s="18" t="s">
        <v>25</v>
      </c>
    </row>
    <row r="18" spans="1:21" x14ac:dyDescent="0.25">
      <c r="A18" s="16" t="s">
        <v>14</v>
      </c>
      <c r="B18" s="17" t="s">
        <v>27</v>
      </c>
      <c r="C18" s="17" t="s">
        <v>51</v>
      </c>
      <c r="D18" s="17" t="s">
        <v>7</v>
      </c>
      <c r="E18" s="17" t="s">
        <v>28</v>
      </c>
      <c r="F18" s="18" t="s">
        <v>22</v>
      </c>
      <c r="G18" s="16" t="s">
        <v>47</v>
      </c>
      <c r="H18" s="22" t="s">
        <v>24</v>
      </c>
      <c r="I18" s="17" t="s">
        <v>37</v>
      </c>
      <c r="J18" s="18" t="s">
        <v>47</v>
      </c>
      <c r="K18" s="16" t="s">
        <v>8</v>
      </c>
      <c r="L18" s="17" t="s">
        <v>51</v>
      </c>
      <c r="M18" s="17" t="s">
        <v>25</v>
      </c>
      <c r="N18" s="17" t="s">
        <v>44</v>
      </c>
      <c r="O18" s="18" t="s">
        <v>8</v>
      </c>
      <c r="P18" s="23" t="s">
        <v>11</v>
      </c>
      <c r="Q18" s="16" t="s">
        <v>12</v>
      </c>
      <c r="R18" s="17" t="s">
        <v>44</v>
      </c>
      <c r="S18" s="17" t="s">
        <v>18</v>
      </c>
      <c r="T18" s="17" t="s">
        <v>13</v>
      </c>
      <c r="U18" s="18" t="s">
        <v>17</v>
      </c>
    </row>
    <row r="19" spans="1:21" x14ac:dyDescent="0.25">
      <c r="A19" s="16" t="s">
        <v>29</v>
      </c>
      <c r="B19" s="17" t="s">
        <v>45</v>
      </c>
      <c r="C19" s="17" t="s">
        <v>18</v>
      </c>
      <c r="D19" s="17" t="s">
        <v>19</v>
      </c>
      <c r="E19" s="17" t="s">
        <v>13</v>
      </c>
      <c r="F19" s="18" t="s">
        <v>23</v>
      </c>
      <c r="G19" s="16" t="s">
        <v>12</v>
      </c>
      <c r="H19" s="17" t="s">
        <v>54</v>
      </c>
      <c r="I19" s="17" t="s">
        <v>47</v>
      </c>
      <c r="J19" s="18" t="s">
        <v>45</v>
      </c>
      <c r="K19" s="16" t="s">
        <v>33</v>
      </c>
      <c r="L19" s="17" t="s">
        <v>53</v>
      </c>
      <c r="M19" s="17" t="s">
        <v>19</v>
      </c>
      <c r="N19" s="17" t="s">
        <v>20</v>
      </c>
      <c r="O19" s="18" t="s">
        <v>28</v>
      </c>
      <c r="P19" s="23" t="s">
        <v>54</v>
      </c>
      <c r="Q19" s="16" t="s">
        <v>38</v>
      </c>
      <c r="R19" s="17" t="s">
        <v>43</v>
      </c>
      <c r="S19" s="17" t="s">
        <v>17</v>
      </c>
      <c r="T19" s="17" t="s">
        <v>39</v>
      </c>
      <c r="U19" s="18" t="s">
        <v>10</v>
      </c>
    </row>
    <row r="20" spans="1:21" x14ac:dyDescent="0.25">
      <c r="A20" s="16" t="s">
        <v>43</v>
      </c>
      <c r="B20" s="17" t="s">
        <v>22</v>
      </c>
      <c r="C20" s="17" t="s">
        <v>31</v>
      </c>
      <c r="D20" s="17" t="s">
        <v>32</v>
      </c>
      <c r="E20" s="17" t="s">
        <v>45</v>
      </c>
      <c r="F20" s="18" t="s">
        <v>24</v>
      </c>
      <c r="G20" s="16" t="s">
        <v>25</v>
      </c>
      <c r="H20" s="17" t="s">
        <v>25</v>
      </c>
      <c r="I20" s="17" t="s">
        <v>24</v>
      </c>
      <c r="J20" s="18" t="s">
        <v>56</v>
      </c>
      <c r="K20" s="16" t="s">
        <v>23</v>
      </c>
      <c r="L20" s="17" t="s">
        <v>33</v>
      </c>
      <c r="M20" s="17" t="s">
        <v>35</v>
      </c>
      <c r="N20" s="17" t="s">
        <v>28</v>
      </c>
      <c r="O20" s="18" t="s">
        <v>45</v>
      </c>
      <c r="P20" s="23" t="s">
        <v>39</v>
      </c>
      <c r="Q20" s="16" t="s">
        <v>50</v>
      </c>
      <c r="R20" s="17" t="s">
        <v>12</v>
      </c>
      <c r="S20" s="17" t="s">
        <v>27</v>
      </c>
      <c r="T20" s="17" t="s">
        <v>57</v>
      </c>
      <c r="U20" s="18" t="s">
        <v>13</v>
      </c>
    </row>
    <row r="21" spans="1:21" x14ac:dyDescent="0.25">
      <c r="A21" s="16" t="s">
        <v>16</v>
      </c>
      <c r="B21" s="17" t="s">
        <v>36</v>
      </c>
      <c r="C21" s="17" t="s">
        <v>43</v>
      </c>
      <c r="D21" s="17" t="s">
        <v>57</v>
      </c>
      <c r="E21" s="17" t="s">
        <v>43</v>
      </c>
      <c r="F21" s="18" t="s">
        <v>25</v>
      </c>
      <c r="G21" s="16" t="s">
        <v>24</v>
      </c>
      <c r="H21" s="17" t="s">
        <v>42</v>
      </c>
      <c r="I21" s="17" t="s">
        <v>57</v>
      </c>
      <c r="J21" s="18" t="s">
        <v>20</v>
      </c>
      <c r="K21" s="16" t="s">
        <v>11</v>
      </c>
      <c r="L21" s="17" t="s">
        <v>27</v>
      </c>
      <c r="M21" s="17" t="s">
        <v>16</v>
      </c>
      <c r="N21" s="17" t="s">
        <v>43</v>
      </c>
      <c r="O21" s="18" t="s">
        <v>42</v>
      </c>
      <c r="P21" s="23" t="s">
        <v>23</v>
      </c>
      <c r="Q21" s="16" t="s">
        <v>9</v>
      </c>
      <c r="R21" s="17" t="s">
        <v>17</v>
      </c>
      <c r="S21" s="17" t="s">
        <v>42</v>
      </c>
      <c r="T21" s="17" t="s">
        <v>42</v>
      </c>
      <c r="U21" s="18" t="s">
        <v>14</v>
      </c>
    </row>
    <row r="22" spans="1:21" x14ac:dyDescent="0.25">
      <c r="A22" s="16" t="s">
        <v>10</v>
      </c>
      <c r="B22" s="17" t="s">
        <v>16</v>
      </c>
      <c r="C22" s="17" t="s">
        <v>19</v>
      </c>
      <c r="D22" s="17" t="s">
        <v>14</v>
      </c>
      <c r="E22" s="17" t="s">
        <v>44</v>
      </c>
      <c r="F22" s="18" t="s">
        <v>26</v>
      </c>
      <c r="G22" s="16" t="s">
        <v>42</v>
      </c>
      <c r="H22" s="17" t="s">
        <v>16</v>
      </c>
      <c r="I22" s="17" t="s">
        <v>12</v>
      </c>
      <c r="J22" s="18" t="s">
        <v>21</v>
      </c>
      <c r="K22" s="16" t="s">
        <v>7</v>
      </c>
      <c r="L22" s="17" t="s">
        <v>8</v>
      </c>
      <c r="M22" s="17" t="s">
        <v>46</v>
      </c>
      <c r="N22" s="17" t="s">
        <v>15</v>
      </c>
      <c r="O22" s="18" t="s">
        <v>43</v>
      </c>
      <c r="P22" s="23" t="s">
        <v>35</v>
      </c>
      <c r="Q22" s="16" t="s">
        <v>8</v>
      </c>
      <c r="R22" s="17" t="s">
        <v>32</v>
      </c>
      <c r="S22" s="17" t="s">
        <v>25</v>
      </c>
      <c r="T22" s="17" t="s">
        <v>51</v>
      </c>
      <c r="U22" s="18" t="s">
        <v>52</v>
      </c>
    </row>
    <row r="23" spans="1:21" x14ac:dyDescent="0.25">
      <c r="A23" s="16" t="s">
        <v>32</v>
      </c>
      <c r="B23" s="17" t="s">
        <v>11</v>
      </c>
      <c r="C23" s="17" t="s">
        <v>10</v>
      </c>
      <c r="D23" s="17" t="s">
        <v>33</v>
      </c>
      <c r="E23" s="17" t="s">
        <v>11</v>
      </c>
      <c r="F23" s="18" t="s">
        <v>27</v>
      </c>
      <c r="G23" s="16" t="s">
        <v>56</v>
      </c>
      <c r="H23" s="17" t="s">
        <v>56</v>
      </c>
      <c r="I23" s="17" t="s">
        <v>16</v>
      </c>
      <c r="J23" s="18" t="s">
        <v>51</v>
      </c>
      <c r="K23" s="16" t="s">
        <v>41</v>
      </c>
      <c r="L23" s="17" t="s">
        <v>57</v>
      </c>
      <c r="M23" s="17" t="s">
        <v>13</v>
      </c>
      <c r="N23" s="17" t="s">
        <v>41</v>
      </c>
      <c r="O23" s="18" t="s">
        <v>21</v>
      </c>
      <c r="P23" s="23" t="s">
        <v>26</v>
      </c>
      <c r="Q23" s="16" t="s">
        <v>7</v>
      </c>
      <c r="R23" s="17" t="s">
        <v>13</v>
      </c>
      <c r="S23" s="17" t="s">
        <v>14</v>
      </c>
      <c r="T23" s="17" t="s">
        <v>27</v>
      </c>
      <c r="U23" s="18" t="s">
        <v>21</v>
      </c>
    </row>
    <row r="24" spans="1:21" x14ac:dyDescent="0.25">
      <c r="A24" s="16" t="s">
        <v>30</v>
      </c>
      <c r="B24" s="17" t="s">
        <v>23</v>
      </c>
      <c r="C24" s="17" t="s">
        <v>7</v>
      </c>
      <c r="D24" s="17" t="s">
        <v>9</v>
      </c>
      <c r="E24" s="17" t="s">
        <v>25</v>
      </c>
      <c r="F24" s="18" t="s">
        <v>28</v>
      </c>
      <c r="G24" s="16" t="s">
        <v>34</v>
      </c>
      <c r="H24" s="17" t="s">
        <v>47</v>
      </c>
      <c r="I24" s="17" t="s">
        <v>56</v>
      </c>
      <c r="J24" s="18" t="s">
        <v>23</v>
      </c>
      <c r="K24" s="16" t="s">
        <v>27</v>
      </c>
      <c r="L24" s="17" t="s">
        <v>54</v>
      </c>
      <c r="M24" s="17" t="s">
        <v>55</v>
      </c>
      <c r="N24" s="17" t="s">
        <v>22</v>
      </c>
      <c r="O24" s="18" t="s">
        <v>35</v>
      </c>
      <c r="P24" s="23" t="s">
        <v>41</v>
      </c>
      <c r="Q24" s="16" t="s">
        <v>46</v>
      </c>
      <c r="R24" s="17" t="s">
        <v>42</v>
      </c>
      <c r="S24" s="17" t="s">
        <v>10</v>
      </c>
      <c r="T24" s="17" t="s">
        <v>9</v>
      </c>
      <c r="U24" s="18" t="s">
        <v>56</v>
      </c>
    </row>
    <row r="25" spans="1:21" x14ac:dyDescent="0.25">
      <c r="A25" s="16" t="s">
        <v>45</v>
      </c>
      <c r="B25" s="17" t="s">
        <v>44</v>
      </c>
      <c r="C25" s="17" t="s">
        <v>22</v>
      </c>
      <c r="D25" s="17" t="s">
        <v>42</v>
      </c>
      <c r="E25" s="17" t="s">
        <v>22</v>
      </c>
      <c r="F25" s="18" t="s">
        <v>29</v>
      </c>
      <c r="G25" s="16" t="s">
        <v>31</v>
      </c>
      <c r="H25" s="17" t="s">
        <v>34</v>
      </c>
      <c r="I25" s="17" t="s">
        <v>34</v>
      </c>
      <c r="J25" s="18" t="s">
        <v>12</v>
      </c>
      <c r="K25" s="16" t="s">
        <v>43</v>
      </c>
      <c r="L25" s="17" t="s">
        <v>44</v>
      </c>
      <c r="M25" s="17" t="s">
        <v>39</v>
      </c>
      <c r="N25" s="17" t="s">
        <v>16</v>
      </c>
      <c r="O25" s="18" t="s">
        <v>41</v>
      </c>
      <c r="P25" s="23" t="s">
        <v>46</v>
      </c>
      <c r="Q25" s="16" t="s">
        <v>27</v>
      </c>
      <c r="R25" s="17" t="s">
        <v>39</v>
      </c>
      <c r="S25" s="17" t="s">
        <v>7</v>
      </c>
      <c r="T25" s="17" t="s">
        <v>34</v>
      </c>
      <c r="U25" s="18" t="s">
        <v>30</v>
      </c>
    </row>
    <row r="26" spans="1:21" x14ac:dyDescent="0.25">
      <c r="A26" s="16" t="s">
        <v>33</v>
      </c>
      <c r="B26" s="17" t="s">
        <v>53</v>
      </c>
      <c r="C26" s="17" t="s">
        <v>14</v>
      </c>
      <c r="D26" s="17" t="s">
        <v>15</v>
      </c>
      <c r="E26" s="17" t="s">
        <v>26</v>
      </c>
      <c r="F26" s="18" t="s">
        <v>30</v>
      </c>
      <c r="G26" s="16" t="s">
        <v>57</v>
      </c>
      <c r="H26" s="17" t="s">
        <v>22</v>
      </c>
      <c r="I26" s="17" t="s">
        <v>42</v>
      </c>
      <c r="J26" s="18" t="s">
        <v>34</v>
      </c>
      <c r="K26" s="16" t="s">
        <v>22</v>
      </c>
      <c r="L26" s="17" t="s">
        <v>15</v>
      </c>
      <c r="M26" s="17" t="s">
        <v>50</v>
      </c>
      <c r="N26" s="17" t="s">
        <v>55</v>
      </c>
      <c r="O26" s="18" t="s">
        <v>19</v>
      </c>
      <c r="P26" s="23" t="s">
        <v>19</v>
      </c>
      <c r="Q26" s="16" t="s">
        <v>42</v>
      </c>
      <c r="R26" s="17" t="s">
        <v>22</v>
      </c>
      <c r="S26" s="17" t="s">
        <v>34</v>
      </c>
      <c r="T26" s="17" t="s">
        <v>43</v>
      </c>
      <c r="U26" s="18" t="s">
        <v>46</v>
      </c>
    </row>
    <row r="27" spans="1:21" x14ac:dyDescent="0.25">
      <c r="A27" s="16" t="s">
        <v>42</v>
      </c>
      <c r="B27" s="17" t="s">
        <v>43</v>
      </c>
      <c r="C27" s="17" t="s">
        <v>34</v>
      </c>
      <c r="D27" s="17" t="s">
        <v>8</v>
      </c>
      <c r="E27" s="17" t="s">
        <v>29</v>
      </c>
      <c r="F27" s="18" t="s">
        <v>31</v>
      </c>
      <c r="G27" s="16" t="s">
        <v>43</v>
      </c>
      <c r="H27" s="17" t="s">
        <v>36</v>
      </c>
      <c r="I27" s="17" t="s">
        <v>51</v>
      </c>
      <c r="J27" s="18" t="s">
        <v>53</v>
      </c>
      <c r="K27" s="16" t="s">
        <v>42</v>
      </c>
      <c r="L27" s="17" t="s">
        <v>11</v>
      </c>
      <c r="M27" s="17" t="s">
        <v>57</v>
      </c>
      <c r="N27" s="17" t="s">
        <v>24</v>
      </c>
      <c r="O27" s="18" t="s">
        <v>39</v>
      </c>
      <c r="P27" s="23" t="s">
        <v>15</v>
      </c>
      <c r="Q27" s="16" t="s">
        <v>30</v>
      </c>
      <c r="R27" s="17" t="s">
        <v>41</v>
      </c>
      <c r="S27" s="17" t="s">
        <v>9</v>
      </c>
      <c r="T27" s="17" t="s">
        <v>11</v>
      </c>
      <c r="U27" s="18" t="s">
        <v>40</v>
      </c>
    </row>
    <row r="28" spans="1:21" x14ac:dyDescent="0.25">
      <c r="A28" s="16" t="s">
        <v>46</v>
      </c>
      <c r="B28" s="17" t="s">
        <v>38</v>
      </c>
      <c r="C28" s="17" t="s">
        <v>53</v>
      </c>
      <c r="D28" s="17" t="s">
        <v>40</v>
      </c>
      <c r="E28" s="17" t="s">
        <v>46</v>
      </c>
      <c r="F28" s="18" t="s">
        <v>32</v>
      </c>
      <c r="G28" s="16" t="s">
        <v>21</v>
      </c>
      <c r="H28" s="17" t="s">
        <v>43</v>
      </c>
      <c r="I28" s="17" t="s">
        <v>36</v>
      </c>
      <c r="J28" s="18" t="s">
        <v>57</v>
      </c>
      <c r="K28" s="16" t="s">
        <v>51</v>
      </c>
      <c r="L28" s="17" t="s">
        <v>48</v>
      </c>
      <c r="M28" s="17" t="s">
        <v>26</v>
      </c>
      <c r="N28" s="17" t="s">
        <v>49</v>
      </c>
      <c r="O28" s="18" t="s">
        <v>17</v>
      </c>
      <c r="P28" s="23" t="s">
        <v>56</v>
      </c>
      <c r="Q28" s="16" t="s">
        <v>10</v>
      </c>
      <c r="R28" s="17" t="s">
        <v>25</v>
      </c>
      <c r="S28" s="17" t="s">
        <v>46</v>
      </c>
      <c r="T28" s="17" t="s">
        <v>37</v>
      </c>
      <c r="U28" s="18" t="s">
        <v>53</v>
      </c>
    </row>
    <row r="29" spans="1:21" x14ac:dyDescent="0.25">
      <c r="A29" s="16" t="s">
        <v>31</v>
      </c>
      <c r="B29" s="17" t="s">
        <v>35</v>
      </c>
      <c r="C29" s="17" t="s">
        <v>46</v>
      </c>
      <c r="D29" s="17" t="s">
        <v>53</v>
      </c>
      <c r="E29" s="17" t="s">
        <v>37</v>
      </c>
      <c r="F29" s="18" t="s">
        <v>33</v>
      </c>
      <c r="G29" s="16" t="s">
        <v>40</v>
      </c>
      <c r="H29" s="17" t="s">
        <v>23</v>
      </c>
      <c r="I29" s="17" t="s">
        <v>41</v>
      </c>
      <c r="J29" s="18" t="s">
        <v>24</v>
      </c>
      <c r="K29" s="16" t="s">
        <v>32</v>
      </c>
      <c r="L29" s="17" t="s">
        <v>22</v>
      </c>
      <c r="M29" s="17" t="s">
        <v>27</v>
      </c>
      <c r="N29" s="17" t="s">
        <v>38</v>
      </c>
      <c r="O29" s="18" t="s">
        <v>9</v>
      </c>
      <c r="P29" s="23" t="s">
        <v>24</v>
      </c>
      <c r="Q29" s="16" t="s">
        <v>49</v>
      </c>
      <c r="R29" s="17" t="s">
        <v>9</v>
      </c>
      <c r="S29" s="17" t="s">
        <v>11</v>
      </c>
      <c r="T29" s="17" t="s">
        <v>15</v>
      </c>
      <c r="U29" s="18" t="s">
        <v>15</v>
      </c>
    </row>
    <row r="30" spans="1:21" x14ac:dyDescent="0.25">
      <c r="A30" s="16" t="s">
        <v>36</v>
      </c>
      <c r="B30" s="17" t="s">
        <v>47</v>
      </c>
      <c r="C30" s="17" t="s">
        <v>45</v>
      </c>
      <c r="D30" s="17" t="s">
        <v>28</v>
      </c>
      <c r="E30" s="17" t="s">
        <v>40</v>
      </c>
      <c r="F30" s="18" t="s">
        <v>34</v>
      </c>
      <c r="G30" s="16" t="s">
        <v>16</v>
      </c>
      <c r="H30" s="17" t="s">
        <v>31</v>
      </c>
      <c r="I30" s="17" t="s">
        <v>43</v>
      </c>
      <c r="J30" s="18" t="s">
        <v>40</v>
      </c>
      <c r="K30" s="16" t="s">
        <v>48</v>
      </c>
      <c r="L30" s="17" t="s">
        <v>29</v>
      </c>
      <c r="M30" s="17" t="s">
        <v>41</v>
      </c>
      <c r="N30" s="17" t="s">
        <v>29</v>
      </c>
      <c r="O30" s="18" t="s">
        <v>11</v>
      </c>
      <c r="P30" s="23" t="s">
        <v>29</v>
      </c>
      <c r="Q30" s="16" t="s">
        <v>21</v>
      </c>
      <c r="R30" s="17" t="s">
        <v>53</v>
      </c>
      <c r="S30" s="17" t="s">
        <v>31</v>
      </c>
      <c r="T30" s="17" t="s">
        <v>7</v>
      </c>
      <c r="U30" s="18" t="s">
        <v>9</v>
      </c>
    </row>
    <row r="31" spans="1:21" x14ac:dyDescent="0.25">
      <c r="A31" s="16" t="s">
        <v>49</v>
      </c>
      <c r="B31" s="17" t="s">
        <v>55</v>
      </c>
      <c r="C31" s="17" t="s">
        <v>33</v>
      </c>
      <c r="D31" s="17" t="s">
        <v>34</v>
      </c>
      <c r="E31" s="17" t="s">
        <v>38</v>
      </c>
      <c r="F31" s="18" t="s">
        <v>35</v>
      </c>
      <c r="G31" s="16" t="s">
        <v>36</v>
      </c>
      <c r="H31" s="17" t="s">
        <v>40</v>
      </c>
      <c r="I31" s="17" t="s">
        <v>30</v>
      </c>
      <c r="J31" s="18" t="s">
        <v>43</v>
      </c>
      <c r="K31" s="16" t="s">
        <v>55</v>
      </c>
      <c r="L31" s="17" t="s">
        <v>35</v>
      </c>
      <c r="M31" s="17" t="s">
        <v>38</v>
      </c>
      <c r="N31" s="17" t="s">
        <v>56</v>
      </c>
      <c r="O31" s="18" t="s">
        <v>54</v>
      </c>
      <c r="P31" s="23" t="s">
        <v>22</v>
      </c>
      <c r="Q31" s="16" t="s">
        <v>18</v>
      </c>
      <c r="R31" s="17" t="s">
        <v>11</v>
      </c>
      <c r="S31" s="17" t="s">
        <v>49</v>
      </c>
      <c r="T31" s="17" t="s">
        <v>46</v>
      </c>
      <c r="U31" s="18" t="s">
        <v>58</v>
      </c>
    </row>
    <row r="32" spans="1:21" x14ac:dyDescent="0.25">
      <c r="A32" s="16" t="s">
        <v>34</v>
      </c>
      <c r="B32" s="17" t="s">
        <v>29</v>
      </c>
      <c r="C32" s="17" t="s">
        <v>16</v>
      </c>
      <c r="D32" s="17" t="s">
        <v>16</v>
      </c>
      <c r="E32" s="17" t="s">
        <v>17</v>
      </c>
      <c r="F32" s="18" t="s">
        <v>36</v>
      </c>
      <c r="G32" s="16" t="s">
        <v>51</v>
      </c>
      <c r="H32" s="17" t="s">
        <v>38</v>
      </c>
      <c r="I32" s="17" t="s">
        <v>17</v>
      </c>
      <c r="J32" s="18" t="s">
        <v>28</v>
      </c>
      <c r="K32" s="16" t="s">
        <v>45</v>
      </c>
      <c r="L32" s="17" t="s">
        <v>18</v>
      </c>
      <c r="M32" s="17" t="s">
        <v>45</v>
      </c>
      <c r="N32" s="17" t="s">
        <v>33</v>
      </c>
      <c r="O32" s="18" t="s">
        <v>23</v>
      </c>
      <c r="P32" s="23" t="s">
        <v>12</v>
      </c>
      <c r="Q32" s="16" t="s">
        <v>31</v>
      </c>
      <c r="R32" s="17" t="s">
        <v>46</v>
      </c>
      <c r="S32" s="17" t="s">
        <v>48</v>
      </c>
      <c r="T32" s="17" t="s">
        <v>40</v>
      </c>
      <c r="U32" s="18" t="s">
        <v>8</v>
      </c>
    </row>
    <row r="33" spans="1:21" x14ac:dyDescent="0.25">
      <c r="A33" s="16" t="s">
        <v>38</v>
      </c>
      <c r="B33" s="17" t="s">
        <v>54</v>
      </c>
      <c r="C33" s="17" t="s">
        <v>36</v>
      </c>
      <c r="D33" s="17" t="s">
        <v>47</v>
      </c>
      <c r="E33" s="17" t="s">
        <v>41</v>
      </c>
      <c r="F33" s="18" t="s">
        <v>37</v>
      </c>
      <c r="G33" s="16" t="s">
        <v>23</v>
      </c>
      <c r="H33" s="17" t="s">
        <v>21</v>
      </c>
      <c r="I33" s="17" t="s">
        <v>40</v>
      </c>
      <c r="J33" s="18" t="s">
        <v>25</v>
      </c>
      <c r="K33" s="16" t="s">
        <v>44</v>
      </c>
      <c r="L33" s="17" t="s">
        <v>31</v>
      </c>
      <c r="M33" s="17" t="s">
        <v>56</v>
      </c>
      <c r="N33" s="17" t="s">
        <v>45</v>
      </c>
      <c r="O33" s="18" t="s">
        <v>48</v>
      </c>
      <c r="P33" s="23" t="s">
        <v>8</v>
      </c>
      <c r="Q33" s="16" t="s">
        <v>39</v>
      </c>
      <c r="R33" s="17" t="s">
        <v>31</v>
      </c>
      <c r="S33" s="17" t="s">
        <v>28</v>
      </c>
      <c r="T33" s="17" t="s">
        <v>24</v>
      </c>
      <c r="U33" s="18" t="s">
        <v>32</v>
      </c>
    </row>
    <row r="34" spans="1:21" x14ac:dyDescent="0.25">
      <c r="A34" s="16" t="s">
        <v>41</v>
      </c>
      <c r="B34" s="17" t="s">
        <v>15</v>
      </c>
      <c r="C34" s="17" t="s">
        <v>12</v>
      </c>
      <c r="D34" s="17" t="s">
        <v>56</v>
      </c>
      <c r="E34" s="17" t="s">
        <v>55</v>
      </c>
      <c r="F34" s="18" t="s">
        <v>38</v>
      </c>
      <c r="G34" s="16" t="s">
        <v>41</v>
      </c>
      <c r="H34" s="17" t="s">
        <v>15</v>
      </c>
      <c r="I34" s="17" t="s">
        <v>31</v>
      </c>
      <c r="J34" s="18" t="s">
        <v>41</v>
      </c>
      <c r="K34" s="16" t="s">
        <v>35</v>
      </c>
      <c r="L34" s="17" t="s">
        <v>55</v>
      </c>
      <c r="M34" s="17" t="s">
        <v>42</v>
      </c>
      <c r="N34" s="17" t="s">
        <v>42</v>
      </c>
      <c r="O34" s="18" t="s">
        <v>22</v>
      </c>
      <c r="P34" s="23" t="s">
        <v>30</v>
      </c>
      <c r="Q34" s="16" t="s">
        <v>11</v>
      </c>
      <c r="R34" s="17" t="s">
        <v>35</v>
      </c>
      <c r="S34" s="17" t="s">
        <v>33</v>
      </c>
      <c r="T34" s="17" t="s">
        <v>36</v>
      </c>
      <c r="U34" s="18" t="s">
        <v>54</v>
      </c>
    </row>
    <row r="35" spans="1:21" x14ac:dyDescent="0.25">
      <c r="A35" s="16" t="s">
        <v>51</v>
      </c>
      <c r="B35" s="17" t="s">
        <v>51</v>
      </c>
      <c r="C35" s="17" t="s">
        <v>38</v>
      </c>
      <c r="D35" s="17" t="s">
        <v>36</v>
      </c>
      <c r="E35" s="17" t="s">
        <v>36</v>
      </c>
      <c r="F35" s="18" t="s">
        <v>39</v>
      </c>
      <c r="G35" s="16" t="s">
        <v>53</v>
      </c>
      <c r="H35" s="17" t="s">
        <v>30</v>
      </c>
      <c r="I35" s="17" t="s">
        <v>46</v>
      </c>
      <c r="J35" s="18" t="s">
        <v>36</v>
      </c>
      <c r="K35" s="16" t="s">
        <v>57</v>
      </c>
      <c r="L35" s="17" t="s">
        <v>32</v>
      </c>
      <c r="M35" s="17" t="s">
        <v>23</v>
      </c>
      <c r="N35" s="17" t="s">
        <v>48</v>
      </c>
      <c r="O35" s="18" t="s">
        <v>32</v>
      </c>
      <c r="P35" s="23" t="s">
        <v>36</v>
      </c>
      <c r="Q35" s="16" t="s">
        <v>52</v>
      </c>
      <c r="R35" s="17" t="s">
        <v>28</v>
      </c>
      <c r="S35" s="17" t="s">
        <v>13</v>
      </c>
      <c r="T35" s="17" t="s">
        <v>56</v>
      </c>
      <c r="U35" s="18" t="s">
        <v>18</v>
      </c>
    </row>
    <row r="36" spans="1:21" x14ac:dyDescent="0.25">
      <c r="A36" s="16" t="s">
        <v>37</v>
      </c>
      <c r="B36" s="17" t="s">
        <v>34</v>
      </c>
      <c r="C36" s="17" t="s">
        <v>50</v>
      </c>
      <c r="D36" s="17" t="s">
        <v>21</v>
      </c>
      <c r="E36" s="17" t="s">
        <v>49</v>
      </c>
      <c r="F36" s="18" t="s">
        <v>40</v>
      </c>
      <c r="G36" s="16" t="s">
        <v>17</v>
      </c>
      <c r="H36" s="17" t="s">
        <v>41</v>
      </c>
      <c r="I36" s="17" t="s">
        <v>38</v>
      </c>
      <c r="J36" s="18" t="s">
        <v>44</v>
      </c>
      <c r="K36" s="16" t="s">
        <v>31</v>
      </c>
      <c r="L36" s="17" t="s">
        <v>39</v>
      </c>
      <c r="M36" s="17" t="s">
        <v>44</v>
      </c>
      <c r="N36" s="17" t="s">
        <v>57</v>
      </c>
      <c r="O36" s="18" t="s">
        <v>31</v>
      </c>
      <c r="P36" s="23" t="s">
        <v>20</v>
      </c>
      <c r="Q36" s="16" t="s">
        <v>40</v>
      </c>
      <c r="R36" s="17" t="s">
        <v>21</v>
      </c>
      <c r="S36" s="17" t="s">
        <v>44</v>
      </c>
      <c r="T36" s="17" t="s">
        <v>23</v>
      </c>
      <c r="U36" s="18" t="s">
        <v>50</v>
      </c>
    </row>
    <row r="37" spans="1:21" x14ac:dyDescent="0.25">
      <c r="A37" s="16" t="s">
        <v>50</v>
      </c>
      <c r="B37" s="17" t="s">
        <v>30</v>
      </c>
      <c r="C37" s="17" t="s">
        <v>26</v>
      </c>
      <c r="D37" s="17" t="s">
        <v>51</v>
      </c>
      <c r="E37" s="17" t="s">
        <v>48</v>
      </c>
      <c r="F37" s="18" t="s">
        <v>41</v>
      </c>
      <c r="G37" s="16" t="s">
        <v>22</v>
      </c>
      <c r="H37" s="17" t="s">
        <v>57</v>
      </c>
      <c r="I37" s="17" t="s">
        <v>21</v>
      </c>
      <c r="J37" s="18" t="s">
        <v>17</v>
      </c>
      <c r="K37" s="16" t="s">
        <v>9</v>
      </c>
      <c r="L37" s="17" t="s">
        <v>10</v>
      </c>
      <c r="M37" s="17" t="s">
        <v>20</v>
      </c>
      <c r="N37" s="17" t="s">
        <v>13</v>
      </c>
      <c r="O37" s="18" t="s">
        <v>13</v>
      </c>
      <c r="P37" s="23" t="s">
        <v>44</v>
      </c>
      <c r="Q37" s="16" t="s">
        <v>53</v>
      </c>
      <c r="R37" s="17" t="s">
        <v>47</v>
      </c>
      <c r="S37" s="17" t="s">
        <v>35</v>
      </c>
      <c r="T37" s="17" t="s">
        <v>14</v>
      </c>
      <c r="U37" s="18" t="s">
        <v>57</v>
      </c>
    </row>
    <row r="38" spans="1:21" x14ac:dyDescent="0.25">
      <c r="A38" s="16" t="s">
        <v>24</v>
      </c>
      <c r="B38" s="17" t="s">
        <v>18</v>
      </c>
      <c r="C38" s="17" t="s">
        <v>47</v>
      </c>
      <c r="D38" s="17" t="s">
        <v>39</v>
      </c>
      <c r="E38" s="17" t="s">
        <v>24</v>
      </c>
      <c r="F38" s="18" t="s">
        <v>42</v>
      </c>
      <c r="G38" s="16" t="s">
        <v>38</v>
      </c>
      <c r="H38" s="17" t="s">
        <v>53</v>
      </c>
      <c r="I38" s="17" t="s">
        <v>7</v>
      </c>
      <c r="J38" s="18" t="s">
        <v>22</v>
      </c>
      <c r="K38" s="16" t="s">
        <v>56</v>
      </c>
      <c r="L38" s="17" t="s">
        <v>14</v>
      </c>
      <c r="M38" s="17" t="s">
        <v>21</v>
      </c>
      <c r="N38" s="17" t="s">
        <v>54</v>
      </c>
      <c r="O38" s="18" t="s">
        <v>26</v>
      </c>
      <c r="P38" s="23" t="s">
        <v>34</v>
      </c>
      <c r="Q38" s="16" t="s">
        <v>34</v>
      </c>
      <c r="R38" s="17" t="s">
        <v>57</v>
      </c>
      <c r="S38" s="17" t="s">
        <v>19</v>
      </c>
      <c r="T38" s="17" t="s">
        <v>22</v>
      </c>
      <c r="U38" s="18" t="s">
        <v>39</v>
      </c>
    </row>
    <row r="39" spans="1:21" x14ac:dyDescent="0.25">
      <c r="A39" s="16" t="s">
        <v>40</v>
      </c>
      <c r="B39" s="17" t="s">
        <v>46</v>
      </c>
      <c r="C39" s="17" t="s">
        <v>24</v>
      </c>
      <c r="D39" s="17" t="s">
        <v>10</v>
      </c>
      <c r="E39" s="17" t="s">
        <v>56</v>
      </c>
      <c r="F39" s="18" t="s">
        <v>43</v>
      </c>
      <c r="G39" s="16" t="s">
        <v>30</v>
      </c>
      <c r="H39" s="17" t="s">
        <v>17</v>
      </c>
      <c r="I39" s="17" t="s">
        <v>53</v>
      </c>
      <c r="J39" s="18" t="s">
        <v>49</v>
      </c>
      <c r="K39" s="16" t="s">
        <v>13</v>
      </c>
      <c r="L39" s="17" t="s">
        <v>45</v>
      </c>
      <c r="M39" s="17" t="s">
        <v>32</v>
      </c>
      <c r="N39" s="17" t="s">
        <v>53</v>
      </c>
      <c r="O39" s="18" t="s">
        <v>55</v>
      </c>
      <c r="P39" s="23" t="s">
        <v>14</v>
      </c>
      <c r="Q39" s="16" t="s">
        <v>54</v>
      </c>
      <c r="R39" s="17" t="s">
        <v>34</v>
      </c>
      <c r="S39" s="17" t="s">
        <v>40</v>
      </c>
      <c r="T39" s="17" t="s">
        <v>58</v>
      </c>
      <c r="U39" s="18" t="s">
        <v>36</v>
      </c>
    </row>
    <row r="40" spans="1:21" x14ac:dyDescent="0.25">
      <c r="A40" s="16" t="s">
        <v>26</v>
      </c>
      <c r="B40" s="17" t="s">
        <v>19</v>
      </c>
      <c r="C40" s="17" t="s">
        <v>54</v>
      </c>
      <c r="D40" s="17" t="s">
        <v>54</v>
      </c>
      <c r="E40" s="17" t="s">
        <v>31</v>
      </c>
      <c r="F40" s="18" t="s">
        <v>44</v>
      </c>
      <c r="G40" s="16" t="s">
        <v>46</v>
      </c>
      <c r="H40" s="17" t="s">
        <v>46</v>
      </c>
      <c r="I40" s="17" t="s">
        <v>22</v>
      </c>
      <c r="J40" s="18" t="s">
        <v>38</v>
      </c>
      <c r="K40" s="16" t="s">
        <v>39</v>
      </c>
      <c r="L40" s="17" t="s">
        <v>56</v>
      </c>
      <c r="M40" s="17" t="s">
        <v>24</v>
      </c>
      <c r="N40" s="17" t="s">
        <v>9</v>
      </c>
      <c r="O40" s="18" t="s">
        <v>53</v>
      </c>
      <c r="P40" s="23" t="s">
        <v>10</v>
      </c>
      <c r="Q40" s="16" t="s">
        <v>32</v>
      </c>
      <c r="R40" s="17" t="s">
        <v>26</v>
      </c>
      <c r="S40" s="17" t="s">
        <v>54</v>
      </c>
      <c r="T40" s="17" t="s">
        <v>28</v>
      </c>
      <c r="U40" s="18" t="s">
        <v>11</v>
      </c>
    </row>
    <row r="41" spans="1:21" x14ac:dyDescent="0.25">
      <c r="A41" s="16" t="s">
        <v>17</v>
      </c>
      <c r="B41" s="17" t="s">
        <v>40</v>
      </c>
      <c r="C41" s="17" t="s">
        <v>37</v>
      </c>
      <c r="D41" s="17" t="s">
        <v>38</v>
      </c>
      <c r="E41" s="17" t="s">
        <v>51</v>
      </c>
      <c r="F41" s="18" t="s">
        <v>45</v>
      </c>
      <c r="G41" s="16" t="s">
        <v>49</v>
      </c>
      <c r="H41" s="17" t="s">
        <v>49</v>
      </c>
      <c r="I41" s="17" t="s">
        <v>29</v>
      </c>
      <c r="J41" s="18" t="s">
        <v>15</v>
      </c>
      <c r="K41" s="16" t="s">
        <v>26</v>
      </c>
      <c r="L41" s="17" t="s">
        <v>47</v>
      </c>
      <c r="M41" s="17" t="s">
        <v>8</v>
      </c>
      <c r="N41" s="17" t="s">
        <v>58</v>
      </c>
      <c r="O41" s="18" t="s">
        <v>27</v>
      </c>
      <c r="P41" s="23" t="s">
        <v>7</v>
      </c>
      <c r="Q41" s="16" t="s">
        <v>17</v>
      </c>
      <c r="R41" s="17" t="s">
        <v>40</v>
      </c>
      <c r="S41" s="17" t="s">
        <v>50</v>
      </c>
      <c r="T41" s="17" t="s">
        <v>44</v>
      </c>
      <c r="U41" s="18" t="s">
        <v>37</v>
      </c>
    </row>
    <row r="42" spans="1:21" x14ac:dyDescent="0.25">
      <c r="A42" s="16" t="s">
        <v>53</v>
      </c>
      <c r="B42" s="17" t="s">
        <v>17</v>
      </c>
      <c r="C42" s="17" t="s">
        <v>41</v>
      </c>
      <c r="D42" s="17" t="s">
        <v>55</v>
      </c>
      <c r="E42" s="17" t="s">
        <v>42</v>
      </c>
      <c r="F42" s="18" t="s">
        <v>46</v>
      </c>
      <c r="G42" s="16" t="s">
        <v>15</v>
      </c>
      <c r="H42" s="17" t="s">
        <v>7</v>
      </c>
      <c r="I42" s="17" t="s">
        <v>23</v>
      </c>
      <c r="J42" s="18" t="s">
        <v>16</v>
      </c>
      <c r="K42" s="16" t="s">
        <v>54</v>
      </c>
      <c r="L42" s="17" t="s">
        <v>26</v>
      </c>
      <c r="M42" s="17" t="s">
        <v>51</v>
      </c>
      <c r="N42" s="17" t="s">
        <v>35</v>
      </c>
      <c r="O42" s="18" t="s">
        <v>56</v>
      </c>
      <c r="P42" s="23" t="s">
        <v>37</v>
      </c>
      <c r="Q42" s="16" t="s">
        <v>57</v>
      </c>
      <c r="R42" s="17" t="s">
        <v>56</v>
      </c>
      <c r="S42" s="17" t="s">
        <v>52</v>
      </c>
      <c r="T42" s="17" t="s">
        <v>29</v>
      </c>
      <c r="U42" s="18" t="s">
        <v>34</v>
      </c>
    </row>
    <row r="43" spans="1:21" x14ac:dyDescent="0.25">
      <c r="A43" s="16" t="s">
        <v>48</v>
      </c>
      <c r="B43" s="17" t="s">
        <v>8</v>
      </c>
      <c r="C43" s="17" t="s">
        <v>48</v>
      </c>
      <c r="D43" s="17" t="s">
        <v>30</v>
      </c>
      <c r="E43" s="17" t="s">
        <v>33</v>
      </c>
      <c r="F43" s="18" t="s">
        <v>47</v>
      </c>
      <c r="G43" s="16" t="s">
        <v>44</v>
      </c>
      <c r="H43" s="17" t="s">
        <v>8</v>
      </c>
      <c r="I43" s="17" t="s">
        <v>49</v>
      </c>
      <c r="J43" s="18" t="s">
        <v>11</v>
      </c>
      <c r="K43" s="16" t="s">
        <v>53</v>
      </c>
      <c r="L43" s="17" t="s">
        <v>13</v>
      </c>
      <c r="M43" s="17" t="s">
        <v>17</v>
      </c>
      <c r="N43" s="17" t="s">
        <v>26</v>
      </c>
      <c r="O43" s="18" t="s">
        <v>57</v>
      </c>
      <c r="P43" s="23" t="s">
        <v>18</v>
      </c>
      <c r="Q43" s="16" t="s">
        <v>25</v>
      </c>
      <c r="R43" s="17" t="s">
        <v>33</v>
      </c>
      <c r="S43" s="17" t="s">
        <v>29</v>
      </c>
      <c r="T43" s="17" t="s">
        <v>12</v>
      </c>
      <c r="U43" s="18" t="s">
        <v>27</v>
      </c>
    </row>
    <row r="44" spans="1:21" x14ac:dyDescent="0.25">
      <c r="A44" s="16" t="s">
        <v>39</v>
      </c>
      <c r="B44" s="17" t="s">
        <v>7</v>
      </c>
      <c r="C44" s="17" t="s">
        <v>55</v>
      </c>
      <c r="D44" s="17" t="s">
        <v>26</v>
      </c>
      <c r="E44" s="17" t="s">
        <v>54</v>
      </c>
      <c r="F44" s="18" t="s">
        <v>48</v>
      </c>
      <c r="G44" s="16" t="s">
        <v>28</v>
      </c>
      <c r="H44" s="17" t="s">
        <v>28</v>
      </c>
      <c r="I44" s="17" t="s">
        <v>44</v>
      </c>
      <c r="J44" s="18" t="s">
        <v>46</v>
      </c>
      <c r="K44" s="16" t="s">
        <v>17</v>
      </c>
      <c r="L44" s="17" t="s">
        <v>34</v>
      </c>
      <c r="M44" s="17" t="s">
        <v>36</v>
      </c>
      <c r="N44" s="17" t="s">
        <v>47</v>
      </c>
      <c r="O44" s="18" t="s">
        <v>36</v>
      </c>
      <c r="P44" s="23" t="s">
        <v>21</v>
      </c>
      <c r="Q44" s="16" t="s">
        <v>44</v>
      </c>
      <c r="R44" s="17" t="s">
        <v>48</v>
      </c>
      <c r="S44" s="17" t="s">
        <v>47</v>
      </c>
      <c r="T44" s="17" t="s">
        <v>38</v>
      </c>
      <c r="U44" s="18" t="s">
        <v>44</v>
      </c>
    </row>
    <row r="45" spans="1:21" x14ac:dyDescent="0.25">
      <c r="A45" s="16" t="s">
        <v>21</v>
      </c>
      <c r="B45" s="17" t="s">
        <v>41</v>
      </c>
      <c r="C45" s="17" t="s">
        <v>25</v>
      </c>
      <c r="D45" s="17" t="s">
        <v>35</v>
      </c>
      <c r="E45" s="17" t="s">
        <v>35</v>
      </c>
      <c r="F45" s="18" t="s">
        <v>49</v>
      </c>
      <c r="G45" s="16" t="s">
        <v>8</v>
      </c>
      <c r="H45" s="17" t="s">
        <v>51</v>
      </c>
      <c r="I45" s="17" t="s">
        <v>32</v>
      </c>
      <c r="J45" s="18" t="s">
        <v>8</v>
      </c>
      <c r="K45" s="16" t="s">
        <v>29</v>
      </c>
      <c r="L45" s="17" t="s">
        <v>9</v>
      </c>
      <c r="M45" s="17" t="s">
        <v>37</v>
      </c>
      <c r="N45" s="17" t="s">
        <v>40</v>
      </c>
      <c r="O45" s="18" t="s">
        <v>37</v>
      </c>
      <c r="P45" s="23" t="s">
        <v>43</v>
      </c>
      <c r="Q45" s="16" t="s">
        <v>56</v>
      </c>
      <c r="R45" s="17" t="s">
        <v>50</v>
      </c>
      <c r="S45" s="17" t="s">
        <v>22</v>
      </c>
      <c r="T45" s="17" t="s">
        <v>16</v>
      </c>
      <c r="U45" s="18" t="s">
        <v>7</v>
      </c>
    </row>
    <row r="46" spans="1:21" x14ac:dyDescent="0.25">
      <c r="A46" s="16" t="s">
        <v>47</v>
      </c>
      <c r="B46" s="17" t="s">
        <v>25</v>
      </c>
      <c r="C46" s="17" t="s">
        <v>40</v>
      </c>
      <c r="D46" s="17" t="s">
        <v>49</v>
      </c>
      <c r="E46" s="17" t="s">
        <v>34</v>
      </c>
      <c r="F46" s="18" t="s">
        <v>50</v>
      </c>
      <c r="G46" s="16" t="s">
        <v>7</v>
      </c>
      <c r="H46" s="17" t="s">
        <v>32</v>
      </c>
      <c r="I46" s="17" t="s">
        <v>8</v>
      </c>
      <c r="J46" s="18" t="s">
        <v>30</v>
      </c>
      <c r="K46" s="16" t="s">
        <v>47</v>
      </c>
      <c r="L46" s="17" t="s">
        <v>7</v>
      </c>
      <c r="M46" s="17" t="s">
        <v>52</v>
      </c>
      <c r="N46" s="17" t="s">
        <v>31</v>
      </c>
      <c r="O46" s="18" t="s">
        <v>47</v>
      </c>
      <c r="P46" s="23" t="s">
        <v>53</v>
      </c>
      <c r="Q46" s="16" t="s">
        <v>22</v>
      </c>
      <c r="R46" s="17" t="s">
        <v>29</v>
      </c>
      <c r="S46" s="17" t="s">
        <v>39</v>
      </c>
      <c r="T46" s="17" t="s">
        <v>8</v>
      </c>
      <c r="U46" s="18" t="s">
        <v>42</v>
      </c>
    </row>
    <row r="47" spans="1:21" x14ac:dyDescent="0.25">
      <c r="A47" s="16" t="s">
        <v>35</v>
      </c>
      <c r="B47" s="17" t="s">
        <v>10</v>
      </c>
      <c r="C47" s="17" t="s">
        <v>35</v>
      </c>
      <c r="D47" s="17" t="s">
        <v>37</v>
      </c>
      <c r="E47" s="17" t="s">
        <v>39</v>
      </c>
      <c r="F47" s="18" t="s">
        <v>51</v>
      </c>
      <c r="G47" s="16" t="s">
        <v>29</v>
      </c>
      <c r="H47" s="17" t="s">
        <v>18</v>
      </c>
      <c r="I47" s="17" t="s">
        <v>18</v>
      </c>
      <c r="J47" s="18" t="s">
        <v>29</v>
      </c>
      <c r="K47" s="16" t="s">
        <v>50</v>
      </c>
      <c r="L47" s="17" t="s">
        <v>50</v>
      </c>
      <c r="M47" s="17" t="s">
        <v>43</v>
      </c>
      <c r="N47" s="17" t="s">
        <v>17</v>
      </c>
      <c r="O47" s="18" t="s">
        <v>51</v>
      </c>
      <c r="P47" s="23" t="s">
        <v>58</v>
      </c>
      <c r="Q47" s="16" t="s">
        <v>28</v>
      </c>
      <c r="R47" s="17" t="s">
        <v>36</v>
      </c>
      <c r="S47" s="17" t="s">
        <v>21</v>
      </c>
      <c r="T47" s="17" t="s">
        <v>18</v>
      </c>
      <c r="U47" s="18" t="s">
        <v>22</v>
      </c>
    </row>
    <row r="48" spans="1:21" x14ac:dyDescent="0.25">
      <c r="A48" s="16" t="s">
        <v>25</v>
      </c>
      <c r="B48" s="17" t="s">
        <v>56</v>
      </c>
      <c r="C48" s="17" t="s">
        <v>56</v>
      </c>
      <c r="D48" s="17" t="s">
        <v>17</v>
      </c>
      <c r="E48" s="17" t="s">
        <v>52</v>
      </c>
      <c r="F48" s="18" t="s">
        <v>52</v>
      </c>
      <c r="G48" s="16" t="s">
        <v>32</v>
      </c>
      <c r="H48" s="17" t="s">
        <v>29</v>
      </c>
      <c r="I48" s="17" t="s">
        <v>15</v>
      </c>
      <c r="J48" s="18" t="s">
        <v>19</v>
      </c>
      <c r="K48" s="16" t="s">
        <v>21</v>
      </c>
      <c r="L48" s="17" t="s">
        <v>17</v>
      </c>
      <c r="M48" s="17" t="s">
        <v>47</v>
      </c>
      <c r="N48" s="17" t="s">
        <v>50</v>
      </c>
      <c r="O48" s="18" t="s">
        <v>34</v>
      </c>
      <c r="P48" s="23" t="s">
        <v>45</v>
      </c>
      <c r="Q48" s="16" t="s">
        <v>55</v>
      </c>
      <c r="R48" s="17" t="s">
        <v>37</v>
      </c>
      <c r="S48" s="17" t="s">
        <v>57</v>
      </c>
      <c r="T48" s="17" t="s">
        <v>53</v>
      </c>
      <c r="U48" s="18" t="s">
        <v>51</v>
      </c>
    </row>
    <row r="49" spans="1:21" x14ac:dyDescent="0.25">
      <c r="A49" s="16" t="s">
        <v>54</v>
      </c>
      <c r="B49" s="17" t="s">
        <v>14</v>
      </c>
      <c r="C49" s="17" t="s">
        <v>52</v>
      </c>
      <c r="D49" s="17" t="s">
        <v>31</v>
      </c>
      <c r="E49" s="17" t="s">
        <v>50</v>
      </c>
      <c r="F49" s="18" t="s">
        <v>53</v>
      </c>
      <c r="G49" s="16" t="s">
        <v>18</v>
      </c>
      <c r="H49" s="17" t="s">
        <v>11</v>
      </c>
      <c r="I49" s="17" t="s">
        <v>14</v>
      </c>
      <c r="J49" s="18" t="s">
        <v>7</v>
      </c>
      <c r="K49" s="16" t="s">
        <v>36</v>
      </c>
      <c r="L49" s="17" t="s">
        <v>58</v>
      </c>
      <c r="M49" s="17" t="s">
        <v>29</v>
      </c>
      <c r="N49" s="17" t="s">
        <v>36</v>
      </c>
      <c r="O49" s="18" t="s">
        <v>44</v>
      </c>
      <c r="P49" s="23" t="s">
        <v>40</v>
      </c>
      <c r="Q49" s="16" t="s">
        <v>37</v>
      </c>
      <c r="R49" s="17" t="s">
        <v>58</v>
      </c>
      <c r="S49" s="17" t="s">
        <v>37</v>
      </c>
      <c r="T49" s="17" t="s">
        <v>19</v>
      </c>
      <c r="U49" s="18" t="s">
        <v>55</v>
      </c>
    </row>
    <row r="50" spans="1:21" x14ac:dyDescent="0.25">
      <c r="A50" s="16" t="s">
        <v>55</v>
      </c>
      <c r="B50" s="17" t="s">
        <v>57</v>
      </c>
      <c r="C50" s="17" t="s">
        <v>39</v>
      </c>
      <c r="D50" s="17" t="s">
        <v>48</v>
      </c>
      <c r="E50" s="17" t="s">
        <v>57</v>
      </c>
      <c r="F50" s="18" t="s">
        <v>54</v>
      </c>
      <c r="G50" s="16" t="s">
        <v>19</v>
      </c>
      <c r="H50" s="17" t="s">
        <v>44</v>
      </c>
      <c r="I50" s="17" t="s">
        <v>19</v>
      </c>
      <c r="J50" s="18" t="s">
        <v>18</v>
      </c>
      <c r="K50" s="16" t="s">
        <v>37</v>
      </c>
      <c r="L50" s="17" t="s">
        <v>36</v>
      </c>
      <c r="M50" s="17" t="s">
        <v>53</v>
      </c>
      <c r="N50" s="17" t="s">
        <v>39</v>
      </c>
      <c r="O50" s="18" t="s">
        <v>50</v>
      </c>
      <c r="P50" s="23" t="s">
        <v>16</v>
      </c>
      <c r="Q50" s="16" t="s">
        <v>36</v>
      </c>
      <c r="R50" s="17" t="s">
        <v>19</v>
      </c>
      <c r="S50" s="17" t="s">
        <v>51</v>
      </c>
      <c r="T50" s="17" t="s">
        <v>10</v>
      </c>
      <c r="U50" s="18" t="s">
        <v>49</v>
      </c>
    </row>
    <row r="51" spans="1:21" x14ac:dyDescent="0.25">
      <c r="A51" s="16" t="s">
        <v>56</v>
      </c>
      <c r="B51" s="17" t="s">
        <v>26</v>
      </c>
      <c r="C51" s="17" t="s">
        <v>21</v>
      </c>
      <c r="D51" s="17" t="s">
        <v>52</v>
      </c>
      <c r="E51" s="17" t="s">
        <v>58</v>
      </c>
      <c r="F51" s="18" t="s">
        <v>55</v>
      </c>
      <c r="G51" s="16" t="s">
        <v>11</v>
      </c>
      <c r="H51" s="17" t="s">
        <v>10</v>
      </c>
      <c r="I51" s="17" t="s">
        <v>10</v>
      </c>
      <c r="J51" s="18" t="s">
        <v>32</v>
      </c>
      <c r="K51" s="16" t="s">
        <v>40</v>
      </c>
      <c r="L51" s="17" t="s">
        <v>21</v>
      </c>
      <c r="M51" s="17" t="s">
        <v>40</v>
      </c>
      <c r="N51" s="17" t="s">
        <v>37</v>
      </c>
      <c r="O51" s="18" t="s">
        <v>52</v>
      </c>
      <c r="P51" s="23" t="s">
        <v>25</v>
      </c>
      <c r="Q51" s="16" t="s">
        <v>58</v>
      </c>
      <c r="R51" s="17" t="s">
        <v>55</v>
      </c>
      <c r="S51" s="17" t="s">
        <v>36</v>
      </c>
      <c r="T51" s="17" t="s">
        <v>30</v>
      </c>
      <c r="U51" s="18" t="s">
        <v>19</v>
      </c>
    </row>
    <row r="52" spans="1:21" x14ac:dyDescent="0.25">
      <c r="A52" s="16" t="s">
        <v>52</v>
      </c>
      <c r="B52" s="17" t="s">
        <v>32</v>
      </c>
      <c r="C52" s="17" t="s">
        <v>17</v>
      </c>
      <c r="D52" s="17" t="s">
        <v>24</v>
      </c>
      <c r="E52" s="17" t="s">
        <v>47</v>
      </c>
      <c r="F52" s="18" t="s">
        <v>56</v>
      </c>
      <c r="G52" s="16" t="s">
        <v>14</v>
      </c>
      <c r="H52" s="17" t="s">
        <v>19</v>
      </c>
      <c r="I52" s="17" t="s">
        <v>28</v>
      </c>
      <c r="J52" s="18" t="s">
        <v>14</v>
      </c>
      <c r="K52" s="16" t="s">
        <v>52</v>
      </c>
      <c r="L52" s="17" t="s">
        <v>40</v>
      </c>
      <c r="M52" s="17" t="s">
        <v>58</v>
      </c>
      <c r="N52" s="17" t="s">
        <v>52</v>
      </c>
      <c r="O52" s="18" t="s">
        <v>29</v>
      </c>
      <c r="P52" s="23" t="s">
        <v>38</v>
      </c>
      <c r="Q52" s="16" t="s">
        <v>51</v>
      </c>
      <c r="R52" s="17" t="s">
        <v>54</v>
      </c>
      <c r="S52" s="17" t="s">
        <v>58</v>
      </c>
      <c r="T52" s="17" t="s">
        <v>32</v>
      </c>
      <c r="U52" s="18" t="s">
        <v>31</v>
      </c>
    </row>
    <row r="53" spans="1:21" x14ac:dyDescent="0.25">
      <c r="A53" s="16" t="s">
        <v>57</v>
      </c>
      <c r="B53" s="17" t="s">
        <v>52</v>
      </c>
      <c r="C53" s="17" t="s">
        <v>57</v>
      </c>
      <c r="D53" s="17" t="s">
        <v>58</v>
      </c>
      <c r="E53" s="17" t="s">
        <v>21</v>
      </c>
      <c r="F53" s="18" t="s">
        <v>57</v>
      </c>
      <c r="G53" s="16" t="s">
        <v>10</v>
      </c>
      <c r="H53" s="17" t="s">
        <v>14</v>
      </c>
      <c r="I53" s="17" t="s">
        <v>11</v>
      </c>
      <c r="J53" s="18" t="s">
        <v>10</v>
      </c>
      <c r="K53" s="16" t="s">
        <v>58</v>
      </c>
      <c r="L53" s="17" t="s">
        <v>37</v>
      </c>
      <c r="M53" s="17" t="s">
        <v>54</v>
      </c>
      <c r="N53" s="17" t="s">
        <v>21</v>
      </c>
      <c r="O53" s="18" t="s">
        <v>40</v>
      </c>
      <c r="P53" s="23" t="s">
        <v>32</v>
      </c>
      <c r="Q53" s="16" t="s">
        <v>29</v>
      </c>
      <c r="R53" s="17" t="s">
        <v>52</v>
      </c>
      <c r="S53" s="17" t="s">
        <v>55</v>
      </c>
      <c r="T53" s="17" t="s">
        <v>17</v>
      </c>
      <c r="U53" s="18" t="s">
        <v>28</v>
      </c>
    </row>
    <row r="54" spans="1:21" x14ac:dyDescent="0.25">
      <c r="A54" s="19" t="s">
        <v>58</v>
      </c>
      <c r="B54" s="20" t="s">
        <v>58</v>
      </c>
      <c r="C54" s="20" t="s">
        <v>58</v>
      </c>
      <c r="D54" s="20" t="s">
        <v>25</v>
      </c>
      <c r="E54" s="20" t="s">
        <v>53</v>
      </c>
      <c r="F54" s="21" t="s">
        <v>58</v>
      </c>
      <c r="G54" s="19" t="s">
        <v>58</v>
      </c>
      <c r="H54" s="20" t="s">
        <v>58</v>
      </c>
      <c r="I54" s="20" t="s">
        <v>58</v>
      </c>
      <c r="J54" s="21" t="s">
        <v>58</v>
      </c>
      <c r="K54" s="19" t="s">
        <v>34</v>
      </c>
      <c r="L54" s="20" t="s">
        <v>52</v>
      </c>
      <c r="M54" s="20" t="s">
        <v>34</v>
      </c>
      <c r="N54" s="20" t="s">
        <v>34</v>
      </c>
      <c r="O54" s="21" t="s">
        <v>58</v>
      </c>
      <c r="P54" s="25" t="s">
        <v>17</v>
      </c>
      <c r="Q54" s="19" t="s">
        <v>19</v>
      </c>
      <c r="R54" s="20" t="s">
        <v>51</v>
      </c>
      <c r="S54" s="20" t="s">
        <v>56</v>
      </c>
      <c r="T54" s="20" t="s">
        <v>25</v>
      </c>
      <c r="U54" s="21" t="s">
        <v>29</v>
      </c>
    </row>
  </sheetData>
  <mergeCells count="4">
    <mergeCell ref="A1:F1"/>
    <mergeCell ref="G1:J1"/>
    <mergeCell ref="Q1:U1"/>
    <mergeCell ref="K1:O1"/>
  </mergeCells>
  <conditionalFormatting sqref="O50:O54">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30B0-1F35-485C-B44A-2442DB3F37D3}">
  <dimension ref="A1:BB22"/>
  <sheetViews>
    <sheetView workbookViewId="0">
      <selection activeCell="I30" sqref="I30"/>
    </sheetView>
  </sheetViews>
  <sheetFormatPr defaultRowHeight="15" x14ac:dyDescent="0.25"/>
  <cols>
    <col min="1" max="1" width="15.5703125" bestFit="1" customWidth="1"/>
    <col min="2" max="2" width="24.7109375" bestFit="1" customWidth="1"/>
    <col min="3" max="3" width="9" bestFit="1" customWidth="1"/>
    <col min="4" max="4" width="7.5703125" bestFit="1" customWidth="1"/>
    <col min="5" max="5" width="7.85546875" bestFit="1" customWidth="1"/>
    <col min="6" max="6" width="8.140625" bestFit="1" customWidth="1"/>
    <col min="7" max="7" width="6.140625" bestFit="1" customWidth="1"/>
    <col min="8" max="8" width="7.85546875" bestFit="1" customWidth="1"/>
    <col min="9" max="9" width="6.28515625" bestFit="1" customWidth="1"/>
    <col min="10" max="10" width="7.5703125" bestFit="1" customWidth="1"/>
    <col min="11" max="11" width="8.140625" bestFit="1" customWidth="1"/>
    <col min="12" max="12" width="9.140625" bestFit="1" customWidth="1"/>
    <col min="13" max="13" width="6.28515625" bestFit="1" customWidth="1"/>
    <col min="14" max="14" width="7.7109375" bestFit="1" customWidth="1"/>
    <col min="15" max="15" width="7.42578125" bestFit="1" customWidth="1"/>
    <col min="16" max="16" width="7.28515625" bestFit="1" customWidth="1"/>
    <col min="17" max="17" width="9.140625" bestFit="1" customWidth="1"/>
    <col min="18" max="18" width="7.5703125" bestFit="1" customWidth="1"/>
    <col min="19" max="19" width="10.5703125" bestFit="1" customWidth="1"/>
    <col min="20" max="20" width="8.5703125" bestFit="1" customWidth="1"/>
    <col min="21" max="21" width="5.42578125" bestFit="1" customWidth="1"/>
    <col min="22" max="22" width="9.42578125" bestFit="1" customWidth="1"/>
    <col min="23" max="23" width="7.140625" bestFit="1" customWidth="1"/>
    <col min="24" max="24" width="5" bestFit="1" customWidth="1"/>
    <col min="25" max="25" width="6.42578125" bestFit="1" customWidth="1"/>
    <col min="26" max="26" width="6.85546875" bestFit="1" customWidth="1"/>
    <col min="27" max="27" width="7.28515625" bestFit="1" customWidth="1"/>
    <col min="28" max="28" width="11.7109375" bestFit="1" customWidth="1"/>
    <col min="29" max="29" width="9" bestFit="1" customWidth="1"/>
    <col min="30" max="30" width="6.140625" bestFit="1" customWidth="1"/>
    <col min="31" max="31" width="7.42578125" bestFit="1" customWidth="1"/>
    <col min="32" max="32" width="11.5703125" bestFit="1" customWidth="1"/>
    <col min="33" max="33" width="12.140625" bestFit="1" customWidth="1"/>
    <col min="34" max="34" width="8" bestFit="1" customWidth="1"/>
    <col min="35" max="35" width="6.42578125" bestFit="1" customWidth="1"/>
    <col min="36" max="36" width="10.42578125" bestFit="1" customWidth="1"/>
    <col min="37" max="37" width="7.140625" bestFit="1" customWidth="1"/>
    <col min="38" max="38" width="8.42578125" bestFit="1" customWidth="1"/>
    <col min="39" max="39" width="6.140625" bestFit="1" customWidth="1"/>
    <col min="40" max="40" width="7.28515625" bestFit="1" customWidth="1"/>
    <col min="41" max="41" width="12" bestFit="1" customWidth="1"/>
    <col min="42" max="42" width="9.85546875" bestFit="1" customWidth="1"/>
    <col min="43" max="44" width="11.7109375" bestFit="1" customWidth="1"/>
    <col min="45" max="45" width="6.140625" bestFit="1" customWidth="1"/>
    <col min="46" max="46" width="8.140625" bestFit="1" customWidth="1"/>
    <col min="47" max="47" width="11.140625" bestFit="1" customWidth="1"/>
    <col min="48" max="48" width="7.42578125" bestFit="1" customWidth="1"/>
    <col min="49" max="49" width="8.42578125" bestFit="1" customWidth="1"/>
    <col min="50" max="50" width="7.28515625" bestFit="1" customWidth="1"/>
    <col min="51" max="51" width="5.28515625" bestFit="1" customWidth="1"/>
    <col min="52" max="52" width="14.7109375" bestFit="1" customWidth="1"/>
    <col min="53" max="53" width="5.28515625" bestFit="1" customWidth="1"/>
    <col min="54" max="54" width="8.42578125" bestFit="1" customWidth="1"/>
  </cols>
  <sheetData>
    <row r="1" spans="1:54" ht="15.75" thickBot="1" x14ac:dyDescent="0.3">
      <c r="B1" s="31" t="s">
        <v>145</v>
      </c>
      <c r="C1" s="26" t="s">
        <v>12</v>
      </c>
      <c r="D1" s="26" t="s">
        <v>11</v>
      </c>
      <c r="E1" s="26" t="s">
        <v>45</v>
      </c>
      <c r="F1" s="26" t="s">
        <v>46</v>
      </c>
      <c r="G1" s="26" t="s">
        <v>39</v>
      </c>
      <c r="H1" s="26" t="s">
        <v>16</v>
      </c>
      <c r="I1" s="26" t="s">
        <v>51</v>
      </c>
      <c r="J1" s="26" t="s">
        <v>40</v>
      </c>
      <c r="K1" s="26" t="s">
        <v>28</v>
      </c>
      <c r="L1" s="26" t="s">
        <v>18</v>
      </c>
      <c r="M1" s="26" t="s">
        <v>54</v>
      </c>
      <c r="N1" s="26" t="s">
        <v>15</v>
      </c>
      <c r="O1" s="26" t="s">
        <v>7</v>
      </c>
      <c r="P1" s="26" t="s">
        <v>22</v>
      </c>
      <c r="Q1" s="26" t="s">
        <v>19</v>
      </c>
      <c r="R1" s="26" t="s">
        <v>37</v>
      </c>
      <c r="S1" s="26" t="s">
        <v>53</v>
      </c>
      <c r="T1" s="26" t="s">
        <v>31</v>
      </c>
      <c r="U1" s="26" t="s">
        <v>57</v>
      </c>
      <c r="V1" s="26" t="s">
        <v>48</v>
      </c>
      <c r="W1" s="26" t="s">
        <v>25</v>
      </c>
      <c r="X1" s="26" t="s">
        <v>36</v>
      </c>
      <c r="Y1" s="26" t="s">
        <v>29</v>
      </c>
      <c r="Z1" s="26" t="s">
        <v>35</v>
      </c>
      <c r="AA1" s="26" t="s">
        <v>58</v>
      </c>
      <c r="AB1" s="26" t="s">
        <v>32</v>
      </c>
      <c r="AC1" s="26" t="s">
        <v>47</v>
      </c>
      <c r="AD1" s="26" t="s">
        <v>56</v>
      </c>
      <c r="AE1" s="26" t="s">
        <v>33</v>
      </c>
      <c r="AF1" s="26" t="s">
        <v>30</v>
      </c>
      <c r="AG1" s="26" t="s">
        <v>17</v>
      </c>
      <c r="AH1" s="26" t="s">
        <v>14</v>
      </c>
      <c r="AI1" s="26" t="s">
        <v>26</v>
      </c>
      <c r="AJ1" s="26" t="s">
        <v>52</v>
      </c>
      <c r="AK1" s="26" t="s">
        <v>49</v>
      </c>
      <c r="AL1" s="26" t="s">
        <v>9</v>
      </c>
      <c r="AM1" s="26" t="s">
        <v>43</v>
      </c>
      <c r="AN1" s="26" t="s">
        <v>42</v>
      </c>
      <c r="AO1" s="26" t="s">
        <v>41</v>
      </c>
      <c r="AP1" s="26" t="s">
        <v>23</v>
      </c>
      <c r="AQ1" s="26" t="s">
        <v>21</v>
      </c>
      <c r="AR1" s="26" t="s">
        <v>44</v>
      </c>
      <c r="AS1" s="26" t="s">
        <v>13</v>
      </c>
      <c r="AT1" s="26" t="s">
        <v>10</v>
      </c>
      <c r="AU1" s="26" t="s">
        <v>8</v>
      </c>
      <c r="AV1" s="26" t="s">
        <v>27</v>
      </c>
      <c r="AW1" s="26" t="s">
        <v>50</v>
      </c>
      <c r="AX1" s="26" t="s">
        <v>34</v>
      </c>
      <c r="AY1" s="26" t="s">
        <v>20</v>
      </c>
      <c r="AZ1" s="26" t="s">
        <v>38</v>
      </c>
      <c r="BA1" s="26" t="s">
        <v>24</v>
      </c>
      <c r="BB1" s="26" t="s">
        <v>55</v>
      </c>
    </row>
    <row r="2" spans="1:54" ht="15.75" thickBot="1" x14ac:dyDescent="0.3">
      <c r="A2" s="46" t="s">
        <v>101</v>
      </c>
      <c r="B2" s="36" t="s">
        <v>101</v>
      </c>
      <c r="C2" s="38">
        <f>MATCH(C$1,QualityOfLife,0)</f>
        <v>14</v>
      </c>
      <c r="D2" s="39">
        <f>MATCH(D$1,QualityOfLife,0)</f>
        <v>3</v>
      </c>
      <c r="E2" s="39">
        <f>MATCH(E$1,QualityOfLife,0)</f>
        <v>23</v>
      </c>
      <c r="F2" s="39">
        <f>MATCH(F$1,QualityOfLife,0)</f>
        <v>26</v>
      </c>
      <c r="G2" s="39">
        <f>MATCH(G$1,QualityOfLife,0)</f>
        <v>42</v>
      </c>
      <c r="H2" s="39">
        <f>MATCH(H$1,QualityOfLife,0)</f>
        <v>19</v>
      </c>
      <c r="I2" s="39">
        <f>MATCH(I$1,QualityOfLife,0)</f>
        <v>33</v>
      </c>
      <c r="J2" s="39">
        <f>MATCH(J$1,QualityOfLife,0)</f>
        <v>37</v>
      </c>
      <c r="K2" s="39">
        <f>MATCH(K$1,QualityOfLife,0)</f>
        <v>13</v>
      </c>
      <c r="L2" s="39">
        <f>MATCH(L$1,QualityOfLife,0)</f>
        <v>8</v>
      </c>
      <c r="M2" s="39">
        <f>MATCH(M$1,QualityOfLife,0)</f>
        <v>47</v>
      </c>
      <c r="N2" s="39">
        <f>MATCH(N$1,QualityOfLife,0)</f>
        <v>12</v>
      </c>
      <c r="O2" s="39">
        <f>MATCH(O$1,QualityOfLife,0)</f>
        <v>7</v>
      </c>
      <c r="P2" s="39">
        <f>MATCH(P$1,QualityOfLife,0)</f>
        <v>11</v>
      </c>
      <c r="Q2" s="39">
        <f>MATCH(Q$1,QualityOfLife,0)</f>
        <v>15</v>
      </c>
      <c r="R2" s="39">
        <f>MATCH(R$1,QualityOfLife,0)</f>
        <v>34</v>
      </c>
      <c r="S2" s="39">
        <f>MATCH(S$1,QualityOfLife,0)</f>
        <v>40</v>
      </c>
      <c r="T2" s="39">
        <f>MATCH(T$1,QualityOfLife,0)</f>
        <v>27</v>
      </c>
      <c r="U2" s="39">
        <f>MATCH(U$1,QualityOfLife,0)</f>
        <v>51</v>
      </c>
      <c r="V2" s="39">
        <f>MATCH(V$1,QualityOfLife,0)</f>
        <v>41</v>
      </c>
      <c r="W2" s="39">
        <f>MATCH(W$1,QualityOfLife,0)</f>
        <v>46</v>
      </c>
      <c r="X2" s="39">
        <f>MATCH(X$1,QualityOfLife,0)</f>
        <v>28</v>
      </c>
      <c r="Y2" s="39">
        <f>MATCH(Y$1,QualityOfLife,0)</f>
        <v>17</v>
      </c>
      <c r="Z2" s="39">
        <f>MATCH(Z$1,QualityOfLife,0)</f>
        <v>45</v>
      </c>
      <c r="AA2" s="39">
        <f>MATCH(AA$1,QualityOfLife,0)</f>
        <v>52</v>
      </c>
      <c r="AB2" s="39">
        <f>MATCH(AB$1,QualityOfLife,0)</f>
        <v>21</v>
      </c>
      <c r="AC2" s="39">
        <f>MATCH(AC$1,QualityOfLife,0)</f>
        <v>44</v>
      </c>
      <c r="AD2" s="39">
        <f>MATCH(AD$1,QualityOfLife,0)</f>
        <v>49</v>
      </c>
      <c r="AE2" s="39">
        <f>MATCH(AE$1,QualityOfLife,0)</f>
        <v>24</v>
      </c>
      <c r="AF2" s="39">
        <f>MATCH(AF$1,QualityOfLife,0)</f>
        <v>22</v>
      </c>
      <c r="AG2" s="39">
        <f>MATCH(AG$1,QualityOfLife,0)</f>
        <v>39</v>
      </c>
      <c r="AH2" s="39">
        <f>MATCH(AH$1,QualityOfLife,0)</f>
        <v>16</v>
      </c>
      <c r="AI2" s="39">
        <f>MATCH(AI$1,QualityOfLife,0)</f>
        <v>38</v>
      </c>
      <c r="AJ2" s="39">
        <f>MATCH(AJ$1,QualityOfLife,0)</f>
        <v>50</v>
      </c>
      <c r="AK2" s="39">
        <f>MATCH(AK$1,QualityOfLife,0)</f>
        <v>29</v>
      </c>
      <c r="AL2" s="39">
        <f>MATCH(AL$1,QualityOfLife,0)</f>
        <v>4</v>
      </c>
      <c r="AM2" s="39">
        <f>MATCH(AM$1,QualityOfLife,0)</f>
        <v>18</v>
      </c>
      <c r="AN2" s="39">
        <f>MATCH(AN$1,QualityOfLife,0)</f>
        <v>25</v>
      </c>
      <c r="AO2" s="39">
        <f>MATCH(AO$1,QualityOfLife,0)</f>
        <v>32</v>
      </c>
      <c r="AP2" s="39">
        <f>MATCH(AP$1,QualityOfLife,0)</f>
        <v>10</v>
      </c>
      <c r="AQ2" s="39">
        <f>MATCH(AQ$1,QualityOfLife,0)</f>
        <v>43</v>
      </c>
      <c r="AR2" s="39">
        <f>MATCH(AR$1,QualityOfLife,0)</f>
        <v>9</v>
      </c>
      <c r="AS2" s="39">
        <f>MATCH(AS$1,QualityOfLife,0)</f>
        <v>1</v>
      </c>
      <c r="AT2" s="39">
        <f>MATCH(AT$1,QualityOfLife,0)</f>
        <v>20</v>
      </c>
      <c r="AU2" s="39">
        <f>MATCH(AU$1,QualityOfLife,0)</f>
        <v>6</v>
      </c>
      <c r="AV2" s="39">
        <f>MATCH(AV$1,QualityOfLife,0)</f>
        <v>2</v>
      </c>
      <c r="AW2" s="39">
        <f>MATCH(AW$1,QualityOfLife,0)</f>
        <v>35</v>
      </c>
      <c r="AX2" s="39">
        <f>MATCH(AX$1,QualityOfLife,0)</f>
        <v>30</v>
      </c>
      <c r="AY2" s="39">
        <f>MATCH(AY$1,QualityOfLife,0)</f>
        <v>5</v>
      </c>
      <c r="AZ2" s="39">
        <f>MATCH(AZ$1,QualityOfLife,0)</f>
        <v>31</v>
      </c>
      <c r="BA2" s="39">
        <f>MATCH(BA$1,QualityOfLife,0)</f>
        <v>36</v>
      </c>
      <c r="BB2" s="43">
        <f>MATCH(BB$1,QualityOfLife,0)</f>
        <v>48</v>
      </c>
    </row>
    <row r="3" spans="1:54" ht="15.75" thickBot="1" x14ac:dyDescent="0.3">
      <c r="A3" s="46"/>
      <c r="B3" s="37" t="s">
        <v>102</v>
      </c>
      <c r="C3" s="40">
        <f>MATCH(C$1,LeisureOptions,0)</f>
        <v>9</v>
      </c>
      <c r="D3" s="41">
        <f>MATCH(D$1,LeisureOptions,0)</f>
        <v>21</v>
      </c>
      <c r="E3" s="41">
        <f>MATCH(E$1,LeisureOptions,0)</f>
        <v>17</v>
      </c>
      <c r="F3" s="41">
        <f>MATCH(F$1,LeisureOptions,0)</f>
        <v>37</v>
      </c>
      <c r="G3" s="41">
        <f>MATCH(G$1,LeisureOptions,0)</f>
        <v>10</v>
      </c>
      <c r="H3" s="41">
        <f>MATCH(H$1,LeisureOptions,0)</f>
        <v>20</v>
      </c>
      <c r="I3" s="41">
        <f>MATCH(I$1,LeisureOptions,0)</f>
        <v>33</v>
      </c>
      <c r="J3" s="41">
        <f>MATCH(J$1,LeisureOptions,0)</f>
        <v>39</v>
      </c>
      <c r="K3" s="41">
        <f>MATCH(K$1,LeisureOptions,0)</f>
        <v>15</v>
      </c>
      <c r="L3" s="41">
        <f>MATCH(L$1,LeisureOptions,0)</f>
        <v>36</v>
      </c>
      <c r="M3" s="41">
        <f>MATCH(M$1,LeisureOptions,0)</f>
        <v>31</v>
      </c>
      <c r="N3" s="41">
        <f>MATCH(N$1,LeisureOptions,0)</f>
        <v>32</v>
      </c>
      <c r="O3" s="41">
        <f>MATCH(O$1,LeisureOptions,0)</f>
        <v>42</v>
      </c>
      <c r="P3" s="41">
        <f>MATCH(P$1,LeisureOptions,0)</f>
        <v>18</v>
      </c>
      <c r="Q3" s="41">
        <f>MATCH(Q$1,LeisureOptions,0)</f>
        <v>38</v>
      </c>
      <c r="R3" s="41">
        <f>MATCH(R$1,LeisureOptions,0)</f>
        <v>14</v>
      </c>
      <c r="S3" s="41">
        <f>MATCH(S$1,LeisureOptions,0)</f>
        <v>24</v>
      </c>
      <c r="T3" s="41">
        <f>MATCH(T$1,LeisureOptions,0)</f>
        <v>6</v>
      </c>
      <c r="U3" s="41">
        <f>MATCH(U$1,LeisureOptions,0)</f>
        <v>48</v>
      </c>
      <c r="V3" s="41">
        <f>MATCH(V$1,LeisureOptions,0)</f>
        <v>12</v>
      </c>
      <c r="W3" s="41">
        <f>MATCH(W$1,LeisureOptions,0)</f>
        <v>44</v>
      </c>
      <c r="X3" s="41">
        <f>MATCH(X$1,LeisureOptions,0)</f>
        <v>19</v>
      </c>
      <c r="Y3" s="41">
        <f>MATCH(Y$1,LeisureOptions,0)</f>
        <v>30</v>
      </c>
      <c r="Z3" s="41">
        <f>MATCH(Z$1,LeisureOptions,0)</f>
        <v>27</v>
      </c>
      <c r="AA3" s="41">
        <f>MATCH(AA$1,LeisureOptions,0)</f>
        <v>52</v>
      </c>
      <c r="AB3" s="41">
        <f>MATCH(AB$1,LeisureOptions,0)</f>
        <v>50</v>
      </c>
      <c r="AC3" s="41">
        <f>MATCH(AC$1,LeisureOptions,0)</f>
        <v>28</v>
      </c>
      <c r="AD3" s="41">
        <f>MATCH(AD$1,LeisureOptions,0)</f>
        <v>46</v>
      </c>
      <c r="AE3" s="41">
        <f>MATCH(AE$1,LeisureOptions,0)</f>
        <v>2</v>
      </c>
      <c r="AF3" s="41">
        <f>MATCH(AF$1,LeisureOptions,0)</f>
        <v>35</v>
      </c>
      <c r="AG3" s="41">
        <f>MATCH(AG$1,LeisureOptions,0)</f>
        <v>40</v>
      </c>
      <c r="AH3" s="41">
        <f>MATCH(AH$1,LeisureOptions,0)</f>
        <v>47</v>
      </c>
      <c r="AI3" s="41">
        <f>MATCH(AI$1,LeisureOptions,0)</f>
        <v>49</v>
      </c>
      <c r="AJ3" s="41">
        <f>MATCH(AJ$1,LeisureOptions,0)</f>
        <v>51</v>
      </c>
      <c r="AK3" s="41">
        <f>MATCH(AK$1,LeisureOptions,0)</f>
        <v>13</v>
      </c>
      <c r="AL3" s="41">
        <f>MATCH(AL$1,LeisureOptions,0)</f>
        <v>7</v>
      </c>
      <c r="AM3" s="41">
        <f>MATCH(AM$1,LeisureOptions,0)</f>
        <v>25</v>
      </c>
      <c r="AN3" s="41">
        <f>MATCH(AN$1,LeisureOptions,0)</f>
        <v>4</v>
      </c>
      <c r="AO3" s="41">
        <f>MATCH(AO$1,LeisureOptions,0)</f>
        <v>43</v>
      </c>
      <c r="AP3" s="41">
        <f>MATCH(AP$1,LeisureOptions,0)</f>
        <v>22</v>
      </c>
      <c r="AQ3" s="41">
        <f>MATCH(AQ$1,LeisureOptions,0)</f>
        <v>11</v>
      </c>
      <c r="AR3" s="41">
        <f>MATCH(AR$1,LeisureOptions,0)</f>
        <v>23</v>
      </c>
      <c r="AS3" s="41">
        <f>MATCH(AS$1,LeisureOptions,0)</f>
        <v>1</v>
      </c>
      <c r="AT3" s="41">
        <f>MATCH(AT$1,LeisureOptions,0)</f>
        <v>45</v>
      </c>
      <c r="AU3" s="41">
        <f>MATCH(AU$1,LeisureOptions,0)</f>
        <v>41</v>
      </c>
      <c r="AV3" s="41">
        <f>MATCH(AV$1,LeisureOptions,0)</f>
        <v>16</v>
      </c>
      <c r="AW3" s="41">
        <f>MATCH(AW$1,LeisureOptions,0)</f>
        <v>5</v>
      </c>
      <c r="AX3" s="41">
        <f>MATCH(AX$1,LeisureOptions,0)</f>
        <v>34</v>
      </c>
      <c r="AY3" s="41">
        <f>MATCH(AY$1,LeisureOptions,0)</f>
        <v>3</v>
      </c>
      <c r="AZ3" s="41">
        <f>MATCH(AZ$1,LeisureOptions,0)</f>
        <v>26</v>
      </c>
      <c r="BA3" s="41">
        <f>MATCH(BA$1,LeisureOptions,0)</f>
        <v>8</v>
      </c>
      <c r="BB3" s="44">
        <f>MATCH(BB$1,LeisureOptions,0)</f>
        <v>29</v>
      </c>
    </row>
    <row r="4" spans="1:54" ht="15.75" thickBot="1" x14ac:dyDescent="0.3">
      <c r="A4" s="46"/>
      <c r="B4" s="37" t="s">
        <v>5</v>
      </c>
      <c r="C4" s="40">
        <f>MATCH(C$1,TravelTransit,0)</f>
        <v>32</v>
      </c>
      <c r="D4" s="41">
        <f>MATCH(D$1,TravelTransit,0)</f>
        <v>2</v>
      </c>
      <c r="E4" s="41">
        <f>MATCH(E$1,TravelTransit,0)</f>
        <v>28</v>
      </c>
      <c r="F4" s="41">
        <f>MATCH(F$1,TravelTransit,0)</f>
        <v>27</v>
      </c>
      <c r="G4" s="41">
        <f>MATCH(G$1,TravelTransit,0)</f>
        <v>48</v>
      </c>
      <c r="H4" s="41">
        <f>MATCH(H$1,TravelTransit,0)</f>
        <v>30</v>
      </c>
      <c r="I4" s="41">
        <f>MATCH(I$1,TravelTransit,0)</f>
        <v>16</v>
      </c>
      <c r="J4" s="41">
        <f>MATCH(J$1,TravelTransit,0)</f>
        <v>44</v>
      </c>
      <c r="K4" s="41">
        <f>MATCH(K$1,TravelTransit,0)</f>
        <v>3</v>
      </c>
      <c r="L4" s="41">
        <f>MATCH(L$1,TravelTransit,0)</f>
        <v>17</v>
      </c>
      <c r="M4" s="41">
        <f>MATCH(M$1,TravelTransit,0)</f>
        <v>38</v>
      </c>
      <c r="N4" s="41">
        <f>MATCH(N$1,TravelTransit,0)</f>
        <v>9</v>
      </c>
      <c r="O4" s="41">
        <f>MATCH(O$1,TravelTransit,0)</f>
        <v>22</v>
      </c>
      <c r="P4" s="41">
        <f>MATCH(P$1,TravelTransit,0)</f>
        <v>23</v>
      </c>
      <c r="Q4" s="41">
        <f>MATCH(Q$1,TravelTransit,0)</f>
        <v>20</v>
      </c>
      <c r="R4" s="41">
        <f>MATCH(R$1,TravelTransit,0)</f>
        <v>39</v>
      </c>
      <c r="S4" s="41">
        <f>MATCH(S$1,TravelTransit,0)</f>
        <v>26</v>
      </c>
      <c r="T4" s="41">
        <f>MATCH(T$1,TravelTransit,0)</f>
        <v>18</v>
      </c>
      <c r="U4" s="41">
        <f>MATCH(U$1,TravelTransit,0)</f>
        <v>51</v>
      </c>
      <c r="V4" s="41">
        <f>MATCH(V$1,TravelTransit,0)</f>
        <v>41</v>
      </c>
      <c r="W4" s="41">
        <f>MATCH(W$1,TravelTransit,0)</f>
        <v>43</v>
      </c>
      <c r="X4" s="41">
        <f>MATCH(X$1,TravelTransit,0)</f>
        <v>31</v>
      </c>
      <c r="Y4" s="41">
        <f>MATCH(Y$1,TravelTransit,0)</f>
        <v>14</v>
      </c>
      <c r="Z4" s="41">
        <f>MATCH(Z$1,TravelTransit,0)</f>
        <v>45</v>
      </c>
      <c r="AA4" s="41">
        <f>MATCH(AA$1,TravelTransit,0)</f>
        <v>52</v>
      </c>
      <c r="AB4" s="41">
        <f>MATCH(AB$1,TravelTransit,0)</f>
        <v>10</v>
      </c>
      <c r="AC4" s="41">
        <f>MATCH(AC$1,TravelTransit,0)</f>
        <v>36</v>
      </c>
      <c r="AD4" s="41">
        <f>MATCH(AD$1,TravelTransit,0)</f>
        <v>46</v>
      </c>
      <c r="AE4" s="41">
        <f>MATCH(AE$1,TravelTransit,0)</f>
        <v>29</v>
      </c>
      <c r="AF4" s="41">
        <f>MATCH(AF$1,TravelTransit,0)</f>
        <v>11</v>
      </c>
      <c r="AG4" s="41">
        <f>MATCH(AG$1,TravelTransit,0)</f>
        <v>50</v>
      </c>
      <c r="AH4" s="41">
        <f>MATCH(AH$1,TravelTransit,0)</f>
        <v>24</v>
      </c>
      <c r="AI4" s="41">
        <f>MATCH(AI$1,TravelTransit,0)</f>
        <v>35</v>
      </c>
      <c r="AJ4" s="41">
        <f>MATCH(AJ$1,TravelTransit,0)</f>
        <v>47</v>
      </c>
      <c r="AK4" s="41">
        <f>MATCH(AK$1,TravelTransit,0)</f>
        <v>12</v>
      </c>
      <c r="AL4" s="41">
        <f>MATCH(AL$1,TravelTransit,0)</f>
        <v>15</v>
      </c>
      <c r="AM4" s="41">
        <f>MATCH(AM$1,TravelTransit,0)</f>
        <v>19</v>
      </c>
      <c r="AN4" s="41">
        <f>MATCH(AN$1,TravelTransit,0)</f>
        <v>13</v>
      </c>
      <c r="AO4" s="41">
        <f>MATCH(AO$1,TravelTransit,0)</f>
        <v>40</v>
      </c>
      <c r="AP4" s="41">
        <f>MATCH(AP$1,TravelTransit,0)</f>
        <v>1</v>
      </c>
      <c r="AQ4" s="41">
        <f>MATCH(AQ$1,TravelTransit,0)</f>
        <v>49</v>
      </c>
      <c r="AR4" s="41">
        <f>MATCH(AR$1,TravelTransit,0)</f>
        <v>4</v>
      </c>
      <c r="AS4" s="41">
        <f>MATCH(AS$1,TravelTransit,0)</f>
        <v>8</v>
      </c>
      <c r="AT4" s="41">
        <f>MATCH(AT$1,TravelTransit,0)</f>
        <v>21</v>
      </c>
      <c r="AU4" s="41">
        <f>MATCH(AU$1,TravelTransit,0)</f>
        <v>6</v>
      </c>
      <c r="AV4" s="41">
        <f>MATCH(AV$1,TravelTransit,0)</f>
        <v>7</v>
      </c>
      <c r="AW4" s="41">
        <f>MATCH(AW$1,TravelTransit,0)</f>
        <v>34</v>
      </c>
      <c r="AX4" s="41">
        <f>MATCH(AX$1,TravelTransit,0)</f>
        <v>25</v>
      </c>
      <c r="AY4" s="41">
        <f>MATCH(AY$1,TravelTransit,0)</f>
        <v>5</v>
      </c>
      <c r="AZ4" s="41">
        <f>MATCH(AZ$1,TravelTransit,0)</f>
        <v>33</v>
      </c>
      <c r="BA4" s="41">
        <f>MATCH(BA$1,TravelTransit,0)</f>
        <v>37</v>
      </c>
      <c r="BB4" s="44">
        <f>MATCH(BB$1,TravelTransit,0)</f>
        <v>42</v>
      </c>
    </row>
    <row r="5" spans="1:54" ht="15.75" thickBot="1" x14ac:dyDescent="0.3">
      <c r="A5" s="46"/>
      <c r="B5" s="37" t="s">
        <v>103</v>
      </c>
      <c r="C5" s="40">
        <f>MATCH(C$1,HealthWellBeing,0)</f>
        <v>13</v>
      </c>
      <c r="D5" s="41">
        <f>MATCH(D$1,HealthWellBeing,0)</f>
        <v>3</v>
      </c>
      <c r="E5" s="41">
        <f>MATCH(E$1,HealthWellBeing,0)</f>
        <v>14</v>
      </c>
      <c r="F5" s="41">
        <f>MATCH(F$1,HealthWellBeing,0)</f>
        <v>6</v>
      </c>
      <c r="G5" s="41">
        <f>MATCH(G$1,HealthWellBeing,0)</f>
        <v>36</v>
      </c>
      <c r="H5" s="41">
        <f>MATCH(H$1,HealthWellBeing,0)</f>
        <v>30</v>
      </c>
      <c r="I5" s="41">
        <f>MATCH(I$1,HealthWellBeing,0)</f>
        <v>35</v>
      </c>
      <c r="J5" s="41">
        <f>MATCH(J$1,HealthWellBeing,0)</f>
        <v>26</v>
      </c>
      <c r="K5" s="41">
        <f>MATCH(K$1,HealthWellBeing,0)</f>
        <v>28</v>
      </c>
      <c r="L5" s="41">
        <f>MATCH(L$1,HealthWellBeing,0)</f>
        <v>12</v>
      </c>
      <c r="M5" s="41">
        <f>MATCH(M$1,HealthWellBeing,0)</f>
        <v>38</v>
      </c>
      <c r="N5" s="41">
        <f>MATCH(N$1,HealthWellBeing,0)</f>
        <v>24</v>
      </c>
      <c r="O5" s="41">
        <f>MATCH(O$1,HealthWellBeing,0)</f>
        <v>16</v>
      </c>
      <c r="P5" s="41">
        <f>MATCH(P$1,HealthWellBeing,0)</f>
        <v>5</v>
      </c>
      <c r="Q5" s="41">
        <f>MATCH(Q$1,HealthWellBeing,0)</f>
        <v>17</v>
      </c>
      <c r="R5" s="41">
        <f>MATCH(R$1,HealthWellBeing,0)</f>
        <v>45</v>
      </c>
      <c r="S5" s="41">
        <f>MATCH(S$1,HealthWellBeing,0)</f>
        <v>27</v>
      </c>
      <c r="T5" s="41">
        <f>MATCH(T$1,HealthWellBeing,0)</f>
        <v>47</v>
      </c>
      <c r="U5" s="41">
        <f>MATCH(U$1,HealthWellBeing,0)</f>
        <v>19</v>
      </c>
      <c r="V5" s="41">
        <f>MATCH(V$1,HealthWellBeing,0)</f>
        <v>48</v>
      </c>
      <c r="W5" s="41">
        <f>MATCH(W$1,HealthWellBeing,0)</f>
        <v>52</v>
      </c>
      <c r="X5" s="41">
        <f>MATCH(X$1,HealthWellBeing,0)</f>
        <v>33</v>
      </c>
      <c r="Y5" s="41">
        <f>MATCH(Y$1,HealthWellBeing,0)</f>
        <v>10</v>
      </c>
      <c r="Z5" s="41">
        <f>MATCH(Z$1,HealthWellBeing,0)</f>
        <v>43</v>
      </c>
      <c r="AA5" s="41">
        <f>MATCH(AA$1,HealthWellBeing,0)</f>
        <v>51</v>
      </c>
      <c r="AB5" s="41">
        <f>MATCH(AB$1,HealthWellBeing,0)</f>
        <v>18</v>
      </c>
      <c r="AC5" s="41">
        <f>MATCH(AC$1,HealthWellBeing,0)</f>
        <v>31</v>
      </c>
      <c r="AD5" s="41">
        <f>MATCH(AD$1,HealthWellBeing,0)</f>
        <v>32</v>
      </c>
      <c r="AE5" s="41">
        <f>MATCH(AE$1,HealthWellBeing,0)</f>
        <v>21</v>
      </c>
      <c r="AF5" s="41">
        <f>MATCH(AF$1,HealthWellBeing,0)</f>
        <v>41</v>
      </c>
      <c r="AG5" s="41">
        <f>MATCH(AG$1,HealthWellBeing,0)</f>
        <v>46</v>
      </c>
      <c r="AH5" s="41">
        <f>MATCH(AH$1,HealthWellBeing,0)</f>
        <v>20</v>
      </c>
      <c r="AI5" s="41">
        <f>MATCH(AI$1,HealthWellBeing,0)</f>
        <v>42</v>
      </c>
      <c r="AJ5" s="41">
        <f>MATCH(AJ$1,HealthWellBeing,0)</f>
        <v>49</v>
      </c>
      <c r="AK5" s="41">
        <f>MATCH(AK$1,HealthWellBeing,0)</f>
        <v>44</v>
      </c>
      <c r="AL5" s="41">
        <f>MATCH(AL$1,HealthWellBeing,0)</f>
        <v>22</v>
      </c>
      <c r="AM5" s="41">
        <f>MATCH(AM$1,HealthWellBeing,0)</f>
        <v>4</v>
      </c>
      <c r="AN5" s="41">
        <f>MATCH(AN$1,HealthWellBeing,0)</f>
        <v>23</v>
      </c>
      <c r="AO5" s="41">
        <f>MATCH(AO$1,HealthWellBeing,0)</f>
        <v>8</v>
      </c>
      <c r="AP5" s="41">
        <f>MATCH(AP$1,HealthWellBeing,0)</f>
        <v>15</v>
      </c>
      <c r="AQ5" s="41">
        <f>MATCH(AQ$1,HealthWellBeing,0)</f>
        <v>34</v>
      </c>
      <c r="AR5" s="41">
        <f>MATCH(AR$1,HealthWellBeing,0)</f>
        <v>2</v>
      </c>
      <c r="AS5" s="41">
        <f>MATCH(AS$1,HealthWellBeing,0)</f>
        <v>7</v>
      </c>
      <c r="AT5" s="41">
        <f>MATCH(AT$1,HealthWellBeing,0)</f>
        <v>37</v>
      </c>
      <c r="AU5" s="41">
        <f>MATCH(AU$1,HealthWellBeing,0)</f>
        <v>25</v>
      </c>
      <c r="AV5" s="41">
        <f>MATCH(AV$1,HealthWellBeing,0)</f>
        <v>1</v>
      </c>
      <c r="AW5" s="41">
        <f>MATCH(AW$1,HealthWellBeing,0)</f>
        <v>11</v>
      </c>
      <c r="AX5" s="41">
        <f>MATCH(AX$1,HealthWellBeing,0)</f>
        <v>29</v>
      </c>
      <c r="AY5" s="41">
        <f>MATCH(AY$1,HealthWellBeing,0)</f>
        <v>9</v>
      </c>
      <c r="AZ5" s="41">
        <f>MATCH(AZ$1,HealthWellBeing,0)</f>
        <v>39</v>
      </c>
      <c r="BA5" s="41">
        <f>MATCH(BA$1,HealthWellBeing,0)</f>
        <v>50</v>
      </c>
      <c r="BB5" s="44">
        <f>MATCH(BB$1,HealthWellBeing,0)</f>
        <v>40</v>
      </c>
    </row>
    <row r="6" spans="1:54" ht="15.75" thickBot="1" x14ac:dyDescent="0.3">
      <c r="A6" s="46"/>
      <c r="B6" s="37" t="s">
        <v>104</v>
      </c>
      <c r="C6" s="40">
        <f>MATCH(C$1,SafetySecurity,0)</f>
        <v>14</v>
      </c>
      <c r="D6" s="41">
        <f>MATCH(D$1,SafetySecurity,0)</f>
        <v>21</v>
      </c>
      <c r="E6" s="41">
        <f>MATCH(E$1,SafetySecurity,0)</f>
        <v>18</v>
      </c>
      <c r="F6" s="41">
        <f>MATCH(F$1,SafetySecurity,0)</f>
        <v>26</v>
      </c>
      <c r="G6" s="41">
        <f>MATCH(G$1,SafetySecurity,0)</f>
        <v>45</v>
      </c>
      <c r="H6" s="41">
        <f>MATCH(H$1,SafetySecurity,0)</f>
        <v>11</v>
      </c>
      <c r="I6" s="41">
        <f>MATCH(I$1,SafetySecurity,0)</f>
        <v>39</v>
      </c>
      <c r="J6" s="41">
        <f>MATCH(J$1,SafetySecurity,0)</f>
        <v>28</v>
      </c>
      <c r="K6" s="41">
        <f>MATCH(K$1,SafetySecurity,0)</f>
        <v>16</v>
      </c>
      <c r="L6" s="41">
        <f>MATCH(L$1,SafetySecurity,0)</f>
        <v>1</v>
      </c>
      <c r="M6" s="41">
        <f>MATCH(M$1,SafetySecurity,0)</f>
        <v>42</v>
      </c>
      <c r="N6" s="41">
        <f>MATCH(N$1,SafetySecurity,0)</f>
        <v>6</v>
      </c>
      <c r="O6" s="41">
        <f>MATCH(O$1,SafetySecurity,0)</f>
        <v>3</v>
      </c>
      <c r="P6" s="41">
        <f>MATCH(P$1,SafetySecurity,0)</f>
        <v>23</v>
      </c>
      <c r="Q6" s="41">
        <f>MATCH(Q$1,SafetySecurity,0)</f>
        <v>9</v>
      </c>
      <c r="R6" s="41">
        <f>MATCH(R$1,SafetySecurity,0)</f>
        <v>27</v>
      </c>
      <c r="S6" s="41">
        <f>MATCH(S$1,SafetySecurity,0)</f>
        <v>52</v>
      </c>
      <c r="T6" s="41">
        <f>MATCH(T$1,SafetySecurity,0)</f>
        <v>38</v>
      </c>
      <c r="U6" s="41">
        <f>MATCH(U$1,SafetySecurity,0)</f>
        <v>48</v>
      </c>
      <c r="V6" s="41">
        <f>MATCH(V$1,SafetySecurity,0)</f>
        <v>35</v>
      </c>
      <c r="W6" s="41">
        <f>MATCH(W$1,SafetySecurity,0)</f>
        <v>22</v>
      </c>
      <c r="X6" s="41">
        <f>MATCH(X$1,SafetySecurity,0)</f>
        <v>33</v>
      </c>
      <c r="Y6" s="41">
        <f>MATCH(Y$1,SafetySecurity,0)</f>
        <v>25</v>
      </c>
      <c r="Z6" s="41">
        <f>MATCH(Z$1,SafetySecurity,0)</f>
        <v>43</v>
      </c>
      <c r="AA6" s="41">
        <f>MATCH(AA$1,SafetySecurity,0)</f>
        <v>49</v>
      </c>
      <c r="AB6" s="41">
        <f>MATCH(AB$1,SafetySecurity,0)</f>
        <v>10</v>
      </c>
      <c r="AC6" s="41">
        <f>MATCH(AC$1,SafetySecurity,0)</f>
        <v>50</v>
      </c>
      <c r="AD6" s="41">
        <f>MATCH(AD$1,SafetySecurity,0)</f>
        <v>37</v>
      </c>
      <c r="AE6" s="41">
        <f>MATCH(AE$1,SafetySecurity,0)</f>
        <v>41</v>
      </c>
      <c r="AF6" s="41">
        <f>MATCH(AF$1,SafetySecurity,0)</f>
        <v>8</v>
      </c>
      <c r="AG6" s="41">
        <f>MATCH(AG$1,SafetySecurity,0)</f>
        <v>30</v>
      </c>
      <c r="AH6" s="41">
        <f>MATCH(AH$1,SafetySecurity,0)</f>
        <v>4</v>
      </c>
      <c r="AI6" s="41">
        <f>MATCH(AI$1,SafetySecurity,0)</f>
        <v>24</v>
      </c>
      <c r="AJ6" s="41">
        <f>MATCH(AJ$1,SafetySecurity,0)</f>
        <v>46</v>
      </c>
      <c r="AK6" s="41">
        <f>MATCH(AK$1,SafetySecurity,0)</f>
        <v>34</v>
      </c>
      <c r="AL6" s="41">
        <f>MATCH(AL$1,SafetySecurity,0)</f>
        <v>5</v>
      </c>
      <c r="AM6" s="41">
        <f>MATCH(AM$1,SafetySecurity,0)</f>
        <v>19</v>
      </c>
      <c r="AN6" s="41">
        <f>MATCH(AN$1,SafetySecurity,0)</f>
        <v>40</v>
      </c>
      <c r="AO6" s="41">
        <f>MATCH(AO$1,SafetySecurity,0)</f>
        <v>31</v>
      </c>
      <c r="AP6" s="41">
        <f>MATCH(AP$1,SafetySecurity,0)</f>
        <v>15</v>
      </c>
      <c r="AQ6" s="41">
        <f>MATCH(AQ$1,SafetySecurity,0)</f>
        <v>51</v>
      </c>
      <c r="AR6" s="41">
        <f>MATCH(AR$1,SafetySecurity,0)</f>
        <v>20</v>
      </c>
      <c r="AS6" s="41">
        <f>MATCH(AS$1,SafetySecurity,0)</f>
        <v>17</v>
      </c>
      <c r="AT6" s="41">
        <f>MATCH(AT$1,SafetySecurity,0)</f>
        <v>12</v>
      </c>
      <c r="AU6" s="41">
        <f>MATCH(AU$1,SafetySecurity,0)</f>
        <v>2</v>
      </c>
      <c r="AV6" s="41">
        <f>MATCH(AV$1,SafetySecurity,0)</f>
        <v>13</v>
      </c>
      <c r="AW6" s="41">
        <f>MATCH(AW$1,SafetySecurity,0)</f>
        <v>47</v>
      </c>
      <c r="AX6" s="41">
        <f>MATCH(AX$1,SafetySecurity,0)</f>
        <v>44</v>
      </c>
      <c r="AY6" s="41">
        <f>MATCH(AY$1,SafetySecurity,0)</f>
        <v>7</v>
      </c>
      <c r="AZ6" s="41">
        <f>MATCH(AZ$1,SafetySecurity,0)</f>
        <v>29</v>
      </c>
      <c r="BA6" s="41">
        <f>MATCH(BA$1,SafetySecurity,0)</f>
        <v>36</v>
      </c>
      <c r="BB6" s="44">
        <f>MATCH(BB$1,SafetySecurity,0)</f>
        <v>32</v>
      </c>
    </row>
    <row r="7" spans="1:54" ht="15.75" thickBot="1" x14ac:dyDescent="0.3">
      <c r="A7" s="46"/>
      <c r="B7" s="37" t="s">
        <v>105</v>
      </c>
      <c r="C7" s="40">
        <f>MATCH(C$1,EnvironmentClimate,0)</f>
        <v>6</v>
      </c>
      <c r="D7" s="41">
        <f>MATCH(D$1,EnvironmentClimate,0)</f>
        <v>5</v>
      </c>
      <c r="E7" s="41">
        <f>MATCH(E$1,EnvironmentClimate,0)</f>
        <v>39</v>
      </c>
      <c r="F7" s="41">
        <f>MATCH(F$1,EnvironmentClimate,0)</f>
        <v>40</v>
      </c>
      <c r="G7" s="41">
        <f>MATCH(G$1,EnvironmentClimate,0)</f>
        <v>33</v>
      </c>
      <c r="H7" s="41">
        <f>MATCH(H$1,EnvironmentClimate,0)</f>
        <v>10</v>
      </c>
      <c r="I7" s="41">
        <f>MATCH(I$1,EnvironmentClimate,0)</f>
        <v>45</v>
      </c>
      <c r="J7" s="41">
        <f>MATCH(J$1,EnvironmentClimate,0)</f>
        <v>34</v>
      </c>
      <c r="K7" s="41">
        <f>MATCH(K$1,EnvironmentClimate,0)</f>
        <v>22</v>
      </c>
      <c r="L7" s="41">
        <f>MATCH(L$1,EnvironmentClimate,0)</f>
        <v>12</v>
      </c>
      <c r="M7" s="41">
        <f>MATCH(M$1,EnvironmentClimate,0)</f>
        <v>48</v>
      </c>
      <c r="N7" s="41">
        <f>MATCH(N$1,EnvironmentClimate,0)</f>
        <v>9</v>
      </c>
      <c r="O7" s="41">
        <f>MATCH(O$1,EnvironmentClimate,0)</f>
        <v>1</v>
      </c>
      <c r="P7" s="41">
        <f>MATCH(P$1,EnvironmentClimate,0)</f>
        <v>16</v>
      </c>
      <c r="Q7" s="41">
        <f>MATCH(Q$1,EnvironmentClimate,0)</f>
        <v>13</v>
      </c>
      <c r="R7" s="41">
        <f>MATCH(R$1,EnvironmentClimate,0)</f>
        <v>31</v>
      </c>
      <c r="S7" s="41">
        <f>MATCH(S$1,EnvironmentClimate,0)</f>
        <v>47</v>
      </c>
      <c r="T7" s="41">
        <f>MATCH(T$1,EnvironmentClimate,0)</f>
        <v>25</v>
      </c>
      <c r="U7" s="41">
        <f>MATCH(U$1,EnvironmentClimate,0)</f>
        <v>51</v>
      </c>
      <c r="V7" s="41">
        <f>MATCH(V$1,EnvironmentClimate,0)</f>
        <v>42</v>
      </c>
      <c r="W7" s="41">
        <f>MATCH(W$1,EnvironmentClimate,0)</f>
        <v>19</v>
      </c>
      <c r="X7" s="41">
        <f>MATCH(X$1,EnvironmentClimate,0)</f>
        <v>30</v>
      </c>
      <c r="Y7" s="41">
        <f>MATCH(Y$1,EnvironmentClimate,0)</f>
        <v>23</v>
      </c>
      <c r="Z7" s="41">
        <f>MATCH(Z$1,EnvironmentClimate,0)</f>
        <v>29</v>
      </c>
      <c r="AA7" s="41">
        <f>MATCH(AA$1,EnvironmentClimate,0)</f>
        <v>52</v>
      </c>
      <c r="AB7" s="41">
        <f>MATCH(AB$1,EnvironmentClimate,0)</f>
        <v>26</v>
      </c>
      <c r="AC7" s="41">
        <f>MATCH(AC$1,EnvironmentClimate,0)</f>
        <v>41</v>
      </c>
      <c r="AD7" s="41">
        <f>MATCH(AD$1,EnvironmentClimate,0)</f>
        <v>50</v>
      </c>
      <c r="AE7" s="41">
        <f>MATCH(AE$1,EnvironmentClimate,0)</f>
        <v>27</v>
      </c>
      <c r="AF7" s="41">
        <f>MATCH(AF$1,EnvironmentClimate,0)</f>
        <v>24</v>
      </c>
      <c r="AG7" s="41">
        <f>MATCH(AG$1,EnvironmentClimate,0)</f>
        <v>11</v>
      </c>
      <c r="AH7" s="41">
        <f>MATCH(AH$1,EnvironmentClimate,0)</f>
        <v>8</v>
      </c>
      <c r="AI7" s="41">
        <f>MATCH(AI$1,EnvironmentClimate,0)</f>
        <v>20</v>
      </c>
      <c r="AJ7" s="41">
        <f>MATCH(AJ$1,EnvironmentClimate,0)</f>
        <v>46</v>
      </c>
      <c r="AK7" s="41">
        <f>MATCH(AK$1,EnvironmentClimate,0)</f>
        <v>43</v>
      </c>
      <c r="AL7" s="41">
        <f>MATCH(AL$1,EnvironmentClimate,0)</f>
        <v>3</v>
      </c>
      <c r="AM7" s="41">
        <f>MATCH(AM$1,EnvironmentClimate,0)</f>
        <v>37</v>
      </c>
      <c r="AN7" s="41">
        <f>MATCH(AN$1,EnvironmentClimate,0)</f>
        <v>36</v>
      </c>
      <c r="AO7" s="41">
        <f>MATCH(AO$1,EnvironmentClimate,0)</f>
        <v>35</v>
      </c>
      <c r="AP7" s="41">
        <f>MATCH(AP$1,EnvironmentClimate,0)</f>
        <v>17</v>
      </c>
      <c r="AQ7" s="41">
        <f>MATCH(AQ$1,EnvironmentClimate,0)</f>
        <v>15</v>
      </c>
      <c r="AR7" s="41">
        <f>MATCH(AR$1,EnvironmentClimate,0)</f>
        <v>38</v>
      </c>
      <c r="AS7" s="41">
        <f>MATCH(AS$1,EnvironmentClimate,0)</f>
        <v>7</v>
      </c>
      <c r="AT7" s="41">
        <f>MATCH(AT$1,EnvironmentClimate,0)</f>
        <v>4</v>
      </c>
      <c r="AU7" s="41">
        <f>MATCH(AU$1,EnvironmentClimate,0)</f>
        <v>2</v>
      </c>
      <c r="AV7" s="41">
        <f>MATCH(AV$1,EnvironmentClimate,0)</f>
        <v>21</v>
      </c>
      <c r="AW7" s="41">
        <f>MATCH(AW$1,EnvironmentClimate,0)</f>
        <v>44</v>
      </c>
      <c r="AX7" s="41">
        <f>MATCH(AX$1,EnvironmentClimate,0)</f>
        <v>28</v>
      </c>
      <c r="AY7" s="41">
        <f>MATCH(AY$1,EnvironmentClimate,0)</f>
        <v>14</v>
      </c>
      <c r="AZ7" s="41">
        <f>MATCH(AZ$1,EnvironmentClimate,0)</f>
        <v>32</v>
      </c>
      <c r="BA7" s="41">
        <f>MATCH(BA$1,EnvironmentClimate,0)</f>
        <v>18</v>
      </c>
      <c r="BB7" s="44">
        <f>MATCH(BB$1,EnvironmentClimate,0)</f>
        <v>49</v>
      </c>
    </row>
    <row r="8" spans="1:54" ht="15.75" thickBot="1" x14ac:dyDescent="0.3">
      <c r="A8" s="47" t="s">
        <v>106</v>
      </c>
      <c r="B8" s="37" t="s">
        <v>106</v>
      </c>
      <c r="C8" s="40">
        <f>MATCH(C$1,EaseOfSettlingIn,0)</f>
        <v>17</v>
      </c>
      <c r="D8" s="41">
        <f>MATCH(D$1,EaseOfSettlingIn,0)</f>
        <v>49</v>
      </c>
      <c r="E8" s="41">
        <f>MATCH(E$1,EaseOfSettlingIn,0)</f>
        <v>12</v>
      </c>
      <c r="F8" s="41">
        <f>MATCH(F$1,EaseOfSettlingIn,0)</f>
        <v>38</v>
      </c>
      <c r="G8" s="41">
        <f>MATCH(G$1,EaseOfSettlingIn,0)</f>
        <v>4</v>
      </c>
      <c r="H8" s="41">
        <f>MATCH(H$1,EaseOfSettlingIn,0)</f>
        <v>28</v>
      </c>
      <c r="I8" s="41">
        <f>MATCH(I$1,EaseOfSettlingIn,0)</f>
        <v>30</v>
      </c>
      <c r="J8" s="41">
        <f>MATCH(J$1,EaseOfSettlingIn,0)</f>
        <v>27</v>
      </c>
      <c r="K8" s="41">
        <f>MATCH(K$1,EaseOfSettlingIn,0)</f>
        <v>42</v>
      </c>
      <c r="L8" s="41">
        <f>MATCH(L$1,EaseOfSettlingIn,0)</f>
        <v>47</v>
      </c>
      <c r="M8" s="41">
        <f>MATCH(M$1,EaseOfSettlingIn,0)</f>
        <v>15</v>
      </c>
      <c r="N8" s="41">
        <f>MATCH(N$1,EaseOfSettlingIn,0)</f>
        <v>40</v>
      </c>
      <c r="O8" s="41">
        <f>MATCH(O$1,EaseOfSettlingIn,0)</f>
        <v>44</v>
      </c>
      <c r="P8" s="41">
        <f>MATCH(P$1,EaseOfSettlingIn,0)</f>
        <v>35</v>
      </c>
      <c r="Q8" s="41">
        <f>MATCH(Q$1,EaseOfSettlingIn,0)</f>
        <v>48</v>
      </c>
      <c r="R8" s="41">
        <f>MATCH(R$1,EaseOfSettlingIn,0)</f>
        <v>14</v>
      </c>
      <c r="S8" s="41">
        <f>MATCH(S$1,EaseOfSettlingIn,0)</f>
        <v>33</v>
      </c>
      <c r="T8" s="41">
        <f>MATCH(T$1,EaseOfSettlingIn,0)</f>
        <v>23</v>
      </c>
      <c r="U8" s="41">
        <f>MATCH(U$1,EaseOfSettlingIn,0)</f>
        <v>24</v>
      </c>
      <c r="V8" s="41">
        <f>MATCH(V$1,EaseOfSettlingIn,0)</f>
        <v>2</v>
      </c>
      <c r="W8" s="41">
        <f>MATCH(W$1,EaseOfSettlingIn,0)</f>
        <v>18</v>
      </c>
      <c r="X8" s="41">
        <f>MATCH(X$1,EaseOfSettlingIn,0)</f>
        <v>29</v>
      </c>
      <c r="Y8" s="41">
        <f>MATCH(Y$1,EaseOfSettlingIn,0)</f>
        <v>45</v>
      </c>
      <c r="Z8" s="41">
        <f>MATCH(Z$1,EaseOfSettlingIn,0)</f>
        <v>8</v>
      </c>
      <c r="AA8" s="41">
        <f>MATCH(AA$1,EaseOfSettlingIn,0)</f>
        <v>52</v>
      </c>
      <c r="AB8" s="41">
        <f>MATCH(AB$1,EaseOfSettlingIn,0)</f>
        <v>46</v>
      </c>
      <c r="AC8" s="41">
        <f>MATCH(AC$1,EaseOfSettlingIn,0)</f>
        <v>16</v>
      </c>
      <c r="AD8" s="41">
        <f>MATCH(AD$1,EaseOfSettlingIn,0)</f>
        <v>21</v>
      </c>
      <c r="AE8" s="41">
        <f>MATCH(AE$1,EaseOfSettlingIn,0)</f>
        <v>1</v>
      </c>
      <c r="AF8" s="41">
        <f>MATCH(AF$1,EaseOfSettlingIn,0)</f>
        <v>37</v>
      </c>
      <c r="AG8" s="41">
        <f>MATCH(AG$1,EaseOfSettlingIn,0)</f>
        <v>34</v>
      </c>
      <c r="AH8" s="41">
        <f>MATCH(AH$1,EaseOfSettlingIn,0)</f>
        <v>50</v>
      </c>
      <c r="AI8" s="41">
        <f>MATCH(AI$1,EaseOfSettlingIn,0)</f>
        <v>5</v>
      </c>
      <c r="AJ8" s="41">
        <f>MATCH(AJ$1,EaseOfSettlingIn,0)</f>
        <v>3</v>
      </c>
      <c r="AK8" s="41">
        <f>MATCH(AK$1,EaseOfSettlingIn,0)</f>
        <v>39</v>
      </c>
      <c r="AL8" s="41">
        <f>MATCH(AL$1,EaseOfSettlingIn,0)</f>
        <v>7</v>
      </c>
      <c r="AM8" s="41">
        <f>MATCH(AM$1,EaseOfSettlingIn,0)</f>
        <v>25</v>
      </c>
      <c r="AN8" s="41">
        <f>MATCH(AN$1,EaseOfSettlingIn,0)</f>
        <v>20</v>
      </c>
      <c r="AO8" s="41">
        <f>MATCH(AO$1,EaseOfSettlingIn,0)</f>
        <v>32</v>
      </c>
      <c r="AP8" s="41">
        <f>MATCH(AP$1,EaseOfSettlingIn,0)</f>
        <v>31</v>
      </c>
      <c r="AQ8" s="41">
        <f>MATCH(AQ$1,EaseOfSettlingIn,0)</f>
        <v>26</v>
      </c>
      <c r="AR8" s="41">
        <f>MATCH(AR$1,EaseOfSettlingIn,0)</f>
        <v>41</v>
      </c>
      <c r="AS8" s="41">
        <f>MATCH(AS$1,EaseOfSettlingIn,0)</f>
        <v>10</v>
      </c>
      <c r="AT8" s="41">
        <f>MATCH(AT$1,EaseOfSettlingIn,0)</f>
        <v>51</v>
      </c>
      <c r="AU8" s="41">
        <f>MATCH(AU$1,EaseOfSettlingIn,0)</f>
        <v>43</v>
      </c>
      <c r="AV8" s="41">
        <f>MATCH(AV$1,EaseOfSettlingIn,0)</f>
        <v>6</v>
      </c>
      <c r="AW8" s="41">
        <f>MATCH(AW$1,EaseOfSettlingIn,0)</f>
        <v>11</v>
      </c>
      <c r="AX8" s="41">
        <f>MATCH(AX$1,EaseOfSettlingIn,0)</f>
        <v>22</v>
      </c>
      <c r="AY8" s="41">
        <f>MATCH(AY$1,EaseOfSettlingIn,0)</f>
        <v>13</v>
      </c>
      <c r="AZ8" s="41">
        <f>MATCH(AZ$1,EaseOfSettlingIn,0)</f>
        <v>36</v>
      </c>
      <c r="BA8" s="41">
        <f>MATCH(BA$1,EaseOfSettlingIn,0)</f>
        <v>19</v>
      </c>
      <c r="BB8" s="44">
        <f>MATCH(BB$1,EaseOfSettlingIn,0)</f>
        <v>9</v>
      </c>
    </row>
    <row r="9" spans="1:54" ht="15.75" thickBot="1" x14ac:dyDescent="0.3">
      <c r="A9" s="46"/>
      <c r="B9" s="37" t="s">
        <v>109</v>
      </c>
      <c r="C9" s="40">
        <f>MATCH(C$1,CultureWelcome,0)</f>
        <v>15</v>
      </c>
      <c r="D9" s="41">
        <f>MATCH(D$1,CultureWelcome,0)</f>
        <v>47</v>
      </c>
      <c r="E9" s="41">
        <f>MATCH(E$1,CultureWelcome,0)</f>
        <v>11</v>
      </c>
      <c r="F9" s="41">
        <f>MATCH(F$1,CultureWelcome,0)</f>
        <v>38</v>
      </c>
      <c r="G9" s="41">
        <f>MATCH(G$1,CultureWelcome,0)</f>
        <v>3</v>
      </c>
      <c r="H9" s="41">
        <f>MATCH(H$1,CultureWelcome,0)</f>
        <v>20</v>
      </c>
      <c r="I9" s="41">
        <f>MATCH(I$1,CultureWelcome,0)</f>
        <v>43</v>
      </c>
      <c r="J9" s="41">
        <f>MATCH(J$1,CultureWelcome,0)</f>
        <v>29</v>
      </c>
      <c r="K9" s="41">
        <f>MATCH(K$1,CultureWelcome,0)</f>
        <v>42</v>
      </c>
      <c r="L9" s="41">
        <f>MATCH(L$1,CultureWelcome,0)</f>
        <v>45</v>
      </c>
      <c r="M9" s="41">
        <f>MATCH(M$1,CultureWelcome,0)</f>
        <v>17</v>
      </c>
      <c r="N9" s="41">
        <f>MATCH(N$1,CultureWelcome,0)</f>
        <v>32</v>
      </c>
      <c r="O9" s="41">
        <f>MATCH(O$1,CultureWelcome,0)</f>
        <v>40</v>
      </c>
      <c r="P9" s="41">
        <f>MATCH(P$1,CultureWelcome,0)</f>
        <v>24</v>
      </c>
      <c r="Q9" s="41">
        <f>MATCH(Q$1,CultureWelcome,0)</f>
        <v>50</v>
      </c>
      <c r="R9" s="41">
        <f>MATCH(R$1,CultureWelcome,0)</f>
        <v>12</v>
      </c>
      <c r="S9" s="41">
        <f>MATCH(S$1,CultureWelcome,0)</f>
        <v>36</v>
      </c>
      <c r="T9" s="41">
        <f>MATCH(T$1,CultureWelcome,0)</f>
        <v>28</v>
      </c>
      <c r="U9" s="41">
        <f>MATCH(U$1,CultureWelcome,0)</f>
        <v>35</v>
      </c>
      <c r="V9" s="41">
        <f>MATCH(V$1,CultureWelcome,0)</f>
        <v>2</v>
      </c>
      <c r="W9" s="41">
        <f>MATCH(W$1,CultureWelcome,0)</f>
        <v>18</v>
      </c>
      <c r="X9" s="41">
        <f>MATCH(X$1,CultureWelcome,0)</f>
        <v>25</v>
      </c>
      <c r="Y9" s="41">
        <f>MATCH(Y$1,CultureWelcome,0)</f>
        <v>46</v>
      </c>
      <c r="Z9" s="41">
        <f>MATCH(Z$1,CultureWelcome,0)</f>
        <v>9</v>
      </c>
      <c r="AA9" s="41">
        <f>MATCH(AA$1,CultureWelcome,0)</f>
        <v>52</v>
      </c>
      <c r="AB9" s="41">
        <f>MATCH(AB$1,CultureWelcome,0)</f>
        <v>44</v>
      </c>
      <c r="AC9" s="41">
        <f>MATCH(AC$1,CultureWelcome,0)</f>
        <v>22</v>
      </c>
      <c r="AD9" s="41">
        <f>MATCH(AD$1,CultureWelcome,0)</f>
        <v>21</v>
      </c>
      <c r="AE9" s="41">
        <f>MATCH(AE$1,CultureWelcome,0)</f>
        <v>1</v>
      </c>
      <c r="AF9" s="41">
        <f>MATCH(AF$1,CultureWelcome,0)</f>
        <v>33</v>
      </c>
      <c r="AG9" s="41">
        <f>MATCH(AG$1,CultureWelcome,0)</f>
        <v>37</v>
      </c>
      <c r="AH9" s="41">
        <f>MATCH(AH$1,CultureWelcome,0)</f>
        <v>51</v>
      </c>
      <c r="AI9" s="41">
        <f>MATCH(AI$1,CultureWelcome,0)</f>
        <v>8</v>
      </c>
      <c r="AJ9" s="41">
        <f>MATCH(AJ$1,CultureWelcome,0)</f>
        <v>5</v>
      </c>
      <c r="AK9" s="41">
        <f>MATCH(AK$1,CultureWelcome,0)</f>
        <v>39</v>
      </c>
      <c r="AL9" s="41">
        <f>MATCH(AL$1,CultureWelcome,0)</f>
        <v>4</v>
      </c>
      <c r="AM9" s="41">
        <f>MATCH(AM$1,CultureWelcome,0)</f>
        <v>26</v>
      </c>
      <c r="AN9" s="41">
        <f>MATCH(AN$1,CultureWelcome,0)</f>
        <v>19</v>
      </c>
      <c r="AO9" s="41">
        <f>MATCH(AO$1,CultureWelcome,0)</f>
        <v>34</v>
      </c>
      <c r="AP9" s="41">
        <f>MATCH(AP$1,CultureWelcome,0)</f>
        <v>27</v>
      </c>
      <c r="AQ9" s="41">
        <f>MATCH(AQ$1,CultureWelcome,0)</f>
        <v>31</v>
      </c>
      <c r="AR9" s="41">
        <f>MATCH(AR$1,CultureWelcome,0)</f>
        <v>48</v>
      </c>
      <c r="AS9" s="41">
        <f>MATCH(AS$1,CultureWelcome,0)</f>
        <v>7</v>
      </c>
      <c r="AT9" s="41">
        <f>MATCH(AT$1,CultureWelcome,0)</f>
        <v>49</v>
      </c>
      <c r="AU9" s="41">
        <f>MATCH(AU$1,CultureWelcome,0)</f>
        <v>41</v>
      </c>
      <c r="AV9" s="41">
        <f>MATCH(AV$1,CultureWelcome,0)</f>
        <v>6</v>
      </c>
      <c r="AW9" s="41">
        <f>MATCH(AW$1,CultureWelcome,0)</f>
        <v>14</v>
      </c>
      <c r="AX9" s="41">
        <f>MATCH(AX$1,CultureWelcome,0)</f>
        <v>23</v>
      </c>
      <c r="AY9" s="41">
        <f>MATCH(AY$1,CultureWelcome,0)</f>
        <v>10</v>
      </c>
      <c r="AZ9" s="41">
        <f>MATCH(AZ$1,CultureWelcome,0)</f>
        <v>30</v>
      </c>
      <c r="BA9" s="41">
        <f>MATCH(BA$1,CultureWelcome,0)</f>
        <v>16</v>
      </c>
      <c r="BB9" s="44">
        <f>MATCH(BB$1,CultureWelcome,0)</f>
        <v>13</v>
      </c>
    </row>
    <row r="10" spans="1:54" ht="15.75" thickBot="1" x14ac:dyDescent="0.3">
      <c r="A10" s="46"/>
      <c r="B10" s="37" t="s">
        <v>107</v>
      </c>
      <c r="C10" s="40">
        <f>MATCH(C$1,LocalFriendliness,0)</f>
        <v>20</v>
      </c>
      <c r="D10" s="41">
        <f>MATCH(D$1,LocalFriendliness,0)</f>
        <v>51</v>
      </c>
      <c r="E10" s="41">
        <f>MATCH(E$1,LocalFriendliness,0)</f>
        <v>10</v>
      </c>
      <c r="F10" s="41">
        <f>MATCH(F$1,LocalFriendliness,0)</f>
        <v>33</v>
      </c>
      <c r="G10" s="41">
        <f>MATCH(G$1,LocalFriendliness,0)</f>
        <v>5</v>
      </c>
      <c r="H10" s="41">
        <f>MATCH(H$1,LocalFriendliness,0)</f>
        <v>21</v>
      </c>
      <c r="I10" s="41">
        <f>MATCH(I$1,LocalFriendliness,0)</f>
        <v>25</v>
      </c>
      <c r="J10" s="41">
        <f>MATCH(J$1,LocalFriendliness,0)</f>
        <v>31</v>
      </c>
      <c r="K10" s="41">
        <f>MATCH(K$1,LocalFriendliness,0)</f>
        <v>50</v>
      </c>
      <c r="L10" s="41">
        <f>MATCH(L$1,LocalFriendliness,0)</f>
        <v>45</v>
      </c>
      <c r="M10" s="41">
        <f>MATCH(M$1,LocalFriendliness,0)</f>
        <v>15</v>
      </c>
      <c r="N10" s="41">
        <f>MATCH(N$1,LocalFriendliness,0)</f>
        <v>46</v>
      </c>
      <c r="O10" s="41">
        <f>MATCH(O$1,LocalFriendliness,0)</f>
        <v>36</v>
      </c>
      <c r="P10" s="41">
        <f>MATCH(P$1,LocalFriendliness,0)</f>
        <v>38</v>
      </c>
      <c r="Q10" s="41">
        <f>MATCH(Q$1,LocalFriendliness,0)</f>
        <v>48</v>
      </c>
      <c r="R10" s="41">
        <f>MATCH(R$1,LocalFriendliness,0)</f>
        <v>16</v>
      </c>
      <c r="S10" s="41">
        <f>MATCH(S$1,LocalFriendliness,0)</f>
        <v>37</v>
      </c>
      <c r="T10" s="41">
        <f>MATCH(T$1,LocalFriendliness,0)</f>
        <v>32</v>
      </c>
      <c r="U10" s="41">
        <f>MATCH(U$1,LocalFriendliness,0)</f>
        <v>19</v>
      </c>
      <c r="V10" s="41">
        <f>MATCH(V$1,LocalFriendliness,0)</f>
        <v>2</v>
      </c>
      <c r="W10" s="41">
        <f>MATCH(W$1,LocalFriendliness,0)</f>
        <v>12</v>
      </c>
      <c r="X10" s="41">
        <f>MATCH(X$1,LocalFriendliness,0)</f>
        <v>26</v>
      </c>
      <c r="Y10" s="41">
        <f>MATCH(Y$1,LocalFriendliness,0)</f>
        <v>39</v>
      </c>
      <c r="Z10" s="41">
        <f>MATCH(Z$1,LocalFriendliness,0)</f>
        <v>11</v>
      </c>
      <c r="AA10" s="41">
        <f>MATCH(AA$1,LocalFriendliness,0)</f>
        <v>52</v>
      </c>
      <c r="AB10" s="41">
        <f>MATCH(AB$1,LocalFriendliness,0)</f>
        <v>43</v>
      </c>
      <c r="AC10" s="41">
        <f>MATCH(AC$1,LocalFriendliness,0)</f>
        <v>17</v>
      </c>
      <c r="AD10" s="41">
        <f>MATCH(AD$1,LocalFriendliness,0)</f>
        <v>22</v>
      </c>
      <c r="AE10" s="41">
        <f>MATCH(AE$1,LocalFriendliness,0)</f>
        <v>1</v>
      </c>
      <c r="AF10" s="41">
        <f>MATCH(AF$1,LocalFriendliness,0)</f>
        <v>29</v>
      </c>
      <c r="AG10" s="41">
        <f>MATCH(AG$1,LocalFriendliness,0)</f>
        <v>30</v>
      </c>
      <c r="AH10" s="41">
        <f>MATCH(AH$1,LocalFriendliness,0)</f>
        <v>47</v>
      </c>
      <c r="AI10" s="41">
        <f>MATCH(AI$1,LocalFriendliness,0)</f>
        <v>3</v>
      </c>
      <c r="AJ10" s="41">
        <f>MATCH(AJ$1,LocalFriendliness,0)</f>
        <v>4</v>
      </c>
      <c r="AK10" s="41">
        <f>MATCH(AK$1,LocalFriendliness,0)</f>
        <v>41</v>
      </c>
      <c r="AL10" s="41">
        <f>MATCH(AL$1,LocalFriendliness,0)</f>
        <v>9</v>
      </c>
      <c r="AM10" s="41">
        <f>MATCH(AM$1,LocalFriendliness,0)</f>
        <v>28</v>
      </c>
      <c r="AN10" s="41">
        <f>MATCH(AN$1,LocalFriendliness,0)</f>
        <v>24</v>
      </c>
      <c r="AO10" s="41">
        <f>MATCH(AO$1,LocalFriendliness,0)</f>
        <v>27</v>
      </c>
      <c r="AP10" s="41">
        <f>MATCH(AP$1,LocalFriendliness,0)</f>
        <v>40</v>
      </c>
      <c r="AQ10" s="41">
        <f>MATCH(AQ$1,LocalFriendliness,0)</f>
        <v>35</v>
      </c>
      <c r="AR10" s="41">
        <f>MATCH(AR$1,LocalFriendliness,0)</f>
        <v>42</v>
      </c>
      <c r="AS10" s="41">
        <f>MATCH(AS$1,LocalFriendliness,0)</f>
        <v>13</v>
      </c>
      <c r="AT10" s="41">
        <f>MATCH(AT$1,LocalFriendliness,0)</f>
        <v>49</v>
      </c>
      <c r="AU10" s="41">
        <f>MATCH(AU$1,LocalFriendliness,0)</f>
        <v>44</v>
      </c>
      <c r="AV10" s="41">
        <f>MATCH(AV$1,LocalFriendliness,0)</f>
        <v>7</v>
      </c>
      <c r="AW10" s="41">
        <f>MATCH(AW$1,LocalFriendliness,0)</f>
        <v>8</v>
      </c>
      <c r="AX10" s="41">
        <f>MATCH(AX$1,LocalFriendliness,0)</f>
        <v>23</v>
      </c>
      <c r="AY10" s="41">
        <f>MATCH(AY$1,LocalFriendliness,0)</f>
        <v>14</v>
      </c>
      <c r="AZ10" s="41">
        <f>MATCH(AZ$1,LocalFriendliness,0)</f>
        <v>34</v>
      </c>
      <c r="BA10" s="41">
        <f>MATCH(BA$1,LocalFriendliness,0)</f>
        <v>18</v>
      </c>
      <c r="BB10" s="44">
        <f>MATCH(BB$1,LocalFriendliness,0)</f>
        <v>6</v>
      </c>
    </row>
    <row r="11" spans="1:54" ht="15.75" thickBot="1" x14ac:dyDescent="0.3">
      <c r="A11" s="46"/>
      <c r="B11" s="37" t="s">
        <v>108</v>
      </c>
      <c r="C11" s="40">
        <f>MATCH(C$1,FindingFriends,0)</f>
        <v>23</v>
      </c>
      <c r="D11" s="41">
        <f>MATCH(D$1,FindingFriends,0)</f>
        <v>41</v>
      </c>
      <c r="E11" s="41">
        <f>MATCH(E$1,FindingFriends,0)</f>
        <v>17</v>
      </c>
      <c r="F11" s="41">
        <f>MATCH(F$1,FindingFriends,0)</f>
        <v>42</v>
      </c>
      <c r="G11" s="41">
        <f>MATCH(G$1,FindingFriends,0)</f>
        <v>4</v>
      </c>
      <c r="H11" s="41">
        <f>MATCH(H$1,FindingFriends,0)</f>
        <v>40</v>
      </c>
      <c r="I11" s="41">
        <f>MATCH(I$1,FindingFriends,0)</f>
        <v>21</v>
      </c>
      <c r="J11" s="41">
        <f>MATCH(J$1,FindingFriends,0)</f>
        <v>28</v>
      </c>
      <c r="K11" s="41">
        <f>MATCH(K$1,FindingFriends,0)</f>
        <v>30</v>
      </c>
      <c r="L11" s="41">
        <f>MATCH(L$1,FindingFriends,0)</f>
        <v>48</v>
      </c>
      <c r="M11" s="41">
        <f>MATCH(M$1,FindingFriends,0)</f>
        <v>14</v>
      </c>
      <c r="N11" s="41">
        <f>MATCH(N$1,FindingFriends,0)</f>
        <v>39</v>
      </c>
      <c r="O11" s="41">
        <f>MATCH(O$1,FindingFriends,0)</f>
        <v>47</v>
      </c>
      <c r="P11" s="41">
        <f>MATCH(P$1,FindingFriends,0)</f>
        <v>36</v>
      </c>
      <c r="Q11" s="41">
        <f>MATCH(Q$1,FindingFriends,0)</f>
        <v>46</v>
      </c>
      <c r="R11" s="41">
        <f>MATCH(R$1,FindingFriends,0)</f>
        <v>15</v>
      </c>
      <c r="S11" s="41">
        <f>MATCH(S$1,FindingFriends,0)</f>
        <v>25</v>
      </c>
      <c r="T11" s="41">
        <f>MATCH(T$1,FindingFriends,0)</f>
        <v>13</v>
      </c>
      <c r="U11" s="41">
        <f>MATCH(U$1,FindingFriends,0)</f>
        <v>26</v>
      </c>
      <c r="V11" s="41">
        <f>MATCH(V$1,FindingFriends,0)</f>
        <v>2</v>
      </c>
      <c r="W11" s="41">
        <f>MATCH(W$1,FindingFriends,0)</f>
        <v>31</v>
      </c>
      <c r="X11" s="41">
        <f>MATCH(X$1,FindingFriends,0)</f>
        <v>33</v>
      </c>
      <c r="Y11" s="41">
        <f>MATCH(Y$1,FindingFriends,0)</f>
        <v>45</v>
      </c>
      <c r="Z11" s="41">
        <f>MATCH(Z$1,FindingFriends,0)</f>
        <v>5</v>
      </c>
      <c r="AA11" s="41">
        <f>MATCH(AA$1,FindingFriends,0)</f>
        <v>52</v>
      </c>
      <c r="AB11" s="41">
        <f>MATCH(AB$1,FindingFriends,0)</f>
        <v>49</v>
      </c>
      <c r="AC11" s="41">
        <f>MATCH(AC$1,FindingFriends,0)</f>
        <v>16</v>
      </c>
      <c r="AD11" s="41">
        <f>MATCH(AD$1,FindingFriends,0)</f>
        <v>18</v>
      </c>
      <c r="AE11" s="41">
        <f>MATCH(AE$1,FindingFriends,0)</f>
        <v>1</v>
      </c>
      <c r="AF11" s="41">
        <f>MATCH(AF$1,FindingFriends,0)</f>
        <v>44</v>
      </c>
      <c r="AG11" s="41">
        <f>MATCH(AG$1,FindingFriends,0)</f>
        <v>35</v>
      </c>
      <c r="AH11" s="41">
        <f>MATCH(AH$1,FindingFriends,0)</f>
        <v>50</v>
      </c>
      <c r="AI11" s="41">
        <f>MATCH(AI$1,FindingFriends,0)</f>
        <v>10</v>
      </c>
      <c r="AJ11" s="41">
        <f>MATCH(AJ$1,FindingFriends,0)</f>
        <v>3</v>
      </c>
      <c r="AK11" s="41">
        <f>MATCH(AK$1,FindingFriends,0)</f>
        <v>37</v>
      </c>
      <c r="AL11" s="41">
        <f>MATCH(AL$1,FindingFriends,0)</f>
        <v>12</v>
      </c>
      <c r="AM11" s="41">
        <f>MATCH(AM$1,FindingFriends,0)</f>
        <v>29</v>
      </c>
      <c r="AN11" s="41">
        <f>MATCH(AN$1,FindingFriends,0)</f>
        <v>11</v>
      </c>
      <c r="AO11" s="41">
        <f>MATCH(AO$1,FindingFriends,0)</f>
        <v>32</v>
      </c>
      <c r="AP11" s="41">
        <f>MATCH(AP$1,FindingFriends,0)</f>
        <v>22</v>
      </c>
      <c r="AQ11" s="41">
        <f>MATCH(AQ$1,FindingFriends,0)</f>
        <v>20</v>
      </c>
      <c r="AR11" s="41">
        <f>MATCH(AR$1,FindingFriends,0)</f>
        <v>34</v>
      </c>
      <c r="AS11" s="41">
        <f>MATCH(AS$1,FindingFriends,0)</f>
        <v>9</v>
      </c>
      <c r="AT11" s="41">
        <f>MATCH(AT$1,FindingFriends,0)</f>
        <v>51</v>
      </c>
      <c r="AU11" s="41">
        <f>MATCH(AU$1,FindingFriends,0)</f>
        <v>43</v>
      </c>
      <c r="AV11" s="41">
        <f>MATCH(AV$1,FindingFriends,0)</f>
        <v>6</v>
      </c>
      <c r="AW11" s="41">
        <f>MATCH(AW$1,FindingFriends,0)</f>
        <v>8</v>
      </c>
      <c r="AX11" s="41">
        <f>MATCH(AX$1,FindingFriends,0)</f>
        <v>24</v>
      </c>
      <c r="AY11" s="41">
        <f>MATCH(AY$1,FindingFriends,0)</f>
        <v>19</v>
      </c>
      <c r="AZ11" s="41">
        <f>MATCH(AZ$1,FindingFriends,0)</f>
        <v>38</v>
      </c>
      <c r="BA11" s="41">
        <f>MATCH(BA$1,FindingFriends,0)</f>
        <v>27</v>
      </c>
      <c r="BB11" s="44">
        <f>MATCH(BB$1,FindingFriends,0)</f>
        <v>7</v>
      </c>
    </row>
    <row r="12" spans="1:54" ht="15.75" thickBot="1" x14ac:dyDescent="0.3">
      <c r="A12" s="47" t="s">
        <v>110</v>
      </c>
      <c r="B12" s="37" t="s">
        <v>110</v>
      </c>
      <c r="C12" s="40">
        <f>MATCH(C$1,WorkingAbroad,0)</f>
        <v>2</v>
      </c>
      <c r="D12" s="41">
        <f>MATCH(D$1,WorkingAbroad,0)</f>
        <v>19</v>
      </c>
      <c r="E12" s="41">
        <f>MATCH(E$1,WorkingAbroad,0)</f>
        <v>30</v>
      </c>
      <c r="F12" s="41">
        <f>MATCH(F$1,WorkingAbroad,0)</f>
        <v>10</v>
      </c>
      <c r="G12" s="41">
        <f>MATCH(G$1,WorkingAbroad,0)</f>
        <v>38</v>
      </c>
      <c r="H12" s="41">
        <f>MATCH(H$1,WorkingAbroad,0)</f>
        <v>11</v>
      </c>
      <c r="I12" s="41">
        <f>MATCH(I$1,WorkingAbroad,0)</f>
        <v>26</v>
      </c>
      <c r="J12" s="41">
        <f>MATCH(J$1,WorkingAbroad,0)</f>
        <v>49</v>
      </c>
      <c r="K12" s="41">
        <f>MATCH(K$1,WorkingAbroad,0)</f>
        <v>13</v>
      </c>
      <c r="L12" s="41">
        <f>MATCH(L$1,WorkingAbroad,0)</f>
        <v>1</v>
      </c>
      <c r="M12" s="41">
        <f>MATCH(M$1,WorkingAbroad,0)</f>
        <v>40</v>
      </c>
      <c r="N12" s="41">
        <f>MATCH(N$1,WorkingAbroad,0)</f>
        <v>6</v>
      </c>
      <c r="O12" s="41">
        <f>MATCH(O$1,WorkingAbroad,0)</f>
        <v>20</v>
      </c>
      <c r="P12" s="41">
        <f>MATCH(P$1,WorkingAbroad,0)</f>
        <v>24</v>
      </c>
      <c r="Q12" s="41">
        <f>MATCH(Q$1,WorkingAbroad,0)</f>
        <v>12</v>
      </c>
      <c r="R12" s="41">
        <f>MATCH(R$1,WorkingAbroad,0)</f>
        <v>48</v>
      </c>
      <c r="S12" s="41">
        <f>MATCH(S$1,WorkingAbroad,0)</f>
        <v>41</v>
      </c>
      <c r="T12" s="41">
        <f>MATCH(T$1,WorkingAbroad,0)</f>
        <v>34</v>
      </c>
      <c r="U12" s="41">
        <f>MATCH(U$1,WorkingAbroad,0)</f>
        <v>33</v>
      </c>
      <c r="V12" s="41">
        <f>MATCH(V$1,WorkingAbroad,0)</f>
        <v>28</v>
      </c>
      <c r="W12" s="41">
        <f>MATCH(W$1,WorkingAbroad,0)</f>
        <v>3</v>
      </c>
      <c r="X12" s="41">
        <f>MATCH(X$1,WorkingAbroad,0)</f>
        <v>47</v>
      </c>
      <c r="Y12" s="41">
        <f>MATCH(Y$1,WorkingAbroad,0)</f>
        <v>43</v>
      </c>
      <c r="Z12" s="41">
        <f>MATCH(Z$1,WorkingAbroad,0)</f>
        <v>32</v>
      </c>
      <c r="AA12" s="41">
        <f>MATCH(AA$1,WorkingAbroad,0)</f>
        <v>51</v>
      </c>
      <c r="AB12" s="41">
        <f>MATCH(AB$1,WorkingAbroad,0)</f>
        <v>27</v>
      </c>
      <c r="AC12" s="41">
        <f>MATCH(AC$1,WorkingAbroad,0)</f>
        <v>44</v>
      </c>
      <c r="AD12" s="41">
        <f>MATCH(AD$1,WorkingAbroad,0)</f>
        <v>36</v>
      </c>
      <c r="AE12" s="41">
        <f>MATCH(AE$1,WorkingAbroad,0)</f>
        <v>17</v>
      </c>
      <c r="AF12" s="41">
        <f>MATCH(AF$1,WorkingAbroad,0)</f>
        <v>4</v>
      </c>
      <c r="AG12" s="41">
        <f>MATCH(AG$1,WorkingAbroad,0)</f>
        <v>42</v>
      </c>
      <c r="AH12" s="41">
        <f>MATCH(AH$1,WorkingAbroad,0)</f>
        <v>9</v>
      </c>
      <c r="AI12" s="41">
        <f>MATCH(AI$1,WorkingAbroad,0)</f>
        <v>39</v>
      </c>
      <c r="AJ12" s="41">
        <f>MATCH(AJ$1,WorkingAbroad,0)</f>
        <v>50</v>
      </c>
      <c r="AK12" s="41">
        <f>MATCH(AK$1,WorkingAbroad,0)</f>
        <v>14</v>
      </c>
      <c r="AL12" s="41">
        <f>MATCH(AL$1,WorkingAbroad,0)</f>
        <v>35</v>
      </c>
      <c r="AM12" s="41">
        <f>MATCH(AM$1,WorkingAbroad,0)</f>
        <v>23</v>
      </c>
      <c r="AN12" s="41">
        <f>MATCH(AN$1,WorkingAbroad,0)</f>
        <v>25</v>
      </c>
      <c r="AO12" s="41">
        <f>MATCH(AO$1,WorkingAbroad,0)</f>
        <v>21</v>
      </c>
      <c r="AP12" s="41">
        <f>MATCH(AP$1,WorkingAbroad,0)</f>
        <v>18</v>
      </c>
      <c r="AQ12" s="41">
        <f>MATCH(AQ$1,WorkingAbroad,0)</f>
        <v>46</v>
      </c>
      <c r="AR12" s="41">
        <f>MATCH(AR$1,WorkingAbroad,0)</f>
        <v>31</v>
      </c>
      <c r="AS12" s="41">
        <f>MATCH(AS$1,WorkingAbroad,0)</f>
        <v>37</v>
      </c>
      <c r="AT12" s="41">
        <f>MATCH(AT$1,WorkingAbroad,0)</f>
        <v>8</v>
      </c>
      <c r="AU12" s="41">
        <f>MATCH(AU$1,WorkingAbroad,0)</f>
        <v>16</v>
      </c>
      <c r="AV12" s="41">
        <f>MATCH(AV$1,WorkingAbroad,0)</f>
        <v>22</v>
      </c>
      <c r="AW12" s="41">
        <f>MATCH(AW$1,WorkingAbroad,0)</f>
        <v>45</v>
      </c>
      <c r="AX12" s="41">
        <f>MATCH(AX$1,WorkingAbroad,0)</f>
        <v>52</v>
      </c>
      <c r="AY12" s="41">
        <f>MATCH(AY$1,WorkingAbroad,0)</f>
        <v>5</v>
      </c>
      <c r="AZ12" s="41">
        <f>MATCH(AZ$1,WorkingAbroad,0)</f>
        <v>15</v>
      </c>
      <c r="BA12" s="41">
        <f>MATCH(BA$1,WorkingAbroad,0)</f>
        <v>7</v>
      </c>
      <c r="BB12" s="44">
        <f>MATCH(BB$1,WorkingAbroad,0)</f>
        <v>29</v>
      </c>
    </row>
    <row r="13" spans="1:54" ht="15.75" thickBot="1" x14ac:dyDescent="0.3">
      <c r="A13" s="46"/>
      <c r="B13" s="37" t="s">
        <v>0</v>
      </c>
      <c r="C13" s="40">
        <f>MATCH(C$1,CareerProspects,0)</f>
        <v>5</v>
      </c>
      <c r="D13" s="41">
        <f>MATCH(D$1,CareerProspects,0)</f>
        <v>25</v>
      </c>
      <c r="E13" s="41">
        <f>MATCH(E$1,CareerProspects,0)</f>
        <v>37</v>
      </c>
      <c r="F13" s="41">
        <f>MATCH(F$1,CareerProspects,0)</f>
        <v>12</v>
      </c>
      <c r="G13" s="41">
        <f>MATCH(G$1,CareerProspects,0)</f>
        <v>34</v>
      </c>
      <c r="H13" s="41">
        <f>MATCH(H$1,CareerProspects,0)</f>
        <v>14</v>
      </c>
      <c r="I13" s="41">
        <f>MATCH(I$1,CareerProspects,0)</f>
        <v>16</v>
      </c>
      <c r="J13" s="41">
        <f>MATCH(J$1,CareerProspects,0)</f>
        <v>50</v>
      </c>
      <c r="K13" s="41">
        <f>MATCH(K$1,CareerProspects,0)</f>
        <v>13</v>
      </c>
      <c r="L13" s="41">
        <f>MATCH(L$1,CareerProspects,0)</f>
        <v>30</v>
      </c>
      <c r="M13" s="41">
        <f>MATCH(M$1,CareerProspects,0)</f>
        <v>22</v>
      </c>
      <c r="N13" s="41">
        <f>MATCH(N$1,CareerProspects,0)</f>
        <v>24</v>
      </c>
      <c r="O13" s="41">
        <f>MATCH(O$1,CareerProspects,0)</f>
        <v>44</v>
      </c>
      <c r="P13" s="41">
        <f>MATCH(P$1,CareerProspects,0)</f>
        <v>27</v>
      </c>
      <c r="Q13" s="41">
        <f>MATCH(Q$1,CareerProspects,0)</f>
        <v>11</v>
      </c>
      <c r="R13" s="41">
        <f>MATCH(R$1,CareerProspects,0)</f>
        <v>51</v>
      </c>
      <c r="S13" s="41">
        <f>MATCH(S$1,CareerProspects,0)</f>
        <v>17</v>
      </c>
      <c r="T13" s="41">
        <f>MATCH(T$1,CareerProspects,0)</f>
        <v>31</v>
      </c>
      <c r="U13" s="41">
        <f>MATCH(U$1,CareerProspects,0)</f>
        <v>21</v>
      </c>
      <c r="V13" s="41">
        <f>MATCH(V$1,CareerProspects,0)</f>
        <v>26</v>
      </c>
      <c r="W13" s="41">
        <f>MATCH(W$1,CareerProspects,0)</f>
        <v>2</v>
      </c>
      <c r="X13" s="41">
        <f>MATCH(X$1,CareerProspects,0)</f>
        <v>48</v>
      </c>
      <c r="Y13" s="41">
        <f>MATCH(Y$1,CareerProspects,0)</f>
        <v>28</v>
      </c>
      <c r="Z13" s="41">
        <f>MATCH(Z$1,CareerProspects,0)</f>
        <v>29</v>
      </c>
      <c r="AA13" s="41">
        <f>MATCH(AA$1,CareerProspects,0)</f>
        <v>47</v>
      </c>
      <c r="AB13" s="41">
        <f>MATCH(AB$1,CareerProspects,0)</f>
        <v>33</v>
      </c>
      <c r="AC13" s="41">
        <f>MATCH(AC$1,CareerProspects,0)</f>
        <v>39</v>
      </c>
      <c r="AD13" s="41">
        <f>MATCH(AD$1,CareerProspects,0)</f>
        <v>38</v>
      </c>
      <c r="AE13" s="41">
        <f>MATCH(AE$1,CareerProspects,0)</f>
        <v>18</v>
      </c>
      <c r="AF13" s="41">
        <f>MATCH(AF$1,CareerProspects,0)</f>
        <v>10</v>
      </c>
      <c r="AG13" s="41">
        <f>MATCH(AG$1,CareerProspects,0)</f>
        <v>46</v>
      </c>
      <c r="AH13" s="41">
        <f>MATCH(AH$1,CareerProspects,0)</f>
        <v>36</v>
      </c>
      <c r="AI13" s="41">
        <f>MATCH(AI$1,CareerProspects,0)</f>
        <v>40</v>
      </c>
      <c r="AJ13" s="41">
        <f>MATCH(AJ$1,CareerProspects,0)</f>
        <v>52</v>
      </c>
      <c r="AK13" s="41">
        <f>MATCH(AK$1,CareerProspects,0)</f>
        <v>7</v>
      </c>
      <c r="AL13" s="41">
        <f>MATCH(AL$1,CareerProspects,0)</f>
        <v>43</v>
      </c>
      <c r="AM13" s="41">
        <f>MATCH(AM$1,CareerProspects,0)</f>
        <v>6</v>
      </c>
      <c r="AN13" s="41">
        <f>MATCH(AN$1,CareerProspects,0)</f>
        <v>9</v>
      </c>
      <c r="AO13" s="41">
        <f>MATCH(AO$1,CareerProspects,0)</f>
        <v>15</v>
      </c>
      <c r="AP13" s="41">
        <f>MATCH(AP$1,CareerProspects,0)</f>
        <v>8</v>
      </c>
      <c r="AQ13" s="41">
        <f>MATCH(AQ$1,CareerProspects,0)</f>
        <v>49</v>
      </c>
      <c r="AR13" s="41">
        <f>MATCH(AR$1,CareerProspects,0)</f>
        <v>23</v>
      </c>
      <c r="AS13" s="41">
        <f>MATCH(AS$1,CareerProspects,0)</f>
        <v>41</v>
      </c>
      <c r="AT13" s="41">
        <f>MATCH(AT$1,CareerProspects,0)</f>
        <v>35</v>
      </c>
      <c r="AU13" s="41">
        <f>MATCH(AU$1,CareerProspects,0)</f>
        <v>20</v>
      </c>
      <c r="AV13" s="41">
        <f>MATCH(AV$1,CareerProspects,0)</f>
        <v>19</v>
      </c>
      <c r="AW13" s="41">
        <f>MATCH(AW$1,CareerProspects,0)</f>
        <v>45</v>
      </c>
      <c r="AX13" s="41">
        <f>MATCH(AX$1,CareerProspects,0)</f>
        <v>42</v>
      </c>
      <c r="AY13" s="41">
        <f>MATCH(AY$1,CareerProspects,0)</f>
        <v>3</v>
      </c>
      <c r="AZ13" s="41">
        <f>MATCH(AZ$1,CareerProspects,0)</f>
        <v>4</v>
      </c>
      <c r="BA13" s="41">
        <f>MATCH(BA$1,CareerProspects,0)</f>
        <v>1</v>
      </c>
      <c r="BB13" s="44">
        <f>MATCH(BB$1,CareerProspects,0)</f>
        <v>32</v>
      </c>
    </row>
    <row r="14" spans="1:54" ht="15.75" thickBot="1" x14ac:dyDescent="0.3">
      <c r="A14" s="46"/>
      <c r="B14" s="37" t="s">
        <v>111</v>
      </c>
      <c r="C14" s="40">
        <f>MATCH(C$1,WorkLeisure,0)</f>
        <v>5</v>
      </c>
      <c r="D14" s="41">
        <f>MATCH(D$1,WorkLeisure,0)</f>
        <v>11</v>
      </c>
      <c r="E14" s="41">
        <f>MATCH(E$1,WorkLeisure,0)</f>
        <v>30</v>
      </c>
      <c r="F14" s="41">
        <f>MATCH(F$1,WorkLeisure,0)</f>
        <v>20</v>
      </c>
      <c r="G14" s="41">
        <f>MATCH(G$1,WorkLeisure,0)</f>
        <v>23</v>
      </c>
      <c r="H14" s="41">
        <f>MATCH(H$1,WorkLeisure,0)</f>
        <v>19</v>
      </c>
      <c r="I14" s="41">
        <f>MATCH(I$1,WorkLeisure,0)</f>
        <v>40</v>
      </c>
      <c r="J14" s="41">
        <f>MATCH(J$1,WorkLeisure,0)</f>
        <v>49</v>
      </c>
      <c r="K14" s="41">
        <f>MATCH(K$1,WorkLeisure,0)</f>
        <v>7</v>
      </c>
      <c r="L14" s="41">
        <f>MATCH(L$1,WorkLeisure,0)</f>
        <v>1</v>
      </c>
      <c r="M14" s="41">
        <f>MATCH(M$1,WorkLeisure,0)</f>
        <v>51</v>
      </c>
      <c r="N14" s="41">
        <f>MATCH(N$1,WorkLeisure,0)</f>
        <v>8</v>
      </c>
      <c r="O14" s="41">
        <f>MATCH(O$1,WorkLeisure,0)</f>
        <v>10</v>
      </c>
      <c r="P14" s="41">
        <f>MATCH(P$1,WorkLeisure,0)</f>
        <v>14</v>
      </c>
      <c r="Q14" s="41">
        <f>MATCH(Q$1,WorkLeisure,0)</f>
        <v>17</v>
      </c>
      <c r="R14" s="41">
        <f>MATCH(R$1,WorkLeisure,0)</f>
        <v>43</v>
      </c>
      <c r="S14" s="41">
        <f>MATCH(S$1,WorkLeisure,0)</f>
        <v>48</v>
      </c>
      <c r="T14" s="41">
        <f>MATCH(T$1,WorkLeisure,0)</f>
        <v>15</v>
      </c>
      <c r="U14" s="41">
        <f>MATCH(U$1,WorkLeisure,0)</f>
        <v>25</v>
      </c>
      <c r="V14" s="41">
        <f>MATCH(V$1,WorkLeisure,0)</f>
        <v>12</v>
      </c>
      <c r="W14" s="41">
        <f>MATCH(W$1,WorkLeisure,0)</f>
        <v>16</v>
      </c>
      <c r="X14" s="41">
        <f>MATCH(X$1,WorkLeisure,0)</f>
        <v>42</v>
      </c>
      <c r="Y14" s="41">
        <f>MATCH(Y$1,WorkLeisure,0)</f>
        <v>47</v>
      </c>
      <c r="Z14" s="41">
        <f>MATCH(Z$1,WorkLeisure,0)</f>
        <v>18</v>
      </c>
      <c r="AA14" s="41">
        <f>MATCH(AA$1,WorkLeisure,0)</f>
        <v>50</v>
      </c>
      <c r="AB14" s="41">
        <f>MATCH(AB$1,WorkLeisure,0)</f>
        <v>37</v>
      </c>
      <c r="AC14" s="41">
        <f>MATCH(AC$1,WorkLeisure,0)</f>
        <v>46</v>
      </c>
      <c r="AD14" s="41">
        <f>MATCH(AD$1,WorkLeisure,0)</f>
        <v>31</v>
      </c>
      <c r="AE14" s="41">
        <f>MATCH(AE$1,WorkLeisure,0)</f>
        <v>4</v>
      </c>
      <c r="AF14" s="41">
        <f>MATCH(AF$1,WorkLeisure,0)</f>
        <v>9</v>
      </c>
      <c r="AG14" s="41">
        <f>MATCH(AG$1,WorkLeisure,0)</f>
        <v>41</v>
      </c>
      <c r="AH14" s="41">
        <f>MATCH(AH$1,WorkLeisure,0)</f>
        <v>2</v>
      </c>
      <c r="AI14" s="41">
        <f>MATCH(AI$1,WorkLeisure,0)</f>
        <v>26</v>
      </c>
      <c r="AJ14" s="41">
        <f>MATCH(AJ$1,WorkLeisure,0)</f>
        <v>44</v>
      </c>
      <c r="AK14" s="41">
        <f>MATCH(AK$1,WorkLeisure,0)</f>
        <v>6</v>
      </c>
      <c r="AL14" s="41">
        <f>MATCH(AL$1,WorkLeisure,0)</f>
        <v>13</v>
      </c>
      <c r="AM14" s="41">
        <f>MATCH(AM$1,WorkLeisure,0)</f>
        <v>45</v>
      </c>
      <c r="AN14" s="41">
        <f>MATCH(AN$1,WorkLeisure,0)</f>
        <v>32</v>
      </c>
      <c r="AO14" s="41">
        <f>MATCH(AO$1,WorkLeisure,0)</f>
        <v>28</v>
      </c>
      <c r="AP14" s="41">
        <f>MATCH(AP$1,WorkLeisure,0)</f>
        <v>33</v>
      </c>
      <c r="AQ14" s="41">
        <f>MATCH(AQ$1,WorkLeisure,0)</f>
        <v>36</v>
      </c>
      <c r="AR14" s="41">
        <f>MATCH(AR$1,WorkLeisure,0)</f>
        <v>34</v>
      </c>
      <c r="AS14" s="41">
        <f>MATCH(AS$1,WorkLeisure,0)</f>
        <v>21</v>
      </c>
      <c r="AT14" s="41">
        <f>MATCH(AT$1,WorkLeisure,0)</f>
        <v>3</v>
      </c>
      <c r="AU14" s="41">
        <f>MATCH(AU$1,WorkLeisure,0)</f>
        <v>39</v>
      </c>
      <c r="AV14" s="41">
        <f>MATCH(AV$1,WorkLeisure,0)</f>
        <v>27</v>
      </c>
      <c r="AW14" s="41">
        <f>MATCH(AW$1,WorkLeisure,0)</f>
        <v>24</v>
      </c>
      <c r="AX14" s="41">
        <f>MATCH(AX$1,WorkLeisure,0)</f>
        <v>52</v>
      </c>
      <c r="AY14" s="41">
        <f>MATCH(AY$1,WorkLeisure,0)</f>
        <v>35</v>
      </c>
      <c r="AZ14" s="41">
        <f>MATCH(AZ$1,WorkLeisure,0)</f>
        <v>29</v>
      </c>
      <c r="BA14" s="41">
        <f>MATCH(BA$1,WorkLeisure,0)</f>
        <v>38</v>
      </c>
      <c r="BB14" s="44">
        <f>MATCH(BB$1,WorkLeisure,0)</f>
        <v>22</v>
      </c>
    </row>
    <row r="15" spans="1:54" ht="15.75" thickBot="1" x14ac:dyDescent="0.3">
      <c r="A15" s="46"/>
      <c r="B15" s="37" t="s">
        <v>112</v>
      </c>
      <c r="C15" s="40">
        <f>MATCH(C$1,SalaryJobSecurity,0)</f>
        <v>13</v>
      </c>
      <c r="D15" s="41">
        <f>MATCH(D$1,SalaryJobSecurity,0)</f>
        <v>8</v>
      </c>
      <c r="E15" s="41">
        <f>MATCH(E$1,SalaryJobSecurity,0)</f>
        <v>31</v>
      </c>
      <c r="F15" s="41">
        <f>MATCH(F$1,SalaryJobSecurity,0)</f>
        <v>12</v>
      </c>
      <c r="G15" s="41">
        <f>MATCH(G$1,SalaryJobSecurity,0)</f>
        <v>48</v>
      </c>
      <c r="H15" s="41">
        <f>MATCH(H$1,SalaryJobSecurity,0)</f>
        <v>23</v>
      </c>
      <c r="I15" s="41">
        <f>MATCH(I$1,SalaryJobSecurity,0)</f>
        <v>10</v>
      </c>
      <c r="J15" s="41">
        <f>MATCH(J$1,SalaryJobSecurity,0)</f>
        <v>43</v>
      </c>
      <c r="K15" s="41">
        <f>MATCH(K$1,SalaryJobSecurity,0)</f>
        <v>18</v>
      </c>
      <c r="L15" s="41">
        <f>MATCH(L$1,SalaryJobSecurity,0)</f>
        <v>2</v>
      </c>
      <c r="M15" s="41">
        <f>MATCH(M$1,SalaryJobSecurity,0)</f>
        <v>36</v>
      </c>
      <c r="N15" s="41">
        <f>MATCH(N$1,SalaryJobSecurity,0)</f>
        <v>20</v>
      </c>
      <c r="O15" s="41">
        <f>MATCH(O$1,SalaryJobSecurity,0)</f>
        <v>15</v>
      </c>
      <c r="P15" s="41">
        <f>MATCH(P$1,SalaryJobSecurity,0)</f>
        <v>22</v>
      </c>
      <c r="Q15" s="41">
        <f>MATCH(Q$1,SalaryJobSecurity,0)</f>
        <v>4</v>
      </c>
      <c r="R15" s="41">
        <f>MATCH(R$1,SalaryJobSecurity,0)</f>
        <v>49</v>
      </c>
      <c r="S15" s="41">
        <f>MATCH(S$1,SalaryJobSecurity,0)</f>
        <v>37</v>
      </c>
      <c r="T15" s="41">
        <f>MATCH(T$1,SalaryJobSecurity,0)</f>
        <v>44</v>
      </c>
      <c r="U15" s="41">
        <f>MATCH(U$1,SalaryJobSecurity,0)</f>
        <v>34</v>
      </c>
      <c r="V15" s="41">
        <f>MATCH(V$1,SalaryJobSecurity,0)</f>
        <v>33</v>
      </c>
      <c r="W15" s="41">
        <f>MATCH(W$1,SalaryJobSecurity,0)</f>
        <v>14</v>
      </c>
      <c r="X15" s="41">
        <f>MATCH(X$1,SalaryJobSecurity,0)</f>
        <v>47</v>
      </c>
      <c r="Y15" s="41">
        <f>MATCH(Y$1,SalaryJobSecurity,0)</f>
        <v>28</v>
      </c>
      <c r="Z15" s="41">
        <f>MATCH(Z$1,SalaryJobSecurity,0)</f>
        <v>40</v>
      </c>
      <c r="AA15" s="41">
        <f>MATCH(AA$1,SalaryJobSecurity,0)</f>
        <v>39</v>
      </c>
      <c r="AB15" s="41">
        <f>MATCH(AB$1,SalaryJobSecurity,0)</f>
        <v>11</v>
      </c>
      <c r="AC15" s="41">
        <f>MATCH(AC$1,SalaryJobSecurity,0)</f>
        <v>42</v>
      </c>
      <c r="AD15" s="41">
        <f>MATCH(AD$1,SalaryJobSecurity,0)</f>
        <v>29</v>
      </c>
      <c r="AE15" s="41">
        <f>MATCH(AE$1,SalaryJobSecurity,0)</f>
        <v>30</v>
      </c>
      <c r="AF15" s="41">
        <f>MATCH(AF$1,SalaryJobSecurity,0)</f>
        <v>9</v>
      </c>
      <c r="AG15" s="41">
        <f>MATCH(AG$1,SalaryJobSecurity,0)</f>
        <v>45</v>
      </c>
      <c r="AH15" s="41">
        <f>MATCH(AH$1,SalaryJobSecurity,0)</f>
        <v>5</v>
      </c>
      <c r="AI15" s="41">
        <f>MATCH(AI$1,SalaryJobSecurity,0)</f>
        <v>41</v>
      </c>
      <c r="AJ15" s="41">
        <f>MATCH(AJ$1,SalaryJobSecurity,0)</f>
        <v>50</v>
      </c>
      <c r="AK15" s="41">
        <f>MATCH(AK$1,SalaryJobSecurity,0)</f>
        <v>26</v>
      </c>
      <c r="AL15" s="41">
        <f>MATCH(AL$1,SalaryJobSecurity,0)</f>
        <v>38</v>
      </c>
      <c r="AM15" s="41">
        <f>MATCH(AM$1,SalaryJobSecurity,0)</f>
        <v>19</v>
      </c>
      <c r="AN15" s="41">
        <f>MATCH(AN$1,SalaryJobSecurity,0)</f>
        <v>32</v>
      </c>
      <c r="AO15" s="41">
        <f>MATCH(AO$1,SalaryJobSecurity,0)</f>
        <v>21</v>
      </c>
      <c r="AP15" s="41">
        <f>MATCH(AP$1,SalaryJobSecurity,0)</f>
        <v>7</v>
      </c>
      <c r="AQ15" s="41">
        <f>MATCH(AQ$1,SalaryJobSecurity,0)</f>
        <v>51</v>
      </c>
      <c r="AR15" s="41">
        <f>MATCH(AR$1,SalaryJobSecurity,0)</f>
        <v>16</v>
      </c>
      <c r="AS15" s="41">
        <f>MATCH(AS$1,SalaryJobSecurity,0)</f>
        <v>35</v>
      </c>
      <c r="AT15" s="41">
        <f>MATCH(AT$1,SalaryJobSecurity,0)</f>
        <v>3</v>
      </c>
      <c r="AU15" s="41">
        <f>MATCH(AU$1,SalaryJobSecurity,0)</f>
        <v>1</v>
      </c>
      <c r="AV15" s="41">
        <f>MATCH(AV$1,SalaryJobSecurity,0)</f>
        <v>6</v>
      </c>
      <c r="AW15" s="41">
        <f>MATCH(AW$1,SalaryJobSecurity,0)</f>
        <v>46</v>
      </c>
      <c r="AX15" s="41">
        <f>MATCH(AX$1,SalaryJobSecurity,0)</f>
        <v>52</v>
      </c>
      <c r="AY15" s="41">
        <f>MATCH(AY$1,SalaryJobSecurity,0)</f>
        <v>17</v>
      </c>
      <c r="AZ15" s="41">
        <f>MATCH(AZ$1,SalaryJobSecurity,0)</f>
        <v>27</v>
      </c>
      <c r="BA15" s="41">
        <f>MATCH(BA$1,SalaryJobSecurity,0)</f>
        <v>25</v>
      </c>
      <c r="BB15" s="44">
        <f>MATCH(BB$1,SalaryJobSecurity,0)</f>
        <v>24</v>
      </c>
    </row>
    <row r="16" spans="1:54" ht="15.75" thickBot="1" x14ac:dyDescent="0.3">
      <c r="A16" s="46"/>
      <c r="B16" s="37" t="s">
        <v>113</v>
      </c>
      <c r="C16" s="40">
        <f>MATCH(C$1,WorkCultureSatisfaction,0)</f>
        <v>6</v>
      </c>
      <c r="D16" s="41">
        <f>MATCH(D$1,WorkCultureSatisfaction,0)</f>
        <v>28</v>
      </c>
      <c r="E16" s="41">
        <f>MATCH(E$1,WorkCultureSatisfaction,0)</f>
        <v>18</v>
      </c>
      <c r="F16" s="41">
        <f>MATCH(F$1,WorkCultureSatisfaction,0)</f>
        <v>12</v>
      </c>
      <c r="G16" s="41">
        <f>MATCH(G$1,WorkCultureSatisfaction,0)</f>
        <v>25</v>
      </c>
      <c r="H16" s="41">
        <f>MATCH(H$1,WorkCultureSatisfaction,0)</f>
        <v>7</v>
      </c>
      <c r="I16" s="41">
        <f>MATCH(I$1,WorkCultureSatisfaction,0)</f>
        <v>45</v>
      </c>
      <c r="J16" s="41">
        <f>MATCH(J$1,WorkCultureSatisfaction,0)</f>
        <v>51</v>
      </c>
      <c r="K16" s="41">
        <f>MATCH(K$1,WorkCultureSatisfaction,0)</f>
        <v>17</v>
      </c>
      <c r="L16" s="41">
        <f>MATCH(L$1,WorkCultureSatisfaction,0)</f>
        <v>2</v>
      </c>
      <c r="M16" s="41">
        <f>MATCH(M$1,WorkCultureSatisfaction,0)</f>
        <v>29</v>
      </c>
      <c r="N16" s="41">
        <f>MATCH(N$1,WorkCultureSatisfaction,0)</f>
        <v>1</v>
      </c>
      <c r="O16" s="41">
        <f>MATCH(O$1,WorkCultureSatisfaction,0)</f>
        <v>11</v>
      </c>
      <c r="P16" s="41">
        <f>MATCH(P$1,WorkCultureSatisfaction,0)</f>
        <v>32</v>
      </c>
      <c r="Q16" s="41">
        <f>MATCH(Q$1,WorkCultureSatisfaction,0)</f>
        <v>24</v>
      </c>
      <c r="R16" s="41">
        <f>MATCH(R$1,WorkCultureSatisfaction,0)</f>
        <v>43</v>
      </c>
      <c r="S16" s="41">
        <f>MATCH(S$1,WorkCultureSatisfaction,0)</f>
        <v>38</v>
      </c>
      <c r="T16" s="41">
        <f>MATCH(T$1,WorkCultureSatisfaction,0)</f>
        <v>34</v>
      </c>
      <c r="U16" s="41">
        <f>MATCH(U$1,WorkCultureSatisfaction,0)</f>
        <v>41</v>
      </c>
      <c r="V16" s="41">
        <f>MATCH(V$1,WorkCultureSatisfaction,0)</f>
        <v>31</v>
      </c>
      <c r="W16" s="41">
        <f>MATCH(W$1,WorkCultureSatisfaction,0)</f>
        <v>9</v>
      </c>
      <c r="X16" s="41">
        <f>MATCH(X$1,WorkCultureSatisfaction,0)</f>
        <v>42</v>
      </c>
      <c r="Y16" s="41">
        <f>MATCH(Y$1,WorkCultureSatisfaction,0)</f>
        <v>50</v>
      </c>
      <c r="Z16" s="41">
        <f>MATCH(Z$1,WorkCultureSatisfaction,0)</f>
        <v>22</v>
      </c>
      <c r="AA16" s="41">
        <f>MATCH(AA$1,WorkCultureSatisfaction,0)</f>
        <v>52</v>
      </c>
      <c r="AB16" s="41">
        <f>MATCH(AB$1,WorkCultureSatisfaction,0)</f>
        <v>33</v>
      </c>
      <c r="AC16" s="41">
        <f>MATCH(AC$1,WorkCultureSatisfaction,0)</f>
        <v>44</v>
      </c>
      <c r="AD16" s="41">
        <f>MATCH(AD$1,WorkCultureSatisfaction,0)</f>
        <v>40</v>
      </c>
      <c r="AE16" s="41">
        <f>MATCH(AE$1,WorkCultureSatisfaction,0)</f>
        <v>15</v>
      </c>
      <c r="AF16" s="41">
        <f>MATCH(AF$1,WorkCultureSatisfaction,0)</f>
        <v>4</v>
      </c>
      <c r="AG16" s="41">
        <f>MATCH(AG$1,WorkCultureSatisfaction,0)</f>
        <v>26</v>
      </c>
      <c r="AH16" s="41">
        <f>MATCH(AH$1,WorkCultureSatisfaction,0)</f>
        <v>13</v>
      </c>
      <c r="AI16" s="41">
        <f>MATCH(AI$1,WorkCultureSatisfaction,0)</f>
        <v>36</v>
      </c>
      <c r="AJ16" s="41">
        <f>MATCH(AJ$1,WorkCultureSatisfaction,0)</f>
        <v>49</v>
      </c>
      <c r="AK16" s="41">
        <f>MATCH(AK$1,WorkCultureSatisfaction,0)</f>
        <v>14</v>
      </c>
      <c r="AL16" s="41">
        <f>MATCH(AL$1,WorkCultureSatisfaction,0)</f>
        <v>27</v>
      </c>
      <c r="AM16" s="41">
        <f>MATCH(AM$1,WorkCultureSatisfaction,0)</f>
        <v>20</v>
      </c>
      <c r="AN16" s="41">
        <f>MATCH(AN$1,WorkCultureSatisfaction,0)</f>
        <v>19</v>
      </c>
      <c r="AO16" s="41">
        <f>MATCH(AO$1,WorkCultureSatisfaction,0)</f>
        <v>23</v>
      </c>
      <c r="AP16" s="41">
        <f>MATCH(AP$1,WorkCultureSatisfaction,0)</f>
        <v>30</v>
      </c>
      <c r="AQ16" s="41">
        <f>MATCH(AQ$1,WorkCultureSatisfaction,0)</f>
        <v>21</v>
      </c>
      <c r="AR16" s="41">
        <f>MATCH(AR$1,WorkCultureSatisfaction,0)</f>
        <v>47</v>
      </c>
      <c r="AS16" s="41">
        <f>MATCH(AS$1,WorkCultureSatisfaction,0)</f>
        <v>35</v>
      </c>
      <c r="AT16" s="41">
        <f>MATCH(AT$1,WorkCultureSatisfaction,0)</f>
        <v>8</v>
      </c>
      <c r="AU16" s="41">
        <f>MATCH(AU$1,WorkCultureSatisfaction,0)</f>
        <v>16</v>
      </c>
      <c r="AV16" s="41">
        <f>MATCH(AV$1,WorkCultureSatisfaction,0)</f>
        <v>39</v>
      </c>
      <c r="AW16" s="41">
        <f>MATCH(AW$1,WorkCultureSatisfaction,0)</f>
        <v>48</v>
      </c>
      <c r="AX16" s="41">
        <f>MATCH(AX$1,WorkCultureSatisfaction,0)</f>
        <v>46</v>
      </c>
      <c r="AY16" s="41">
        <f>MATCH(AY$1,WorkCultureSatisfaction,0)</f>
        <v>5</v>
      </c>
      <c r="AZ16" s="41">
        <f>MATCH(AZ$1,WorkCultureSatisfaction,0)</f>
        <v>10</v>
      </c>
      <c r="BA16" s="41">
        <f>MATCH(BA$1,WorkCultureSatisfaction,0)</f>
        <v>3</v>
      </c>
      <c r="BB16" s="44">
        <f>MATCH(BB$1,WorkCultureSatisfaction,0)</f>
        <v>37</v>
      </c>
    </row>
    <row r="17" spans="1:54" ht="15.75" thickBot="1" x14ac:dyDescent="0.3">
      <c r="A17" s="48" t="s">
        <v>4</v>
      </c>
      <c r="B17" s="37" t="s">
        <v>4</v>
      </c>
      <c r="C17" s="40">
        <f>MATCH(C$1,PersonalFinance,0)</f>
        <v>30</v>
      </c>
      <c r="D17" s="41">
        <f>MATCH(D$1,PersonalFinance,0)</f>
        <v>16</v>
      </c>
      <c r="E17" s="41">
        <f>MATCH(E$1,PersonalFinance,0)</f>
        <v>46</v>
      </c>
      <c r="F17" s="41">
        <f>MATCH(F$1,PersonalFinance,0)</f>
        <v>23</v>
      </c>
      <c r="G17" s="41">
        <f>MATCH(G$1,PersonalFinance,0)</f>
        <v>18</v>
      </c>
      <c r="H17" s="41">
        <f>MATCH(H$1,PersonalFinance,0)</f>
        <v>48</v>
      </c>
      <c r="I17" s="41">
        <f>MATCH(I$1,PersonalFinance,0)</f>
        <v>9</v>
      </c>
      <c r="J17" s="41">
        <f>MATCH(J$1,PersonalFinance,0)</f>
        <v>47</v>
      </c>
      <c r="K17" s="41">
        <f>MATCH(K$1,PersonalFinance,0)</f>
        <v>12</v>
      </c>
      <c r="L17" s="41">
        <f>MATCH(L$1,PersonalFinance,0)</f>
        <v>41</v>
      </c>
      <c r="M17" s="41">
        <f>MATCH(M$1,PersonalFinance,0)</f>
        <v>17</v>
      </c>
      <c r="N17" s="41">
        <f>MATCH(N$1,PersonalFinance,0)</f>
        <v>25</v>
      </c>
      <c r="O17" s="41">
        <f>MATCH(O$1,PersonalFinance,0)</f>
        <v>39</v>
      </c>
      <c r="P17" s="41">
        <f>MATCH(P$1,PersonalFinance,0)</f>
        <v>29</v>
      </c>
      <c r="Q17" s="41">
        <f>MATCH(Q$1,PersonalFinance,0)</f>
        <v>24</v>
      </c>
      <c r="R17" s="41">
        <f>MATCH(R$1,PersonalFinance,0)</f>
        <v>40</v>
      </c>
      <c r="S17" s="41">
        <f>MATCH(S$1,PersonalFinance,0)</f>
        <v>44</v>
      </c>
      <c r="T17" s="41">
        <f>MATCH(T$1,PersonalFinance,0)</f>
        <v>15</v>
      </c>
      <c r="U17" s="41">
        <f>MATCH(U$1,PersonalFinance,0)</f>
        <v>6</v>
      </c>
      <c r="V17" s="41">
        <f>MATCH(V$1,PersonalFinance,0)</f>
        <v>3</v>
      </c>
      <c r="W17" s="41">
        <f>MATCH(W$1,PersonalFinance,0)</f>
        <v>49</v>
      </c>
      <c r="X17" s="41">
        <f>MATCH(X$1,PersonalFinance,0)</f>
        <v>33</v>
      </c>
      <c r="Y17" s="41">
        <f>MATCH(Y$1,PersonalFinance,0)</f>
        <v>28</v>
      </c>
      <c r="Z17" s="41">
        <f>MATCH(Z$1,PersonalFinance,0)</f>
        <v>20</v>
      </c>
      <c r="AA17" s="41">
        <f>MATCH(AA$1,PersonalFinance,0)</f>
        <v>45</v>
      </c>
      <c r="AB17" s="41">
        <f>MATCH(AB$1,PersonalFinance,0)</f>
        <v>51</v>
      </c>
      <c r="AC17" s="41">
        <f>MATCH(AC$1,PersonalFinance,0)</f>
        <v>5</v>
      </c>
      <c r="AD17" s="41">
        <f>MATCH(AD$1,PersonalFinance,0)</f>
        <v>26</v>
      </c>
      <c r="AE17" s="41">
        <f>MATCH(AE$1,PersonalFinance,0)</f>
        <v>2</v>
      </c>
      <c r="AF17" s="41">
        <f>MATCH(AF$1,PersonalFinance,0)</f>
        <v>32</v>
      </c>
      <c r="AG17" s="41">
        <f>MATCH(AG$1,PersonalFinance,0)</f>
        <v>52</v>
      </c>
      <c r="AH17" s="41">
        <f>MATCH(AH$1,PersonalFinance,0)</f>
        <v>37</v>
      </c>
      <c r="AI17" s="41">
        <f>MATCH(AI$1,PersonalFinance,0)</f>
        <v>21</v>
      </c>
      <c r="AJ17" s="41">
        <f>MATCH(AJ$1,PersonalFinance,0)</f>
        <v>7</v>
      </c>
      <c r="AK17" s="41">
        <f>MATCH(AK$1,PersonalFinance,0)</f>
        <v>14</v>
      </c>
      <c r="AL17" s="41">
        <f>MATCH(AL$1,PersonalFinance,0)</f>
        <v>10</v>
      </c>
      <c r="AM17" s="41">
        <f>MATCH(AM$1,PersonalFinance,0)</f>
        <v>43</v>
      </c>
      <c r="AN17" s="41">
        <f>MATCH(AN$1,PersonalFinance,0)</f>
        <v>13</v>
      </c>
      <c r="AO17" s="41">
        <f>MATCH(AO$1,PersonalFinance,0)</f>
        <v>22</v>
      </c>
      <c r="AP17" s="41">
        <f>MATCH(AP$1,PersonalFinance,0)</f>
        <v>19</v>
      </c>
      <c r="AQ17" s="41">
        <f>MATCH(AQ$1,PersonalFinance,0)</f>
        <v>42</v>
      </c>
      <c r="AR17" s="41">
        <f>MATCH(AR$1,PersonalFinance,0)</f>
        <v>35</v>
      </c>
      <c r="AS17" s="41">
        <f>MATCH(AS$1,PersonalFinance,0)</f>
        <v>11</v>
      </c>
      <c r="AT17" s="41">
        <f>MATCH(AT$1,PersonalFinance,0)</f>
        <v>38</v>
      </c>
      <c r="AU17" s="41">
        <f>MATCH(AU$1,PersonalFinance,0)</f>
        <v>31</v>
      </c>
      <c r="AV17" s="41">
        <f>MATCH(AV$1,PersonalFinance,0)</f>
        <v>8</v>
      </c>
      <c r="AW17" s="41">
        <f>MATCH(AW$1,PersonalFinance,0)</f>
        <v>4</v>
      </c>
      <c r="AX17" s="41">
        <f>MATCH(AX$1,PersonalFinance,0)</f>
        <v>36</v>
      </c>
      <c r="AY17" s="41">
        <f>MATCH(AY$1,PersonalFinance,0)</f>
        <v>34</v>
      </c>
      <c r="AZ17" s="41">
        <f>MATCH(AZ$1,PersonalFinance,0)</f>
        <v>50</v>
      </c>
      <c r="BA17" s="41">
        <f>MATCH(BA$1,PersonalFinance,0)</f>
        <v>27</v>
      </c>
      <c r="BB17" s="44">
        <f>MATCH(BB$1,PersonalFinance,0)</f>
        <v>1</v>
      </c>
    </row>
    <row r="18" spans="1:54" ht="15.75" thickBot="1" x14ac:dyDescent="0.3">
      <c r="A18" s="47" t="s">
        <v>114</v>
      </c>
      <c r="B18" s="37" t="s">
        <v>114</v>
      </c>
      <c r="C18" s="40">
        <f>MATCH(C$1,ExpatEssentials,0)</f>
        <v>16</v>
      </c>
      <c r="D18" s="41">
        <f>MATCH(D$1,ExpatEssentials,0)</f>
        <v>32</v>
      </c>
      <c r="E18" s="41">
        <f>MATCH(E$1,ExpatEssentials,0)</f>
        <v>1</v>
      </c>
      <c r="F18" s="41">
        <f>MATCH(F$1,ExpatEssentials,0)</f>
        <v>22</v>
      </c>
      <c r="G18" s="41">
        <f>MATCH(G$1,ExpatEssentials,0)</f>
        <v>31</v>
      </c>
      <c r="H18" s="41">
        <f>MATCH(H$1,ExpatEssentials,0)</f>
        <v>10</v>
      </c>
      <c r="I18" s="41">
        <f>MATCH(I$1,ExpatEssentials,0)</f>
        <v>50</v>
      </c>
      <c r="J18" s="41">
        <f>MATCH(J$1,ExpatEssentials,0)</f>
        <v>34</v>
      </c>
      <c r="K18" s="41">
        <f>MATCH(K$1,ExpatEssentials,0)</f>
        <v>45</v>
      </c>
      <c r="L18" s="41">
        <f>MATCH(L$1,ExpatEssentials,0)</f>
        <v>29</v>
      </c>
      <c r="M18" s="41">
        <f>MATCH(M$1,ExpatEssentials,0)</f>
        <v>37</v>
      </c>
      <c r="N18" s="41">
        <f>MATCH(N$1,ExpatEssentials,0)</f>
        <v>4</v>
      </c>
      <c r="O18" s="41">
        <f>MATCH(O$1,ExpatEssentials,0)</f>
        <v>21</v>
      </c>
      <c r="P18" s="41">
        <f>MATCH(P$1,ExpatEssentials,0)</f>
        <v>44</v>
      </c>
      <c r="Q18" s="41">
        <f>MATCH(Q$1,ExpatEssentials,0)</f>
        <v>52</v>
      </c>
      <c r="R18" s="41">
        <f>MATCH(R$1,ExpatEssentials,0)</f>
        <v>47</v>
      </c>
      <c r="S18" s="41">
        <f>MATCH(S$1,ExpatEssentials,0)</f>
        <v>35</v>
      </c>
      <c r="T18" s="41">
        <f>MATCH(T$1,ExpatEssentials,0)</f>
        <v>30</v>
      </c>
      <c r="U18" s="41">
        <f>MATCH(U$1,ExpatEssentials,0)</f>
        <v>40</v>
      </c>
      <c r="V18" s="41">
        <f>MATCH(V$1,ExpatEssentials,0)</f>
        <v>6</v>
      </c>
      <c r="W18" s="41">
        <f>MATCH(W$1,ExpatEssentials,0)</f>
        <v>41</v>
      </c>
      <c r="X18" s="41">
        <f>MATCH(X$1,ExpatEssentials,0)</f>
        <v>48</v>
      </c>
      <c r="Y18" s="41">
        <f>MATCH(Y$1,ExpatEssentials,0)</f>
        <v>51</v>
      </c>
      <c r="Z18" s="41">
        <f>MATCH(Z$1,ExpatEssentials,0)</f>
        <v>9</v>
      </c>
      <c r="AA18" s="41">
        <f>MATCH(AA$1,ExpatEssentials,0)</f>
        <v>49</v>
      </c>
      <c r="AB18" s="41">
        <f>MATCH(AB$1,ExpatEssentials,0)</f>
        <v>38</v>
      </c>
      <c r="AC18" s="41">
        <f>MATCH(AC$1,ExpatEssentials,0)</f>
        <v>12</v>
      </c>
      <c r="AD18" s="41">
        <f>MATCH(AD$1,ExpatEssentials,0)</f>
        <v>43</v>
      </c>
      <c r="AE18" s="41">
        <f>MATCH(AE$1,ExpatEssentials,0)</f>
        <v>11</v>
      </c>
      <c r="AF18" s="41">
        <f>MATCH(AF$1,ExpatEssentials,0)</f>
        <v>25</v>
      </c>
      <c r="AG18" s="41">
        <f>MATCH(AG$1,ExpatEssentials,0)</f>
        <v>39</v>
      </c>
      <c r="AH18" s="41">
        <f>MATCH(AH$1,ExpatEssentials,0)</f>
        <v>15</v>
      </c>
      <c r="AI18" s="41">
        <f>MATCH(AI$1,ExpatEssentials,0)</f>
        <v>5</v>
      </c>
      <c r="AJ18" s="41">
        <f>MATCH(AJ$1,ExpatEssentials,0)</f>
        <v>33</v>
      </c>
      <c r="AK18" s="41">
        <f>MATCH(AK$1,ExpatEssentials,0)</f>
        <v>27</v>
      </c>
      <c r="AL18" s="41">
        <f>MATCH(AL$1,ExpatEssentials,0)</f>
        <v>19</v>
      </c>
      <c r="AM18" s="41">
        <f>MATCH(AM$1,ExpatEssentials,0)</f>
        <v>8</v>
      </c>
      <c r="AN18" s="41">
        <f>MATCH(AN$1,ExpatEssentials,0)</f>
        <v>24</v>
      </c>
      <c r="AO18" s="41">
        <f>MATCH(AO$1,ExpatEssentials,0)</f>
        <v>7</v>
      </c>
      <c r="AP18" s="41">
        <f>MATCH(AP$1,ExpatEssentials,0)</f>
        <v>3</v>
      </c>
      <c r="AQ18" s="41">
        <f>MATCH(AQ$1,ExpatEssentials,0)</f>
        <v>28</v>
      </c>
      <c r="AR18" s="41">
        <f>MATCH(AR$1,ExpatEssentials,0)</f>
        <v>42</v>
      </c>
      <c r="AS18" s="41">
        <f>MATCH(AS$1,ExpatEssentials,0)</f>
        <v>14</v>
      </c>
      <c r="AT18" s="41">
        <f>MATCH(AT$1,ExpatEssentials,0)</f>
        <v>26</v>
      </c>
      <c r="AU18" s="41">
        <f>MATCH(AU$1,ExpatEssentials,0)</f>
        <v>20</v>
      </c>
      <c r="AV18" s="41">
        <f>MATCH(AV$1,ExpatEssentials,0)</f>
        <v>23</v>
      </c>
      <c r="AW18" s="41">
        <f>MATCH(AW$1,ExpatEssentials,0)</f>
        <v>18</v>
      </c>
      <c r="AX18" s="41">
        <f>MATCH(AX$1,ExpatEssentials,0)</f>
        <v>36</v>
      </c>
      <c r="AY18" s="41">
        <f>MATCH(AY$1,ExpatEssentials,0)</f>
        <v>2</v>
      </c>
      <c r="AZ18" s="41">
        <f>MATCH(AZ$1,ExpatEssentials,0)</f>
        <v>17</v>
      </c>
      <c r="BA18" s="41">
        <f>MATCH(BA$1,ExpatEssentials,0)</f>
        <v>13</v>
      </c>
      <c r="BB18" s="44">
        <f>MATCH(BB$1,ExpatEssentials,0)</f>
        <v>46</v>
      </c>
    </row>
    <row r="19" spans="1:54" ht="15.75" thickBot="1" x14ac:dyDescent="0.3">
      <c r="A19" s="46"/>
      <c r="B19" s="37" t="s">
        <v>2</v>
      </c>
      <c r="C19" s="40">
        <f>MATCH(C$1,DigitalLife,0)</f>
        <v>18</v>
      </c>
      <c r="D19" s="41">
        <f>MATCH(D$1,DigitalLife,0)</f>
        <v>29</v>
      </c>
      <c r="E19" s="41">
        <f>MATCH(E$1,DigitalLife,0)</f>
        <v>11</v>
      </c>
      <c r="F19" s="41">
        <f>MATCH(F$1,DigitalLife,0)</f>
        <v>30</v>
      </c>
      <c r="G19" s="41">
        <f>MATCH(G$1,DigitalLife,0)</f>
        <v>23</v>
      </c>
      <c r="H19" s="41">
        <f>MATCH(H$1,DigitalLife,0)</f>
        <v>8</v>
      </c>
      <c r="I19" s="41">
        <f>MATCH(I$1,DigitalLife,0)</f>
        <v>52</v>
      </c>
      <c r="J19" s="41">
        <f>MATCH(J$1,DigitalLife,0)</f>
        <v>39</v>
      </c>
      <c r="K19" s="41">
        <f>MATCH(K$1,DigitalLife,0)</f>
        <v>33</v>
      </c>
      <c r="L19" s="41">
        <f>MATCH(L$1,DigitalLife,0)</f>
        <v>3</v>
      </c>
      <c r="M19" s="41">
        <f>MATCH(M$1,DigitalLife,0)</f>
        <v>50</v>
      </c>
      <c r="N19" s="41">
        <f>MATCH(N$1,DigitalLife,0)</f>
        <v>1</v>
      </c>
      <c r="O19" s="41">
        <f>MATCH(O$1,DigitalLife,0)</f>
        <v>2</v>
      </c>
      <c r="P19" s="41">
        <f>MATCH(P$1,DigitalLife,0)</f>
        <v>24</v>
      </c>
      <c r="Q19" s="41">
        <f>MATCH(Q$1,DigitalLife,0)</f>
        <v>48</v>
      </c>
      <c r="R19" s="41">
        <f>MATCH(R$1,DigitalLife,0)</f>
        <v>46</v>
      </c>
      <c r="S19" s="41">
        <f>MATCH(S$1,DigitalLife,0)</f>
        <v>28</v>
      </c>
      <c r="T19" s="41">
        <f>MATCH(T$1,DigitalLife,0)</f>
        <v>31</v>
      </c>
      <c r="U19" s="41">
        <f>MATCH(U$1,DigitalLife,0)</f>
        <v>36</v>
      </c>
      <c r="V19" s="41">
        <f>MATCH(V$1,DigitalLife,0)</f>
        <v>42</v>
      </c>
      <c r="W19" s="41">
        <f>MATCH(W$1,DigitalLife,0)</f>
        <v>26</v>
      </c>
      <c r="X19" s="41">
        <f>MATCH(X$1,DigitalLife,0)</f>
        <v>45</v>
      </c>
      <c r="Y19" s="41">
        <f>MATCH(Y$1,DigitalLife,0)</f>
        <v>44</v>
      </c>
      <c r="Z19" s="41">
        <f>MATCH(Z$1,DigitalLife,0)</f>
        <v>32</v>
      </c>
      <c r="AA19" s="41">
        <f>MATCH(AA$1,DigitalLife,0)</f>
        <v>47</v>
      </c>
      <c r="AB19" s="41">
        <f>MATCH(AB$1,DigitalLife,0)</f>
        <v>20</v>
      </c>
      <c r="AC19" s="41">
        <f>MATCH(AC$1,DigitalLife,0)</f>
        <v>35</v>
      </c>
      <c r="AD19" s="41">
        <f>MATCH(AD$1,DigitalLife,0)</f>
        <v>40</v>
      </c>
      <c r="AE19" s="41">
        <f>MATCH(AE$1,DigitalLife,0)</f>
        <v>41</v>
      </c>
      <c r="AF19" s="41">
        <f>MATCH(AF$1,DigitalLife,0)</f>
        <v>9</v>
      </c>
      <c r="AG19" s="41">
        <f>MATCH(AG$1,DigitalLife,0)</f>
        <v>19</v>
      </c>
      <c r="AH19" s="41">
        <f>MATCH(AH$1,DigitalLife,0)</f>
        <v>5</v>
      </c>
      <c r="AI19" s="41">
        <f>MATCH(AI$1,DigitalLife,0)</f>
        <v>38</v>
      </c>
      <c r="AJ19" s="41">
        <f>MATCH(AJ$1,DigitalLife,0)</f>
        <v>51</v>
      </c>
      <c r="AK19" s="41">
        <f>MATCH(AK$1,DigitalLife,0)</f>
        <v>13</v>
      </c>
      <c r="AL19" s="41">
        <f>MATCH(AL$1,DigitalLife,0)</f>
        <v>27</v>
      </c>
      <c r="AM19" s="41">
        <f>MATCH(AM$1,DigitalLife,0)</f>
        <v>17</v>
      </c>
      <c r="AN19" s="41">
        <f>MATCH(AN$1,DigitalLife,0)</f>
        <v>22</v>
      </c>
      <c r="AO19" s="41">
        <f>MATCH(AO$1,DigitalLife,0)</f>
        <v>25</v>
      </c>
      <c r="AP19" s="41">
        <f>MATCH(AP$1,DigitalLife,0)</f>
        <v>4</v>
      </c>
      <c r="AQ19" s="41">
        <f>MATCH(AQ$1,DigitalLife,0)</f>
        <v>34</v>
      </c>
      <c r="AR19" s="41">
        <f>MATCH(AR$1,DigitalLife,0)</f>
        <v>16</v>
      </c>
      <c r="AS19" s="41">
        <f>MATCH(AS$1,DigitalLife,0)</f>
        <v>21</v>
      </c>
      <c r="AT19" s="41">
        <f>MATCH(AT$1,DigitalLife,0)</f>
        <v>6</v>
      </c>
      <c r="AU19" s="41">
        <f>MATCH(AU$1,DigitalLife,0)</f>
        <v>7</v>
      </c>
      <c r="AV19" s="41">
        <f>MATCH(AV$1,DigitalLife,0)</f>
        <v>15</v>
      </c>
      <c r="AW19" s="41">
        <f>MATCH(AW$1,DigitalLife,0)</f>
        <v>43</v>
      </c>
      <c r="AX19" s="41">
        <f>MATCH(AX$1,DigitalLife,0)</f>
        <v>37</v>
      </c>
      <c r="AY19" s="41">
        <f>MATCH(AY$1,DigitalLife,0)</f>
        <v>14</v>
      </c>
      <c r="AZ19" s="41">
        <f>MATCH(AZ$1,DigitalLife,0)</f>
        <v>12</v>
      </c>
      <c r="BA19" s="41">
        <f>MATCH(BA$1,DigitalLife,0)</f>
        <v>10</v>
      </c>
      <c r="BB19" s="44">
        <f>MATCH(BB$1,DigitalLife,0)</f>
        <v>49</v>
      </c>
    </row>
    <row r="20" spans="1:54" ht="15.75" thickBot="1" x14ac:dyDescent="0.3">
      <c r="A20" s="46"/>
      <c r="B20" s="37" t="s">
        <v>115</v>
      </c>
      <c r="C20" s="40">
        <f>MATCH(C$1,AdminTopics,0)</f>
        <v>9</v>
      </c>
      <c r="D20" s="41">
        <f>MATCH(D$1,AdminTopics,0)</f>
        <v>27</v>
      </c>
      <c r="E20" s="41">
        <f>MATCH(E$1,AdminTopics,0)</f>
        <v>2</v>
      </c>
      <c r="F20" s="41">
        <f>MATCH(F$1,AdminTopics,0)</f>
        <v>26</v>
      </c>
      <c r="G20" s="41">
        <f>MATCH(G$1,AdminTopics,0)</f>
        <v>44</v>
      </c>
      <c r="H20" s="41">
        <f>MATCH(H$1,AdminTopics,0)</f>
        <v>6</v>
      </c>
      <c r="I20" s="41">
        <f>MATCH(I$1,AdminTopics,0)</f>
        <v>48</v>
      </c>
      <c r="J20" s="41">
        <f>MATCH(J$1,AdminTopics,0)</f>
        <v>37</v>
      </c>
      <c r="K20" s="41">
        <f>MATCH(K$1,AdminTopics,0)</f>
        <v>31</v>
      </c>
      <c r="L20" s="41">
        <f>MATCH(L$1,AdminTopics,0)</f>
        <v>16</v>
      </c>
      <c r="M20" s="41">
        <f>MATCH(M$1,AdminTopics,0)</f>
        <v>38</v>
      </c>
      <c r="N20" s="41">
        <f>MATCH(N$1,AdminTopics,0)</f>
        <v>1</v>
      </c>
      <c r="O20" s="41">
        <f>MATCH(O$1,AdminTopics,0)</f>
        <v>23</v>
      </c>
      <c r="P20" s="41">
        <f>MATCH(P$1,AdminTopics,0)</f>
        <v>43</v>
      </c>
      <c r="Q20" s="41">
        <f>MATCH(Q$1,AdminTopics,0)</f>
        <v>36</v>
      </c>
      <c r="R20" s="41">
        <f>MATCH(R$1,AdminTopics,0)</f>
        <v>47</v>
      </c>
      <c r="S20" s="41">
        <f>MATCH(S$1,AdminTopics,0)</f>
        <v>15</v>
      </c>
      <c r="T20" s="41">
        <f>MATCH(T$1,AdminTopics,0)</f>
        <v>28</v>
      </c>
      <c r="U20" s="41">
        <f>MATCH(U$1,AdminTopics,0)</f>
        <v>46</v>
      </c>
      <c r="V20" s="41">
        <f>MATCH(V$1,AdminTopics,0)</f>
        <v>30</v>
      </c>
      <c r="W20" s="41">
        <f>MATCH(W$1,AdminTopics,0)</f>
        <v>20</v>
      </c>
      <c r="X20" s="41">
        <f>MATCH(X$1,AdminTopics,0)</f>
        <v>49</v>
      </c>
      <c r="Y20" s="41">
        <f>MATCH(Y$1,AdminTopics,0)</f>
        <v>41</v>
      </c>
      <c r="Z20" s="41">
        <f>MATCH(Z$1,AdminTopics,0)</f>
        <v>35</v>
      </c>
      <c r="AA20" s="41">
        <f>MATCH(AA$1,AdminTopics,0)</f>
        <v>50</v>
      </c>
      <c r="AB20" s="41">
        <f>MATCH(AB$1,AdminTopics,0)</f>
        <v>4</v>
      </c>
      <c r="AC20" s="41">
        <f>MATCH(AC$1,AdminTopics,0)</f>
        <v>42</v>
      </c>
      <c r="AD20" s="41">
        <f>MATCH(AD$1,AdminTopics,0)</f>
        <v>52</v>
      </c>
      <c r="AE20" s="41">
        <f>MATCH(AE$1,AdminTopics,0)</f>
        <v>32</v>
      </c>
      <c r="AF20" s="41">
        <f>MATCH(AF$1,AdminTopics,0)</f>
        <v>8</v>
      </c>
      <c r="AG20" s="41">
        <f>MATCH(AG$1,AdminTopics,0)</f>
        <v>17</v>
      </c>
      <c r="AH20" s="41">
        <f>MATCH(AH$1,AdminTopics,0)</f>
        <v>21</v>
      </c>
      <c r="AI20" s="41">
        <f>MATCH(AI$1,AdminTopics,0)</f>
        <v>12</v>
      </c>
      <c r="AJ20" s="41">
        <f>MATCH(AJ$1,AdminTopics,0)</f>
        <v>40</v>
      </c>
      <c r="AK20" s="41">
        <f>MATCH(AK$1,AdminTopics,0)</f>
        <v>29</v>
      </c>
      <c r="AL20" s="41">
        <f>MATCH(AL$1,AdminTopics,0)</f>
        <v>25</v>
      </c>
      <c r="AM20" s="41">
        <f>MATCH(AM$1,AdminTopics,0)</f>
        <v>10</v>
      </c>
      <c r="AN20" s="41">
        <f>MATCH(AN$1,AdminTopics,0)</f>
        <v>19</v>
      </c>
      <c r="AO20" s="41">
        <f>MATCH(AO$1,AdminTopics,0)</f>
        <v>11</v>
      </c>
      <c r="AP20" s="41">
        <f>MATCH(AP$1,AdminTopics,0)</f>
        <v>5</v>
      </c>
      <c r="AQ20" s="41">
        <f>MATCH(AQ$1,AdminTopics,0)</f>
        <v>45</v>
      </c>
      <c r="AR20" s="41">
        <f>MATCH(AR$1,AdminTopics,0)</f>
        <v>34</v>
      </c>
      <c r="AS20" s="41">
        <f>MATCH(AS$1,AdminTopics,0)</f>
        <v>33</v>
      </c>
      <c r="AT20" s="41">
        <f>MATCH(AT$1,AdminTopics,0)</f>
        <v>22</v>
      </c>
      <c r="AU20" s="41">
        <f>MATCH(AU$1,AdminTopics,0)</f>
        <v>7</v>
      </c>
      <c r="AV20" s="41">
        <f>MATCH(AV$1,AdminTopics,0)</f>
        <v>18</v>
      </c>
      <c r="AW20" s="41">
        <f>MATCH(AW$1,AdminTopics,0)</f>
        <v>39</v>
      </c>
      <c r="AX20" s="41">
        <f>MATCH(AX$1,AdminTopics,0)</f>
        <v>24</v>
      </c>
      <c r="AY20" s="41">
        <f>MATCH(AY$1,AdminTopics,0)</f>
        <v>3</v>
      </c>
      <c r="AZ20" s="41">
        <f>MATCH(AZ$1,AdminTopics,0)</f>
        <v>13</v>
      </c>
      <c r="BA20" s="41">
        <f>MATCH(BA$1,AdminTopics,0)</f>
        <v>14</v>
      </c>
      <c r="BB20" s="44">
        <f>MATCH(BB$1,AdminTopics,0)</f>
        <v>51</v>
      </c>
    </row>
    <row r="21" spans="1:54" ht="15.75" thickBot="1" x14ac:dyDescent="0.3">
      <c r="A21" s="46"/>
      <c r="B21" s="37" t="s">
        <v>116</v>
      </c>
      <c r="C21" s="40">
        <f>MATCH(C$1,Housing,0)</f>
        <v>41</v>
      </c>
      <c r="D21" s="41">
        <f>MATCH(D$1,Housing,0)</f>
        <v>25</v>
      </c>
      <c r="E21" s="41">
        <f>MATCH(E$1,Housing,0)</f>
        <v>10</v>
      </c>
      <c r="F21" s="41">
        <f>MATCH(F$1,Housing,0)</f>
        <v>29</v>
      </c>
      <c r="G21" s="41">
        <f>MATCH(G$1,Housing,0)</f>
        <v>17</v>
      </c>
      <c r="H21" s="41">
        <f>MATCH(H$1,Housing,0)</f>
        <v>43</v>
      </c>
      <c r="I21" s="41">
        <f>MATCH(I$1,Housing,0)</f>
        <v>20</v>
      </c>
      <c r="J21" s="41">
        <f>MATCH(J$1,Housing,0)</f>
        <v>30</v>
      </c>
      <c r="K21" s="41">
        <f>MATCH(K$1,Housing,0)</f>
        <v>38</v>
      </c>
      <c r="L21" s="41">
        <f>MATCH(L$1,Housing,0)</f>
        <v>45</v>
      </c>
      <c r="M21" s="41">
        <f>MATCH(M$1,Housing,0)</f>
        <v>7</v>
      </c>
      <c r="N21" s="41">
        <f>MATCH(N$1,Housing,0)</f>
        <v>27</v>
      </c>
      <c r="O21" s="41">
        <f>MATCH(O$1,Housing,0)</f>
        <v>28</v>
      </c>
      <c r="P21" s="41">
        <f>MATCH(P$1,Housing,0)</f>
        <v>36</v>
      </c>
      <c r="Q21" s="41">
        <f>MATCH(Q$1,Housing,0)</f>
        <v>47</v>
      </c>
      <c r="R21" s="41">
        <f>MATCH(R$1,Housing,0)</f>
        <v>26</v>
      </c>
      <c r="S21" s="41">
        <f>MATCH(S$1,Housing,0)</f>
        <v>46</v>
      </c>
      <c r="T21" s="41">
        <f>MATCH(T$1,Housing,0)</f>
        <v>9</v>
      </c>
      <c r="U21" s="41">
        <f>MATCH(U$1,Housing,0)</f>
        <v>18</v>
      </c>
      <c r="V21" s="41">
        <f>MATCH(V$1,Housing,0)</f>
        <v>2</v>
      </c>
      <c r="W21" s="41">
        <f>MATCH(W$1,Housing,0)</f>
        <v>52</v>
      </c>
      <c r="X21" s="41">
        <f>MATCH(X$1,Housing,0)</f>
        <v>32</v>
      </c>
      <c r="Y21" s="41">
        <f>MATCH(Y$1,Housing,0)</f>
        <v>40</v>
      </c>
      <c r="Z21" s="41">
        <f>MATCH(Z$1,Housing,0)</f>
        <v>12</v>
      </c>
      <c r="AA21" s="41">
        <f>MATCH(AA$1,Housing,0)</f>
        <v>37</v>
      </c>
      <c r="AB21" s="41">
        <f>MATCH(AB$1,Housing,0)</f>
        <v>50</v>
      </c>
      <c r="AC21" s="41">
        <f>MATCH(AC$1,Housing,0)</f>
        <v>3</v>
      </c>
      <c r="AD21" s="41">
        <f>MATCH(AD$1,Housing,0)</f>
        <v>33</v>
      </c>
      <c r="AE21" s="41">
        <f>MATCH(AE$1,Housing,0)</f>
        <v>4</v>
      </c>
      <c r="AF21" s="41">
        <f>MATCH(AF$1,Housing,0)</f>
        <v>49</v>
      </c>
      <c r="AG21" s="41">
        <f>MATCH(AG$1,Housing,0)</f>
        <v>51</v>
      </c>
      <c r="AH21" s="41">
        <f>MATCH(AH$1,Housing,0)</f>
        <v>35</v>
      </c>
      <c r="AI21" s="41">
        <f>MATCH(AI$1,Housing,0)</f>
        <v>8</v>
      </c>
      <c r="AJ21" s="41">
        <f>MATCH(AJ$1,Housing,0)</f>
        <v>6</v>
      </c>
      <c r="AK21" s="41">
        <f>MATCH(AK$1,Housing,0)</f>
        <v>13</v>
      </c>
      <c r="AL21" s="41">
        <f>MATCH(AL$1,Housing,0)</f>
        <v>22</v>
      </c>
      <c r="AM21" s="41">
        <f>MATCH(AM$1,Housing,0)</f>
        <v>24</v>
      </c>
      <c r="AN21" s="41">
        <f>MATCH(AN$1,Housing,0)</f>
        <v>19</v>
      </c>
      <c r="AO21" s="41">
        <f>MATCH(AO$1,Housing,0)</f>
        <v>11</v>
      </c>
      <c r="AP21" s="41">
        <f>MATCH(AP$1,Housing,0)</f>
        <v>34</v>
      </c>
      <c r="AQ21" s="41">
        <f>MATCH(AQ$1,Housing,0)</f>
        <v>15</v>
      </c>
      <c r="AR21" s="41">
        <f>MATCH(AR$1,Housing,0)</f>
        <v>39</v>
      </c>
      <c r="AS21" s="41">
        <f>MATCH(AS$1,Housing,0)</f>
        <v>16</v>
      </c>
      <c r="AT21" s="41">
        <f>MATCH(AT$1,Housing,0)</f>
        <v>48</v>
      </c>
      <c r="AU21" s="41">
        <f>MATCH(AU$1,Housing,0)</f>
        <v>44</v>
      </c>
      <c r="AV21" s="41">
        <f>MATCH(AV$1,Housing,0)</f>
        <v>21</v>
      </c>
      <c r="AW21" s="41">
        <f>MATCH(AW$1,Housing,0)</f>
        <v>1</v>
      </c>
      <c r="AX21" s="41">
        <f>MATCH(AX$1,Housing,0)</f>
        <v>23</v>
      </c>
      <c r="AY21" s="41">
        <f>MATCH(AY$1,Housing,0)</f>
        <v>14</v>
      </c>
      <c r="AZ21" s="41">
        <f>MATCH(AZ$1,Housing,0)</f>
        <v>42</v>
      </c>
      <c r="BA21" s="41">
        <f>MATCH(BA$1,Housing,0)</f>
        <v>31</v>
      </c>
      <c r="BB21" s="44">
        <f>MATCH(BB$1,Housing,0)</f>
        <v>5</v>
      </c>
    </row>
    <row r="22" spans="1:54" ht="15.75" thickBot="1" x14ac:dyDescent="0.3">
      <c r="A22" s="46"/>
      <c r="B22" s="37" t="s">
        <v>117</v>
      </c>
      <c r="C22" s="42">
        <f>MATCH(C$1,Language,0)</f>
        <v>11</v>
      </c>
      <c r="D22" s="35">
        <f>MATCH(D$1,Language,0)</f>
        <v>38</v>
      </c>
      <c r="E22" s="35">
        <f>MATCH(E$1,Language,0)</f>
        <v>4</v>
      </c>
      <c r="F22" s="35">
        <f>MATCH(F$1,Language,0)</f>
        <v>24</v>
      </c>
      <c r="G22" s="35">
        <f>MATCH(G$1,Language,0)</f>
        <v>36</v>
      </c>
      <c r="H22" s="35">
        <f>MATCH(H$1,Language,0)</f>
        <v>9</v>
      </c>
      <c r="I22" s="35">
        <f>MATCH(I$1,Language,0)</f>
        <v>46</v>
      </c>
      <c r="J22" s="35">
        <f>MATCH(J$1,Language,0)</f>
        <v>25</v>
      </c>
      <c r="K22" s="35">
        <f>MATCH(K$1,Language,0)</f>
        <v>51</v>
      </c>
      <c r="L22" s="35">
        <f>MATCH(L$1,Language,0)</f>
        <v>33</v>
      </c>
      <c r="M22" s="35">
        <f>MATCH(M$1,Language,0)</f>
        <v>32</v>
      </c>
      <c r="N22" s="35">
        <f>MATCH(N$1,Language,0)</f>
        <v>27</v>
      </c>
      <c r="O22" s="35">
        <f>MATCH(O$1,Language,0)</f>
        <v>43</v>
      </c>
      <c r="P22" s="35">
        <f>MATCH(P$1,Language,0)</f>
        <v>45</v>
      </c>
      <c r="Q22" s="35">
        <f>MATCH(Q$1,Language,0)</f>
        <v>49</v>
      </c>
      <c r="R22" s="35">
        <f>MATCH(R$1,Language,0)</f>
        <v>39</v>
      </c>
      <c r="S22" s="35">
        <f>MATCH(S$1,Language,0)</f>
        <v>26</v>
      </c>
      <c r="T22" s="35">
        <f>MATCH(T$1,Language,0)</f>
        <v>50</v>
      </c>
      <c r="U22" s="35">
        <f>MATCH(U$1,Language,0)</f>
        <v>35</v>
      </c>
      <c r="V22" s="35">
        <f>MATCH(V$1,Language,0)</f>
        <v>6</v>
      </c>
      <c r="W22" s="35">
        <f>MATCH(W$1,Language,0)</f>
        <v>15</v>
      </c>
      <c r="X22" s="35">
        <f>MATCH(X$1,Language,0)</f>
        <v>37</v>
      </c>
      <c r="Y22" s="35">
        <f>MATCH(Y$1,Language,0)</f>
        <v>52</v>
      </c>
      <c r="Z22" s="35">
        <f>MATCH(Z$1,Language,0)</f>
        <v>3</v>
      </c>
      <c r="AA22" s="35">
        <f>MATCH(AA$1,Language,0)</f>
        <v>29</v>
      </c>
      <c r="AB22" s="35">
        <f>MATCH(AB$1,Language,0)</f>
        <v>31</v>
      </c>
      <c r="AC22" s="35">
        <f>MATCH(AC$1,Language,0)</f>
        <v>8</v>
      </c>
      <c r="AD22" s="35">
        <f>MATCH(AD$1,Language,0)</f>
        <v>22</v>
      </c>
      <c r="AE22" s="35">
        <f>MATCH(AE$1,Language,0)</f>
        <v>14</v>
      </c>
      <c r="AF22" s="35">
        <f>MATCH(AF$1,Language,0)</f>
        <v>23</v>
      </c>
      <c r="AG22" s="35">
        <f>MATCH(AG$1,Language,0)</f>
        <v>16</v>
      </c>
      <c r="AH22" s="35">
        <f>MATCH(AH$1,Language,0)</f>
        <v>19</v>
      </c>
      <c r="AI22" s="35">
        <f>MATCH(AI$1,Language,0)</f>
        <v>7</v>
      </c>
      <c r="AJ22" s="35">
        <f>MATCH(AJ$1,Language,0)</f>
        <v>20</v>
      </c>
      <c r="AK22" s="35">
        <f>MATCH(AK$1,Language,0)</f>
        <v>48</v>
      </c>
      <c r="AL22" s="35">
        <f>MATCH(AL$1,Language,0)</f>
        <v>28</v>
      </c>
      <c r="AM22" s="35">
        <f>MATCH(AM$1,Language,0)</f>
        <v>5</v>
      </c>
      <c r="AN22" s="35">
        <f>MATCH(AN$1,Language,0)</f>
        <v>44</v>
      </c>
      <c r="AO22" s="35">
        <f>MATCH(AO$1,Language,0)</f>
        <v>13</v>
      </c>
      <c r="AP22" s="35">
        <f>MATCH(AP$1,Language,0)</f>
        <v>1</v>
      </c>
      <c r="AQ22" s="35">
        <f>MATCH(AQ$1,Language,0)</f>
        <v>21</v>
      </c>
      <c r="AR22" s="35">
        <f>MATCH(AR$1,Language,0)</f>
        <v>42</v>
      </c>
      <c r="AS22" s="35">
        <f>MATCH(AS$1,Language,0)</f>
        <v>18</v>
      </c>
      <c r="AT22" s="35">
        <f>MATCH(AT$1,Language,0)</f>
        <v>17</v>
      </c>
      <c r="AU22" s="35">
        <f>MATCH(AU$1,Language,0)</f>
        <v>30</v>
      </c>
      <c r="AV22" s="35">
        <f>MATCH(AV$1,Language,0)</f>
        <v>41</v>
      </c>
      <c r="AW22" s="35">
        <f>MATCH(AW$1,Language,0)</f>
        <v>34</v>
      </c>
      <c r="AX22" s="35">
        <f>MATCH(AX$1,Language,0)</f>
        <v>40</v>
      </c>
      <c r="AY22" s="35">
        <f>MATCH(AY$1,Language,0)</f>
        <v>2</v>
      </c>
      <c r="AZ22" s="35">
        <f>MATCH(AZ$1,Language,0)</f>
        <v>12</v>
      </c>
      <c r="BA22" s="35">
        <f>MATCH(BA$1,Language,0)</f>
        <v>10</v>
      </c>
      <c r="BB22" s="45">
        <f>MATCH(BB$1,Language,0)</f>
        <v>47</v>
      </c>
    </row>
  </sheetData>
  <mergeCells count="4">
    <mergeCell ref="A2:A7"/>
    <mergeCell ref="A8:A11"/>
    <mergeCell ref="A12:A16"/>
    <mergeCell ref="A18: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F4AB3-459B-436C-B80E-F85835A88B01}">
  <dimension ref="A3:BA9"/>
  <sheetViews>
    <sheetView workbookViewId="0">
      <selection activeCell="I11" sqref="I11"/>
    </sheetView>
  </sheetViews>
  <sheetFormatPr defaultRowHeight="15" x14ac:dyDescent="0.25"/>
  <cols>
    <col min="1" max="1" width="22" bestFit="1" customWidth="1"/>
    <col min="2" max="2" width="15.5703125" bestFit="1" customWidth="1"/>
    <col min="3" max="3" width="14" bestFit="1" customWidth="1"/>
    <col min="4" max="4" width="14.42578125" bestFit="1" customWidth="1"/>
    <col min="5" max="5" width="15" bestFit="1" customWidth="1"/>
    <col min="6" max="6" width="12.42578125" bestFit="1" customWidth="1"/>
    <col min="7" max="7" width="14.140625" bestFit="1" customWidth="1"/>
    <col min="8" max="8" width="12.5703125" bestFit="1" customWidth="1"/>
    <col min="9" max="9" width="13.7109375" bestFit="1" customWidth="1"/>
    <col min="10" max="10" width="14.42578125" bestFit="1" customWidth="1"/>
    <col min="11" max="11" width="15.7109375" bestFit="1" customWidth="1"/>
    <col min="12" max="12" width="12.42578125" bestFit="1" customWidth="1"/>
    <col min="13" max="13" width="14.140625" bestFit="1" customWidth="1"/>
    <col min="14" max="14" width="14.28515625" bestFit="1" customWidth="1"/>
    <col min="15" max="15" width="13.5703125" bestFit="1" customWidth="1"/>
    <col min="16" max="16" width="15.85546875" bestFit="1" customWidth="1"/>
    <col min="17" max="17" width="14.140625" bestFit="1" customWidth="1"/>
    <col min="18" max="18" width="17.28515625" bestFit="1" customWidth="1"/>
    <col min="19" max="19" width="15" bestFit="1" customWidth="1"/>
    <col min="20" max="20" width="12" bestFit="1" customWidth="1"/>
    <col min="21" max="21" width="16.42578125" bestFit="1" customWidth="1"/>
    <col min="22" max="22" width="14" bestFit="1" customWidth="1"/>
    <col min="23" max="23" width="11.42578125" bestFit="1" customWidth="1"/>
    <col min="24" max="24" width="12.5703125" bestFit="1" customWidth="1"/>
    <col min="25" max="25" width="13.140625" bestFit="1" customWidth="1"/>
    <col min="26" max="26" width="13.85546875" bestFit="1" customWidth="1"/>
    <col min="27" max="27" width="18.85546875" bestFit="1" customWidth="1"/>
    <col min="28" max="28" width="15.5703125" bestFit="1" customWidth="1"/>
    <col min="29" max="29" width="12.7109375" bestFit="1" customWidth="1"/>
    <col min="30" max="30" width="14.28515625" bestFit="1" customWidth="1"/>
    <col min="31" max="31" width="18.85546875" bestFit="1" customWidth="1"/>
    <col min="32" max="32" width="19.42578125" bestFit="1" customWidth="1"/>
    <col min="33" max="33" width="14.5703125" bestFit="1" customWidth="1"/>
    <col min="34" max="34" width="12.85546875" bestFit="1" customWidth="1"/>
    <col min="35" max="35" width="17.85546875" bestFit="1" customWidth="1"/>
    <col min="36" max="36" width="13.85546875" bestFit="1" customWidth="1"/>
    <col min="37" max="37" width="15.140625" bestFit="1" customWidth="1"/>
    <col min="38" max="38" width="12.42578125" bestFit="1" customWidth="1"/>
    <col min="39" max="39" width="13.28515625" bestFit="1" customWidth="1"/>
    <col min="40" max="40" width="18.85546875" bestFit="1" customWidth="1"/>
    <col min="41" max="41" width="16.5703125" bestFit="1" customWidth="1"/>
    <col min="42" max="43" width="18.5703125" bestFit="1" customWidth="1"/>
    <col min="44" max="44" width="12.42578125" bestFit="1" customWidth="1"/>
    <col min="45" max="45" width="14.85546875" bestFit="1" customWidth="1"/>
    <col min="46" max="46" width="18.28515625" bestFit="1" customWidth="1"/>
    <col min="47" max="47" width="14" bestFit="1" customWidth="1"/>
    <col min="48" max="48" width="15.28515625" bestFit="1" customWidth="1"/>
    <col min="49" max="49" width="13.7109375" bestFit="1" customWidth="1"/>
    <col min="50" max="50" width="11.28515625" bestFit="1" customWidth="1"/>
    <col min="51" max="51" width="22.42578125" bestFit="1" customWidth="1"/>
    <col min="52" max="52" width="11.28515625" bestFit="1" customWidth="1"/>
    <col min="53" max="53" width="15.28515625" bestFit="1" customWidth="1"/>
  </cols>
  <sheetData>
    <row r="3" spans="1:53" x14ac:dyDescent="0.25">
      <c r="A3" s="32" t="s">
        <v>119</v>
      </c>
      <c r="B3" t="s">
        <v>144</v>
      </c>
      <c r="C3" t="s">
        <v>146</v>
      </c>
      <c r="D3" t="s">
        <v>147</v>
      </c>
      <c r="E3" t="s">
        <v>148</v>
      </c>
      <c r="F3" t="s">
        <v>149</v>
      </c>
      <c r="G3" t="s">
        <v>150</v>
      </c>
      <c r="H3" t="s">
        <v>151</v>
      </c>
      <c r="I3" t="s">
        <v>152</v>
      </c>
      <c r="J3" t="s">
        <v>153</v>
      </c>
      <c r="K3" t="s">
        <v>154</v>
      </c>
      <c r="L3" t="s">
        <v>155</v>
      </c>
      <c r="M3" t="s">
        <v>156</v>
      </c>
      <c r="N3" t="s">
        <v>157</v>
      </c>
      <c r="O3" t="s">
        <v>158</v>
      </c>
      <c r="P3" t="s">
        <v>159</v>
      </c>
      <c r="Q3" t="s">
        <v>160</v>
      </c>
      <c r="R3" t="s">
        <v>161</v>
      </c>
      <c r="S3" t="s">
        <v>162</v>
      </c>
      <c r="T3" t="s">
        <v>163</v>
      </c>
      <c r="U3" t="s">
        <v>164</v>
      </c>
      <c r="V3" t="s">
        <v>165</v>
      </c>
      <c r="W3" t="s">
        <v>166</v>
      </c>
      <c r="X3" t="s">
        <v>167</v>
      </c>
      <c r="Y3" t="s">
        <v>168</v>
      </c>
      <c r="Z3" t="s">
        <v>169</v>
      </c>
      <c r="AA3" t="s">
        <v>170</v>
      </c>
      <c r="AB3" t="s">
        <v>171</v>
      </c>
      <c r="AC3" t="s">
        <v>172</v>
      </c>
      <c r="AD3" t="s">
        <v>173</v>
      </c>
      <c r="AE3" t="s">
        <v>174</v>
      </c>
      <c r="AF3" t="s">
        <v>175</v>
      </c>
      <c r="AG3" t="s">
        <v>176</v>
      </c>
      <c r="AH3" t="s">
        <v>177</v>
      </c>
      <c r="AI3" t="s">
        <v>178</v>
      </c>
      <c r="AJ3" t="s">
        <v>179</v>
      </c>
      <c r="AK3" t="s">
        <v>180</v>
      </c>
      <c r="AL3" t="s">
        <v>181</v>
      </c>
      <c r="AM3" t="s">
        <v>182</v>
      </c>
      <c r="AN3" t="s">
        <v>183</v>
      </c>
      <c r="AO3" t="s">
        <v>184</v>
      </c>
      <c r="AP3" t="s">
        <v>185</v>
      </c>
      <c r="AQ3" t="s">
        <v>186</v>
      </c>
      <c r="AR3" t="s">
        <v>187</v>
      </c>
      <c r="AS3" t="s">
        <v>188</v>
      </c>
      <c r="AT3" t="s">
        <v>189</v>
      </c>
      <c r="AU3" t="s">
        <v>190</v>
      </c>
      <c r="AV3" t="s">
        <v>191</v>
      </c>
      <c r="AW3" t="s">
        <v>192</v>
      </c>
      <c r="AX3" t="s">
        <v>193</v>
      </c>
      <c r="AY3" t="s">
        <v>194</v>
      </c>
      <c r="AZ3" t="s">
        <v>143</v>
      </c>
      <c r="BA3" t="s">
        <v>142</v>
      </c>
    </row>
    <row r="4" spans="1:53" x14ac:dyDescent="0.25">
      <c r="A4" s="33" t="s">
        <v>105</v>
      </c>
      <c r="B4" s="34">
        <v>6</v>
      </c>
      <c r="C4" s="34">
        <v>5</v>
      </c>
      <c r="D4" s="34">
        <v>39</v>
      </c>
      <c r="E4" s="34">
        <v>40</v>
      </c>
      <c r="F4" s="34">
        <v>33</v>
      </c>
      <c r="G4" s="34">
        <v>10</v>
      </c>
      <c r="H4" s="34">
        <v>45</v>
      </c>
      <c r="I4" s="34">
        <v>34</v>
      </c>
      <c r="J4" s="34">
        <v>22</v>
      </c>
      <c r="K4" s="34">
        <v>12</v>
      </c>
      <c r="L4" s="34">
        <v>48</v>
      </c>
      <c r="M4" s="34">
        <v>9</v>
      </c>
      <c r="N4" s="34">
        <v>1</v>
      </c>
      <c r="O4" s="34">
        <v>16</v>
      </c>
      <c r="P4" s="34">
        <v>13</v>
      </c>
      <c r="Q4" s="34">
        <v>31</v>
      </c>
      <c r="R4" s="34">
        <v>47</v>
      </c>
      <c r="S4" s="34">
        <v>25</v>
      </c>
      <c r="T4" s="34">
        <v>51</v>
      </c>
      <c r="U4" s="34">
        <v>42</v>
      </c>
      <c r="V4" s="34">
        <v>19</v>
      </c>
      <c r="W4" s="34">
        <v>30</v>
      </c>
      <c r="X4" s="34">
        <v>23</v>
      </c>
      <c r="Y4" s="34">
        <v>29</v>
      </c>
      <c r="Z4" s="34">
        <v>52</v>
      </c>
      <c r="AA4" s="34">
        <v>26</v>
      </c>
      <c r="AB4" s="34">
        <v>41</v>
      </c>
      <c r="AC4" s="34">
        <v>50</v>
      </c>
      <c r="AD4" s="34">
        <v>27</v>
      </c>
      <c r="AE4" s="34">
        <v>24</v>
      </c>
      <c r="AF4" s="34">
        <v>11</v>
      </c>
      <c r="AG4" s="34">
        <v>8</v>
      </c>
      <c r="AH4" s="34">
        <v>20</v>
      </c>
      <c r="AI4" s="34">
        <v>46</v>
      </c>
      <c r="AJ4" s="34">
        <v>43</v>
      </c>
      <c r="AK4" s="34">
        <v>3</v>
      </c>
      <c r="AL4" s="34">
        <v>37</v>
      </c>
      <c r="AM4" s="34">
        <v>36</v>
      </c>
      <c r="AN4" s="34">
        <v>35</v>
      </c>
      <c r="AO4" s="34">
        <v>17</v>
      </c>
      <c r="AP4" s="34">
        <v>15</v>
      </c>
      <c r="AQ4" s="34">
        <v>38</v>
      </c>
      <c r="AR4" s="34">
        <v>7</v>
      </c>
      <c r="AS4" s="34">
        <v>4</v>
      </c>
      <c r="AT4" s="34">
        <v>2</v>
      </c>
      <c r="AU4" s="34">
        <v>21</v>
      </c>
      <c r="AV4" s="34">
        <v>44</v>
      </c>
      <c r="AW4" s="34">
        <v>28</v>
      </c>
      <c r="AX4" s="34">
        <v>14</v>
      </c>
      <c r="AY4" s="34">
        <v>32</v>
      </c>
      <c r="AZ4" s="34">
        <v>18</v>
      </c>
      <c r="BA4" s="34">
        <v>49</v>
      </c>
    </row>
    <row r="5" spans="1:53" x14ac:dyDescent="0.25">
      <c r="A5" s="33" t="s">
        <v>103</v>
      </c>
      <c r="B5" s="34">
        <v>13</v>
      </c>
      <c r="C5" s="34">
        <v>3</v>
      </c>
      <c r="D5" s="34">
        <v>14</v>
      </c>
      <c r="E5" s="34">
        <v>6</v>
      </c>
      <c r="F5" s="34">
        <v>36</v>
      </c>
      <c r="G5" s="34">
        <v>30</v>
      </c>
      <c r="H5" s="34">
        <v>35</v>
      </c>
      <c r="I5" s="34">
        <v>26</v>
      </c>
      <c r="J5" s="34">
        <v>28</v>
      </c>
      <c r="K5" s="34">
        <v>12</v>
      </c>
      <c r="L5" s="34">
        <v>38</v>
      </c>
      <c r="M5" s="34">
        <v>24</v>
      </c>
      <c r="N5" s="34">
        <v>16</v>
      </c>
      <c r="O5" s="34">
        <v>5</v>
      </c>
      <c r="P5" s="34">
        <v>17</v>
      </c>
      <c r="Q5" s="34">
        <v>45</v>
      </c>
      <c r="R5" s="34">
        <v>27</v>
      </c>
      <c r="S5" s="34">
        <v>47</v>
      </c>
      <c r="T5" s="34">
        <v>19</v>
      </c>
      <c r="U5" s="34">
        <v>48</v>
      </c>
      <c r="V5" s="34">
        <v>52</v>
      </c>
      <c r="W5" s="34">
        <v>33</v>
      </c>
      <c r="X5" s="34">
        <v>10</v>
      </c>
      <c r="Y5" s="34">
        <v>43</v>
      </c>
      <c r="Z5" s="34">
        <v>51</v>
      </c>
      <c r="AA5" s="34">
        <v>18</v>
      </c>
      <c r="AB5" s="34">
        <v>31</v>
      </c>
      <c r="AC5" s="34">
        <v>32</v>
      </c>
      <c r="AD5" s="34">
        <v>21</v>
      </c>
      <c r="AE5" s="34">
        <v>41</v>
      </c>
      <c r="AF5" s="34">
        <v>46</v>
      </c>
      <c r="AG5" s="34">
        <v>20</v>
      </c>
      <c r="AH5" s="34">
        <v>42</v>
      </c>
      <c r="AI5" s="34">
        <v>49</v>
      </c>
      <c r="AJ5" s="34">
        <v>44</v>
      </c>
      <c r="AK5" s="34">
        <v>22</v>
      </c>
      <c r="AL5" s="34">
        <v>4</v>
      </c>
      <c r="AM5" s="34">
        <v>23</v>
      </c>
      <c r="AN5" s="34">
        <v>8</v>
      </c>
      <c r="AO5" s="34">
        <v>15</v>
      </c>
      <c r="AP5" s="34">
        <v>34</v>
      </c>
      <c r="AQ5" s="34">
        <v>2</v>
      </c>
      <c r="AR5" s="34">
        <v>7</v>
      </c>
      <c r="AS5" s="34">
        <v>37</v>
      </c>
      <c r="AT5" s="34">
        <v>25</v>
      </c>
      <c r="AU5" s="34">
        <v>1</v>
      </c>
      <c r="AV5" s="34">
        <v>11</v>
      </c>
      <c r="AW5" s="34">
        <v>29</v>
      </c>
      <c r="AX5" s="34">
        <v>9</v>
      </c>
      <c r="AY5" s="34">
        <v>39</v>
      </c>
      <c r="AZ5" s="34">
        <v>50</v>
      </c>
      <c r="BA5" s="34">
        <v>40</v>
      </c>
    </row>
    <row r="6" spans="1:53" x14ac:dyDescent="0.25">
      <c r="A6" s="33" t="s">
        <v>102</v>
      </c>
      <c r="B6" s="34">
        <v>9</v>
      </c>
      <c r="C6" s="34">
        <v>21</v>
      </c>
      <c r="D6" s="34">
        <v>17</v>
      </c>
      <c r="E6" s="34">
        <v>37</v>
      </c>
      <c r="F6" s="34">
        <v>10</v>
      </c>
      <c r="G6" s="34">
        <v>20</v>
      </c>
      <c r="H6" s="34">
        <v>33</v>
      </c>
      <c r="I6" s="34">
        <v>39</v>
      </c>
      <c r="J6" s="34">
        <v>15</v>
      </c>
      <c r="K6" s="34">
        <v>36</v>
      </c>
      <c r="L6" s="34">
        <v>31</v>
      </c>
      <c r="M6" s="34">
        <v>32</v>
      </c>
      <c r="N6" s="34">
        <v>42</v>
      </c>
      <c r="O6" s="34">
        <v>18</v>
      </c>
      <c r="P6" s="34">
        <v>38</v>
      </c>
      <c r="Q6" s="34">
        <v>14</v>
      </c>
      <c r="R6" s="34">
        <v>24</v>
      </c>
      <c r="S6" s="34">
        <v>6</v>
      </c>
      <c r="T6" s="34">
        <v>48</v>
      </c>
      <c r="U6" s="34">
        <v>12</v>
      </c>
      <c r="V6" s="34">
        <v>44</v>
      </c>
      <c r="W6" s="34">
        <v>19</v>
      </c>
      <c r="X6" s="34">
        <v>30</v>
      </c>
      <c r="Y6" s="34">
        <v>27</v>
      </c>
      <c r="Z6" s="34">
        <v>52</v>
      </c>
      <c r="AA6" s="34">
        <v>50</v>
      </c>
      <c r="AB6" s="34">
        <v>28</v>
      </c>
      <c r="AC6" s="34">
        <v>46</v>
      </c>
      <c r="AD6" s="34">
        <v>2</v>
      </c>
      <c r="AE6" s="34">
        <v>35</v>
      </c>
      <c r="AF6" s="34">
        <v>40</v>
      </c>
      <c r="AG6" s="34">
        <v>47</v>
      </c>
      <c r="AH6" s="34">
        <v>49</v>
      </c>
      <c r="AI6" s="34">
        <v>51</v>
      </c>
      <c r="AJ6" s="34">
        <v>13</v>
      </c>
      <c r="AK6" s="34">
        <v>7</v>
      </c>
      <c r="AL6" s="34">
        <v>25</v>
      </c>
      <c r="AM6" s="34">
        <v>4</v>
      </c>
      <c r="AN6" s="34">
        <v>43</v>
      </c>
      <c r="AO6" s="34">
        <v>22</v>
      </c>
      <c r="AP6" s="34">
        <v>11</v>
      </c>
      <c r="AQ6" s="34">
        <v>23</v>
      </c>
      <c r="AR6" s="34">
        <v>1</v>
      </c>
      <c r="AS6" s="34">
        <v>45</v>
      </c>
      <c r="AT6" s="34">
        <v>41</v>
      </c>
      <c r="AU6" s="34">
        <v>16</v>
      </c>
      <c r="AV6" s="34">
        <v>5</v>
      </c>
      <c r="AW6" s="34">
        <v>34</v>
      </c>
      <c r="AX6" s="34">
        <v>3</v>
      </c>
      <c r="AY6" s="34">
        <v>26</v>
      </c>
      <c r="AZ6" s="34">
        <v>8</v>
      </c>
      <c r="BA6" s="34">
        <v>29</v>
      </c>
    </row>
    <row r="7" spans="1:53" x14ac:dyDescent="0.25">
      <c r="A7" s="33" t="s">
        <v>104</v>
      </c>
      <c r="B7" s="34">
        <v>14</v>
      </c>
      <c r="C7" s="34">
        <v>21</v>
      </c>
      <c r="D7" s="34">
        <v>18</v>
      </c>
      <c r="E7" s="34">
        <v>26</v>
      </c>
      <c r="F7" s="34">
        <v>45</v>
      </c>
      <c r="G7" s="34">
        <v>11</v>
      </c>
      <c r="H7" s="34">
        <v>39</v>
      </c>
      <c r="I7" s="34">
        <v>28</v>
      </c>
      <c r="J7" s="34">
        <v>16</v>
      </c>
      <c r="K7" s="34">
        <v>1</v>
      </c>
      <c r="L7" s="34">
        <v>42</v>
      </c>
      <c r="M7" s="34">
        <v>6</v>
      </c>
      <c r="N7" s="34">
        <v>3</v>
      </c>
      <c r="O7" s="34">
        <v>23</v>
      </c>
      <c r="P7" s="34">
        <v>9</v>
      </c>
      <c r="Q7" s="34">
        <v>27</v>
      </c>
      <c r="R7" s="34">
        <v>52</v>
      </c>
      <c r="S7" s="34">
        <v>38</v>
      </c>
      <c r="T7" s="34">
        <v>48</v>
      </c>
      <c r="U7" s="34">
        <v>35</v>
      </c>
      <c r="V7" s="34">
        <v>22</v>
      </c>
      <c r="W7" s="34">
        <v>33</v>
      </c>
      <c r="X7" s="34">
        <v>25</v>
      </c>
      <c r="Y7" s="34">
        <v>43</v>
      </c>
      <c r="Z7" s="34">
        <v>49</v>
      </c>
      <c r="AA7" s="34">
        <v>10</v>
      </c>
      <c r="AB7" s="34">
        <v>50</v>
      </c>
      <c r="AC7" s="34">
        <v>37</v>
      </c>
      <c r="AD7" s="34">
        <v>41</v>
      </c>
      <c r="AE7" s="34">
        <v>8</v>
      </c>
      <c r="AF7" s="34">
        <v>30</v>
      </c>
      <c r="AG7" s="34">
        <v>4</v>
      </c>
      <c r="AH7" s="34">
        <v>24</v>
      </c>
      <c r="AI7" s="34">
        <v>46</v>
      </c>
      <c r="AJ7" s="34">
        <v>34</v>
      </c>
      <c r="AK7" s="34">
        <v>5</v>
      </c>
      <c r="AL7" s="34">
        <v>19</v>
      </c>
      <c r="AM7" s="34">
        <v>40</v>
      </c>
      <c r="AN7" s="34">
        <v>31</v>
      </c>
      <c r="AO7" s="34">
        <v>15</v>
      </c>
      <c r="AP7" s="34">
        <v>51</v>
      </c>
      <c r="AQ7" s="34">
        <v>20</v>
      </c>
      <c r="AR7" s="34">
        <v>17</v>
      </c>
      <c r="AS7" s="34">
        <v>12</v>
      </c>
      <c r="AT7" s="34">
        <v>2</v>
      </c>
      <c r="AU7" s="34">
        <v>13</v>
      </c>
      <c r="AV7" s="34">
        <v>47</v>
      </c>
      <c r="AW7" s="34">
        <v>44</v>
      </c>
      <c r="AX7" s="34">
        <v>7</v>
      </c>
      <c r="AY7" s="34">
        <v>29</v>
      </c>
      <c r="AZ7" s="34">
        <v>36</v>
      </c>
      <c r="BA7" s="34">
        <v>32</v>
      </c>
    </row>
    <row r="8" spans="1:53" x14ac:dyDescent="0.25">
      <c r="A8" s="33" t="s">
        <v>5</v>
      </c>
      <c r="B8" s="34">
        <v>32</v>
      </c>
      <c r="C8" s="34">
        <v>2</v>
      </c>
      <c r="D8" s="34">
        <v>28</v>
      </c>
      <c r="E8" s="34">
        <v>27</v>
      </c>
      <c r="F8" s="34">
        <v>48</v>
      </c>
      <c r="G8" s="34">
        <v>30</v>
      </c>
      <c r="H8" s="34">
        <v>16</v>
      </c>
      <c r="I8" s="34">
        <v>44</v>
      </c>
      <c r="J8" s="34">
        <v>3</v>
      </c>
      <c r="K8" s="34">
        <v>17</v>
      </c>
      <c r="L8" s="34">
        <v>38</v>
      </c>
      <c r="M8" s="34">
        <v>9</v>
      </c>
      <c r="N8" s="34">
        <v>22</v>
      </c>
      <c r="O8" s="34">
        <v>23</v>
      </c>
      <c r="P8" s="34">
        <v>20</v>
      </c>
      <c r="Q8" s="34">
        <v>39</v>
      </c>
      <c r="R8" s="34">
        <v>26</v>
      </c>
      <c r="S8" s="34">
        <v>18</v>
      </c>
      <c r="T8" s="34">
        <v>51</v>
      </c>
      <c r="U8" s="34">
        <v>41</v>
      </c>
      <c r="V8" s="34">
        <v>43</v>
      </c>
      <c r="W8" s="34">
        <v>31</v>
      </c>
      <c r="X8" s="34">
        <v>14</v>
      </c>
      <c r="Y8" s="34">
        <v>45</v>
      </c>
      <c r="Z8" s="34">
        <v>52</v>
      </c>
      <c r="AA8" s="34">
        <v>10</v>
      </c>
      <c r="AB8" s="34">
        <v>36</v>
      </c>
      <c r="AC8" s="34">
        <v>46</v>
      </c>
      <c r="AD8" s="34">
        <v>29</v>
      </c>
      <c r="AE8" s="34">
        <v>11</v>
      </c>
      <c r="AF8" s="34">
        <v>50</v>
      </c>
      <c r="AG8" s="34">
        <v>24</v>
      </c>
      <c r="AH8" s="34">
        <v>35</v>
      </c>
      <c r="AI8" s="34">
        <v>47</v>
      </c>
      <c r="AJ8" s="34">
        <v>12</v>
      </c>
      <c r="AK8" s="34">
        <v>15</v>
      </c>
      <c r="AL8" s="34">
        <v>19</v>
      </c>
      <c r="AM8" s="34">
        <v>13</v>
      </c>
      <c r="AN8" s="34">
        <v>40</v>
      </c>
      <c r="AO8" s="34">
        <v>1</v>
      </c>
      <c r="AP8" s="34">
        <v>49</v>
      </c>
      <c r="AQ8" s="34">
        <v>4</v>
      </c>
      <c r="AR8" s="34">
        <v>8</v>
      </c>
      <c r="AS8" s="34">
        <v>21</v>
      </c>
      <c r="AT8" s="34">
        <v>6</v>
      </c>
      <c r="AU8" s="34">
        <v>7</v>
      </c>
      <c r="AV8" s="34">
        <v>34</v>
      </c>
      <c r="AW8" s="34">
        <v>25</v>
      </c>
      <c r="AX8" s="34">
        <v>5</v>
      </c>
      <c r="AY8" s="34">
        <v>33</v>
      </c>
      <c r="AZ8" s="34">
        <v>37</v>
      </c>
      <c r="BA8" s="34">
        <v>42</v>
      </c>
    </row>
    <row r="9" spans="1:53" x14ac:dyDescent="0.25">
      <c r="A9" s="33" t="s">
        <v>120</v>
      </c>
      <c r="B9" s="34">
        <v>74</v>
      </c>
      <c r="C9" s="34">
        <v>52</v>
      </c>
      <c r="D9" s="34">
        <v>116</v>
      </c>
      <c r="E9" s="34">
        <v>136</v>
      </c>
      <c r="F9" s="34">
        <v>172</v>
      </c>
      <c r="G9" s="34">
        <v>101</v>
      </c>
      <c r="H9" s="34">
        <v>168</v>
      </c>
      <c r="I9" s="34">
        <v>171</v>
      </c>
      <c r="J9" s="34">
        <v>84</v>
      </c>
      <c r="K9" s="34">
        <v>78</v>
      </c>
      <c r="L9" s="34">
        <v>197</v>
      </c>
      <c r="M9" s="34">
        <v>80</v>
      </c>
      <c r="N9" s="34">
        <v>84</v>
      </c>
      <c r="O9" s="34">
        <v>85</v>
      </c>
      <c r="P9" s="34">
        <v>97</v>
      </c>
      <c r="Q9" s="34">
        <v>156</v>
      </c>
      <c r="R9" s="34">
        <v>176</v>
      </c>
      <c r="S9" s="34">
        <v>134</v>
      </c>
      <c r="T9" s="34">
        <v>217</v>
      </c>
      <c r="U9" s="34">
        <v>178</v>
      </c>
      <c r="V9" s="34">
        <v>180</v>
      </c>
      <c r="W9" s="34">
        <v>146</v>
      </c>
      <c r="X9" s="34">
        <v>102</v>
      </c>
      <c r="Y9" s="34">
        <v>187</v>
      </c>
      <c r="Z9" s="34">
        <v>256</v>
      </c>
      <c r="AA9" s="34">
        <v>114</v>
      </c>
      <c r="AB9" s="34">
        <v>186</v>
      </c>
      <c r="AC9" s="34">
        <v>211</v>
      </c>
      <c r="AD9" s="34">
        <v>120</v>
      </c>
      <c r="AE9" s="34">
        <v>119</v>
      </c>
      <c r="AF9" s="34">
        <v>177</v>
      </c>
      <c r="AG9" s="34">
        <v>103</v>
      </c>
      <c r="AH9" s="34">
        <v>170</v>
      </c>
      <c r="AI9" s="34">
        <v>239</v>
      </c>
      <c r="AJ9" s="34">
        <v>146</v>
      </c>
      <c r="AK9" s="34">
        <v>52</v>
      </c>
      <c r="AL9" s="34">
        <v>104</v>
      </c>
      <c r="AM9" s="34">
        <v>116</v>
      </c>
      <c r="AN9" s="34">
        <v>157</v>
      </c>
      <c r="AO9" s="34">
        <v>70</v>
      </c>
      <c r="AP9" s="34">
        <v>160</v>
      </c>
      <c r="AQ9" s="34">
        <v>87</v>
      </c>
      <c r="AR9" s="34">
        <v>40</v>
      </c>
      <c r="AS9" s="34">
        <v>119</v>
      </c>
      <c r="AT9" s="34">
        <v>76</v>
      </c>
      <c r="AU9" s="34">
        <v>58</v>
      </c>
      <c r="AV9" s="34">
        <v>141</v>
      </c>
      <c r="AW9" s="34">
        <v>160</v>
      </c>
      <c r="AX9" s="34">
        <v>38</v>
      </c>
      <c r="AY9" s="34">
        <v>159</v>
      </c>
      <c r="AZ9" s="34">
        <v>149</v>
      </c>
      <c r="BA9" s="34">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D618-D18E-4D96-82CF-E107E9010414}">
  <dimension ref="A1:B52"/>
  <sheetViews>
    <sheetView workbookViewId="0">
      <selection activeCell="D4" sqref="D4"/>
    </sheetView>
  </sheetViews>
  <sheetFormatPr defaultRowHeight="15" x14ac:dyDescent="0.25"/>
  <cols>
    <col min="1" max="1" width="15.42578125" bestFit="1" customWidth="1"/>
  </cols>
  <sheetData>
    <row r="1" spans="1:2" x14ac:dyDescent="0.25">
      <c r="A1" t="s">
        <v>58</v>
      </c>
      <c r="B1">
        <f>GETPIVOTDATA("Sum of "&amp;$A1,'Pivot Table'!$A$3)</f>
        <v>256</v>
      </c>
    </row>
    <row r="2" spans="1:2" x14ac:dyDescent="0.25">
      <c r="A2" t="s">
        <v>52</v>
      </c>
      <c r="B2">
        <f>GETPIVOTDATA("Sum of "&amp;$A2,'Pivot Table'!$A$3)</f>
        <v>239</v>
      </c>
    </row>
    <row r="3" spans="1:2" x14ac:dyDescent="0.25">
      <c r="A3" t="s">
        <v>57</v>
      </c>
      <c r="B3">
        <f>GETPIVOTDATA("Sum of "&amp;$A3,'Pivot Table'!$A$3)</f>
        <v>217</v>
      </c>
    </row>
    <row r="4" spans="1:2" x14ac:dyDescent="0.25">
      <c r="A4" t="s">
        <v>56</v>
      </c>
      <c r="B4">
        <f>GETPIVOTDATA("Sum of "&amp;$A4,'Pivot Table'!$A$3)</f>
        <v>211</v>
      </c>
    </row>
    <row r="5" spans="1:2" x14ac:dyDescent="0.25">
      <c r="A5" t="s">
        <v>54</v>
      </c>
      <c r="B5">
        <f>GETPIVOTDATA("Sum of "&amp;$A5,'Pivot Table'!$A$3)</f>
        <v>197</v>
      </c>
    </row>
    <row r="6" spans="1:2" x14ac:dyDescent="0.25">
      <c r="A6" t="s">
        <v>55</v>
      </c>
      <c r="B6">
        <f>GETPIVOTDATA("Sum of "&amp;$A6,'Pivot Table'!$A$3)</f>
        <v>192</v>
      </c>
    </row>
    <row r="7" spans="1:2" x14ac:dyDescent="0.25">
      <c r="A7" t="s">
        <v>35</v>
      </c>
      <c r="B7">
        <f>GETPIVOTDATA("Sum of "&amp;$A7,'Pivot Table'!$A$3)</f>
        <v>187</v>
      </c>
    </row>
    <row r="8" spans="1:2" x14ac:dyDescent="0.25">
      <c r="A8" t="s">
        <v>47</v>
      </c>
      <c r="B8">
        <f>GETPIVOTDATA("Sum of "&amp;$A8,'Pivot Table'!$A$3)</f>
        <v>186</v>
      </c>
    </row>
    <row r="9" spans="1:2" x14ac:dyDescent="0.25">
      <c r="A9" t="s">
        <v>25</v>
      </c>
      <c r="B9">
        <f>GETPIVOTDATA("Sum of "&amp;$A9,'Pivot Table'!$A$3)</f>
        <v>180</v>
      </c>
    </row>
    <row r="10" spans="1:2" x14ac:dyDescent="0.25">
      <c r="A10" t="s">
        <v>48</v>
      </c>
      <c r="B10">
        <f>GETPIVOTDATA("Sum of "&amp;$A10,'Pivot Table'!$A$3)</f>
        <v>178</v>
      </c>
    </row>
    <row r="11" spans="1:2" x14ac:dyDescent="0.25">
      <c r="A11" t="s">
        <v>17</v>
      </c>
      <c r="B11">
        <f>GETPIVOTDATA("Sum of "&amp;$A11,'Pivot Table'!$A$3)</f>
        <v>177</v>
      </c>
    </row>
    <row r="12" spans="1:2" x14ac:dyDescent="0.25">
      <c r="A12" t="s">
        <v>53</v>
      </c>
      <c r="B12">
        <f>GETPIVOTDATA("Sum of "&amp;$A12,'Pivot Table'!$A$3)</f>
        <v>176</v>
      </c>
    </row>
    <row r="13" spans="1:2" x14ac:dyDescent="0.25">
      <c r="A13" t="s">
        <v>39</v>
      </c>
      <c r="B13">
        <f>GETPIVOTDATA("Sum of "&amp;$A13,'Pivot Table'!$A$3)</f>
        <v>172</v>
      </c>
    </row>
    <row r="14" spans="1:2" x14ac:dyDescent="0.25">
      <c r="A14" t="s">
        <v>40</v>
      </c>
      <c r="B14">
        <f>GETPIVOTDATA("Sum of "&amp;$A14,'Pivot Table'!$A$3)</f>
        <v>171</v>
      </c>
    </row>
    <row r="15" spans="1:2" x14ac:dyDescent="0.25">
      <c r="A15" t="s">
        <v>26</v>
      </c>
      <c r="B15">
        <f>GETPIVOTDATA("Sum of "&amp;$A15,'Pivot Table'!$A$3)</f>
        <v>170</v>
      </c>
    </row>
    <row r="16" spans="1:2" x14ac:dyDescent="0.25">
      <c r="A16" t="s">
        <v>51</v>
      </c>
      <c r="B16">
        <f>GETPIVOTDATA("Sum of "&amp;$A16,'Pivot Table'!$A$3)</f>
        <v>168</v>
      </c>
    </row>
    <row r="17" spans="1:2" x14ac:dyDescent="0.25">
      <c r="A17" t="s">
        <v>21</v>
      </c>
      <c r="B17">
        <f>GETPIVOTDATA("Sum of "&amp;$A17,'Pivot Table'!$A$3)</f>
        <v>160</v>
      </c>
    </row>
    <row r="18" spans="1:2" x14ac:dyDescent="0.25">
      <c r="A18" t="s">
        <v>34</v>
      </c>
      <c r="B18">
        <f>GETPIVOTDATA("Sum of "&amp;$A18,'Pivot Table'!$A$3)</f>
        <v>160</v>
      </c>
    </row>
    <row r="19" spans="1:2" x14ac:dyDescent="0.25">
      <c r="A19" t="s">
        <v>38</v>
      </c>
      <c r="B19">
        <f>GETPIVOTDATA("Sum of "&amp;$A19,'Pivot Table'!$A$3)</f>
        <v>159</v>
      </c>
    </row>
    <row r="20" spans="1:2" x14ac:dyDescent="0.25">
      <c r="A20" t="s">
        <v>41</v>
      </c>
      <c r="B20">
        <f>GETPIVOTDATA("Sum of "&amp;$A20,'Pivot Table'!$A$3)</f>
        <v>157</v>
      </c>
    </row>
    <row r="21" spans="1:2" x14ac:dyDescent="0.25">
      <c r="A21" t="s">
        <v>37</v>
      </c>
      <c r="B21">
        <f>GETPIVOTDATA("Sum of "&amp;$A21,'Pivot Table'!$A$3)</f>
        <v>156</v>
      </c>
    </row>
    <row r="22" spans="1:2" x14ac:dyDescent="0.25">
      <c r="A22" t="s">
        <v>24</v>
      </c>
      <c r="B22">
        <f>GETPIVOTDATA("Sum of "&amp;$A22,'Pivot Table'!$A$3)</f>
        <v>149</v>
      </c>
    </row>
    <row r="23" spans="1:2" x14ac:dyDescent="0.25">
      <c r="A23" t="s">
        <v>49</v>
      </c>
      <c r="B23">
        <f>GETPIVOTDATA("Sum of "&amp;$A23,'Pivot Table'!$A$3)</f>
        <v>146</v>
      </c>
    </row>
    <row r="24" spans="1:2" x14ac:dyDescent="0.25">
      <c r="A24" t="s">
        <v>36</v>
      </c>
      <c r="B24">
        <f>GETPIVOTDATA("Sum of "&amp;$A24,'Pivot Table'!$A$3)</f>
        <v>146</v>
      </c>
    </row>
    <row r="25" spans="1:2" x14ac:dyDescent="0.25">
      <c r="A25" t="s">
        <v>50</v>
      </c>
      <c r="B25">
        <f>GETPIVOTDATA("Sum of "&amp;$A25,'Pivot Table'!$A$3)</f>
        <v>141</v>
      </c>
    </row>
    <row r="26" spans="1:2" x14ac:dyDescent="0.25">
      <c r="A26" t="s">
        <v>46</v>
      </c>
      <c r="B26">
        <f>GETPIVOTDATA("Sum of "&amp;$A26,'Pivot Table'!$A$3)</f>
        <v>136</v>
      </c>
    </row>
    <row r="27" spans="1:2" x14ac:dyDescent="0.25">
      <c r="A27" t="s">
        <v>31</v>
      </c>
      <c r="B27">
        <f>GETPIVOTDATA("Sum of "&amp;$A27,'Pivot Table'!$A$3)</f>
        <v>134</v>
      </c>
    </row>
    <row r="28" spans="1:2" x14ac:dyDescent="0.25">
      <c r="A28" t="s">
        <v>33</v>
      </c>
      <c r="B28">
        <f>GETPIVOTDATA("Sum of "&amp;$A28,'Pivot Table'!$A$3)</f>
        <v>120</v>
      </c>
    </row>
    <row r="29" spans="1:2" x14ac:dyDescent="0.25">
      <c r="A29" t="s">
        <v>30</v>
      </c>
      <c r="B29">
        <f>GETPIVOTDATA("Sum of "&amp;$A29,'Pivot Table'!$A$3)</f>
        <v>119</v>
      </c>
    </row>
    <row r="30" spans="1:2" x14ac:dyDescent="0.25">
      <c r="A30" t="s">
        <v>10</v>
      </c>
      <c r="B30">
        <f>GETPIVOTDATA("Sum of "&amp;$A30,'Pivot Table'!$A$3)</f>
        <v>119</v>
      </c>
    </row>
    <row r="31" spans="1:2" x14ac:dyDescent="0.25">
      <c r="A31" t="s">
        <v>45</v>
      </c>
      <c r="B31">
        <f>GETPIVOTDATA("Sum of "&amp;$A31,'Pivot Table'!$A$3)</f>
        <v>116</v>
      </c>
    </row>
    <row r="32" spans="1:2" x14ac:dyDescent="0.25">
      <c r="A32" t="s">
        <v>42</v>
      </c>
      <c r="B32">
        <f>GETPIVOTDATA("Sum of "&amp;$A32,'Pivot Table'!$A$3)</f>
        <v>116</v>
      </c>
    </row>
    <row r="33" spans="1:2" x14ac:dyDescent="0.25">
      <c r="A33" t="s">
        <v>32</v>
      </c>
      <c r="B33">
        <f>GETPIVOTDATA("Sum of "&amp;$A33,'Pivot Table'!$A$3)</f>
        <v>114</v>
      </c>
    </row>
    <row r="34" spans="1:2" x14ac:dyDescent="0.25">
      <c r="A34" t="s">
        <v>43</v>
      </c>
      <c r="B34">
        <f>GETPIVOTDATA("Sum of "&amp;$A34,'Pivot Table'!$A$3)</f>
        <v>104</v>
      </c>
    </row>
    <row r="35" spans="1:2" x14ac:dyDescent="0.25">
      <c r="A35" t="s">
        <v>14</v>
      </c>
      <c r="B35">
        <f>GETPIVOTDATA("Sum of "&amp;$A35,'Pivot Table'!$A$3)</f>
        <v>103</v>
      </c>
    </row>
    <row r="36" spans="1:2" x14ac:dyDescent="0.25">
      <c r="A36" t="s">
        <v>29</v>
      </c>
      <c r="B36">
        <f>GETPIVOTDATA("Sum of "&amp;$A36,'Pivot Table'!$A$3)</f>
        <v>102</v>
      </c>
    </row>
    <row r="37" spans="1:2" x14ac:dyDescent="0.25">
      <c r="A37" t="s">
        <v>16</v>
      </c>
      <c r="B37">
        <f>GETPIVOTDATA("Sum of "&amp;$A37,'Pivot Table'!$A$3)</f>
        <v>101</v>
      </c>
    </row>
    <row r="38" spans="1:2" x14ac:dyDescent="0.25">
      <c r="A38" t="s">
        <v>19</v>
      </c>
      <c r="B38">
        <f>GETPIVOTDATA("Sum of "&amp;$A38,'Pivot Table'!$A$3)</f>
        <v>97</v>
      </c>
    </row>
    <row r="39" spans="1:2" x14ac:dyDescent="0.25">
      <c r="A39" t="s">
        <v>44</v>
      </c>
      <c r="B39">
        <f>GETPIVOTDATA("Sum of "&amp;$A39,'Pivot Table'!$A$3)</f>
        <v>87</v>
      </c>
    </row>
    <row r="40" spans="1:2" x14ac:dyDescent="0.25">
      <c r="A40" t="s">
        <v>22</v>
      </c>
      <c r="B40">
        <f>GETPIVOTDATA("Sum of "&amp;$A40,'Pivot Table'!$A$3)</f>
        <v>85</v>
      </c>
    </row>
    <row r="41" spans="1:2" x14ac:dyDescent="0.25">
      <c r="A41" t="s">
        <v>7</v>
      </c>
      <c r="B41">
        <f>GETPIVOTDATA("Sum of "&amp;$A41,'Pivot Table'!$A$3)</f>
        <v>84</v>
      </c>
    </row>
    <row r="42" spans="1:2" x14ac:dyDescent="0.25">
      <c r="A42" t="s">
        <v>28</v>
      </c>
      <c r="B42">
        <f>GETPIVOTDATA("Sum of "&amp;$A42,'Pivot Table'!$A$3)</f>
        <v>84</v>
      </c>
    </row>
    <row r="43" spans="1:2" x14ac:dyDescent="0.25">
      <c r="A43" t="s">
        <v>15</v>
      </c>
      <c r="B43">
        <f>GETPIVOTDATA("Sum of "&amp;$A43,'Pivot Table'!$A$3)</f>
        <v>80</v>
      </c>
    </row>
    <row r="44" spans="1:2" x14ac:dyDescent="0.25">
      <c r="A44" t="s">
        <v>18</v>
      </c>
      <c r="B44">
        <f>GETPIVOTDATA("Sum of "&amp;$A44,'Pivot Table'!$A$3)</f>
        <v>78</v>
      </c>
    </row>
    <row r="45" spans="1:2" x14ac:dyDescent="0.25">
      <c r="A45" t="s">
        <v>8</v>
      </c>
      <c r="B45">
        <f>GETPIVOTDATA("Sum of "&amp;$A45,'Pivot Table'!$A$3)</f>
        <v>76</v>
      </c>
    </row>
    <row r="46" spans="1:2" x14ac:dyDescent="0.25">
      <c r="A46" t="s">
        <v>12</v>
      </c>
      <c r="B46">
        <f>GETPIVOTDATA("Sum of "&amp;$A46,'Pivot Table'!$A$3)</f>
        <v>74</v>
      </c>
    </row>
    <row r="47" spans="1:2" x14ac:dyDescent="0.25">
      <c r="A47" t="s">
        <v>23</v>
      </c>
      <c r="B47">
        <f>GETPIVOTDATA("Sum of "&amp;$A47,'Pivot Table'!$A$3)</f>
        <v>70</v>
      </c>
    </row>
    <row r="48" spans="1:2" x14ac:dyDescent="0.25">
      <c r="A48" t="s">
        <v>27</v>
      </c>
      <c r="B48">
        <f>GETPIVOTDATA("Sum of "&amp;$A48,'Pivot Table'!$A$3)</f>
        <v>58</v>
      </c>
    </row>
    <row r="49" spans="1:2" x14ac:dyDescent="0.25">
      <c r="A49" t="s">
        <v>9</v>
      </c>
      <c r="B49">
        <f>GETPIVOTDATA("Sum of "&amp;$A49,'Pivot Table'!$A$3)</f>
        <v>52</v>
      </c>
    </row>
    <row r="50" spans="1:2" x14ac:dyDescent="0.25">
      <c r="A50" t="s">
        <v>11</v>
      </c>
      <c r="B50">
        <f>GETPIVOTDATA("Sum of "&amp;$A50,'Pivot Table'!$A$3)</f>
        <v>52</v>
      </c>
    </row>
    <row r="51" spans="1:2" x14ac:dyDescent="0.25">
      <c r="A51" t="s">
        <v>13</v>
      </c>
      <c r="B51">
        <f>GETPIVOTDATA("Sum of "&amp;$A51,'Pivot Table'!$A$3)</f>
        <v>40</v>
      </c>
    </row>
    <row r="52" spans="1:2" x14ac:dyDescent="0.25">
      <c r="A52" t="s">
        <v>20</v>
      </c>
      <c r="B52">
        <f>GETPIVOTDATA("Sum of "&amp;$A52,'Pivot Table'!$A$3)</f>
        <v>38</v>
      </c>
    </row>
  </sheetData>
  <sortState xmlns:xlrd2="http://schemas.microsoft.com/office/spreadsheetml/2017/richdata2" ref="A1:B52">
    <sortCondition descending="1" ref="B1:B52"/>
  </sortState>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1D74B-2190-43CF-BA87-E5C557FEBB10}">
  <dimension ref="A1:Q53"/>
  <sheetViews>
    <sheetView topLeftCell="B1" zoomScale="93" zoomScaleNormal="93" workbookViewId="0">
      <selection activeCell="J6" sqref="J6"/>
    </sheetView>
  </sheetViews>
  <sheetFormatPr defaultRowHeight="15" x14ac:dyDescent="0.25"/>
  <cols>
    <col min="1" max="1" width="28.7109375" customWidth="1"/>
    <col min="2" max="2" width="20.28515625" customWidth="1"/>
    <col min="3" max="3" width="33.42578125" customWidth="1"/>
    <col min="4" max="4" width="15.42578125" customWidth="1"/>
    <col min="5" max="5" width="20.85546875" customWidth="1"/>
    <col min="6" max="6" width="20.140625" customWidth="1"/>
    <col min="7" max="7" width="18.140625" customWidth="1"/>
    <col min="8" max="8" width="8.140625" customWidth="1"/>
    <col min="9" max="9" width="24" customWidth="1"/>
    <col min="10" max="10" width="9.140625" customWidth="1"/>
    <col min="11" max="11" width="7.140625" customWidth="1"/>
    <col min="12" max="12" width="24" customWidth="1"/>
    <col min="13" max="13" width="7" customWidth="1"/>
    <col min="14" max="14" width="5.5703125" customWidth="1"/>
    <col min="15" max="15" width="30.140625" customWidth="1"/>
    <col min="16" max="16" width="4.85546875" customWidth="1"/>
  </cols>
  <sheetData>
    <row r="1" spans="1:17" x14ac:dyDescent="0.25">
      <c r="A1" s="1" t="s">
        <v>6</v>
      </c>
      <c r="B1" s="1" t="s">
        <v>0</v>
      </c>
      <c r="C1" s="1" t="s">
        <v>1</v>
      </c>
      <c r="D1" s="1" t="s">
        <v>2</v>
      </c>
      <c r="E1" s="1" t="s">
        <v>3</v>
      </c>
      <c r="F1" s="1" t="s">
        <v>4</v>
      </c>
      <c r="G1" s="1" t="s">
        <v>5</v>
      </c>
      <c r="I1" s="2" t="s">
        <v>59</v>
      </c>
      <c r="L1" s="2" t="s">
        <v>65</v>
      </c>
    </row>
    <row r="2" spans="1:17" x14ac:dyDescent="0.25">
      <c r="A2" t="s">
        <v>7</v>
      </c>
      <c r="B2" t="s">
        <v>24</v>
      </c>
      <c r="C2" t="s">
        <v>15</v>
      </c>
      <c r="D2" t="s">
        <v>15</v>
      </c>
      <c r="E2" t="s">
        <v>33</v>
      </c>
      <c r="F2" t="s">
        <v>55</v>
      </c>
      <c r="G2" t="s">
        <v>23</v>
      </c>
      <c r="I2" s="6" t="s">
        <v>20</v>
      </c>
      <c r="J2" s="7">
        <f t="shared" ref="J2:J33" si="0">MATCH(I2,$A$2:$A$53,0)+MATCH(I2,$B$2:$B$53,0)+MATCH(I2,$C$2:$C$53,0)+MATCH(I2,$D$2:$D$53,0)+MATCH(I2,$E$2:$E$53,0)+MATCH(I2,$F$2:$F$53,0)+MATCH(I2,$G$2:$G$53,0)</f>
        <v>88</v>
      </c>
      <c r="L2" s="6" t="s">
        <v>15</v>
      </c>
      <c r="M2" s="7">
        <f t="shared" ref="M2:M33" si="1">MATCH(L2,$A$2:$A$53,0)*$P$19+MATCH(L2,$B$2:$B$53,0)*$P$16+MATCH(L2,$C$2:$C$53,0)*$P$18+MATCH(L2,$D$2:$D$53,0)*$P$21+MATCH(L2,$E$2:$E$53,0)*$P$17+MATCH(L2,$F$2:$F$53,0)*$P$20+MATCH(L2,$G$2:$G$53,0)*$P$22</f>
        <v>48.142857142857139</v>
      </c>
    </row>
    <row r="3" spans="1:17" x14ac:dyDescent="0.25">
      <c r="A3" t="s">
        <v>8</v>
      </c>
      <c r="B3" t="s">
        <v>25</v>
      </c>
      <c r="C3" t="s">
        <v>18</v>
      </c>
      <c r="D3" t="s">
        <v>7</v>
      </c>
      <c r="E3" t="s">
        <v>48</v>
      </c>
      <c r="F3" t="s">
        <v>33</v>
      </c>
      <c r="G3" t="s">
        <v>11</v>
      </c>
      <c r="I3" s="6" t="s">
        <v>15</v>
      </c>
      <c r="J3" s="6">
        <f t="shared" si="0"/>
        <v>109</v>
      </c>
      <c r="L3" s="6" t="s">
        <v>23</v>
      </c>
      <c r="M3" s="6">
        <f t="shared" si="1"/>
        <v>50.571428571428562</v>
      </c>
      <c r="O3" s="3"/>
    </row>
    <row r="4" spans="1:17" x14ac:dyDescent="0.25">
      <c r="A4" t="s">
        <v>9</v>
      </c>
      <c r="B4" t="s">
        <v>20</v>
      </c>
      <c r="C4" t="s">
        <v>24</v>
      </c>
      <c r="D4" t="s">
        <v>18</v>
      </c>
      <c r="E4" t="s">
        <v>52</v>
      </c>
      <c r="F4" t="s">
        <v>48</v>
      </c>
      <c r="G4" t="s">
        <v>28</v>
      </c>
      <c r="I4" s="6" t="s">
        <v>23</v>
      </c>
      <c r="J4" s="6">
        <f t="shared" si="0"/>
        <v>110</v>
      </c>
      <c r="L4" s="6" t="s">
        <v>20</v>
      </c>
      <c r="M4" s="6">
        <f t="shared" si="1"/>
        <v>55.571428571428569</v>
      </c>
    </row>
    <row r="5" spans="1:17" x14ac:dyDescent="0.25">
      <c r="A5" t="s">
        <v>10</v>
      </c>
      <c r="B5" t="s">
        <v>38</v>
      </c>
      <c r="C5" t="s">
        <v>30</v>
      </c>
      <c r="D5" t="s">
        <v>23</v>
      </c>
      <c r="E5" t="s">
        <v>39</v>
      </c>
      <c r="F5" t="s">
        <v>50</v>
      </c>
      <c r="G5" t="s">
        <v>44</v>
      </c>
      <c r="I5" s="6" t="s">
        <v>12</v>
      </c>
      <c r="J5" s="6">
        <f t="shared" si="0"/>
        <v>114</v>
      </c>
      <c r="L5" s="6" t="s">
        <v>8</v>
      </c>
      <c r="M5" s="6">
        <f t="shared" si="1"/>
        <v>57.285714285714278</v>
      </c>
    </row>
    <row r="6" spans="1:17" x14ac:dyDescent="0.25">
      <c r="A6" t="s">
        <v>11</v>
      </c>
      <c r="B6" t="s">
        <v>12</v>
      </c>
      <c r="C6" t="s">
        <v>20</v>
      </c>
      <c r="D6" t="s">
        <v>14</v>
      </c>
      <c r="E6" t="s">
        <v>26</v>
      </c>
      <c r="F6" t="s">
        <v>47</v>
      </c>
      <c r="G6" t="s">
        <v>20</v>
      </c>
      <c r="I6" s="6" t="s">
        <v>24</v>
      </c>
      <c r="J6" s="6">
        <f t="shared" si="0"/>
        <v>115</v>
      </c>
      <c r="L6" s="6" t="s">
        <v>27</v>
      </c>
      <c r="M6" s="6">
        <f t="shared" si="1"/>
        <v>58.714285714285708</v>
      </c>
    </row>
    <row r="7" spans="1:17" x14ac:dyDescent="0.25">
      <c r="A7" t="s">
        <v>12</v>
      </c>
      <c r="B7" t="s">
        <v>43</v>
      </c>
      <c r="C7" t="s">
        <v>12</v>
      </c>
      <c r="D7" t="s">
        <v>10</v>
      </c>
      <c r="E7" t="s">
        <v>27</v>
      </c>
      <c r="F7" t="s">
        <v>57</v>
      </c>
      <c r="G7" t="s">
        <v>8</v>
      </c>
      <c r="I7" s="6" t="s">
        <v>27</v>
      </c>
      <c r="J7" s="6">
        <f t="shared" si="0"/>
        <v>115</v>
      </c>
      <c r="L7" s="6" t="s">
        <v>13</v>
      </c>
      <c r="M7" s="6">
        <f t="shared" si="1"/>
        <v>61.571428571428569</v>
      </c>
    </row>
    <row r="8" spans="1:17" x14ac:dyDescent="0.25">
      <c r="A8" t="s">
        <v>13</v>
      </c>
      <c r="B8" t="s">
        <v>49</v>
      </c>
      <c r="C8" t="s">
        <v>16</v>
      </c>
      <c r="D8" t="s">
        <v>8</v>
      </c>
      <c r="E8" t="s">
        <v>9</v>
      </c>
      <c r="F8" t="s">
        <v>52</v>
      </c>
      <c r="G8" t="s">
        <v>27</v>
      </c>
      <c r="I8" s="6" t="s">
        <v>8</v>
      </c>
      <c r="J8" s="6">
        <f t="shared" si="0"/>
        <v>125</v>
      </c>
      <c r="L8" s="6" t="s">
        <v>9</v>
      </c>
      <c r="M8" s="6">
        <f t="shared" si="1"/>
        <v>66.714285714285722</v>
      </c>
    </row>
    <row r="9" spans="1:17" x14ac:dyDescent="0.25">
      <c r="A9" t="s">
        <v>14</v>
      </c>
      <c r="B9" t="s">
        <v>23</v>
      </c>
      <c r="C9" t="s">
        <v>10</v>
      </c>
      <c r="D9" t="s">
        <v>16</v>
      </c>
      <c r="E9" t="s">
        <v>35</v>
      </c>
      <c r="F9" t="s">
        <v>27</v>
      </c>
      <c r="G9" t="s">
        <v>13</v>
      </c>
      <c r="I9" s="6" t="s">
        <v>30</v>
      </c>
      <c r="J9" s="6">
        <f t="shared" si="0"/>
        <v>127</v>
      </c>
      <c r="L9" s="6" t="s">
        <v>30</v>
      </c>
      <c r="M9" s="6">
        <f t="shared" si="1"/>
        <v>69</v>
      </c>
      <c r="O9" s="3"/>
    </row>
    <row r="10" spans="1:17" x14ac:dyDescent="0.25">
      <c r="A10" t="s">
        <v>15</v>
      </c>
      <c r="B10" t="s">
        <v>42</v>
      </c>
      <c r="C10" t="s">
        <v>25</v>
      </c>
      <c r="D10" t="s">
        <v>30</v>
      </c>
      <c r="E10" t="s">
        <v>55</v>
      </c>
      <c r="F10" t="s">
        <v>51</v>
      </c>
      <c r="G10" t="s">
        <v>15</v>
      </c>
      <c r="I10" s="6" t="s">
        <v>9</v>
      </c>
      <c r="J10" s="6">
        <f t="shared" si="0"/>
        <v>132</v>
      </c>
      <c r="L10" s="6" t="s">
        <v>11</v>
      </c>
      <c r="M10" s="6">
        <f t="shared" si="1"/>
        <v>70.714285714285708</v>
      </c>
    </row>
    <row r="11" spans="1:17" x14ac:dyDescent="0.25">
      <c r="A11" t="s">
        <v>16</v>
      </c>
      <c r="B11" t="s">
        <v>30</v>
      </c>
      <c r="C11" t="s">
        <v>38</v>
      </c>
      <c r="D11" t="s">
        <v>24</v>
      </c>
      <c r="E11" t="s">
        <v>13</v>
      </c>
      <c r="F11" t="s">
        <v>9</v>
      </c>
      <c r="G11" t="s">
        <v>32</v>
      </c>
      <c r="I11" s="6" t="s">
        <v>42</v>
      </c>
      <c r="J11" s="6">
        <f t="shared" si="0"/>
        <v>132</v>
      </c>
      <c r="L11" s="6" t="s">
        <v>28</v>
      </c>
      <c r="M11" s="6">
        <f t="shared" si="1"/>
        <v>73.571428571428569</v>
      </c>
    </row>
    <row r="12" spans="1:17" x14ac:dyDescent="0.25">
      <c r="A12" t="s">
        <v>17</v>
      </c>
      <c r="B12" t="s">
        <v>19</v>
      </c>
      <c r="C12" t="s">
        <v>7</v>
      </c>
      <c r="D12" t="s">
        <v>45</v>
      </c>
      <c r="E12" t="s">
        <v>50</v>
      </c>
      <c r="F12" t="s">
        <v>13</v>
      </c>
      <c r="G12" t="s">
        <v>30</v>
      </c>
      <c r="I12" t="s">
        <v>13</v>
      </c>
      <c r="J12">
        <f t="shared" si="0"/>
        <v>133</v>
      </c>
      <c r="L12" t="s">
        <v>18</v>
      </c>
      <c r="M12" s="5">
        <f t="shared" si="1"/>
        <v>74.285714285714278</v>
      </c>
    </row>
    <row r="13" spans="1:17" x14ac:dyDescent="0.25">
      <c r="A13" t="s">
        <v>18</v>
      </c>
      <c r="B13" t="s">
        <v>46</v>
      </c>
      <c r="C13" t="s">
        <v>46</v>
      </c>
      <c r="D13" t="s">
        <v>38</v>
      </c>
      <c r="E13" t="s">
        <v>45</v>
      </c>
      <c r="F13" t="s">
        <v>28</v>
      </c>
      <c r="G13" t="s">
        <v>49</v>
      </c>
      <c r="I13" t="s">
        <v>33</v>
      </c>
      <c r="J13">
        <f t="shared" si="0"/>
        <v>133</v>
      </c>
      <c r="L13" t="s">
        <v>7</v>
      </c>
      <c r="M13" s="5">
        <f t="shared" si="1"/>
        <v>75.714285714285708</v>
      </c>
    </row>
    <row r="14" spans="1:17" x14ac:dyDescent="0.25">
      <c r="A14" t="s">
        <v>19</v>
      </c>
      <c r="B14" t="s">
        <v>28</v>
      </c>
      <c r="C14" t="s">
        <v>14</v>
      </c>
      <c r="D14" t="s">
        <v>49</v>
      </c>
      <c r="E14" t="s">
        <v>20</v>
      </c>
      <c r="F14" t="s">
        <v>42</v>
      </c>
      <c r="G14" t="s">
        <v>42</v>
      </c>
      <c r="I14" t="s">
        <v>28</v>
      </c>
      <c r="J14">
        <f t="shared" si="0"/>
        <v>142</v>
      </c>
      <c r="L14" t="s">
        <v>49</v>
      </c>
      <c r="M14" s="5">
        <f t="shared" si="1"/>
        <v>75.857142857142847</v>
      </c>
    </row>
    <row r="15" spans="1:17" x14ac:dyDescent="0.25">
      <c r="A15" t="s">
        <v>20</v>
      </c>
      <c r="B15" t="s">
        <v>16</v>
      </c>
      <c r="C15" t="s">
        <v>49</v>
      </c>
      <c r="D15" t="s">
        <v>20</v>
      </c>
      <c r="E15" t="s">
        <v>37</v>
      </c>
      <c r="F15" t="s">
        <v>49</v>
      </c>
      <c r="G15" t="s">
        <v>29</v>
      </c>
      <c r="I15" t="s">
        <v>49</v>
      </c>
      <c r="J15">
        <f t="shared" si="0"/>
        <v>142</v>
      </c>
      <c r="L15" t="s">
        <v>42</v>
      </c>
      <c r="M15" s="5">
        <f t="shared" si="1"/>
        <v>76.857142857142861</v>
      </c>
    </row>
    <row r="16" spans="1:17" x14ac:dyDescent="0.25">
      <c r="A16" t="s">
        <v>21</v>
      </c>
      <c r="B16" t="s">
        <v>41</v>
      </c>
      <c r="C16" t="s">
        <v>33</v>
      </c>
      <c r="D16" t="s">
        <v>27</v>
      </c>
      <c r="E16" t="s">
        <v>54</v>
      </c>
      <c r="F16" t="s">
        <v>31</v>
      </c>
      <c r="G16" t="s">
        <v>9</v>
      </c>
      <c r="I16" t="s">
        <v>16</v>
      </c>
      <c r="J16">
        <f t="shared" si="0"/>
        <v>145</v>
      </c>
      <c r="L16" t="s">
        <v>10</v>
      </c>
      <c r="M16" s="5">
        <f t="shared" si="1"/>
        <v>78.571428571428569</v>
      </c>
      <c r="O16" s="3" t="s">
        <v>0</v>
      </c>
      <c r="P16" s="4">
        <v>0.14285714285714285</v>
      </c>
      <c r="Q16" t="s">
        <v>60</v>
      </c>
    </row>
    <row r="17" spans="1:17" x14ac:dyDescent="0.25">
      <c r="A17" t="s">
        <v>22</v>
      </c>
      <c r="B17" t="s">
        <v>51</v>
      </c>
      <c r="C17" t="s">
        <v>8</v>
      </c>
      <c r="D17" t="s">
        <v>44</v>
      </c>
      <c r="E17" t="s">
        <v>47</v>
      </c>
      <c r="F17" t="s">
        <v>11</v>
      </c>
      <c r="G17" t="s">
        <v>51</v>
      </c>
      <c r="I17" t="s">
        <v>18</v>
      </c>
      <c r="J17">
        <f t="shared" si="0"/>
        <v>152</v>
      </c>
      <c r="L17" t="s">
        <v>12</v>
      </c>
      <c r="M17" s="5">
        <f t="shared" si="1"/>
        <v>80.428571428571431</v>
      </c>
      <c r="O17" s="3" t="s">
        <v>3</v>
      </c>
      <c r="P17" s="4">
        <v>0.2857142857142857</v>
      </c>
      <c r="Q17" t="s">
        <v>63</v>
      </c>
    </row>
    <row r="18" spans="1:17" x14ac:dyDescent="0.25">
      <c r="A18" t="s">
        <v>23</v>
      </c>
      <c r="B18" t="s">
        <v>53</v>
      </c>
      <c r="C18" t="s">
        <v>28</v>
      </c>
      <c r="D18" t="s">
        <v>43</v>
      </c>
      <c r="E18" t="s">
        <v>12</v>
      </c>
      <c r="F18" t="s">
        <v>54</v>
      </c>
      <c r="G18" t="s">
        <v>18</v>
      </c>
      <c r="I18" t="s">
        <v>11</v>
      </c>
      <c r="J18">
        <f t="shared" si="0"/>
        <v>154</v>
      </c>
      <c r="L18" t="s">
        <v>24</v>
      </c>
      <c r="M18" s="5">
        <f t="shared" si="1"/>
        <v>82</v>
      </c>
      <c r="O18" s="3" t="s">
        <v>1</v>
      </c>
      <c r="P18" s="4">
        <v>0.42857142857142855</v>
      </c>
      <c r="Q18" t="s">
        <v>61</v>
      </c>
    </row>
    <row r="19" spans="1:17" x14ac:dyDescent="0.25">
      <c r="A19" t="s">
        <v>24</v>
      </c>
      <c r="B19" t="s">
        <v>33</v>
      </c>
      <c r="C19" t="s">
        <v>45</v>
      </c>
      <c r="D19" t="s">
        <v>12</v>
      </c>
      <c r="E19" t="s">
        <v>25</v>
      </c>
      <c r="F19" t="s">
        <v>39</v>
      </c>
      <c r="G19" t="s">
        <v>31</v>
      </c>
      <c r="I19" t="s">
        <v>7</v>
      </c>
      <c r="J19">
        <f t="shared" si="0"/>
        <v>163</v>
      </c>
      <c r="L19" t="s">
        <v>14</v>
      </c>
      <c r="M19" s="5">
        <f t="shared" si="1"/>
        <v>84.285714285714278</v>
      </c>
      <c r="O19" s="3" t="s">
        <v>6</v>
      </c>
      <c r="P19" s="4">
        <v>0.5714285714285714</v>
      </c>
    </row>
    <row r="20" spans="1:17" x14ac:dyDescent="0.25">
      <c r="A20" t="s">
        <v>25</v>
      </c>
      <c r="B20" t="s">
        <v>27</v>
      </c>
      <c r="C20" t="s">
        <v>42</v>
      </c>
      <c r="D20" t="s">
        <v>17</v>
      </c>
      <c r="E20" t="s">
        <v>24</v>
      </c>
      <c r="F20" t="s">
        <v>23</v>
      </c>
      <c r="G20" t="s">
        <v>43</v>
      </c>
      <c r="I20" t="s">
        <v>10</v>
      </c>
      <c r="J20">
        <f t="shared" si="0"/>
        <v>163</v>
      </c>
      <c r="L20" t="s">
        <v>16</v>
      </c>
      <c r="M20" s="5">
        <f t="shared" si="1"/>
        <v>89.857142857142861</v>
      </c>
      <c r="O20" s="3" t="s">
        <v>4</v>
      </c>
      <c r="P20" s="4">
        <v>0.7142857142857143</v>
      </c>
      <c r="Q20" t="s">
        <v>62</v>
      </c>
    </row>
    <row r="21" spans="1:17" x14ac:dyDescent="0.25">
      <c r="A21" t="s">
        <v>26</v>
      </c>
      <c r="B21" t="s">
        <v>8</v>
      </c>
      <c r="C21" t="s">
        <v>43</v>
      </c>
      <c r="D21" t="s">
        <v>32</v>
      </c>
      <c r="E21" t="s">
        <v>42</v>
      </c>
      <c r="F21" t="s">
        <v>35</v>
      </c>
      <c r="G21" t="s">
        <v>19</v>
      </c>
      <c r="I21" t="s">
        <v>25</v>
      </c>
      <c r="J21">
        <f t="shared" si="0"/>
        <v>166</v>
      </c>
      <c r="L21" t="s">
        <v>33</v>
      </c>
      <c r="M21" s="5">
        <f t="shared" si="1"/>
        <v>90.285714285714278</v>
      </c>
      <c r="O21" s="3" t="s">
        <v>2</v>
      </c>
      <c r="P21" s="4">
        <v>0.8571428571428571</v>
      </c>
      <c r="Q21" t="s">
        <v>64</v>
      </c>
    </row>
    <row r="22" spans="1:17" x14ac:dyDescent="0.25">
      <c r="A22" t="s">
        <v>27</v>
      </c>
      <c r="B22" t="s">
        <v>57</v>
      </c>
      <c r="C22" t="s">
        <v>21</v>
      </c>
      <c r="D22" t="s">
        <v>13</v>
      </c>
      <c r="E22" t="s">
        <v>56</v>
      </c>
      <c r="F22" t="s">
        <v>26</v>
      </c>
      <c r="G22" t="s">
        <v>10</v>
      </c>
      <c r="I22" t="s">
        <v>43</v>
      </c>
      <c r="J22">
        <f t="shared" si="0"/>
        <v>167</v>
      </c>
      <c r="L22" t="s">
        <v>31</v>
      </c>
      <c r="M22" s="5">
        <f t="shared" si="1"/>
        <v>95.142857142857139</v>
      </c>
      <c r="O22" s="3" t="s">
        <v>5</v>
      </c>
      <c r="P22" s="4">
        <v>1</v>
      </c>
    </row>
    <row r="23" spans="1:17" x14ac:dyDescent="0.25">
      <c r="A23" t="s">
        <v>28</v>
      </c>
      <c r="B23" t="s">
        <v>54</v>
      </c>
      <c r="C23" t="s">
        <v>35</v>
      </c>
      <c r="D23" t="s">
        <v>42</v>
      </c>
      <c r="E23" t="s">
        <v>34</v>
      </c>
      <c r="F23" t="s">
        <v>41</v>
      </c>
      <c r="G23" t="s">
        <v>7</v>
      </c>
      <c r="I23" t="s">
        <v>14</v>
      </c>
      <c r="J23">
        <f t="shared" si="0"/>
        <v>173</v>
      </c>
      <c r="L23" t="s">
        <v>44</v>
      </c>
      <c r="M23" s="5">
        <f t="shared" si="1"/>
        <v>99.571428571428569</v>
      </c>
    </row>
    <row r="24" spans="1:17" x14ac:dyDescent="0.25">
      <c r="A24" t="s">
        <v>29</v>
      </c>
      <c r="B24" t="s">
        <v>44</v>
      </c>
      <c r="C24" t="s">
        <v>41</v>
      </c>
      <c r="D24" t="s">
        <v>39</v>
      </c>
      <c r="E24" t="s">
        <v>31</v>
      </c>
      <c r="F24" t="s">
        <v>46</v>
      </c>
      <c r="G24" t="s">
        <v>22</v>
      </c>
      <c r="I24" t="s">
        <v>31</v>
      </c>
      <c r="J24">
        <f t="shared" si="0"/>
        <v>177</v>
      </c>
      <c r="L24" t="s">
        <v>22</v>
      </c>
      <c r="M24" s="5">
        <f t="shared" si="1"/>
        <v>101</v>
      </c>
    </row>
    <row r="25" spans="1:17" x14ac:dyDescent="0.25">
      <c r="A25" t="s">
        <v>30</v>
      </c>
      <c r="B25" t="s">
        <v>15</v>
      </c>
      <c r="C25" t="s">
        <v>19</v>
      </c>
      <c r="D25" t="s">
        <v>22</v>
      </c>
      <c r="E25" t="s">
        <v>57</v>
      </c>
      <c r="F25" t="s">
        <v>19</v>
      </c>
      <c r="G25" t="s">
        <v>14</v>
      </c>
      <c r="I25" t="s">
        <v>38</v>
      </c>
      <c r="J25">
        <f t="shared" si="0"/>
        <v>177</v>
      </c>
      <c r="L25" t="s">
        <v>43</v>
      </c>
      <c r="M25" s="5">
        <f t="shared" si="1"/>
        <v>102</v>
      </c>
    </row>
    <row r="26" spans="1:17" x14ac:dyDescent="0.25">
      <c r="A26" t="s">
        <v>31</v>
      </c>
      <c r="B26" t="s">
        <v>11</v>
      </c>
      <c r="C26" t="s">
        <v>39</v>
      </c>
      <c r="D26" t="s">
        <v>41</v>
      </c>
      <c r="E26" t="s">
        <v>43</v>
      </c>
      <c r="F26" t="s">
        <v>15</v>
      </c>
      <c r="G26" t="s">
        <v>34</v>
      </c>
      <c r="I26" t="s">
        <v>46</v>
      </c>
      <c r="J26">
        <f t="shared" si="0"/>
        <v>182</v>
      </c>
      <c r="L26" t="s">
        <v>45</v>
      </c>
      <c r="M26" s="5">
        <f t="shared" si="1"/>
        <v>109</v>
      </c>
    </row>
    <row r="27" spans="1:17" x14ac:dyDescent="0.25">
      <c r="A27" t="s">
        <v>32</v>
      </c>
      <c r="B27" t="s">
        <v>48</v>
      </c>
      <c r="C27" t="s">
        <v>17</v>
      </c>
      <c r="D27" t="s">
        <v>25</v>
      </c>
      <c r="E27" t="s">
        <v>21</v>
      </c>
      <c r="F27" t="s">
        <v>56</v>
      </c>
      <c r="G27" t="s">
        <v>53</v>
      </c>
      <c r="I27" t="s">
        <v>35</v>
      </c>
      <c r="J27">
        <f t="shared" si="0"/>
        <v>185</v>
      </c>
      <c r="L27" t="s">
        <v>46</v>
      </c>
      <c r="M27" s="5">
        <f t="shared" si="1"/>
        <v>109.71428571428571</v>
      </c>
    </row>
    <row r="28" spans="1:17" x14ac:dyDescent="0.25">
      <c r="A28" t="s">
        <v>33</v>
      </c>
      <c r="B28" t="s">
        <v>22</v>
      </c>
      <c r="C28" t="s">
        <v>9</v>
      </c>
      <c r="D28" t="s">
        <v>9</v>
      </c>
      <c r="E28" t="s">
        <v>40</v>
      </c>
      <c r="F28" t="s">
        <v>24</v>
      </c>
      <c r="G28" t="s">
        <v>46</v>
      </c>
      <c r="I28" t="s">
        <v>39</v>
      </c>
      <c r="J28">
        <f t="shared" si="0"/>
        <v>185</v>
      </c>
      <c r="L28" t="s">
        <v>32</v>
      </c>
      <c r="M28" s="5">
        <f t="shared" si="1"/>
        <v>110.42857142857142</v>
      </c>
    </row>
    <row r="29" spans="1:17" x14ac:dyDescent="0.25">
      <c r="A29" t="s">
        <v>34</v>
      </c>
      <c r="B29" t="s">
        <v>29</v>
      </c>
      <c r="C29" t="s">
        <v>11</v>
      </c>
      <c r="D29" t="s">
        <v>53</v>
      </c>
      <c r="E29" t="s">
        <v>16</v>
      </c>
      <c r="F29" t="s">
        <v>29</v>
      </c>
      <c r="G29" t="s">
        <v>45</v>
      </c>
      <c r="I29" t="s">
        <v>22</v>
      </c>
      <c r="J29">
        <f t="shared" si="0"/>
        <v>186</v>
      </c>
      <c r="L29" t="s">
        <v>19</v>
      </c>
      <c r="M29" s="5">
        <f t="shared" si="1"/>
        <v>111.28571428571428</v>
      </c>
    </row>
    <row r="30" spans="1:17" x14ac:dyDescent="0.25">
      <c r="A30" t="s">
        <v>35</v>
      </c>
      <c r="B30" t="s">
        <v>35</v>
      </c>
      <c r="C30" t="s">
        <v>54</v>
      </c>
      <c r="D30" t="s">
        <v>11</v>
      </c>
      <c r="E30" t="s">
        <v>36</v>
      </c>
      <c r="F30" t="s">
        <v>22</v>
      </c>
      <c r="G30" t="s">
        <v>33</v>
      </c>
      <c r="I30" t="s">
        <v>48</v>
      </c>
      <c r="J30">
        <f t="shared" si="0"/>
        <v>187</v>
      </c>
      <c r="L30" t="s">
        <v>38</v>
      </c>
      <c r="M30" s="5">
        <f t="shared" si="1"/>
        <v>112.42857142857143</v>
      </c>
    </row>
    <row r="31" spans="1:17" x14ac:dyDescent="0.25">
      <c r="A31" t="s">
        <v>36</v>
      </c>
      <c r="B31" t="s">
        <v>18</v>
      </c>
      <c r="C31" t="s">
        <v>23</v>
      </c>
      <c r="D31" t="s">
        <v>46</v>
      </c>
      <c r="E31" t="s">
        <v>51</v>
      </c>
      <c r="F31" t="s">
        <v>12</v>
      </c>
      <c r="G31" t="s">
        <v>16</v>
      </c>
      <c r="I31" t="s">
        <v>19</v>
      </c>
      <c r="J31">
        <f t="shared" si="0"/>
        <v>188</v>
      </c>
      <c r="L31" t="s">
        <v>39</v>
      </c>
      <c r="M31" s="5">
        <f t="shared" si="1"/>
        <v>116.14285714285714</v>
      </c>
    </row>
    <row r="32" spans="1:17" x14ac:dyDescent="0.25">
      <c r="A32" t="s">
        <v>37</v>
      </c>
      <c r="B32" t="s">
        <v>31</v>
      </c>
      <c r="C32" t="s">
        <v>48</v>
      </c>
      <c r="D32" t="s">
        <v>31</v>
      </c>
      <c r="E32" t="s">
        <v>23</v>
      </c>
      <c r="F32" t="s">
        <v>8</v>
      </c>
      <c r="G32" t="s">
        <v>36</v>
      </c>
      <c r="I32" t="s">
        <v>45</v>
      </c>
      <c r="J32">
        <f t="shared" si="0"/>
        <v>191</v>
      </c>
      <c r="L32" t="s">
        <v>26</v>
      </c>
      <c r="M32" s="5">
        <f t="shared" si="1"/>
        <v>116.57142857142857</v>
      </c>
    </row>
    <row r="33" spans="1:13" x14ac:dyDescent="0.25">
      <c r="A33" t="s">
        <v>38</v>
      </c>
      <c r="B33" t="s">
        <v>55</v>
      </c>
      <c r="C33" t="s">
        <v>22</v>
      </c>
      <c r="D33" t="s">
        <v>35</v>
      </c>
      <c r="E33" t="s">
        <v>41</v>
      </c>
      <c r="F33" t="s">
        <v>30</v>
      </c>
      <c r="G33" t="s">
        <v>12</v>
      </c>
      <c r="I33" t="s">
        <v>41</v>
      </c>
      <c r="J33">
        <f t="shared" si="0"/>
        <v>192</v>
      </c>
      <c r="L33" t="s">
        <v>41</v>
      </c>
      <c r="M33" s="5">
        <f t="shared" si="1"/>
        <v>118.28571428571428</v>
      </c>
    </row>
    <row r="34" spans="1:13" x14ac:dyDescent="0.25">
      <c r="A34" t="s">
        <v>39</v>
      </c>
      <c r="B34" t="s">
        <v>32</v>
      </c>
      <c r="C34" t="s">
        <v>32</v>
      </c>
      <c r="D34" t="s">
        <v>28</v>
      </c>
      <c r="E34" t="s">
        <v>53</v>
      </c>
      <c r="F34" t="s">
        <v>36</v>
      </c>
      <c r="G34" t="s">
        <v>38</v>
      </c>
      <c r="I34" t="s">
        <v>26</v>
      </c>
      <c r="J34">
        <f t="shared" ref="J34:J53" si="2">MATCH(I34,$A$2:$A$53,0)+MATCH(I34,$B$2:$B$53,0)+MATCH(I34,$C$2:$C$53,0)+MATCH(I34,$D$2:$D$53,0)+MATCH(I34,$E$2:$E$53,0)+MATCH(I34,$F$2:$F$53,0)+MATCH(I34,$G$2:$G$53,0)</f>
        <v>195</v>
      </c>
      <c r="L34" t="s">
        <v>35</v>
      </c>
      <c r="M34" s="5">
        <f t="shared" ref="M34:M53" si="3">MATCH(L34,$A$2:$A$53,0)*$P$19+MATCH(L34,$B$2:$B$53,0)*$P$16+MATCH(L34,$C$2:$C$53,0)*$P$18+MATCH(L34,$D$2:$D$53,0)*$P$21+MATCH(L34,$E$2:$E$53,0)*$P$17+MATCH(L34,$F$2:$F$53,0)*$P$20+MATCH(L34,$G$2:$G$53,0)*$P$22</f>
        <v>119.14285714285714</v>
      </c>
    </row>
    <row r="35" spans="1:13" x14ac:dyDescent="0.25">
      <c r="A35" t="s">
        <v>40</v>
      </c>
      <c r="B35" t="s">
        <v>39</v>
      </c>
      <c r="C35" t="s">
        <v>31</v>
      </c>
      <c r="D35" t="s">
        <v>21</v>
      </c>
      <c r="E35" t="s">
        <v>17</v>
      </c>
      <c r="F35" t="s">
        <v>20</v>
      </c>
      <c r="G35" t="s">
        <v>50</v>
      </c>
      <c r="I35" t="s">
        <v>44</v>
      </c>
      <c r="J35">
        <f t="shared" si="2"/>
        <v>204</v>
      </c>
      <c r="L35" t="s">
        <v>25</v>
      </c>
      <c r="M35" s="5">
        <f t="shared" si="3"/>
        <v>120.42857142857143</v>
      </c>
    </row>
    <row r="36" spans="1:13" x14ac:dyDescent="0.25">
      <c r="A36" t="s">
        <v>41</v>
      </c>
      <c r="B36" t="s">
        <v>10</v>
      </c>
      <c r="C36" t="s">
        <v>13</v>
      </c>
      <c r="D36" t="s">
        <v>47</v>
      </c>
      <c r="E36" t="s">
        <v>22</v>
      </c>
      <c r="F36" t="s">
        <v>44</v>
      </c>
      <c r="G36" t="s">
        <v>26</v>
      </c>
      <c r="I36" t="s">
        <v>51</v>
      </c>
      <c r="J36">
        <f t="shared" si="2"/>
        <v>213</v>
      </c>
      <c r="L36" t="s">
        <v>48</v>
      </c>
      <c r="M36" s="5">
        <f t="shared" si="3"/>
        <v>120.71428571428571</v>
      </c>
    </row>
    <row r="37" spans="1:13" x14ac:dyDescent="0.25">
      <c r="A37" t="s">
        <v>42</v>
      </c>
      <c r="B37" t="s">
        <v>14</v>
      </c>
      <c r="C37" t="s">
        <v>26</v>
      </c>
      <c r="D37" t="s">
        <v>57</v>
      </c>
      <c r="E37" t="s">
        <v>38</v>
      </c>
      <c r="F37" t="s">
        <v>34</v>
      </c>
      <c r="G37" t="s">
        <v>47</v>
      </c>
      <c r="I37" t="s">
        <v>47</v>
      </c>
      <c r="J37">
        <f t="shared" si="2"/>
        <v>216</v>
      </c>
      <c r="L37" t="s">
        <v>47</v>
      </c>
      <c r="M37" s="5">
        <f t="shared" si="3"/>
        <v>122</v>
      </c>
    </row>
    <row r="38" spans="1:13" x14ac:dyDescent="0.25">
      <c r="A38" t="s">
        <v>43</v>
      </c>
      <c r="B38" t="s">
        <v>45</v>
      </c>
      <c r="C38" t="s">
        <v>55</v>
      </c>
      <c r="D38" t="s">
        <v>34</v>
      </c>
      <c r="E38" t="s">
        <v>30</v>
      </c>
      <c r="F38" t="s">
        <v>14</v>
      </c>
      <c r="G38" t="s">
        <v>24</v>
      </c>
      <c r="I38" t="s">
        <v>32</v>
      </c>
      <c r="J38">
        <f t="shared" si="2"/>
        <v>219</v>
      </c>
      <c r="L38" t="s">
        <v>51</v>
      </c>
      <c r="M38" s="5">
        <f t="shared" si="3"/>
        <v>122.85714285714285</v>
      </c>
    </row>
    <row r="39" spans="1:13" x14ac:dyDescent="0.25">
      <c r="A39" t="s">
        <v>44</v>
      </c>
      <c r="B39" t="s">
        <v>56</v>
      </c>
      <c r="C39" t="s">
        <v>53</v>
      </c>
      <c r="D39" t="s">
        <v>26</v>
      </c>
      <c r="E39" t="s">
        <v>46</v>
      </c>
      <c r="F39" t="s">
        <v>10</v>
      </c>
      <c r="G39" t="s">
        <v>54</v>
      </c>
      <c r="I39" t="s">
        <v>54</v>
      </c>
      <c r="J39">
        <f t="shared" si="2"/>
        <v>219</v>
      </c>
      <c r="L39" t="s">
        <v>29</v>
      </c>
      <c r="M39" s="5">
        <f t="shared" si="3"/>
        <v>123.14285714285714</v>
      </c>
    </row>
    <row r="40" spans="1:13" x14ac:dyDescent="0.25">
      <c r="A40" t="s">
        <v>45</v>
      </c>
      <c r="B40" t="s">
        <v>47</v>
      </c>
      <c r="C40" t="s">
        <v>27</v>
      </c>
      <c r="D40" t="s">
        <v>40</v>
      </c>
      <c r="E40" t="s">
        <v>49</v>
      </c>
      <c r="F40" t="s">
        <v>7</v>
      </c>
      <c r="G40" t="s">
        <v>37</v>
      </c>
      <c r="I40" t="s">
        <v>55</v>
      </c>
      <c r="J40">
        <f t="shared" si="2"/>
        <v>219</v>
      </c>
      <c r="L40" t="s">
        <v>50</v>
      </c>
      <c r="M40" s="5">
        <f t="shared" si="3"/>
        <v>129</v>
      </c>
    </row>
    <row r="41" spans="1:13" x14ac:dyDescent="0.25">
      <c r="A41" t="s">
        <v>46</v>
      </c>
      <c r="B41" t="s">
        <v>26</v>
      </c>
      <c r="C41" t="s">
        <v>56</v>
      </c>
      <c r="D41" t="s">
        <v>56</v>
      </c>
      <c r="E41" t="s">
        <v>15</v>
      </c>
      <c r="F41" t="s">
        <v>37</v>
      </c>
      <c r="G41" t="s">
        <v>41</v>
      </c>
      <c r="I41" t="s">
        <v>50</v>
      </c>
      <c r="J41">
        <f t="shared" si="2"/>
        <v>229</v>
      </c>
      <c r="L41" t="s">
        <v>34</v>
      </c>
      <c r="M41" s="5">
        <f t="shared" si="3"/>
        <v>130.42857142857142</v>
      </c>
    </row>
    <row r="42" spans="1:13" x14ac:dyDescent="0.25">
      <c r="A42" t="s">
        <v>47</v>
      </c>
      <c r="B42" t="s">
        <v>13</v>
      </c>
      <c r="C42" t="s">
        <v>57</v>
      </c>
      <c r="D42" t="s">
        <v>33</v>
      </c>
      <c r="E42" t="s">
        <v>44</v>
      </c>
      <c r="F42" t="s">
        <v>18</v>
      </c>
      <c r="G42" t="s">
        <v>48</v>
      </c>
      <c r="I42" t="s">
        <v>57</v>
      </c>
      <c r="J42">
        <f t="shared" si="2"/>
        <v>230</v>
      </c>
      <c r="L42" t="s">
        <v>55</v>
      </c>
      <c r="M42" s="5">
        <f t="shared" si="3"/>
        <v>135.71428571428569</v>
      </c>
    </row>
    <row r="43" spans="1:13" x14ac:dyDescent="0.25">
      <c r="A43" t="s">
        <v>48</v>
      </c>
      <c r="B43" t="s">
        <v>34</v>
      </c>
      <c r="C43" t="s">
        <v>36</v>
      </c>
      <c r="D43" t="s">
        <v>48</v>
      </c>
      <c r="E43" t="s">
        <v>28</v>
      </c>
      <c r="F43" t="s">
        <v>21</v>
      </c>
      <c r="G43" t="s">
        <v>55</v>
      </c>
      <c r="I43" t="s">
        <v>29</v>
      </c>
      <c r="J43">
        <f t="shared" si="2"/>
        <v>232</v>
      </c>
      <c r="L43" t="s">
        <v>53</v>
      </c>
      <c r="M43" s="5">
        <f t="shared" si="3"/>
        <v>136.42857142857144</v>
      </c>
    </row>
    <row r="44" spans="1:13" x14ac:dyDescent="0.25">
      <c r="A44" t="s">
        <v>49</v>
      </c>
      <c r="B44" t="s">
        <v>9</v>
      </c>
      <c r="C44" t="s">
        <v>37</v>
      </c>
      <c r="D44" t="s">
        <v>50</v>
      </c>
      <c r="E44" t="s">
        <v>8</v>
      </c>
      <c r="F44" t="s">
        <v>43</v>
      </c>
      <c r="G44" t="s">
        <v>25</v>
      </c>
      <c r="I44" t="s">
        <v>53</v>
      </c>
      <c r="J44">
        <f t="shared" si="2"/>
        <v>233</v>
      </c>
      <c r="L44" t="s">
        <v>17</v>
      </c>
      <c r="M44" s="5">
        <f t="shared" si="3"/>
        <v>137.14285714285714</v>
      </c>
    </row>
    <row r="45" spans="1:13" x14ac:dyDescent="0.25">
      <c r="A45" t="s">
        <v>50</v>
      </c>
      <c r="B45" t="s">
        <v>7</v>
      </c>
      <c r="C45" t="s">
        <v>47</v>
      </c>
      <c r="D45" t="s">
        <v>29</v>
      </c>
      <c r="E45" t="s">
        <v>7</v>
      </c>
      <c r="F45" t="s">
        <v>53</v>
      </c>
      <c r="G45" t="s">
        <v>40</v>
      </c>
      <c r="I45" t="s">
        <v>21</v>
      </c>
      <c r="J45">
        <f t="shared" si="2"/>
        <v>236</v>
      </c>
      <c r="L45" t="s">
        <v>21</v>
      </c>
      <c r="M45" s="5">
        <f t="shared" si="3"/>
        <v>140.14285714285714</v>
      </c>
    </row>
    <row r="46" spans="1:13" x14ac:dyDescent="0.25">
      <c r="A46" t="s">
        <v>51</v>
      </c>
      <c r="B46" t="s">
        <v>50</v>
      </c>
      <c r="C46" t="s">
        <v>51</v>
      </c>
      <c r="D46" t="s">
        <v>36</v>
      </c>
      <c r="E46" t="s">
        <v>29</v>
      </c>
      <c r="F46" t="s">
        <v>58</v>
      </c>
      <c r="G46" t="s">
        <v>35</v>
      </c>
      <c r="I46" t="s">
        <v>34</v>
      </c>
      <c r="J46">
        <f t="shared" si="2"/>
        <v>236</v>
      </c>
      <c r="L46" t="s">
        <v>54</v>
      </c>
      <c r="M46" s="5">
        <f t="shared" si="3"/>
        <v>140.28571428571428</v>
      </c>
    </row>
    <row r="47" spans="1:13" x14ac:dyDescent="0.25">
      <c r="A47" t="s">
        <v>52</v>
      </c>
      <c r="B47" t="s">
        <v>17</v>
      </c>
      <c r="C47" t="s">
        <v>34</v>
      </c>
      <c r="D47" t="s">
        <v>37</v>
      </c>
      <c r="E47" t="s">
        <v>32</v>
      </c>
      <c r="F47" t="s">
        <v>45</v>
      </c>
      <c r="G47" t="s">
        <v>56</v>
      </c>
      <c r="I47" t="s">
        <v>17</v>
      </c>
      <c r="J47">
        <f t="shared" si="2"/>
        <v>238</v>
      </c>
      <c r="L47" t="s">
        <v>57</v>
      </c>
      <c r="M47" s="5">
        <f t="shared" si="3"/>
        <v>142.71428571428572</v>
      </c>
    </row>
    <row r="48" spans="1:13" x14ac:dyDescent="0.25">
      <c r="A48" t="s">
        <v>53</v>
      </c>
      <c r="B48" t="s">
        <v>58</v>
      </c>
      <c r="C48" t="s">
        <v>44</v>
      </c>
      <c r="D48" t="s">
        <v>58</v>
      </c>
      <c r="E48" t="s">
        <v>18</v>
      </c>
      <c r="F48" t="s">
        <v>40</v>
      </c>
      <c r="G48" t="s">
        <v>52</v>
      </c>
      <c r="I48" t="s">
        <v>52</v>
      </c>
      <c r="J48">
        <f t="shared" si="2"/>
        <v>255</v>
      </c>
      <c r="L48" t="s">
        <v>36</v>
      </c>
      <c r="M48" s="5">
        <f t="shared" si="3"/>
        <v>143.42857142857144</v>
      </c>
    </row>
    <row r="49" spans="1:13" x14ac:dyDescent="0.25">
      <c r="A49" t="s">
        <v>54</v>
      </c>
      <c r="B49" t="s">
        <v>36</v>
      </c>
      <c r="C49" t="s">
        <v>50</v>
      </c>
      <c r="D49" t="s">
        <v>19</v>
      </c>
      <c r="E49" t="s">
        <v>19</v>
      </c>
      <c r="F49" t="s">
        <v>16</v>
      </c>
      <c r="G49" t="s">
        <v>39</v>
      </c>
      <c r="I49" t="s">
        <v>36</v>
      </c>
      <c r="J49">
        <f t="shared" si="2"/>
        <v>258</v>
      </c>
      <c r="L49" t="s">
        <v>52</v>
      </c>
      <c r="M49" s="5">
        <f t="shared" si="3"/>
        <v>151.28571428571428</v>
      </c>
    </row>
    <row r="50" spans="1:13" x14ac:dyDescent="0.25">
      <c r="A50" t="s">
        <v>55</v>
      </c>
      <c r="B50" t="s">
        <v>21</v>
      </c>
      <c r="C50" t="s">
        <v>52</v>
      </c>
      <c r="D50" t="s">
        <v>55</v>
      </c>
      <c r="E50" t="s">
        <v>11</v>
      </c>
      <c r="F50" t="s">
        <v>25</v>
      </c>
      <c r="G50" t="s">
        <v>21</v>
      </c>
      <c r="I50" t="s">
        <v>56</v>
      </c>
      <c r="J50">
        <f t="shared" si="2"/>
        <v>261</v>
      </c>
      <c r="L50" t="s">
        <v>37</v>
      </c>
      <c r="M50" s="5">
        <f t="shared" si="3"/>
        <v>154.42857142857142</v>
      </c>
    </row>
    <row r="51" spans="1:13" x14ac:dyDescent="0.25">
      <c r="A51" t="s">
        <v>56</v>
      </c>
      <c r="B51" t="s">
        <v>40</v>
      </c>
      <c r="C51" t="s">
        <v>29</v>
      </c>
      <c r="D51" t="s">
        <v>54</v>
      </c>
      <c r="E51" t="s">
        <v>14</v>
      </c>
      <c r="F51" t="s">
        <v>38</v>
      </c>
      <c r="G51" t="s">
        <v>17</v>
      </c>
      <c r="I51" t="s">
        <v>37</v>
      </c>
      <c r="J51">
        <f t="shared" si="2"/>
        <v>264</v>
      </c>
      <c r="L51" t="s">
        <v>56</v>
      </c>
      <c r="M51" s="5">
        <f t="shared" si="3"/>
        <v>156</v>
      </c>
    </row>
    <row r="52" spans="1:13" x14ac:dyDescent="0.25">
      <c r="A52" t="s">
        <v>57</v>
      </c>
      <c r="B52" t="s">
        <v>37</v>
      </c>
      <c r="C52" t="s">
        <v>40</v>
      </c>
      <c r="D52" t="s">
        <v>52</v>
      </c>
      <c r="E52" t="s">
        <v>10</v>
      </c>
      <c r="F52" t="s">
        <v>32</v>
      </c>
      <c r="G52" t="s">
        <v>57</v>
      </c>
      <c r="I52" t="s">
        <v>40</v>
      </c>
      <c r="J52">
        <f t="shared" si="2"/>
        <v>292</v>
      </c>
      <c r="L52" t="s">
        <v>40</v>
      </c>
      <c r="M52" s="5">
        <f t="shared" si="3"/>
        <v>167.14285714285714</v>
      </c>
    </row>
    <row r="53" spans="1:13" x14ac:dyDescent="0.25">
      <c r="A53" t="s">
        <v>58</v>
      </c>
      <c r="B53" t="s">
        <v>52</v>
      </c>
      <c r="C53" t="s">
        <v>58</v>
      </c>
      <c r="D53" t="s">
        <v>51</v>
      </c>
      <c r="E53" t="s">
        <v>58</v>
      </c>
      <c r="F53" t="s">
        <v>17</v>
      </c>
      <c r="G53" t="s">
        <v>58</v>
      </c>
      <c r="I53" t="s">
        <v>58</v>
      </c>
      <c r="J53">
        <f t="shared" si="2"/>
        <v>347</v>
      </c>
      <c r="L53" t="s">
        <v>58</v>
      </c>
      <c r="M53" s="5">
        <f t="shared" si="3"/>
        <v>198</v>
      </c>
    </row>
  </sheetData>
  <sortState xmlns:xlrd2="http://schemas.microsoft.com/office/spreadsheetml/2017/richdata2" ref="L2:M53">
    <sortCondition ref="M2:M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5C3A-A226-4988-A41E-30A52E347468}">
  <dimension ref="A1:A52"/>
  <sheetViews>
    <sheetView topLeftCell="A33" workbookViewId="0">
      <selection activeCell="A52" sqref="A1:A52"/>
    </sheetView>
  </sheetViews>
  <sheetFormatPr defaultRowHeight="15" x14ac:dyDescent="0.25"/>
  <cols>
    <col min="1" max="2" width="15.42578125" customWidth="1"/>
    <col min="3" max="7" width="15.42578125" bestFit="1" customWidth="1"/>
  </cols>
  <sheetData>
    <row r="1" spans="1:1" x14ac:dyDescent="0.25">
      <c r="A1" t="s">
        <v>12</v>
      </c>
    </row>
    <row r="2" spans="1:1" x14ac:dyDescent="0.25">
      <c r="A2" t="s">
        <v>11</v>
      </c>
    </row>
    <row r="3" spans="1:1" x14ac:dyDescent="0.25">
      <c r="A3" t="s">
        <v>45</v>
      </c>
    </row>
    <row r="4" spans="1:1" x14ac:dyDescent="0.25">
      <c r="A4" t="s">
        <v>46</v>
      </c>
    </row>
    <row r="5" spans="1:1" x14ac:dyDescent="0.25">
      <c r="A5" t="s">
        <v>39</v>
      </c>
    </row>
    <row r="6" spans="1:1" x14ac:dyDescent="0.25">
      <c r="A6" t="s">
        <v>16</v>
      </c>
    </row>
    <row r="7" spans="1:1" x14ac:dyDescent="0.25">
      <c r="A7" t="s">
        <v>51</v>
      </c>
    </row>
    <row r="8" spans="1:1" x14ac:dyDescent="0.25">
      <c r="A8" t="s">
        <v>40</v>
      </c>
    </row>
    <row r="9" spans="1:1" x14ac:dyDescent="0.25">
      <c r="A9" t="s">
        <v>28</v>
      </c>
    </row>
    <row r="10" spans="1:1" x14ac:dyDescent="0.25">
      <c r="A10" t="s">
        <v>18</v>
      </c>
    </row>
    <row r="11" spans="1:1" x14ac:dyDescent="0.25">
      <c r="A11" t="s">
        <v>54</v>
      </c>
    </row>
    <row r="12" spans="1:1" x14ac:dyDescent="0.25">
      <c r="A12" t="s">
        <v>15</v>
      </c>
    </row>
    <row r="13" spans="1:1" x14ac:dyDescent="0.25">
      <c r="A13" t="s">
        <v>7</v>
      </c>
    </row>
    <row r="14" spans="1:1" x14ac:dyDescent="0.25">
      <c r="A14" t="s">
        <v>22</v>
      </c>
    </row>
    <row r="15" spans="1:1" x14ac:dyDescent="0.25">
      <c r="A15" t="s">
        <v>19</v>
      </c>
    </row>
    <row r="16" spans="1:1" x14ac:dyDescent="0.25">
      <c r="A16" t="s">
        <v>37</v>
      </c>
    </row>
    <row r="17" spans="1:1" x14ac:dyDescent="0.25">
      <c r="A17" t="s">
        <v>53</v>
      </c>
    </row>
    <row r="18" spans="1:1" x14ac:dyDescent="0.25">
      <c r="A18" t="s">
        <v>31</v>
      </c>
    </row>
    <row r="19" spans="1:1" x14ac:dyDescent="0.25">
      <c r="A19" t="s">
        <v>57</v>
      </c>
    </row>
    <row r="20" spans="1:1" x14ac:dyDescent="0.25">
      <c r="A20" t="s">
        <v>48</v>
      </c>
    </row>
    <row r="21" spans="1:1" x14ac:dyDescent="0.25">
      <c r="A21" t="s">
        <v>25</v>
      </c>
    </row>
    <row r="22" spans="1:1" x14ac:dyDescent="0.25">
      <c r="A22" t="s">
        <v>36</v>
      </c>
    </row>
    <row r="23" spans="1:1" x14ac:dyDescent="0.25">
      <c r="A23" t="s">
        <v>29</v>
      </c>
    </row>
    <row r="24" spans="1:1" x14ac:dyDescent="0.25">
      <c r="A24" t="s">
        <v>35</v>
      </c>
    </row>
    <row r="25" spans="1:1" x14ac:dyDescent="0.25">
      <c r="A25" t="s">
        <v>58</v>
      </c>
    </row>
    <row r="26" spans="1:1" x14ac:dyDescent="0.25">
      <c r="A26" t="s">
        <v>32</v>
      </c>
    </row>
    <row r="27" spans="1:1" x14ac:dyDescent="0.25">
      <c r="A27" t="s">
        <v>47</v>
      </c>
    </row>
    <row r="28" spans="1:1" x14ac:dyDescent="0.25">
      <c r="A28" t="s">
        <v>56</v>
      </c>
    </row>
    <row r="29" spans="1:1" x14ac:dyDescent="0.25">
      <c r="A29" t="s">
        <v>33</v>
      </c>
    </row>
    <row r="30" spans="1:1" x14ac:dyDescent="0.25">
      <c r="A30" t="s">
        <v>30</v>
      </c>
    </row>
    <row r="31" spans="1:1" x14ac:dyDescent="0.25">
      <c r="A31" t="s">
        <v>17</v>
      </c>
    </row>
    <row r="32" spans="1:1" x14ac:dyDescent="0.25">
      <c r="A32" t="s">
        <v>14</v>
      </c>
    </row>
    <row r="33" spans="1:1" x14ac:dyDescent="0.25">
      <c r="A33" t="s">
        <v>26</v>
      </c>
    </row>
    <row r="34" spans="1:1" x14ac:dyDescent="0.25">
      <c r="A34" t="s">
        <v>52</v>
      </c>
    </row>
    <row r="35" spans="1:1" x14ac:dyDescent="0.25">
      <c r="A35" t="s">
        <v>49</v>
      </c>
    </row>
    <row r="36" spans="1:1" x14ac:dyDescent="0.25">
      <c r="A36" t="s">
        <v>9</v>
      </c>
    </row>
    <row r="37" spans="1:1" x14ac:dyDescent="0.25">
      <c r="A37" t="s">
        <v>43</v>
      </c>
    </row>
    <row r="38" spans="1:1" x14ac:dyDescent="0.25">
      <c r="A38" t="s">
        <v>42</v>
      </c>
    </row>
    <row r="39" spans="1:1" x14ac:dyDescent="0.25">
      <c r="A39" t="s">
        <v>41</v>
      </c>
    </row>
    <row r="40" spans="1:1" x14ac:dyDescent="0.25">
      <c r="A40" t="s">
        <v>23</v>
      </c>
    </row>
    <row r="41" spans="1:1" x14ac:dyDescent="0.25">
      <c r="A41" t="s">
        <v>21</v>
      </c>
    </row>
    <row r="42" spans="1:1" x14ac:dyDescent="0.25">
      <c r="A42" t="s">
        <v>44</v>
      </c>
    </row>
    <row r="43" spans="1:1" x14ac:dyDescent="0.25">
      <c r="A43" t="s">
        <v>13</v>
      </c>
    </row>
    <row r="44" spans="1:1" x14ac:dyDescent="0.25">
      <c r="A44" t="s">
        <v>10</v>
      </c>
    </row>
    <row r="45" spans="1:1" x14ac:dyDescent="0.25">
      <c r="A45" t="s">
        <v>8</v>
      </c>
    </row>
    <row r="46" spans="1:1" x14ac:dyDescent="0.25">
      <c r="A46" t="s">
        <v>27</v>
      </c>
    </row>
    <row r="47" spans="1:1" x14ac:dyDescent="0.25">
      <c r="A47" t="s">
        <v>50</v>
      </c>
    </row>
    <row r="48" spans="1:1" x14ac:dyDescent="0.25">
      <c r="A48" t="s">
        <v>34</v>
      </c>
    </row>
    <row r="49" spans="1:1" x14ac:dyDescent="0.25">
      <c r="A49" t="s">
        <v>20</v>
      </c>
    </row>
    <row r="50" spans="1:1" x14ac:dyDescent="0.25">
      <c r="A50" t="s">
        <v>38</v>
      </c>
    </row>
    <row r="51" spans="1:1" x14ac:dyDescent="0.25">
      <c r="A51" t="s">
        <v>24</v>
      </c>
    </row>
    <row r="52" spans="1:1" x14ac:dyDescent="0.25">
      <c r="A52" t="s">
        <v>55</v>
      </c>
    </row>
  </sheetData>
  <sortState xmlns:xlrd2="http://schemas.microsoft.com/office/spreadsheetml/2017/richdata2" ref="A1:A52">
    <sortCondition ref="A1:A5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ACBB-B809-43E2-8848-00F899C03D44}">
  <dimension ref="A1:V44"/>
  <sheetViews>
    <sheetView workbookViewId="0">
      <selection activeCell="D38" sqref="D38"/>
    </sheetView>
  </sheetViews>
  <sheetFormatPr defaultRowHeight="15" x14ac:dyDescent="0.25"/>
  <cols>
    <col min="1" max="1" width="12" customWidth="1"/>
  </cols>
  <sheetData>
    <row r="1" spans="1:16" x14ac:dyDescent="0.25">
      <c r="A1" s="11" t="s">
        <v>15</v>
      </c>
      <c r="B1" s="8">
        <v>48.142857142857139</v>
      </c>
      <c r="C1" s="8"/>
      <c r="D1" s="9" t="s">
        <v>92</v>
      </c>
      <c r="E1" s="8"/>
      <c r="F1" s="8"/>
      <c r="G1" s="8"/>
      <c r="H1" s="8"/>
      <c r="I1" s="8"/>
      <c r="J1" s="8"/>
      <c r="K1" s="8"/>
      <c r="L1" s="8"/>
      <c r="M1" s="8"/>
      <c r="N1" s="8"/>
    </row>
    <row r="2" spans="1:16" x14ac:dyDescent="0.25">
      <c r="A2" s="8" t="s">
        <v>71</v>
      </c>
      <c r="B2" s="8"/>
      <c r="C2" s="8"/>
      <c r="D2" s="8"/>
      <c r="E2" s="8"/>
      <c r="F2" s="8"/>
      <c r="G2" s="8"/>
      <c r="H2" s="8"/>
      <c r="I2" s="8"/>
      <c r="J2" s="8"/>
      <c r="K2" s="8"/>
      <c r="L2" s="8"/>
      <c r="M2" s="8"/>
      <c r="N2" s="8"/>
    </row>
    <row r="3" spans="1:16" x14ac:dyDescent="0.25">
      <c r="A3" s="8" t="s">
        <v>67</v>
      </c>
      <c r="B3" s="8"/>
      <c r="C3" s="8"/>
      <c r="D3" s="8"/>
      <c r="E3" s="8"/>
      <c r="F3" s="8"/>
      <c r="G3" s="8"/>
      <c r="H3" s="8"/>
      <c r="I3" s="8"/>
      <c r="J3" s="8"/>
      <c r="K3" s="8"/>
      <c r="L3" s="8"/>
      <c r="M3" s="8"/>
      <c r="N3" s="8"/>
    </row>
    <row r="4" spans="1:16" x14ac:dyDescent="0.25">
      <c r="A4" s="10" t="s">
        <v>72</v>
      </c>
      <c r="B4" s="8"/>
      <c r="C4" s="8"/>
      <c r="D4" s="8"/>
      <c r="E4" s="8"/>
      <c r="F4" s="8"/>
      <c r="G4" s="8"/>
      <c r="H4" s="8"/>
      <c r="I4" s="8"/>
      <c r="J4" s="8"/>
      <c r="K4" s="8"/>
      <c r="L4" s="8"/>
      <c r="M4" s="8"/>
      <c r="N4" s="8"/>
    </row>
    <row r="5" spans="1:16" x14ac:dyDescent="0.25">
      <c r="A5" s="8"/>
      <c r="B5" s="8"/>
      <c r="C5" s="8"/>
      <c r="D5" s="8"/>
      <c r="E5" s="8"/>
      <c r="F5" s="8"/>
      <c r="G5" s="8"/>
      <c r="H5" s="8"/>
      <c r="I5" s="8"/>
      <c r="J5" s="8"/>
      <c r="K5" s="8"/>
      <c r="L5" s="8"/>
      <c r="M5" s="8"/>
      <c r="N5" s="8"/>
    </row>
    <row r="6" spans="1:16" x14ac:dyDescent="0.25">
      <c r="A6" s="11" t="s">
        <v>23</v>
      </c>
      <c r="B6" s="8">
        <v>50.571428571428562</v>
      </c>
      <c r="C6" s="8"/>
      <c r="D6" s="9" t="s">
        <v>93</v>
      </c>
      <c r="E6" s="8"/>
      <c r="F6" s="8"/>
      <c r="G6" s="8"/>
      <c r="H6" s="8"/>
      <c r="I6" s="8"/>
      <c r="J6" s="8"/>
      <c r="K6" s="8"/>
      <c r="L6" s="8"/>
      <c r="M6" s="8"/>
      <c r="N6" s="8"/>
    </row>
    <row r="7" spans="1:16" x14ac:dyDescent="0.25">
      <c r="A7" s="8" t="s">
        <v>75</v>
      </c>
      <c r="B7" s="8"/>
      <c r="C7" s="8"/>
      <c r="D7" s="8"/>
      <c r="E7" s="8"/>
      <c r="F7" s="8"/>
      <c r="G7" s="8"/>
      <c r="H7" s="8"/>
      <c r="I7" s="8"/>
      <c r="J7" s="8"/>
      <c r="K7" s="8"/>
      <c r="L7" s="8"/>
      <c r="M7" s="8"/>
      <c r="N7" s="8"/>
    </row>
    <row r="8" spans="1:16" x14ac:dyDescent="0.25">
      <c r="A8" s="8" t="s">
        <v>66</v>
      </c>
      <c r="B8" s="8"/>
      <c r="C8" s="8"/>
      <c r="D8" s="8"/>
      <c r="E8" s="8"/>
      <c r="F8" s="8"/>
      <c r="G8" s="8"/>
      <c r="H8" s="8"/>
      <c r="I8" s="8"/>
      <c r="J8" s="8"/>
      <c r="K8" s="8"/>
      <c r="L8" s="8"/>
      <c r="M8" s="8"/>
      <c r="N8" s="8"/>
    </row>
    <row r="9" spans="1:16" x14ac:dyDescent="0.25">
      <c r="A9" s="8" t="s">
        <v>73</v>
      </c>
      <c r="B9" s="8"/>
      <c r="C9" s="8"/>
      <c r="D9" s="8"/>
      <c r="E9" s="8"/>
      <c r="F9" s="8"/>
      <c r="G9" s="8"/>
      <c r="H9" s="8"/>
      <c r="I9" s="8"/>
      <c r="J9" s="8"/>
      <c r="K9" s="8"/>
      <c r="L9" s="8"/>
      <c r="M9" s="8"/>
      <c r="N9" s="8"/>
    </row>
    <row r="10" spans="1:16" x14ac:dyDescent="0.25">
      <c r="A10" s="8"/>
      <c r="B10" s="8"/>
      <c r="C10" s="8"/>
      <c r="D10" s="8"/>
      <c r="E10" s="8"/>
      <c r="F10" s="8"/>
      <c r="G10" s="8"/>
      <c r="H10" s="8"/>
      <c r="I10" s="8"/>
      <c r="J10" s="8"/>
      <c r="K10" s="8"/>
      <c r="L10" s="8"/>
      <c r="M10" s="8"/>
      <c r="N10" s="8"/>
      <c r="O10" s="8"/>
      <c r="P10" s="8"/>
    </row>
    <row r="11" spans="1:16" x14ac:dyDescent="0.25">
      <c r="A11" s="11" t="s">
        <v>20</v>
      </c>
      <c r="B11" s="8">
        <v>55.571428571428569</v>
      </c>
      <c r="C11" s="8"/>
      <c r="D11" s="9" t="s">
        <v>97</v>
      </c>
      <c r="E11" s="8"/>
      <c r="F11" s="8"/>
      <c r="G11" s="8"/>
      <c r="H11" s="8"/>
      <c r="I11" s="8"/>
      <c r="J11" s="8"/>
      <c r="K11" s="8"/>
      <c r="L11" s="8"/>
      <c r="M11" s="8"/>
      <c r="N11" s="8"/>
      <c r="O11" s="8"/>
      <c r="P11" s="8"/>
    </row>
    <row r="12" spans="1:16" x14ac:dyDescent="0.25">
      <c r="A12" s="8" t="s">
        <v>76</v>
      </c>
      <c r="B12" s="8"/>
      <c r="C12" s="8"/>
      <c r="D12" s="8"/>
      <c r="E12" s="8"/>
      <c r="F12" s="8"/>
      <c r="G12" s="8"/>
      <c r="H12" s="8"/>
      <c r="I12" s="8"/>
      <c r="J12" s="8"/>
      <c r="K12" s="8"/>
      <c r="L12" s="8"/>
      <c r="M12" s="8"/>
      <c r="N12" s="8"/>
      <c r="O12" s="8"/>
      <c r="P12" s="8"/>
    </row>
    <row r="13" spans="1:16" x14ac:dyDescent="0.25">
      <c r="A13" s="8" t="s">
        <v>68</v>
      </c>
      <c r="B13" s="8"/>
      <c r="C13" s="8"/>
      <c r="D13" s="8"/>
      <c r="E13" s="8"/>
      <c r="F13" s="8"/>
      <c r="G13" s="8"/>
      <c r="H13" s="8"/>
      <c r="I13" s="8"/>
      <c r="J13" s="8"/>
      <c r="K13" s="8"/>
      <c r="L13" s="8"/>
      <c r="M13" s="8"/>
      <c r="N13" s="8"/>
      <c r="O13" s="8"/>
      <c r="P13" s="8"/>
    </row>
    <row r="14" spans="1:16" x14ac:dyDescent="0.25">
      <c r="A14" s="8" t="s">
        <v>74</v>
      </c>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12" t="s">
        <v>8</v>
      </c>
      <c r="B16" s="13"/>
      <c r="C16" s="13"/>
      <c r="D16" s="14" t="s">
        <v>99</v>
      </c>
      <c r="E16" s="13"/>
      <c r="F16" s="13"/>
      <c r="G16" s="13"/>
      <c r="H16" s="13"/>
      <c r="I16" s="13"/>
      <c r="J16" s="13"/>
      <c r="K16" s="13"/>
      <c r="L16" s="13"/>
      <c r="M16" s="13"/>
      <c r="N16" s="13"/>
      <c r="O16" s="13"/>
      <c r="P16" s="13"/>
    </row>
    <row r="17" spans="1:17" x14ac:dyDescent="0.25">
      <c r="A17" s="13" t="s">
        <v>77</v>
      </c>
      <c r="B17" s="13"/>
      <c r="C17" s="13"/>
      <c r="D17" s="13"/>
      <c r="E17" s="13"/>
      <c r="F17" s="13"/>
      <c r="G17" s="13"/>
      <c r="H17" s="13"/>
      <c r="I17" s="13"/>
      <c r="J17" s="13"/>
      <c r="K17" s="13"/>
      <c r="L17" s="13"/>
      <c r="M17" s="13"/>
      <c r="N17" s="13"/>
      <c r="O17" s="13"/>
      <c r="P17" s="13"/>
    </row>
    <row r="18" spans="1:17" x14ac:dyDescent="0.25">
      <c r="A18" s="13" t="s">
        <v>69</v>
      </c>
      <c r="B18" s="13"/>
      <c r="C18" s="13"/>
      <c r="D18" s="13"/>
      <c r="E18" s="13"/>
      <c r="F18" s="13"/>
      <c r="G18" s="13"/>
      <c r="H18" s="13"/>
      <c r="I18" s="13"/>
      <c r="J18" s="13"/>
      <c r="K18" s="13"/>
      <c r="L18" s="13"/>
      <c r="M18" s="13"/>
      <c r="N18" s="13"/>
      <c r="O18" s="13"/>
      <c r="P18" s="13"/>
    </row>
    <row r="19" spans="1:17" x14ac:dyDescent="0.25">
      <c r="A19" s="13" t="s">
        <v>70</v>
      </c>
      <c r="B19" s="13"/>
      <c r="C19" s="13"/>
      <c r="D19" s="13"/>
      <c r="E19" s="13"/>
      <c r="F19" s="13"/>
      <c r="G19" s="13"/>
      <c r="H19" s="13"/>
      <c r="I19" s="13"/>
      <c r="J19" s="13"/>
      <c r="K19" s="13"/>
      <c r="L19" s="13"/>
      <c r="M19" s="13"/>
      <c r="N19" s="13"/>
      <c r="O19" s="13"/>
      <c r="P19" s="13"/>
    </row>
    <row r="20" spans="1:17" x14ac:dyDescent="0.25">
      <c r="A20" s="13"/>
      <c r="B20" s="13"/>
      <c r="C20" s="13"/>
      <c r="D20" s="13"/>
      <c r="E20" s="13"/>
      <c r="F20" s="13"/>
      <c r="G20" s="13"/>
      <c r="H20" s="13"/>
      <c r="I20" s="13"/>
      <c r="J20" s="13"/>
      <c r="K20" s="13"/>
      <c r="L20" s="13"/>
      <c r="M20" s="13"/>
      <c r="N20" s="13"/>
      <c r="O20" s="13"/>
      <c r="P20" s="13"/>
    </row>
    <row r="21" spans="1:17" x14ac:dyDescent="0.25">
      <c r="A21" s="12" t="s">
        <v>27</v>
      </c>
      <c r="B21" s="13">
        <v>58.714285714285708</v>
      </c>
      <c r="C21" s="13"/>
      <c r="D21" s="14" t="s">
        <v>94</v>
      </c>
      <c r="E21" s="13"/>
      <c r="F21" s="13"/>
      <c r="G21" s="13"/>
      <c r="H21" s="13"/>
      <c r="I21" s="13"/>
      <c r="J21" s="13"/>
      <c r="K21" s="13"/>
      <c r="L21" s="13"/>
      <c r="M21" s="13"/>
      <c r="N21" s="13"/>
      <c r="O21" s="13"/>
      <c r="P21" s="13"/>
      <c r="Q21" s="13"/>
    </row>
    <row r="22" spans="1:17" x14ac:dyDescent="0.25">
      <c r="A22" s="13" t="s">
        <v>85</v>
      </c>
      <c r="B22" s="13"/>
      <c r="C22" s="13"/>
      <c r="D22" s="13"/>
      <c r="E22" s="13"/>
      <c r="F22" s="13"/>
      <c r="G22" s="13"/>
      <c r="H22" s="13"/>
      <c r="I22" s="13"/>
      <c r="J22" s="13"/>
      <c r="K22" s="13"/>
      <c r="L22" s="13"/>
      <c r="M22" s="13"/>
      <c r="N22" s="13"/>
      <c r="O22" s="13"/>
      <c r="P22" s="13"/>
      <c r="Q22" s="13"/>
    </row>
    <row r="23" spans="1:17" x14ac:dyDescent="0.25">
      <c r="A23" s="13" t="s">
        <v>83</v>
      </c>
      <c r="B23" s="13"/>
      <c r="C23" s="13"/>
      <c r="D23" s="13"/>
      <c r="E23" s="13"/>
      <c r="F23" s="13"/>
      <c r="G23" s="13"/>
      <c r="H23" s="13"/>
      <c r="I23" s="13"/>
      <c r="J23" s="13"/>
      <c r="K23" s="13"/>
      <c r="L23" s="13"/>
      <c r="M23" s="13"/>
      <c r="N23" s="13"/>
      <c r="O23" s="13"/>
      <c r="P23" s="13"/>
      <c r="Q23" s="13"/>
    </row>
    <row r="24" spans="1:17" x14ac:dyDescent="0.25">
      <c r="A24" s="13" t="s">
        <v>84</v>
      </c>
      <c r="B24" s="13"/>
      <c r="C24" s="13"/>
      <c r="D24" s="13"/>
      <c r="E24" s="13"/>
      <c r="F24" s="13"/>
      <c r="G24" s="13"/>
      <c r="H24" s="13"/>
      <c r="I24" s="13"/>
      <c r="J24" s="13"/>
      <c r="K24" s="13"/>
      <c r="L24" s="13"/>
      <c r="M24" s="13"/>
      <c r="N24" s="13"/>
      <c r="O24" s="13"/>
      <c r="P24" s="13"/>
      <c r="Q24" s="13"/>
    </row>
    <row r="25" spans="1:17" x14ac:dyDescent="0.25">
      <c r="A25" s="13"/>
      <c r="B25" s="13"/>
      <c r="C25" s="13"/>
      <c r="D25" s="13"/>
      <c r="E25" s="13"/>
      <c r="F25" s="13"/>
      <c r="G25" s="13"/>
      <c r="H25" s="13"/>
      <c r="I25" s="13"/>
      <c r="J25" s="13"/>
      <c r="K25" s="13"/>
      <c r="L25" s="13"/>
      <c r="M25" s="13"/>
      <c r="N25" s="13"/>
      <c r="O25" s="13"/>
      <c r="P25" s="13"/>
      <c r="Q25" s="13"/>
    </row>
    <row r="26" spans="1:17" x14ac:dyDescent="0.25">
      <c r="A26" s="12" t="s">
        <v>13</v>
      </c>
      <c r="B26" s="13">
        <v>61.571428571428569</v>
      </c>
      <c r="C26" s="13"/>
      <c r="D26" s="14" t="s">
        <v>95</v>
      </c>
      <c r="E26" s="13"/>
      <c r="F26" s="13"/>
      <c r="G26" s="13"/>
      <c r="H26" s="13"/>
      <c r="I26" s="13"/>
      <c r="J26" s="13"/>
      <c r="K26" s="13"/>
      <c r="L26" s="13"/>
      <c r="M26" s="13"/>
      <c r="N26" s="13"/>
      <c r="O26" s="13"/>
      <c r="P26" s="13"/>
      <c r="Q26" s="13"/>
    </row>
    <row r="27" spans="1:17" x14ac:dyDescent="0.25">
      <c r="A27" s="13" t="s">
        <v>91</v>
      </c>
      <c r="B27" s="13"/>
      <c r="C27" s="13"/>
      <c r="D27" s="13"/>
      <c r="E27" s="13"/>
      <c r="F27" s="13"/>
      <c r="G27" s="13"/>
      <c r="H27" s="13"/>
      <c r="I27" s="13"/>
      <c r="J27" s="13"/>
      <c r="K27" s="13"/>
      <c r="L27" s="13"/>
      <c r="M27" s="13"/>
      <c r="N27" s="13"/>
      <c r="O27" s="13"/>
      <c r="P27" s="13"/>
      <c r="Q27" s="13"/>
    </row>
    <row r="28" spans="1:17" x14ac:dyDescent="0.25">
      <c r="A28" s="13" t="s">
        <v>89</v>
      </c>
      <c r="B28" s="13"/>
      <c r="C28" s="13"/>
      <c r="D28" s="13"/>
      <c r="E28" s="13"/>
      <c r="F28" s="13"/>
      <c r="G28" s="13"/>
      <c r="H28" s="13"/>
      <c r="I28" s="13"/>
      <c r="J28" s="13"/>
      <c r="K28" s="13"/>
      <c r="L28" s="13"/>
      <c r="M28" s="13"/>
      <c r="N28" s="13"/>
      <c r="O28" s="13"/>
      <c r="P28" s="13"/>
      <c r="Q28" s="13"/>
    </row>
    <row r="29" spans="1:17" x14ac:dyDescent="0.25">
      <c r="A29" s="13" t="s">
        <v>90</v>
      </c>
      <c r="B29" s="13"/>
      <c r="C29" s="13"/>
      <c r="D29" s="13"/>
      <c r="E29" s="13"/>
      <c r="F29" s="13"/>
      <c r="G29" s="13"/>
      <c r="H29" s="13"/>
      <c r="I29" s="13"/>
      <c r="J29" s="13"/>
      <c r="K29" s="13"/>
      <c r="L29" s="13"/>
      <c r="M29" s="13"/>
      <c r="N29" s="13"/>
      <c r="O29" s="13"/>
      <c r="P29" s="13"/>
      <c r="Q29" s="13"/>
    </row>
    <row r="30" spans="1:17" x14ac:dyDescent="0.25">
      <c r="A30" s="13"/>
      <c r="B30" s="13"/>
      <c r="C30" s="13"/>
      <c r="D30" s="13"/>
      <c r="E30" s="13"/>
      <c r="F30" s="13"/>
      <c r="G30" s="13"/>
      <c r="H30" s="13"/>
      <c r="I30" s="13"/>
      <c r="J30" s="13"/>
      <c r="K30" s="13"/>
      <c r="L30" s="13"/>
      <c r="M30" s="13"/>
      <c r="N30" s="13"/>
      <c r="O30" s="13"/>
      <c r="P30" s="13"/>
      <c r="Q30" s="13"/>
    </row>
    <row r="31" spans="1:17" x14ac:dyDescent="0.25">
      <c r="A31" s="12" t="s">
        <v>9</v>
      </c>
      <c r="B31" s="13">
        <v>66.714285714285722</v>
      </c>
      <c r="C31" s="13"/>
      <c r="D31" s="14" t="s">
        <v>95</v>
      </c>
      <c r="E31" s="13"/>
      <c r="F31" s="13"/>
      <c r="G31" s="13"/>
      <c r="H31" s="13"/>
      <c r="I31" s="13"/>
      <c r="J31" s="13"/>
      <c r="K31" s="13"/>
      <c r="L31" s="13"/>
      <c r="M31" s="13"/>
      <c r="N31" s="13"/>
      <c r="O31" s="13"/>
      <c r="P31" s="13"/>
      <c r="Q31" s="13"/>
    </row>
    <row r="32" spans="1:17" x14ac:dyDescent="0.25">
      <c r="A32" s="13" t="s">
        <v>88</v>
      </c>
      <c r="B32" s="13"/>
      <c r="C32" s="13"/>
      <c r="D32" s="13"/>
      <c r="E32" s="13"/>
      <c r="F32" s="13"/>
      <c r="G32" s="13"/>
      <c r="H32" s="13"/>
      <c r="I32" s="13"/>
      <c r="J32" s="13"/>
      <c r="K32" s="13"/>
      <c r="L32" s="13"/>
      <c r="M32" s="13"/>
      <c r="N32" s="13"/>
      <c r="O32" s="13"/>
      <c r="P32" s="13"/>
      <c r="Q32" s="13"/>
    </row>
    <row r="33" spans="1:22" x14ac:dyDescent="0.25">
      <c r="A33" s="13" t="s">
        <v>86</v>
      </c>
      <c r="B33" s="13"/>
      <c r="C33" s="13"/>
      <c r="D33" s="13"/>
      <c r="E33" s="13"/>
      <c r="F33" s="13"/>
      <c r="G33" s="13"/>
      <c r="H33" s="13"/>
      <c r="I33" s="13"/>
      <c r="J33" s="13"/>
      <c r="K33" s="13"/>
      <c r="L33" s="13"/>
      <c r="M33" s="13"/>
      <c r="N33" s="13"/>
      <c r="O33" s="13"/>
      <c r="P33" s="13"/>
      <c r="Q33" s="13"/>
    </row>
    <row r="34" spans="1:22" x14ac:dyDescent="0.25">
      <c r="A34" s="13" t="s">
        <v>87</v>
      </c>
      <c r="B34" s="13"/>
      <c r="C34" s="13"/>
      <c r="D34" s="13"/>
      <c r="E34" s="13"/>
      <c r="F34" s="13"/>
      <c r="G34" s="13"/>
      <c r="H34" s="13"/>
      <c r="I34" s="13"/>
      <c r="J34" s="13"/>
      <c r="K34" s="13"/>
      <c r="L34" s="13"/>
      <c r="M34" s="13"/>
      <c r="N34" s="13"/>
      <c r="O34" s="13"/>
      <c r="P34" s="13"/>
      <c r="Q34" s="13"/>
    </row>
    <row r="35" spans="1:22" x14ac:dyDescent="0.25">
      <c r="A35" s="13"/>
      <c r="B35" s="13"/>
      <c r="C35" s="13"/>
      <c r="D35" s="13"/>
      <c r="E35" s="13"/>
      <c r="F35" s="13"/>
      <c r="G35" s="13"/>
      <c r="H35" s="13"/>
      <c r="I35" s="13"/>
      <c r="J35" s="13"/>
      <c r="K35" s="13"/>
      <c r="L35" s="13"/>
      <c r="M35" s="13"/>
      <c r="N35" s="13"/>
      <c r="O35" s="13"/>
      <c r="P35" s="13"/>
      <c r="Q35" s="13"/>
    </row>
    <row r="36" spans="1:22" x14ac:dyDescent="0.25">
      <c r="A36" s="11" t="s">
        <v>30</v>
      </c>
      <c r="B36" s="8">
        <v>69</v>
      </c>
      <c r="C36" s="8"/>
      <c r="D36" s="9" t="s">
        <v>100</v>
      </c>
      <c r="E36" s="8"/>
      <c r="F36" s="8"/>
      <c r="G36" s="8"/>
      <c r="H36" s="8"/>
      <c r="I36" s="8"/>
      <c r="J36" s="8"/>
      <c r="K36" s="8"/>
      <c r="L36" s="8"/>
      <c r="M36" s="8"/>
      <c r="N36" s="8"/>
      <c r="O36" s="8"/>
      <c r="P36" s="8"/>
      <c r="Q36" s="8"/>
      <c r="R36" s="8"/>
      <c r="S36" s="8"/>
      <c r="T36" s="8"/>
      <c r="U36" s="8"/>
      <c r="V36" s="8"/>
    </row>
    <row r="37" spans="1:22" x14ac:dyDescent="0.25">
      <c r="A37" s="8" t="s">
        <v>78</v>
      </c>
      <c r="B37" s="8"/>
      <c r="C37" s="8"/>
      <c r="D37" s="8"/>
      <c r="E37" s="8"/>
      <c r="F37" s="8"/>
      <c r="G37" s="8"/>
      <c r="H37" s="8"/>
      <c r="I37" s="8"/>
      <c r="J37" s="8"/>
      <c r="K37" s="8"/>
      <c r="L37" s="8"/>
      <c r="M37" s="8"/>
      <c r="N37" s="8"/>
      <c r="O37" s="8"/>
      <c r="P37" s="8"/>
      <c r="Q37" s="8"/>
      <c r="R37" s="8"/>
      <c r="S37" s="8"/>
      <c r="T37" s="8"/>
      <c r="U37" s="8"/>
      <c r="V37" s="8"/>
    </row>
    <row r="38" spans="1:22" x14ac:dyDescent="0.25">
      <c r="A38" s="8" t="s">
        <v>98</v>
      </c>
      <c r="B38" s="8"/>
      <c r="C38" s="8"/>
      <c r="D38" s="8"/>
      <c r="E38" s="8"/>
      <c r="F38" s="8"/>
      <c r="G38" s="8"/>
      <c r="H38" s="8"/>
      <c r="I38" s="8"/>
      <c r="J38" s="8"/>
      <c r="K38" s="8"/>
      <c r="L38" s="8"/>
      <c r="M38" s="8"/>
      <c r="N38" s="8"/>
      <c r="O38" s="8"/>
      <c r="P38" s="8"/>
      <c r="Q38" s="8"/>
      <c r="R38" s="8"/>
      <c r="S38" s="8"/>
      <c r="T38" s="8"/>
      <c r="U38" s="8"/>
      <c r="V38" s="8"/>
    </row>
    <row r="39" spans="1:22" x14ac:dyDescent="0.25">
      <c r="A39" s="8" t="s">
        <v>79</v>
      </c>
      <c r="B39" s="8"/>
      <c r="C39" s="8"/>
      <c r="D39" s="8"/>
      <c r="E39" s="8"/>
      <c r="F39" s="8"/>
      <c r="G39" s="8"/>
      <c r="H39" s="8"/>
      <c r="I39" s="8"/>
      <c r="J39" s="8"/>
      <c r="K39" s="8"/>
      <c r="L39" s="8"/>
      <c r="M39" s="8"/>
      <c r="N39" s="8"/>
      <c r="O39" s="8"/>
      <c r="P39" s="8"/>
      <c r="Q39" s="8"/>
      <c r="R39" s="8"/>
      <c r="S39" s="8"/>
      <c r="T39" s="8"/>
      <c r="U39" s="8"/>
      <c r="V39" s="8"/>
    </row>
    <row r="40" spans="1:22" x14ac:dyDescent="0.25">
      <c r="A40" s="8"/>
      <c r="B40" s="8"/>
      <c r="C40" s="8"/>
      <c r="D40" s="8"/>
      <c r="E40" s="8"/>
      <c r="F40" s="8"/>
      <c r="G40" s="8"/>
      <c r="H40" s="8"/>
      <c r="I40" s="8"/>
      <c r="J40" s="8"/>
      <c r="K40" s="8"/>
      <c r="L40" s="8"/>
      <c r="M40" s="8"/>
      <c r="N40" s="8"/>
      <c r="O40" s="8"/>
      <c r="P40" s="8"/>
      <c r="Q40" s="8"/>
      <c r="R40" s="8"/>
      <c r="S40" s="8"/>
      <c r="T40" s="8"/>
      <c r="U40" s="8"/>
      <c r="V40" s="8"/>
    </row>
    <row r="41" spans="1:22" x14ac:dyDescent="0.25">
      <c r="A41" s="11" t="s">
        <v>11</v>
      </c>
      <c r="B41" s="8">
        <v>70.714285714285708</v>
      </c>
      <c r="C41" s="8"/>
      <c r="D41" s="9" t="s">
        <v>96</v>
      </c>
      <c r="E41" s="8"/>
      <c r="F41" s="8"/>
      <c r="G41" s="8"/>
      <c r="H41" s="8"/>
      <c r="I41" s="8"/>
      <c r="J41" s="8"/>
      <c r="K41" s="8"/>
      <c r="L41" s="8"/>
      <c r="M41" s="8"/>
    </row>
    <row r="42" spans="1:22" x14ac:dyDescent="0.25">
      <c r="A42" s="8" t="s">
        <v>81</v>
      </c>
      <c r="B42" s="8"/>
      <c r="C42" s="8"/>
      <c r="D42" s="8"/>
      <c r="E42" s="8"/>
      <c r="F42" s="8"/>
      <c r="G42" s="8"/>
      <c r="H42" s="8"/>
      <c r="I42" s="8"/>
      <c r="J42" s="8"/>
      <c r="K42" s="8"/>
      <c r="L42" s="8"/>
      <c r="M42" s="8"/>
    </row>
    <row r="43" spans="1:22" x14ac:dyDescent="0.25">
      <c r="A43" s="8" t="s">
        <v>82</v>
      </c>
      <c r="B43" s="8"/>
      <c r="C43" s="8"/>
      <c r="D43" s="8"/>
      <c r="E43" s="8"/>
      <c r="F43" s="8"/>
      <c r="G43" s="8"/>
      <c r="H43" s="8"/>
      <c r="I43" s="8"/>
      <c r="J43" s="8"/>
      <c r="K43" s="8"/>
      <c r="L43" s="8"/>
      <c r="M43" s="8"/>
    </row>
    <row r="44" spans="1:22" x14ac:dyDescent="0.25">
      <c r="A44" s="8" t="s">
        <v>80</v>
      </c>
      <c r="B44" s="8"/>
      <c r="C44" s="8"/>
      <c r="D44" s="8"/>
      <c r="E44" s="8"/>
      <c r="F44" s="8"/>
      <c r="G44" s="8"/>
      <c r="H44" s="8"/>
      <c r="I44" s="8"/>
      <c r="J44" s="8"/>
      <c r="K44" s="8"/>
      <c r="L44" s="8"/>
      <c r="M44" s="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3D82-E310-4833-BDC3-806877A23215}">
  <dimension ref="A1:V54"/>
  <sheetViews>
    <sheetView zoomScaleNormal="100" workbookViewId="0">
      <selection activeCell="I21" sqref="I21"/>
    </sheetView>
  </sheetViews>
  <sheetFormatPr defaultRowHeight="15" x14ac:dyDescent="0.25"/>
  <cols>
    <col min="1" max="1" width="15.42578125" bestFit="1" customWidth="1"/>
    <col min="2" max="2" width="12.7109375" bestFit="1" customWidth="1"/>
    <col min="3" max="3" width="14.5703125" bestFit="1" customWidth="1"/>
    <col min="4" max="4" width="14.7109375" bestFit="1" customWidth="1"/>
    <col min="5" max="5" width="18" bestFit="1" customWidth="1"/>
    <col min="6" max="6" width="16" bestFit="1" customWidth="1"/>
    <col min="7" max="7" width="20.7109375" bestFit="1" customWidth="1"/>
    <col min="8" max="8" width="16.28515625" bestFit="1" customWidth="1"/>
    <col min="9" max="9" width="17.7109375" bestFit="1" customWidth="1"/>
    <col min="10" max="10" width="16.5703125" bestFit="1" customWidth="1"/>
    <col min="11" max="11" width="14.140625" bestFit="1" customWidth="1"/>
    <col min="12" max="12" width="15" bestFit="1" customWidth="1"/>
    <col min="13" max="13" width="16.28515625" bestFit="1" customWidth="1"/>
    <col min="14" max="14" width="14.42578125" bestFit="1" customWidth="1"/>
    <col min="15" max="15" width="19.42578125" bestFit="1" customWidth="1"/>
    <col min="16" max="16" width="24.7109375" bestFit="1" customWidth="1"/>
    <col min="17" max="17" width="15.85546875" bestFit="1" customWidth="1"/>
    <col min="18" max="18" width="15.28515625" bestFit="1" customWidth="1"/>
    <col min="19" max="19" width="10.140625" bestFit="1" customWidth="1"/>
    <col min="20" max="20" width="12.7109375" bestFit="1" customWidth="1"/>
    <col min="21" max="21" width="8.28515625" bestFit="1" customWidth="1"/>
    <col min="22" max="22" width="9.5703125" bestFit="1" customWidth="1"/>
  </cols>
  <sheetData>
    <row r="1" spans="1:22" ht="15.75" thickBot="1" x14ac:dyDescent="0.3">
      <c r="A1" s="27" t="s">
        <v>118</v>
      </c>
      <c r="B1" s="29" t="s">
        <v>101</v>
      </c>
      <c r="C1" s="29"/>
      <c r="D1" s="29"/>
      <c r="E1" s="29"/>
      <c r="F1" s="29"/>
      <c r="G1" s="30"/>
      <c r="H1" s="28" t="s">
        <v>106</v>
      </c>
      <c r="I1" s="29"/>
      <c r="J1" s="29"/>
      <c r="K1" s="30"/>
      <c r="L1" s="28" t="s">
        <v>110</v>
      </c>
      <c r="M1" s="29"/>
      <c r="N1" s="29"/>
      <c r="O1" s="29"/>
      <c r="P1" s="30"/>
      <c r="Q1" s="27" t="s">
        <v>4</v>
      </c>
      <c r="R1" s="28" t="s">
        <v>114</v>
      </c>
      <c r="S1" s="29"/>
      <c r="T1" s="29"/>
      <c r="U1" s="29"/>
      <c r="V1" s="30"/>
    </row>
    <row r="2" spans="1:22" ht="15.75" thickBot="1" x14ac:dyDescent="0.3">
      <c r="A2" s="26" t="s">
        <v>118</v>
      </c>
      <c r="B2" s="26" t="s">
        <v>101</v>
      </c>
      <c r="C2" s="26" t="s">
        <v>102</v>
      </c>
      <c r="D2" s="26" t="s">
        <v>5</v>
      </c>
      <c r="E2" s="26" t="s">
        <v>103</v>
      </c>
      <c r="F2" s="26" t="s">
        <v>104</v>
      </c>
      <c r="G2" s="26" t="s">
        <v>105</v>
      </c>
      <c r="H2" s="26" t="s">
        <v>106</v>
      </c>
      <c r="I2" s="26" t="s">
        <v>109</v>
      </c>
      <c r="J2" s="26" t="s">
        <v>107</v>
      </c>
      <c r="K2" s="26" t="s">
        <v>108</v>
      </c>
      <c r="L2" s="26" t="s">
        <v>110</v>
      </c>
      <c r="M2" s="26" t="s">
        <v>0</v>
      </c>
      <c r="N2" s="26" t="s">
        <v>111</v>
      </c>
      <c r="O2" s="26" t="s">
        <v>112</v>
      </c>
      <c r="P2" s="26" t="s">
        <v>113</v>
      </c>
      <c r="Q2" s="26" t="s">
        <v>4</v>
      </c>
      <c r="R2" s="26" t="s">
        <v>114</v>
      </c>
      <c r="S2" s="26" t="s">
        <v>2</v>
      </c>
      <c r="T2" s="26" t="s">
        <v>115</v>
      </c>
      <c r="U2" s="26" t="s">
        <v>116</v>
      </c>
      <c r="V2" s="26" t="s">
        <v>117</v>
      </c>
    </row>
    <row r="3" spans="1:22" x14ac:dyDescent="0.25">
      <c r="A3" t="s">
        <v>12</v>
      </c>
      <c r="B3">
        <f>MATCH($A3,QualityOfLife,0)</f>
        <v>14</v>
      </c>
      <c r="C3">
        <f>MATCH($A3,LeisureOptions,0)</f>
        <v>9</v>
      </c>
      <c r="D3">
        <f>MATCH($A3,TravelTransit,0)</f>
        <v>32</v>
      </c>
      <c r="E3">
        <f>MATCH($A3,HealthWellBeing,0)</f>
        <v>13</v>
      </c>
      <c r="F3">
        <f>MATCH($A3,SafetySecurity,0)</f>
        <v>14</v>
      </c>
      <c r="G3">
        <f>MATCH($A3,EnvironmentClimate,0)</f>
        <v>6</v>
      </c>
      <c r="H3">
        <f>MATCH($A3,EaseOfSettlingIn,0)</f>
        <v>17</v>
      </c>
      <c r="I3">
        <f>MATCH($A3,CultureWelcome,0)</f>
        <v>15</v>
      </c>
      <c r="J3">
        <f>MATCH($A3,LocalFriendliness,0)</f>
        <v>20</v>
      </c>
      <c r="K3">
        <f>MATCH($A3,FindingFriends,0)</f>
        <v>23</v>
      </c>
      <c r="L3">
        <f>MATCH($A3,WorkingAbroad,0)</f>
        <v>2</v>
      </c>
      <c r="M3">
        <f>MATCH($A3,CareerProspects,0)</f>
        <v>5</v>
      </c>
      <c r="N3">
        <f>MATCH($A3,WorkLeisure,0)</f>
        <v>5</v>
      </c>
      <c r="O3">
        <f>MATCH($A3,SalaryJobSecurity,0)</f>
        <v>13</v>
      </c>
      <c r="P3">
        <f>MATCH($A3,WorkCultureSatisfaction,0)</f>
        <v>6</v>
      </c>
      <c r="Q3">
        <f>MATCH($A3,PersonalFinance,0)</f>
        <v>30</v>
      </c>
      <c r="R3">
        <f>MATCH($A3,ExpatEssentials,0)</f>
        <v>16</v>
      </c>
      <c r="S3">
        <f>MATCH($A3,DigitalLife,0)</f>
        <v>18</v>
      </c>
      <c r="T3">
        <f>MATCH($A3,AdminTopics,0)</f>
        <v>9</v>
      </c>
      <c r="U3">
        <f>MATCH($A3,Housing,0)</f>
        <v>41</v>
      </c>
      <c r="V3">
        <f>MATCH($A3,Language,0)</f>
        <v>11</v>
      </c>
    </row>
    <row r="4" spans="1:22" x14ac:dyDescent="0.25">
      <c r="A4" t="s">
        <v>11</v>
      </c>
      <c r="B4">
        <f>MATCH($A4,QualityOfLife,0)</f>
        <v>3</v>
      </c>
      <c r="C4">
        <f>MATCH($A4,LeisureOptions,0)</f>
        <v>21</v>
      </c>
      <c r="D4">
        <f>MATCH($A4,TravelTransit,0)</f>
        <v>2</v>
      </c>
      <c r="E4">
        <f>MATCH($A4,HealthWellBeing,0)</f>
        <v>3</v>
      </c>
      <c r="F4">
        <f>MATCH($A4,SafetySecurity,0)</f>
        <v>21</v>
      </c>
      <c r="G4">
        <f>MATCH($A4,EnvironmentClimate,0)</f>
        <v>5</v>
      </c>
      <c r="H4">
        <f>MATCH($A4,EaseOfSettlingIn,0)</f>
        <v>49</v>
      </c>
      <c r="I4">
        <f>MATCH($A4,CultureWelcome,0)</f>
        <v>47</v>
      </c>
      <c r="J4">
        <f>MATCH($A4,LocalFriendliness,0)</f>
        <v>51</v>
      </c>
      <c r="K4">
        <f>MATCH($A4,FindingFriends,0)</f>
        <v>41</v>
      </c>
      <c r="L4">
        <f>MATCH($A4,WorkingAbroad,0)</f>
        <v>19</v>
      </c>
      <c r="M4">
        <f>MATCH($A4,CareerProspects,0)</f>
        <v>25</v>
      </c>
      <c r="N4">
        <f>MATCH($A4,WorkLeisure,0)</f>
        <v>11</v>
      </c>
      <c r="O4">
        <f>MATCH($A4,SalaryJobSecurity,0)</f>
        <v>8</v>
      </c>
      <c r="P4">
        <f>MATCH($A4,WorkCultureSatisfaction,0)</f>
        <v>28</v>
      </c>
      <c r="Q4">
        <f>MATCH($A4,PersonalFinance,0)</f>
        <v>16</v>
      </c>
      <c r="R4">
        <f>MATCH($A4,ExpatEssentials,0)</f>
        <v>32</v>
      </c>
      <c r="S4">
        <f>MATCH($A4,DigitalLife,0)</f>
        <v>29</v>
      </c>
      <c r="T4">
        <f>MATCH($A4,AdminTopics,0)</f>
        <v>27</v>
      </c>
      <c r="U4">
        <f>MATCH($A4,Housing,0)</f>
        <v>25</v>
      </c>
      <c r="V4">
        <f>MATCH($A4,Language,0)</f>
        <v>38</v>
      </c>
    </row>
    <row r="5" spans="1:22" x14ac:dyDescent="0.25">
      <c r="A5" t="s">
        <v>45</v>
      </c>
      <c r="B5">
        <f>MATCH($A5,QualityOfLife,0)</f>
        <v>23</v>
      </c>
      <c r="C5">
        <f>MATCH($A5,LeisureOptions,0)</f>
        <v>17</v>
      </c>
      <c r="D5">
        <f>MATCH($A5,TravelTransit,0)</f>
        <v>28</v>
      </c>
      <c r="E5">
        <f>MATCH($A5,HealthWellBeing,0)</f>
        <v>14</v>
      </c>
      <c r="F5">
        <f>MATCH($A5,SafetySecurity,0)</f>
        <v>18</v>
      </c>
      <c r="G5">
        <f>MATCH($A5,EnvironmentClimate,0)</f>
        <v>39</v>
      </c>
      <c r="H5">
        <f>MATCH($A5,EaseOfSettlingIn,0)</f>
        <v>12</v>
      </c>
      <c r="I5">
        <f>MATCH($A5,CultureWelcome,0)</f>
        <v>11</v>
      </c>
      <c r="J5">
        <f>MATCH($A5,LocalFriendliness,0)</f>
        <v>10</v>
      </c>
      <c r="K5">
        <f>MATCH($A5,FindingFriends,0)</f>
        <v>17</v>
      </c>
      <c r="L5">
        <f>MATCH($A5,WorkingAbroad,0)</f>
        <v>30</v>
      </c>
      <c r="M5">
        <f>MATCH($A5,CareerProspects,0)</f>
        <v>37</v>
      </c>
      <c r="N5">
        <f>MATCH($A5,WorkLeisure,0)</f>
        <v>30</v>
      </c>
      <c r="O5">
        <f>MATCH($A5,SalaryJobSecurity,0)</f>
        <v>31</v>
      </c>
      <c r="P5">
        <f>MATCH($A5,WorkCultureSatisfaction,0)</f>
        <v>18</v>
      </c>
      <c r="Q5">
        <f>MATCH($A5,PersonalFinance,0)</f>
        <v>46</v>
      </c>
      <c r="R5">
        <f>MATCH($A5,ExpatEssentials,0)</f>
        <v>1</v>
      </c>
      <c r="S5">
        <f>MATCH($A5,DigitalLife,0)</f>
        <v>11</v>
      </c>
      <c r="T5">
        <f>MATCH($A5,AdminTopics,0)</f>
        <v>2</v>
      </c>
      <c r="U5">
        <f>MATCH($A5,Housing,0)</f>
        <v>10</v>
      </c>
      <c r="V5">
        <f>MATCH($A5,Language,0)</f>
        <v>4</v>
      </c>
    </row>
    <row r="6" spans="1:22" x14ac:dyDescent="0.25">
      <c r="A6" t="s">
        <v>46</v>
      </c>
      <c r="B6">
        <f>MATCH($A6,QualityOfLife,0)</f>
        <v>26</v>
      </c>
      <c r="C6">
        <f>MATCH($A6,LeisureOptions,0)</f>
        <v>37</v>
      </c>
      <c r="D6">
        <f>MATCH($A6,TravelTransit,0)</f>
        <v>27</v>
      </c>
      <c r="E6">
        <f>MATCH($A6,HealthWellBeing,0)</f>
        <v>6</v>
      </c>
      <c r="F6">
        <f>MATCH($A6,SafetySecurity,0)</f>
        <v>26</v>
      </c>
      <c r="G6">
        <f>MATCH($A6,EnvironmentClimate,0)</f>
        <v>40</v>
      </c>
      <c r="H6">
        <f>MATCH($A6,EaseOfSettlingIn,0)</f>
        <v>38</v>
      </c>
      <c r="I6">
        <f>MATCH($A6,CultureWelcome,0)</f>
        <v>38</v>
      </c>
      <c r="J6">
        <f>MATCH($A6,LocalFriendliness,0)</f>
        <v>33</v>
      </c>
      <c r="K6">
        <f>MATCH($A6,FindingFriends,0)</f>
        <v>42</v>
      </c>
      <c r="L6">
        <f>MATCH($A6,WorkingAbroad,0)</f>
        <v>10</v>
      </c>
      <c r="M6">
        <f>MATCH($A6,CareerProspects,0)</f>
        <v>12</v>
      </c>
      <c r="N6">
        <f>MATCH($A6,WorkLeisure,0)</f>
        <v>20</v>
      </c>
      <c r="O6">
        <f>MATCH($A6,SalaryJobSecurity,0)</f>
        <v>12</v>
      </c>
      <c r="P6">
        <f>MATCH($A6,WorkCultureSatisfaction,0)</f>
        <v>12</v>
      </c>
      <c r="Q6">
        <f>MATCH($A6,PersonalFinance,0)</f>
        <v>23</v>
      </c>
      <c r="R6">
        <f>MATCH($A6,ExpatEssentials,0)</f>
        <v>22</v>
      </c>
      <c r="S6">
        <f>MATCH($A6,DigitalLife,0)</f>
        <v>30</v>
      </c>
      <c r="T6">
        <f>MATCH($A6,AdminTopics,0)</f>
        <v>26</v>
      </c>
      <c r="U6">
        <f>MATCH($A6,Housing,0)</f>
        <v>29</v>
      </c>
      <c r="V6">
        <f>MATCH($A6,Language,0)</f>
        <v>24</v>
      </c>
    </row>
    <row r="7" spans="1:22" x14ac:dyDescent="0.25">
      <c r="A7" t="s">
        <v>39</v>
      </c>
      <c r="B7">
        <f>MATCH($A7,QualityOfLife,0)</f>
        <v>42</v>
      </c>
      <c r="C7">
        <f>MATCH($A7,LeisureOptions,0)</f>
        <v>10</v>
      </c>
      <c r="D7">
        <f>MATCH($A7,TravelTransit,0)</f>
        <v>48</v>
      </c>
      <c r="E7">
        <f>MATCH($A7,HealthWellBeing,0)</f>
        <v>36</v>
      </c>
      <c r="F7">
        <f>MATCH($A7,SafetySecurity,0)</f>
        <v>45</v>
      </c>
      <c r="G7">
        <f>MATCH($A7,EnvironmentClimate,0)</f>
        <v>33</v>
      </c>
      <c r="H7">
        <f>MATCH($A7,EaseOfSettlingIn,0)</f>
        <v>4</v>
      </c>
      <c r="I7">
        <f>MATCH($A7,CultureWelcome,0)</f>
        <v>3</v>
      </c>
      <c r="J7">
        <f>MATCH($A7,LocalFriendliness,0)</f>
        <v>5</v>
      </c>
      <c r="K7">
        <f>MATCH($A7,FindingFriends,0)</f>
        <v>4</v>
      </c>
      <c r="L7">
        <f>MATCH($A7,WorkingAbroad,0)</f>
        <v>38</v>
      </c>
      <c r="M7">
        <f>MATCH($A7,CareerProspects,0)</f>
        <v>34</v>
      </c>
      <c r="N7">
        <f>MATCH($A7,WorkLeisure,0)</f>
        <v>23</v>
      </c>
      <c r="O7">
        <f>MATCH($A7,SalaryJobSecurity,0)</f>
        <v>48</v>
      </c>
      <c r="P7">
        <f>MATCH($A7,WorkCultureSatisfaction,0)</f>
        <v>25</v>
      </c>
      <c r="Q7">
        <f>MATCH($A7,PersonalFinance,0)</f>
        <v>18</v>
      </c>
      <c r="R7">
        <f>MATCH($A7,ExpatEssentials,0)</f>
        <v>31</v>
      </c>
      <c r="S7">
        <f>MATCH($A7,DigitalLife,0)</f>
        <v>23</v>
      </c>
      <c r="T7">
        <f>MATCH($A7,AdminTopics,0)</f>
        <v>44</v>
      </c>
      <c r="U7">
        <f>MATCH($A7,Housing,0)</f>
        <v>17</v>
      </c>
      <c r="V7">
        <f>MATCH($A7,Language,0)</f>
        <v>36</v>
      </c>
    </row>
    <row r="8" spans="1:22" x14ac:dyDescent="0.25">
      <c r="A8" t="s">
        <v>16</v>
      </c>
      <c r="B8">
        <f>MATCH($A8,QualityOfLife,0)</f>
        <v>19</v>
      </c>
      <c r="C8">
        <f>MATCH($A8,LeisureOptions,0)</f>
        <v>20</v>
      </c>
      <c r="D8">
        <f>MATCH($A8,TravelTransit,0)</f>
        <v>30</v>
      </c>
      <c r="E8">
        <f>MATCH($A8,HealthWellBeing,0)</f>
        <v>30</v>
      </c>
      <c r="F8">
        <f>MATCH($A8,SafetySecurity,0)</f>
        <v>11</v>
      </c>
      <c r="G8">
        <f>MATCH($A8,EnvironmentClimate,0)</f>
        <v>10</v>
      </c>
      <c r="H8">
        <f>MATCH($A8,EaseOfSettlingIn,0)</f>
        <v>28</v>
      </c>
      <c r="I8">
        <f>MATCH($A8,CultureWelcome,0)</f>
        <v>20</v>
      </c>
      <c r="J8">
        <f>MATCH($A8,LocalFriendliness,0)</f>
        <v>21</v>
      </c>
      <c r="K8">
        <f>MATCH($A8,FindingFriends,0)</f>
        <v>40</v>
      </c>
      <c r="L8">
        <f>MATCH($A8,WorkingAbroad,0)</f>
        <v>11</v>
      </c>
      <c r="M8">
        <f>MATCH($A8,CareerProspects,0)</f>
        <v>14</v>
      </c>
      <c r="N8">
        <f>MATCH($A8,WorkLeisure,0)</f>
        <v>19</v>
      </c>
      <c r="O8">
        <f>MATCH($A8,SalaryJobSecurity,0)</f>
        <v>23</v>
      </c>
      <c r="P8">
        <f>MATCH($A8,WorkCultureSatisfaction,0)</f>
        <v>7</v>
      </c>
      <c r="Q8">
        <f>MATCH($A8,PersonalFinance,0)</f>
        <v>48</v>
      </c>
      <c r="R8">
        <f>MATCH($A8,ExpatEssentials,0)</f>
        <v>10</v>
      </c>
      <c r="S8">
        <f>MATCH($A8,DigitalLife,0)</f>
        <v>8</v>
      </c>
      <c r="T8">
        <f>MATCH($A8,AdminTopics,0)</f>
        <v>6</v>
      </c>
      <c r="U8">
        <f>MATCH($A8,Housing,0)</f>
        <v>43</v>
      </c>
      <c r="V8">
        <f>MATCH($A8,Language,0)</f>
        <v>9</v>
      </c>
    </row>
    <row r="9" spans="1:22" x14ac:dyDescent="0.25">
      <c r="A9" t="s">
        <v>51</v>
      </c>
      <c r="B9">
        <f>MATCH($A9,QualityOfLife,0)</f>
        <v>33</v>
      </c>
      <c r="C9">
        <f>MATCH($A9,LeisureOptions,0)</f>
        <v>33</v>
      </c>
      <c r="D9">
        <f>MATCH($A9,TravelTransit,0)</f>
        <v>16</v>
      </c>
      <c r="E9">
        <f>MATCH($A9,HealthWellBeing,0)</f>
        <v>35</v>
      </c>
      <c r="F9">
        <f>MATCH($A9,SafetySecurity,0)</f>
        <v>39</v>
      </c>
      <c r="G9">
        <f>MATCH($A9,EnvironmentClimate,0)</f>
        <v>45</v>
      </c>
      <c r="H9">
        <f>MATCH($A9,EaseOfSettlingIn,0)</f>
        <v>30</v>
      </c>
      <c r="I9">
        <f>MATCH($A9,CultureWelcome,0)</f>
        <v>43</v>
      </c>
      <c r="J9">
        <f>MATCH($A9,LocalFriendliness,0)</f>
        <v>25</v>
      </c>
      <c r="K9">
        <f>MATCH($A9,FindingFriends,0)</f>
        <v>21</v>
      </c>
      <c r="L9">
        <f>MATCH($A9,WorkingAbroad,0)</f>
        <v>26</v>
      </c>
      <c r="M9">
        <f>MATCH($A9,CareerProspects,0)</f>
        <v>16</v>
      </c>
      <c r="N9">
        <f>MATCH($A9,WorkLeisure,0)</f>
        <v>40</v>
      </c>
      <c r="O9">
        <f>MATCH($A9,SalaryJobSecurity,0)</f>
        <v>10</v>
      </c>
      <c r="P9">
        <f>MATCH($A9,WorkCultureSatisfaction,0)</f>
        <v>45</v>
      </c>
      <c r="Q9">
        <f>MATCH($A9,PersonalFinance,0)</f>
        <v>9</v>
      </c>
      <c r="R9">
        <f>MATCH($A9,ExpatEssentials,0)</f>
        <v>50</v>
      </c>
      <c r="S9">
        <f>MATCH($A9,DigitalLife,0)</f>
        <v>52</v>
      </c>
      <c r="T9">
        <f>MATCH($A9,AdminTopics,0)</f>
        <v>48</v>
      </c>
      <c r="U9">
        <f>MATCH($A9,Housing,0)</f>
        <v>20</v>
      </c>
      <c r="V9">
        <f>MATCH($A9,Language,0)</f>
        <v>46</v>
      </c>
    </row>
    <row r="10" spans="1:22" x14ac:dyDescent="0.25">
      <c r="A10" t="s">
        <v>40</v>
      </c>
      <c r="B10">
        <f>MATCH($A10,QualityOfLife,0)</f>
        <v>37</v>
      </c>
      <c r="C10">
        <f>MATCH($A10,LeisureOptions,0)</f>
        <v>39</v>
      </c>
      <c r="D10">
        <f>MATCH($A10,TravelTransit,0)</f>
        <v>44</v>
      </c>
      <c r="E10">
        <f>MATCH($A10,HealthWellBeing,0)</f>
        <v>26</v>
      </c>
      <c r="F10">
        <f>MATCH($A10,SafetySecurity,0)</f>
        <v>28</v>
      </c>
      <c r="G10">
        <f>MATCH($A10,EnvironmentClimate,0)</f>
        <v>34</v>
      </c>
      <c r="H10">
        <f>MATCH($A10,EaseOfSettlingIn,0)</f>
        <v>27</v>
      </c>
      <c r="I10">
        <f>MATCH($A10,CultureWelcome,0)</f>
        <v>29</v>
      </c>
      <c r="J10">
        <f>MATCH($A10,LocalFriendliness,0)</f>
        <v>31</v>
      </c>
      <c r="K10">
        <f>MATCH($A10,FindingFriends,0)</f>
        <v>28</v>
      </c>
      <c r="L10">
        <f>MATCH($A10,WorkingAbroad,0)</f>
        <v>49</v>
      </c>
      <c r="M10">
        <f>MATCH($A10,CareerProspects,0)</f>
        <v>50</v>
      </c>
      <c r="N10">
        <f>MATCH($A10,WorkLeisure,0)</f>
        <v>49</v>
      </c>
      <c r="O10">
        <f>MATCH($A10,SalaryJobSecurity,0)</f>
        <v>43</v>
      </c>
      <c r="P10">
        <f>MATCH($A10,WorkCultureSatisfaction,0)</f>
        <v>51</v>
      </c>
      <c r="Q10">
        <f>MATCH($A10,PersonalFinance,0)</f>
        <v>47</v>
      </c>
      <c r="R10">
        <f>MATCH($A10,ExpatEssentials,0)</f>
        <v>34</v>
      </c>
      <c r="S10">
        <f>MATCH($A10,DigitalLife,0)</f>
        <v>39</v>
      </c>
      <c r="T10">
        <f>MATCH($A10,AdminTopics,0)</f>
        <v>37</v>
      </c>
      <c r="U10">
        <f>MATCH($A10,Housing,0)</f>
        <v>30</v>
      </c>
      <c r="V10">
        <f>MATCH($A10,Language,0)</f>
        <v>25</v>
      </c>
    </row>
    <row r="11" spans="1:22" x14ac:dyDescent="0.25">
      <c r="A11" t="s">
        <v>28</v>
      </c>
      <c r="B11">
        <f>MATCH($A11,QualityOfLife,0)</f>
        <v>13</v>
      </c>
      <c r="C11">
        <f>MATCH($A11,LeisureOptions,0)</f>
        <v>15</v>
      </c>
      <c r="D11">
        <f>MATCH($A11,TravelTransit,0)</f>
        <v>3</v>
      </c>
      <c r="E11">
        <f>MATCH($A11,HealthWellBeing,0)</f>
        <v>28</v>
      </c>
      <c r="F11">
        <f>MATCH($A11,SafetySecurity,0)</f>
        <v>16</v>
      </c>
      <c r="G11">
        <f>MATCH($A11,EnvironmentClimate,0)</f>
        <v>22</v>
      </c>
      <c r="H11">
        <f>MATCH($A11,EaseOfSettlingIn,0)</f>
        <v>42</v>
      </c>
      <c r="I11">
        <f>MATCH($A11,CultureWelcome,0)</f>
        <v>42</v>
      </c>
      <c r="J11">
        <f>MATCH($A11,LocalFriendliness,0)</f>
        <v>50</v>
      </c>
      <c r="K11">
        <f>MATCH($A11,FindingFriends,0)</f>
        <v>30</v>
      </c>
      <c r="L11">
        <f>MATCH($A11,WorkingAbroad,0)</f>
        <v>13</v>
      </c>
      <c r="M11">
        <f>MATCH($A11,CareerProspects,0)</f>
        <v>13</v>
      </c>
      <c r="N11">
        <f>MATCH($A11,WorkLeisure,0)</f>
        <v>7</v>
      </c>
      <c r="O11">
        <f>MATCH($A11,SalaryJobSecurity,0)</f>
        <v>18</v>
      </c>
      <c r="P11">
        <f>MATCH($A11,WorkCultureSatisfaction,0)</f>
        <v>17</v>
      </c>
      <c r="Q11">
        <f>MATCH($A11,PersonalFinance,0)</f>
        <v>12</v>
      </c>
      <c r="R11">
        <f>MATCH($A11,ExpatEssentials,0)</f>
        <v>45</v>
      </c>
      <c r="S11">
        <f>MATCH($A11,DigitalLife,0)</f>
        <v>33</v>
      </c>
      <c r="T11">
        <f>MATCH($A11,AdminTopics,0)</f>
        <v>31</v>
      </c>
      <c r="U11">
        <f>MATCH($A11,Housing,0)</f>
        <v>38</v>
      </c>
      <c r="V11">
        <f>MATCH($A11,Language,0)</f>
        <v>51</v>
      </c>
    </row>
    <row r="12" spans="1:22" x14ac:dyDescent="0.25">
      <c r="A12" t="s">
        <v>18</v>
      </c>
      <c r="B12">
        <f>MATCH($A12,QualityOfLife,0)</f>
        <v>8</v>
      </c>
      <c r="C12">
        <f>MATCH($A12,LeisureOptions,0)</f>
        <v>36</v>
      </c>
      <c r="D12">
        <f>MATCH($A12,TravelTransit,0)</f>
        <v>17</v>
      </c>
      <c r="E12">
        <f>MATCH($A12,HealthWellBeing,0)</f>
        <v>12</v>
      </c>
      <c r="F12">
        <f>MATCH($A12,SafetySecurity,0)</f>
        <v>1</v>
      </c>
      <c r="G12">
        <f>MATCH($A12,EnvironmentClimate,0)</f>
        <v>12</v>
      </c>
      <c r="H12">
        <f>MATCH($A12,EaseOfSettlingIn,0)</f>
        <v>47</v>
      </c>
      <c r="I12">
        <f>MATCH($A12,CultureWelcome,0)</f>
        <v>45</v>
      </c>
      <c r="J12">
        <f>MATCH($A12,LocalFriendliness,0)</f>
        <v>45</v>
      </c>
      <c r="K12">
        <f>MATCH($A12,FindingFriends,0)</f>
        <v>48</v>
      </c>
      <c r="L12">
        <f>MATCH($A12,WorkingAbroad,0)</f>
        <v>1</v>
      </c>
      <c r="M12">
        <f>MATCH($A12,CareerProspects,0)</f>
        <v>30</v>
      </c>
      <c r="N12">
        <f>MATCH($A12,WorkLeisure,0)</f>
        <v>1</v>
      </c>
      <c r="O12">
        <f>MATCH($A12,SalaryJobSecurity,0)</f>
        <v>2</v>
      </c>
      <c r="P12">
        <f>MATCH($A12,WorkCultureSatisfaction,0)</f>
        <v>2</v>
      </c>
      <c r="Q12">
        <f>MATCH($A12,PersonalFinance,0)</f>
        <v>41</v>
      </c>
      <c r="R12">
        <f>MATCH($A12,ExpatEssentials,0)</f>
        <v>29</v>
      </c>
      <c r="S12">
        <f>MATCH($A12,DigitalLife,0)</f>
        <v>3</v>
      </c>
      <c r="T12">
        <f>MATCH($A12,AdminTopics,0)</f>
        <v>16</v>
      </c>
      <c r="U12">
        <f>MATCH($A12,Housing,0)</f>
        <v>45</v>
      </c>
      <c r="V12">
        <f>MATCH($A12,Language,0)</f>
        <v>33</v>
      </c>
    </row>
    <row r="13" spans="1:22" x14ac:dyDescent="0.25">
      <c r="A13" t="s">
        <v>54</v>
      </c>
      <c r="B13">
        <f>MATCH($A13,QualityOfLife,0)</f>
        <v>47</v>
      </c>
      <c r="C13">
        <f>MATCH($A13,LeisureOptions,0)</f>
        <v>31</v>
      </c>
      <c r="D13">
        <f>MATCH($A13,TravelTransit,0)</f>
        <v>38</v>
      </c>
      <c r="E13">
        <f>MATCH($A13,HealthWellBeing,0)</f>
        <v>38</v>
      </c>
      <c r="F13">
        <f>MATCH($A13,SafetySecurity,0)</f>
        <v>42</v>
      </c>
      <c r="G13">
        <f>MATCH($A13,EnvironmentClimate,0)</f>
        <v>48</v>
      </c>
      <c r="H13">
        <f>MATCH($A13,EaseOfSettlingIn,0)</f>
        <v>15</v>
      </c>
      <c r="I13">
        <f>MATCH($A13,CultureWelcome,0)</f>
        <v>17</v>
      </c>
      <c r="J13">
        <f>MATCH($A13,LocalFriendliness,0)</f>
        <v>15</v>
      </c>
      <c r="K13">
        <f>MATCH($A13,FindingFriends,0)</f>
        <v>14</v>
      </c>
      <c r="L13">
        <f>MATCH($A13,WorkingAbroad,0)</f>
        <v>40</v>
      </c>
      <c r="M13">
        <f>MATCH($A13,CareerProspects,0)</f>
        <v>22</v>
      </c>
      <c r="N13">
        <f>MATCH($A13,WorkLeisure,0)</f>
        <v>51</v>
      </c>
      <c r="O13">
        <f>MATCH($A13,SalaryJobSecurity,0)</f>
        <v>36</v>
      </c>
      <c r="P13">
        <f>MATCH($A13,WorkCultureSatisfaction,0)</f>
        <v>29</v>
      </c>
      <c r="Q13">
        <f>MATCH($A13,PersonalFinance,0)</f>
        <v>17</v>
      </c>
      <c r="R13">
        <f>MATCH($A13,ExpatEssentials,0)</f>
        <v>37</v>
      </c>
      <c r="S13">
        <f>MATCH($A13,DigitalLife,0)</f>
        <v>50</v>
      </c>
      <c r="T13">
        <f>MATCH($A13,AdminTopics,0)</f>
        <v>38</v>
      </c>
      <c r="U13">
        <f>MATCH($A13,Housing,0)</f>
        <v>7</v>
      </c>
      <c r="V13">
        <f>MATCH($A13,Language,0)</f>
        <v>32</v>
      </c>
    </row>
    <row r="14" spans="1:22" x14ac:dyDescent="0.25">
      <c r="A14" t="s">
        <v>15</v>
      </c>
      <c r="B14">
        <f>MATCH($A14,QualityOfLife,0)</f>
        <v>12</v>
      </c>
      <c r="C14">
        <f>MATCH($A14,LeisureOptions,0)</f>
        <v>32</v>
      </c>
      <c r="D14">
        <f>MATCH($A14,TravelTransit,0)</f>
        <v>9</v>
      </c>
      <c r="E14">
        <f>MATCH($A14,HealthWellBeing,0)</f>
        <v>24</v>
      </c>
      <c r="F14">
        <f>MATCH($A14,SafetySecurity,0)</f>
        <v>6</v>
      </c>
      <c r="G14">
        <f>MATCH($A14,EnvironmentClimate,0)</f>
        <v>9</v>
      </c>
      <c r="H14">
        <f>MATCH($A14,EaseOfSettlingIn,0)</f>
        <v>40</v>
      </c>
      <c r="I14">
        <f>MATCH($A14,CultureWelcome,0)</f>
        <v>32</v>
      </c>
      <c r="J14">
        <f>MATCH($A14,LocalFriendliness,0)</f>
        <v>46</v>
      </c>
      <c r="K14">
        <f>MATCH($A14,FindingFriends,0)</f>
        <v>39</v>
      </c>
      <c r="L14">
        <f>MATCH($A14,WorkingAbroad,0)</f>
        <v>6</v>
      </c>
      <c r="M14">
        <f>MATCH($A14,CareerProspects,0)</f>
        <v>24</v>
      </c>
      <c r="N14">
        <f>MATCH($A14,WorkLeisure,0)</f>
        <v>8</v>
      </c>
      <c r="O14">
        <f>MATCH($A14,SalaryJobSecurity,0)</f>
        <v>20</v>
      </c>
      <c r="P14">
        <f>MATCH($A14,WorkCultureSatisfaction,0)</f>
        <v>1</v>
      </c>
      <c r="Q14">
        <f>MATCH($A14,PersonalFinance,0)</f>
        <v>25</v>
      </c>
      <c r="R14">
        <f>MATCH($A14,ExpatEssentials,0)</f>
        <v>4</v>
      </c>
      <c r="S14">
        <f>MATCH($A14,DigitalLife,0)</f>
        <v>1</v>
      </c>
      <c r="T14">
        <f>MATCH($A14,AdminTopics,0)</f>
        <v>1</v>
      </c>
      <c r="U14">
        <f>MATCH($A14,Housing,0)</f>
        <v>27</v>
      </c>
      <c r="V14">
        <f>MATCH($A14,Language,0)</f>
        <v>27</v>
      </c>
    </row>
    <row r="15" spans="1:22" x14ac:dyDescent="0.25">
      <c r="A15" t="s">
        <v>7</v>
      </c>
      <c r="B15">
        <f>MATCH($A15,QualityOfLife,0)</f>
        <v>7</v>
      </c>
      <c r="C15">
        <f>MATCH($A15,LeisureOptions,0)</f>
        <v>42</v>
      </c>
      <c r="D15">
        <f>MATCH($A15,TravelTransit,0)</f>
        <v>22</v>
      </c>
      <c r="E15">
        <f>MATCH($A15,HealthWellBeing,0)</f>
        <v>16</v>
      </c>
      <c r="F15">
        <f>MATCH($A15,SafetySecurity,0)</f>
        <v>3</v>
      </c>
      <c r="G15">
        <f>MATCH($A15,EnvironmentClimate,0)</f>
        <v>1</v>
      </c>
      <c r="H15">
        <f>MATCH($A15,EaseOfSettlingIn,0)</f>
        <v>44</v>
      </c>
      <c r="I15">
        <f>MATCH($A15,CultureWelcome,0)</f>
        <v>40</v>
      </c>
      <c r="J15">
        <f>MATCH($A15,LocalFriendliness,0)</f>
        <v>36</v>
      </c>
      <c r="K15">
        <f>MATCH($A15,FindingFriends,0)</f>
        <v>47</v>
      </c>
      <c r="L15">
        <f>MATCH($A15,WorkingAbroad,0)</f>
        <v>20</v>
      </c>
      <c r="M15">
        <f>MATCH($A15,CareerProspects,0)</f>
        <v>44</v>
      </c>
      <c r="N15">
        <f>MATCH($A15,WorkLeisure,0)</f>
        <v>10</v>
      </c>
      <c r="O15">
        <f>MATCH($A15,SalaryJobSecurity,0)</f>
        <v>15</v>
      </c>
      <c r="P15">
        <f>MATCH($A15,WorkCultureSatisfaction,0)</f>
        <v>11</v>
      </c>
      <c r="Q15">
        <f>MATCH($A15,PersonalFinance,0)</f>
        <v>39</v>
      </c>
      <c r="R15">
        <f>MATCH($A15,ExpatEssentials,0)</f>
        <v>21</v>
      </c>
      <c r="S15">
        <f>MATCH($A15,DigitalLife,0)</f>
        <v>2</v>
      </c>
      <c r="T15">
        <f>MATCH($A15,AdminTopics,0)</f>
        <v>23</v>
      </c>
      <c r="U15">
        <f>MATCH($A15,Housing,0)</f>
        <v>28</v>
      </c>
      <c r="V15">
        <f>MATCH($A15,Language,0)</f>
        <v>43</v>
      </c>
    </row>
    <row r="16" spans="1:22" x14ac:dyDescent="0.25">
      <c r="A16" t="s">
        <v>22</v>
      </c>
      <c r="B16">
        <f>MATCH($A16,QualityOfLife,0)</f>
        <v>11</v>
      </c>
      <c r="C16">
        <f>MATCH($A16,LeisureOptions,0)</f>
        <v>18</v>
      </c>
      <c r="D16">
        <f>MATCH($A16,TravelTransit,0)</f>
        <v>23</v>
      </c>
      <c r="E16">
        <f>MATCH($A16,HealthWellBeing,0)</f>
        <v>5</v>
      </c>
      <c r="F16">
        <f>MATCH($A16,SafetySecurity,0)</f>
        <v>23</v>
      </c>
      <c r="G16">
        <f>MATCH($A16,EnvironmentClimate,0)</f>
        <v>16</v>
      </c>
      <c r="H16">
        <f>MATCH($A16,EaseOfSettlingIn,0)</f>
        <v>35</v>
      </c>
      <c r="I16">
        <f>MATCH($A16,CultureWelcome,0)</f>
        <v>24</v>
      </c>
      <c r="J16">
        <f>MATCH($A16,LocalFriendliness,0)</f>
        <v>38</v>
      </c>
      <c r="K16">
        <f>MATCH($A16,FindingFriends,0)</f>
        <v>36</v>
      </c>
      <c r="L16">
        <f>MATCH($A16,WorkingAbroad,0)</f>
        <v>24</v>
      </c>
      <c r="M16">
        <f>MATCH($A16,CareerProspects,0)</f>
        <v>27</v>
      </c>
      <c r="N16">
        <f>MATCH($A16,WorkLeisure,0)</f>
        <v>14</v>
      </c>
      <c r="O16">
        <f>MATCH($A16,SalaryJobSecurity,0)</f>
        <v>22</v>
      </c>
      <c r="P16">
        <f>MATCH($A16,WorkCultureSatisfaction,0)</f>
        <v>32</v>
      </c>
      <c r="Q16">
        <f>MATCH($A16,PersonalFinance,0)</f>
        <v>29</v>
      </c>
      <c r="R16">
        <f>MATCH($A16,ExpatEssentials,0)</f>
        <v>44</v>
      </c>
      <c r="S16">
        <f>MATCH($A16,DigitalLife,0)</f>
        <v>24</v>
      </c>
      <c r="T16">
        <f>MATCH($A16,AdminTopics,0)</f>
        <v>43</v>
      </c>
      <c r="U16">
        <f>MATCH($A16,Housing,0)</f>
        <v>36</v>
      </c>
      <c r="V16">
        <f>MATCH($A16,Language,0)</f>
        <v>45</v>
      </c>
    </row>
    <row r="17" spans="1:22" x14ac:dyDescent="0.25">
      <c r="A17" t="s">
        <v>19</v>
      </c>
      <c r="B17">
        <f>MATCH($A17,QualityOfLife,0)</f>
        <v>15</v>
      </c>
      <c r="C17">
        <f>MATCH($A17,LeisureOptions,0)</f>
        <v>38</v>
      </c>
      <c r="D17">
        <f>MATCH($A17,TravelTransit,0)</f>
        <v>20</v>
      </c>
      <c r="E17">
        <f>MATCH($A17,HealthWellBeing,0)</f>
        <v>17</v>
      </c>
      <c r="F17">
        <f>MATCH($A17,SafetySecurity,0)</f>
        <v>9</v>
      </c>
      <c r="G17">
        <f>MATCH($A17,EnvironmentClimate,0)</f>
        <v>13</v>
      </c>
      <c r="H17">
        <f>MATCH($A17,EaseOfSettlingIn,0)</f>
        <v>48</v>
      </c>
      <c r="I17">
        <f>MATCH($A17,CultureWelcome,0)</f>
        <v>50</v>
      </c>
      <c r="J17">
        <f>MATCH($A17,LocalFriendliness,0)</f>
        <v>48</v>
      </c>
      <c r="K17">
        <f>MATCH($A17,FindingFriends,0)</f>
        <v>46</v>
      </c>
      <c r="L17">
        <f>MATCH($A17,WorkingAbroad,0)</f>
        <v>12</v>
      </c>
      <c r="M17">
        <f>MATCH($A17,CareerProspects,0)</f>
        <v>11</v>
      </c>
      <c r="N17">
        <f>MATCH($A17,WorkLeisure,0)</f>
        <v>17</v>
      </c>
      <c r="O17">
        <f>MATCH($A17,SalaryJobSecurity,0)</f>
        <v>4</v>
      </c>
      <c r="P17">
        <f>MATCH($A17,WorkCultureSatisfaction,0)</f>
        <v>24</v>
      </c>
      <c r="Q17">
        <f>MATCH($A17,PersonalFinance,0)</f>
        <v>24</v>
      </c>
      <c r="R17">
        <f>MATCH($A17,ExpatEssentials,0)</f>
        <v>52</v>
      </c>
      <c r="S17">
        <f>MATCH($A17,DigitalLife,0)</f>
        <v>48</v>
      </c>
      <c r="T17">
        <f>MATCH($A17,AdminTopics,0)</f>
        <v>36</v>
      </c>
      <c r="U17">
        <f>MATCH($A17,Housing,0)</f>
        <v>47</v>
      </c>
      <c r="V17">
        <f>MATCH($A17,Language,0)</f>
        <v>49</v>
      </c>
    </row>
    <row r="18" spans="1:22" x14ac:dyDescent="0.25">
      <c r="A18" t="s">
        <v>37</v>
      </c>
      <c r="B18">
        <f>MATCH($A18,QualityOfLife,0)</f>
        <v>34</v>
      </c>
      <c r="C18">
        <f>MATCH($A18,LeisureOptions,0)</f>
        <v>14</v>
      </c>
      <c r="D18">
        <f>MATCH($A18,TravelTransit,0)</f>
        <v>39</v>
      </c>
      <c r="E18">
        <f>MATCH($A18,HealthWellBeing,0)</f>
        <v>45</v>
      </c>
      <c r="F18">
        <f>MATCH($A18,SafetySecurity,0)</f>
        <v>27</v>
      </c>
      <c r="G18">
        <f>MATCH($A18,EnvironmentClimate,0)</f>
        <v>31</v>
      </c>
      <c r="H18">
        <f>MATCH($A18,EaseOfSettlingIn,0)</f>
        <v>14</v>
      </c>
      <c r="I18">
        <f>MATCH($A18,CultureWelcome,0)</f>
        <v>12</v>
      </c>
      <c r="J18">
        <f>MATCH($A18,LocalFriendliness,0)</f>
        <v>16</v>
      </c>
      <c r="K18">
        <f>MATCH($A18,FindingFriends,0)</f>
        <v>15</v>
      </c>
      <c r="L18">
        <f>MATCH($A18,WorkingAbroad,0)</f>
        <v>48</v>
      </c>
      <c r="M18">
        <f>MATCH($A18,CareerProspects,0)</f>
        <v>51</v>
      </c>
      <c r="N18">
        <f>MATCH($A18,WorkLeisure,0)</f>
        <v>43</v>
      </c>
      <c r="O18">
        <f>MATCH($A18,SalaryJobSecurity,0)</f>
        <v>49</v>
      </c>
      <c r="P18">
        <f>MATCH($A18,WorkCultureSatisfaction,0)</f>
        <v>43</v>
      </c>
      <c r="Q18">
        <f>MATCH($A18,PersonalFinance,0)</f>
        <v>40</v>
      </c>
      <c r="R18">
        <f>MATCH($A18,ExpatEssentials,0)</f>
        <v>47</v>
      </c>
      <c r="S18">
        <f>MATCH($A18,DigitalLife,0)</f>
        <v>46</v>
      </c>
      <c r="T18">
        <f>MATCH($A18,AdminTopics,0)</f>
        <v>47</v>
      </c>
      <c r="U18">
        <f>MATCH($A18,Housing,0)</f>
        <v>26</v>
      </c>
      <c r="V18">
        <f>MATCH($A18,Language,0)</f>
        <v>39</v>
      </c>
    </row>
    <row r="19" spans="1:22" x14ac:dyDescent="0.25">
      <c r="A19" t="s">
        <v>53</v>
      </c>
      <c r="B19">
        <f>MATCH($A19,QualityOfLife,0)</f>
        <v>40</v>
      </c>
      <c r="C19">
        <f>MATCH($A19,LeisureOptions,0)</f>
        <v>24</v>
      </c>
      <c r="D19">
        <f>MATCH($A19,TravelTransit,0)</f>
        <v>26</v>
      </c>
      <c r="E19">
        <f>MATCH($A19,HealthWellBeing,0)</f>
        <v>27</v>
      </c>
      <c r="F19">
        <f>MATCH($A19,SafetySecurity,0)</f>
        <v>52</v>
      </c>
      <c r="G19">
        <f>MATCH($A19,EnvironmentClimate,0)</f>
        <v>47</v>
      </c>
      <c r="H19">
        <f>MATCH($A19,EaseOfSettlingIn,0)</f>
        <v>33</v>
      </c>
      <c r="I19">
        <f>MATCH($A19,CultureWelcome,0)</f>
        <v>36</v>
      </c>
      <c r="J19">
        <f>MATCH($A19,LocalFriendliness,0)</f>
        <v>37</v>
      </c>
      <c r="K19">
        <f>MATCH($A19,FindingFriends,0)</f>
        <v>25</v>
      </c>
      <c r="L19">
        <f>MATCH($A19,WorkingAbroad,0)</f>
        <v>41</v>
      </c>
      <c r="M19">
        <f>MATCH($A19,CareerProspects,0)</f>
        <v>17</v>
      </c>
      <c r="N19">
        <f>MATCH($A19,WorkLeisure,0)</f>
        <v>48</v>
      </c>
      <c r="O19">
        <f>MATCH($A19,SalaryJobSecurity,0)</f>
        <v>37</v>
      </c>
      <c r="P19">
        <f>MATCH($A19,WorkCultureSatisfaction,0)</f>
        <v>38</v>
      </c>
      <c r="Q19">
        <f>MATCH($A19,PersonalFinance,0)</f>
        <v>44</v>
      </c>
      <c r="R19">
        <f>MATCH($A19,ExpatEssentials,0)</f>
        <v>35</v>
      </c>
      <c r="S19">
        <f>MATCH($A19,DigitalLife,0)</f>
        <v>28</v>
      </c>
      <c r="T19">
        <f>MATCH($A19,AdminTopics,0)</f>
        <v>15</v>
      </c>
      <c r="U19">
        <f>MATCH($A19,Housing,0)</f>
        <v>46</v>
      </c>
      <c r="V19">
        <f>MATCH($A19,Language,0)</f>
        <v>26</v>
      </c>
    </row>
    <row r="20" spans="1:22" x14ac:dyDescent="0.25">
      <c r="A20" t="s">
        <v>31</v>
      </c>
      <c r="B20">
        <f>MATCH($A20,QualityOfLife,0)</f>
        <v>27</v>
      </c>
      <c r="C20">
        <f>MATCH($A20,LeisureOptions,0)</f>
        <v>6</v>
      </c>
      <c r="D20">
        <f>MATCH($A20,TravelTransit,0)</f>
        <v>18</v>
      </c>
      <c r="E20">
        <f>MATCH($A20,HealthWellBeing,0)</f>
        <v>47</v>
      </c>
      <c r="F20">
        <f>MATCH($A20,SafetySecurity,0)</f>
        <v>38</v>
      </c>
      <c r="G20">
        <f>MATCH($A20,EnvironmentClimate,0)</f>
        <v>25</v>
      </c>
      <c r="H20">
        <f>MATCH($A20,EaseOfSettlingIn,0)</f>
        <v>23</v>
      </c>
      <c r="I20">
        <f>MATCH($A20,CultureWelcome,0)</f>
        <v>28</v>
      </c>
      <c r="J20">
        <f>MATCH($A20,LocalFriendliness,0)</f>
        <v>32</v>
      </c>
      <c r="K20">
        <f>MATCH($A20,FindingFriends,0)</f>
        <v>13</v>
      </c>
      <c r="L20">
        <f>MATCH($A20,WorkingAbroad,0)</f>
        <v>34</v>
      </c>
      <c r="M20">
        <f>MATCH($A20,CareerProspects,0)</f>
        <v>31</v>
      </c>
      <c r="N20">
        <f>MATCH($A20,WorkLeisure,0)</f>
        <v>15</v>
      </c>
      <c r="O20">
        <f>MATCH($A20,SalaryJobSecurity,0)</f>
        <v>44</v>
      </c>
      <c r="P20">
        <f>MATCH($A20,WorkCultureSatisfaction,0)</f>
        <v>34</v>
      </c>
      <c r="Q20">
        <f>MATCH($A20,PersonalFinance,0)</f>
        <v>15</v>
      </c>
      <c r="R20">
        <f>MATCH($A20,ExpatEssentials,0)</f>
        <v>30</v>
      </c>
      <c r="S20">
        <f>MATCH($A20,DigitalLife,0)</f>
        <v>31</v>
      </c>
      <c r="T20">
        <f>MATCH($A20,AdminTopics,0)</f>
        <v>28</v>
      </c>
      <c r="U20">
        <f>MATCH($A20,Housing,0)</f>
        <v>9</v>
      </c>
      <c r="V20">
        <f>MATCH($A20,Language,0)</f>
        <v>50</v>
      </c>
    </row>
    <row r="21" spans="1:22" x14ac:dyDescent="0.25">
      <c r="A21" t="s">
        <v>57</v>
      </c>
      <c r="B21">
        <f>MATCH($A21,QualityOfLife,0)</f>
        <v>51</v>
      </c>
      <c r="C21">
        <f>MATCH($A21,LeisureOptions,0)</f>
        <v>48</v>
      </c>
      <c r="D21">
        <f>MATCH($A21,TravelTransit,0)</f>
        <v>51</v>
      </c>
      <c r="E21">
        <f>MATCH($A21,HealthWellBeing,0)</f>
        <v>19</v>
      </c>
      <c r="F21">
        <f>MATCH($A21,SafetySecurity,0)</f>
        <v>48</v>
      </c>
      <c r="G21">
        <f>MATCH($A21,EnvironmentClimate,0)</f>
        <v>51</v>
      </c>
      <c r="H21">
        <f>MATCH($A21,EaseOfSettlingIn,0)</f>
        <v>24</v>
      </c>
      <c r="I21">
        <f>MATCH($A21,CultureWelcome,0)</f>
        <v>35</v>
      </c>
      <c r="J21">
        <f>MATCH($A21,LocalFriendliness,0)</f>
        <v>19</v>
      </c>
      <c r="K21">
        <f>MATCH($A21,FindingFriends,0)</f>
        <v>26</v>
      </c>
      <c r="L21">
        <f>MATCH($A21,WorkingAbroad,0)</f>
        <v>33</v>
      </c>
      <c r="M21">
        <f>MATCH($A21,CareerProspects,0)</f>
        <v>21</v>
      </c>
      <c r="N21">
        <f>MATCH($A21,WorkLeisure,0)</f>
        <v>25</v>
      </c>
      <c r="O21">
        <f>MATCH($A21,SalaryJobSecurity,0)</f>
        <v>34</v>
      </c>
      <c r="P21">
        <f>MATCH($A21,WorkCultureSatisfaction,0)</f>
        <v>41</v>
      </c>
      <c r="Q21">
        <f>MATCH($A21,PersonalFinance,0)</f>
        <v>6</v>
      </c>
      <c r="R21">
        <f>MATCH($A21,ExpatEssentials,0)</f>
        <v>40</v>
      </c>
      <c r="S21">
        <f>MATCH($A21,DigitalLife,0)</f>
        <v>36</v>
      </c>
      <c r="T21">
        <f>MATCH($A21,AdminTopics,0)</f>
        <v>46</v>
      </c>
      <c r="U21">
        <f>MATCH($A21,Housing,0)</f>
        <v>18</v>
      </c>
      <c r="V21">
        <f>MATCH($A21,Language,0)</f>
        <v>35</v>
      </c>
    </row>
    <row r="22" spans="1:22" x14ac:dyDescent="0.25">
      <c r="A22" t="s">
        <v>48</v>
      </c>
      <c r="B22">
        <f>MATCH($A22,QualityOfLife,0)</f>
        <v>41</v>
      </c>
      <c r="C22">
        <f>MATCH($A22,LeisureOptions,0)</f>
        <v>12</v>
      </c>
      <c r="D22">
        <f>MATCH($A22,TravelTransit,0)</f>
        <v>41</v>
      </c>
      <c r="E22">
        <f>MATCH($A22,HealthWellBeing,0)</f>
        <v>48</v>
      </c>
      <c r="F22">
        <f>MATCH($A22,SafetySecurity,0)</f>
        <v>35</v>
      </c>
      <c r="G22">
        <f>MATCH($A22,EnvironmentClimate,0)</f>
        <v>42</v>
      </c>
      <c r="H22">
        <f>MATCH($A22,EaseOfSettlingIn,0)</f>
        <v>2</v>
      </c>
      <c r="I22">
        <f>MATCH($A22,CultureWelcome,0)</f>
        <v>2</v>
      </c>
      <c r="J22">
        <f>MATCH($A22,LocalFriendliness,0)</f>
        <v>2</v>
      </c>
      <c r="K22">
        <f>MATCH($A22,FindingFriends,0)</f>
        <v>2</v>
      </c>
      <c r="L22">
        <f>MATCH($A22,WorkingAbroad,0)</f>
        <v>28</v>
      </c>
      <c r="M22">
        <f>MATCH($A22,CareerProspects,0)</f>
        <v>26</v>
      </c>
      <c r="N22">
        <f>MATCH($A22,WorkLeisure,0)</f>
        <v>12</v>
      </c>
      <c r="O22">
        <f>MATCH($A22,SalaryJobSecurity,0)</f>
        <v>33</v>
      </c>
      <c r="P22">
        <f>MATCH($A22,WorkCultureSatisfaction,0)</f>
        <v>31</v>
      </c>
      <c r="Q22">
        <f>MATCH($A22,PersonalFinance,0)</f>
        <v>3</v>
      </c>
      <c r="R22">
        <f>MATCH($A22,ExpatEssentials,0)</f>
        <v>6</v>
      </c>
      <c r="S22">
        <f>MATCH($A22,DigitalLife,0)</f>
        <v>42</v>
      </c>
      <c r="T22">
        <f>MATCH($A22,AdminTopics,0)</f>
        <v>30</v>
      </c>
      <c r="U22">
        <f>MATCH($A22,Housing,0)</f>
        <v>2</v>
      </c>
      <c r="V22">
        <f>MATCH($A22,Language,0)</f>
        <v>6</v>
      </c>
    </row>
    <row r="23" spans="1:22" x14ac:dyDescent="0.25">
      <c r="A23" t="s">
        <v>25</v>
      </c>
      <c r="B23">
        <f>MATCH($A23,QualityOfLife,0)</f>
        <v>46</v>
      </c>
      <c r="C23">
        <f>MATCH($A23,LeisureOptions,0)</f>
        <v>44</v>
      </c>
      <c r="D23">
        <f>MATCH($A23,TravelTransit,0)</f>
        <v>43</v>
      </c>
      <c r="E23">
        <f>MATCH($A23,HealthWellBeing,0)</f>
        <v>52</v>
      </c>
      <c r="F23">
        <f>MATCH($A23,SafetySecurity,0)</f>
        <v>22</v>
      </c>
      <c r="G23">
        <f>MATCH($A23,EnvironmentClimate,0)</f>
        <v>19</v>
      </c>
      <c r="H23">
        <f>MATCH($A23,EaseOfSettlingIn,0)</f>
        <v>18</v>
      </c>
      <c r="I23">
        <f>MATCH($A23,CultureWelcome,0)</f>
        <v>18</v>
      </c>
      <c r="J23">
        <f>MATCH($A23,LocalFriendliness,0)</f>
        <v>12</v>
      </c>
      <c r="K23">
        <f>MATCH($A23,FindingFriends,0)</f>
        <v>31</v>
      </c>
      <c r="L23">
        <f>MATCH($A23,WorkingAbroad,0)</f>
        <v>3</v>
      </c>
      <c r="M23">
        <f>MATCH($A23,CareerProspects,0)</f>
        <v>2</v>
      </c>
      <c r="N23">
        <f>MATCH($A23,WorkLeisure,0)</f>
        <v>16</v>
      </c>
      <c r="O23">
        <f>MATCH($A23,SalaryJobSecurity,0)</f>
        <v>14</v>
      </c>
      <c r="P23">
        <f>MATCH($A23,WorkCultureSatisfaction,0)</f>
        <v>9</v>
      </c>
      <c r="Q23">
        <f>MATCH($A23,PersonalFinance,0)</f>
        <v>49</v>
      </c>
      <c r="R23">
        <f>MATCH($A23,ExpatEssentials,0)</f>
        <v>41</v>
      </c>
      <c r="S23">
        <f>MATCH($A23,DigitalLife,0)</f>
        <v>26</v>
      </c>
      <c r="T23">
        <f>MATCH($A23,AdminTopics,0)</f>
        <v>20</v>
      </c>
      <c r="U23">
        <f>MATCH($A23,Housing,0)</f>
        <v>52</v>
      </c>
      <c r="V23">
        <f>MATCH($A23,Language,0)</f>
        <v>15</v>
      </c>
    </row>
    <row r="24" spans="1:22" x14ac:dyDescent="0.25">
      <c r="A24" t="s">
        <v>36</v>
      </c>
      <c r="B24">
        <f>MATCH($A24,QualityOfLife,0)</f>
        <v>28</v>
      </c>
      <c r="C24">
        <f>MATCH($A24,LeisureOptions,0)</f>
        <v>19</v>
      </c>
      <c r="D24">
        <f>MATCH($A24,TravelTransit,0)</f>
        <v>31</v>
      </c>
      <c r="E24">
        <f>MATCH($A24,HealthWellBeing,0)</f>
        <v>33</v>
      </c>
      <c r="F24">
        <f>MATCH($A24,SafetySecurity,0)</f>
        <v>33</v>
      </c>
      <c r="G24">
        <f>MATCH($A24,EnvironmentClimate,0)</f>
        <v>30</v>
      </c>
      <c r="H24">
        <f>MATCH($A24,EaseOfSettlingIn,0)</f>
        <v>29</v>
      </c>
      <c r="I24">
        <f>MATCH($A24,CultureWelcome,0)</f>
        <v>25</v>
      </c>
      <c r="J24">
        <f>MATCH($A24,LocalFriendliness,0)</f>
        <v>26</v>
      </c>
      <c r="K24">
        <f>MATCH($A24,FindingFriends,0)</f>
        <v>33</v>
      </c>
      <c r="L24">
        <f>MATCH($A24,WorkingAbroad,0)</f>
        <v>47</v>
      </c>
      <c r="M24">
        <f>MATCH($A24,CareerProspects,0)</f>
        <v>48</v>
      </c>
      <c r="N24">
        <f>MATCH($A24,WorkLeisure,0)</f>
        <v>42</v>
      </c>
      <c r="O24">
        <f>MATCH($A24,SalaryJobSecurity,0)</f>
        <v>47</v>
      </c>
      <c r="P24">
        <f>MATCH($A24,WorkCultureSatisfaction,0)</f>
        <v>42</v>
      </c>
      <c r="Q24">
        <f>MATCH($A24,PersonalFinance,0)</f>
        <v>33</v>
      </c>
      <c r="R24">
        <f>MATCH($A24,ExpatEssentials,0)</f>
        <v>48</v>
      </c>
      <c r="S24">
        <f>MATCH($A24,DigitalLife,0)</f>
        <v>45</v>
      </c>
      <c r="T24">
        <f>MATCH($A24,AdminTopics,0)</f>
        <v>49</v>
      </c>
      <c r="U24">
        <f>MATCH($A24,Housing,0)</f>
        <v>32</v>
      </c>
      <c r="V24">
        <f>MATCH($A24,Language,0)</f>
        <v>37</v>
      </c>
    </row>
    <row r="25" spans="1:22" x14ac:dyDescent="0.25">
      <c r="A25" t="s">
        <v>29</v>
      </c>
      <c r="B25">
        <f>MATCH($A25,QualityOfLife,0)</f>
        <v>17</v>
      </c>
      <c r="C25">
        <f>MATCH($A25,LeisureOptions,0)</f>
        <v>30</v>
      </c>
      <c r="D25">
        <f>MATCH($A25,TravelTransit,0)</f>
        <v>14</v>
      </c>
      <c r="E25">
        <f>MATCH($A25,HealthWellBeing,0)</f>
        <v>10</v>
      </c>
      <c r="F25">
        <f>MATCH($A25,SafetySecurity,0)</f>
        <v>25</v>
      </c>
      <c r="G25">
        <f>MATCH($A25,EnvironmentClimate,0)</f>
        <v>23</v>
      </c>
      <c r="H25">
        <f>MATCH($A25,EaseOfSettlingIn,0)</f>
        <v>45</v>
      </c>
      <c r="I25">
        <f>MATCH($A25,CultureWelcome,0)</f>
        <v>46</v>
      </c>
      <c r="J25">
        <f>MATCH($A25,LocalFriendliness,0)</f>
        <v>39</v>
      </c>
      <c r="K25">
        <f>MATCH($A25,FindingFriends,0)</f>
        <v>45</v>
      </c>
      <c r="L25">
        <f>MATCH($A25,WorkingAbroad,0)</f>
        <v>43</v>
      </c>
      <c r="M25">
        <f>MATCH($A25,CareerProspects,0)</f>
        <v>28</v>
      </c>
      <c r="N25">
        <f>MATCH($A25,WorkLeisure,0)</f>
        <v>47</v>
      </c>
      <c r="O25">
        <f>MATCH($A25,SalaryJobSecurity,0)</f>
        <v>28</v>
      </c>
      <c r="P25">
        <f>MATCH($A25,WorkCultureSatisfaction,0)</f>
        <v>50</v>
      </c>
      <c r="Q25">
        <f>MATCH($A25,PersonalFinance,0)</f>
        <v>28</v>
      </c>
      <c r="R25">
        <f>MATCH($A25,ExpatEssentials,0)</f>
        <v>51</v>
      </c>
      <c r="S25">
        <f>MATCH($A25,DigitalLife,0)</f>
        <v>44</v>
      </c>
      <c r="T25">
        <f>MATCH($A25,AdminTopics,0)</f>
        <v>41</v>
      </c>
      <c r="U25">
        <f>MATCH($A25,Housing,0)</f>
        <v>40</v>
      </c>
      <c r="V25">
        <f>MATCH($A25,Language,0)</f>
        <v>52</v>
      </c>
    </row>
    <row r="26" spans="1:22" x14ac:dyDescent="0.25">
      <c r="A26" t="s">
        <v>35</v>
      </c>
      <c r="B26">
        <f>MATCH($A26,QualityOfLife,0)</f>
        <v>45</v>
      </c>
      <c r="C26">
        <f>MATCH($A26,LeisureOptions,0)</f>
        <v>27</v>
      </c>
      <c r="D26">
        <f>MATCH($A26,TravelTransit,0)</f>
        <v>45</v>
      </c>
      <c r="E26">
        <f>MATCH($A26,HealthWellBeing,0)</f>
        <v>43</v>
      </c>
      <c r="F26">
        <f>MATCH($A26,SafetySecurity,0)</f>
        <v>43</v>
      </c>
      <c r="G26">
        <f>MATCH($A26,EnvironmentClimate,0)</f>
        <v>29</v>
      </c>
      <c r="H26">
        <f>MATCH($A26,EaseOfSettlingIn,0)</f>
        <v>8</v>
      </c>
      <c r="I26">
        <f>MATCH($A26,CultureWelcome,0)</f>
        <v>9</v>
      </c>
      <c r="J26">
        <f>MATCH($A26,LocalFriendliness,0)</f>
        <v>11</v>
      </c>
      <c r="K26">
        <f>MATCH($A26,FindingFriends,0)</f>
        <v>5</v>
      </c>
      <c r="L26">
        <f>MATCH($A26,WorkingAbroad,0)</f>
        <v>32</v>
      </c>
      <c r="M26">
        <f>MATCH($A26,CareerProspects,0)</f>
        <v>29</v>
      </c>
      <c r="N26">
        <f>MATCH($A26,WorkLeisure,0)</f>
        <v>18</v>
      </c>
      <c r="O26">
        <f>MATCH($A26,SalaryJobSecurity,0)</f>
        <v>40</v>
      </c>
      <c r="P26">
        <f>MATCH($A26,WorkCultureSatisfaction,0)</f>
        <v>22</v>
      </c>
      <c r="Q26">
        <f>MATCH($A26,PersonalFinance,0)</f>
        <v>20</v>
      </c>
      <c r="R26">
        <f>MATCH($A26,ExpatEssentials,0)</f>
        <v>9</v>
      </c>
      <c r="S26">
        <f>MATCH($A26,DigitalLife,0)</f>
        <v>32</v>
      </c>
      <c r="T26">
        <f>MATCH($A26,AdminTopics,0)</f>
        <v>35</v>
      </c>
      <c r="U26">
        <f>MATCH($A26,Housing,0)</f>
        <v>12</v>
      </c>
      <c r="V26">
        <f>MATCH($A26,Language,0)</f>
        <v>3</v>
      </c>
    </row>
    <row r="27" spans="1:22" x14ac:dyDescent="0.25">
      <c r="A27" t="s">
        <v>58</v>
      </c>
      <c r="B27">
        <f>MATCH($A27,QualityOfLife,0)</f>
        <v>52</v>
      </c>
      <c r="C27">
        <f>MATCH($A27,LeisureOptions,0)</f>
        <v>52</v>
      </c>
      <c r="D27">
        <f>MATCH($A27,TravelTransit,0)</f>
        <v>52</v>
      </c>
      <c r="E27">
        <f>MATCH($A27,HealthWellBeing,0)</f>
        <v>51</v>
      </c>
      <c r="F27">
        <f>MATCH($A27,SafetySecurity,0)</f>
        <v>49</v>
      </c>
      <c r="G27">
        <f>MATCH($A27,EnvironmentClimate,0)</f>
        <v>52</v>
      </c>
      <c r="H27">
        <f>MATCH($A27,EaseOfSettlingIn,0)</f>
        <v>52</v>
      </c>
      <c r="I27">
        <f>MATCH($A27,CultureWelcome,0)</f>
        <v>52</v>
      </c>
      <c r="J27">
        <f>MATCH($A27,LocalFriendliness,0)</f>
        <v>52</v>
      </c>
      <c r="K27">
        <f>MATCH($A27,FindingFriends,0)</f>
        <v>52</v>
      </c>
      <c r="L27">
        <f>MATCH($A27,WorkingAbroad,0)</f>
        <v>51</v>
      </c>
      <c r="M27">
        <f>MATCH($A27,CareerProspects,0)</f>
        <v>47</v>
      </c>
      <c r="N27">
        <f>MATCH($A27,WorkLeisure,0)</f>
        <v>50</v>
      </c>
      <c r="O27">
        <f>MATCH($A27,SalaryJobSecurity,0)</f>
        <v>39</v>
      </c>
      <c r="P27">
        <f>MATCH($A27,WorkCultureSatisfaction,0)</f>
        <v>52</v>
      </c>
      <c r="Q27">
        <f>MATCH($A27,PersonalFinance,0)</f>
        <v>45</v>
      </c>
      <c r="R27">
        <f>MATCH($A27,ExpatEssentials,0)</f>
        <v>49</v>
      </c>
      <c r="S27">
        <f>MATCH($A27,DigitalLife,0)</f>
        <v>47</v>
      </c>
      <c r="T27">
        <f>MATCH($A27,AdminTopics,0)</f>
        <v>50</v>
      </c>
      <c r="U27">
        <f>MATCH($A27,Housing,0)</f>
        <v>37</v>
      </c>
      <c r="V27">
        <f>MATCH($A27,Language,0)</f>
        <v>29</v>
      </c>
    </row>
    <row r="28" spans="1:22" x14ac:dyDescent="0.25">
      <c r="A28" t="s">
        <v>32</v>
      </c>
      <c r="B28">
        <f>MATCH($A28,QualityOfLife,0)</f>
        <v>21</v>
      </c>
      <c r="C28">
        <f>MATCH($A28,LeisureOptions,0)</f>
        <v>50</v>
      </c>
      <c r="D28">
        <f>MATCH($A28,TravelTransit,0)</f>
        <v>10</v>
      </c>
      <c r="E28">
        <f>MATCH($A28,HealthWellBeing,0)</f>
        <v>18</v>
      </c>
      <c r="F28">
        <f>MATCH($A28,SafetySecurity,0)</f>
        <v>10</v>
      </c>
      <c r="G28">
        <f>MATCH($A28,EnvironmentClimate,0)</f>
        <v>26</v>
      </c>
      <c r="H28">
        <f>MATCH($A28,EaseOfSettlingIn,0)</f>
        <v>46</v>
      </c>
      <c r="I28">
        <f>MATCH($A28,CultureWelcome,0)</f>
        <v>44</v>
      </c>
      <c r="J28">
        <f>MATCH($A28,LocalFriendliness,0)</f>
        <v>43</v>
      </c>
      <c r="K28">
        <f>MATCH($A28,FindingFriends,0)</f>
        <v>49</v>
      </c>
      <c r="L28">
        <f>MATCH($A28,WorkingAbroad,0)</f>
        <v>27</v>
      </c>
      <c r="M28">
        <f>MATCH($A28,CareerProspects,0)</f>
        <v>33</v>
      </c>
      <c r="N28">
        <f>MATCH($A28,WorkLeisure,0)</f>
        <v>37</v>
      </c>
      <c r="O28">
        <f>MATCH($A28,SalaryJobSecurity,0)</f>
        <v>11</v>
      </c>
      <c r="P28">
        <f>MATCH($A28,WorkCultureSatisfaction,0)</f>
        <v>33</v>
      </c>
      <c r="Q28">
        <f>MATCH($A28,PersonalFinance,0)</f>
        <v>51</v>
      </c>
      <c r="R28">
        <f>MATCH($A28,ExpatEssentials,0)</f>
        <v>38</v>
      </c>
      <c r="S28">
        <f>MATCH($A28,DigitalLife,0)</f>
        <v>20</v>
      </c>
      <c r="T28">
        <f>MATCH($A28,AdminTopics,0)</f>
        <v>4</v>
      </c>
      <c r="U28">
        <f>MATCH($A28,Housing,0)</f>
        <v>50</v>
      </c>
      <c r="V28">
        <f>MATCH($A28,Language,0)</f>
        <v>31</v>
      </c>
    </row>
    <row r="29" spans="1:22" x14ac:dyDescent="0.25">
      <c r="A29" t="s">
        <v>47</v>
      </c>
      <c r="B29">
        <f>MATCH($A29,QualityOfLife,0)</f>
        <v>44</v>
      </c>
      <c r="C29">
        <f>MATCH($A29,LeisureOptions,0)</f>
        <v>28</v>
      </c>
      <c r="D29">
        <f>MATCH($A29,TravelTransit,0)</f>
        <v>36</v>
      </c>
      <c r="E29">
        <f>MATCH($A29,HealthWellBeing,0)</f>
        <v>31</v>
      </c>
      <c r="F29">
        <f>MATCH($A29,SafetySecurity,0)</f>
        <v>50</v>
      </c>
      <c r="G29">
        <f>MATCH($A29,EnvironmentClimate,0)</f>
        <v>41</v>
      </c>
      <c r="H29">
        <f>MATCH($A29,EaseOfSettlingIn,0)</f>
        <v>16</v>
      </c>
      <c r="I29">
        <f>MATCH($A29,CultureWelcome,0)</f>
        <v>22</v>
      </c>
      <c r="J29">
        <f>MATCH($A29,LocalFriendliness,0)</f>
        <v>17</v>
      </c>
      <c r="K29">
        <f>MATCH($A29,FindingFriends,0)</f>
        <v>16</v>
      </c>
      <c r="L29">
        <f>MATCH($A29,WorkingAbroad,0)</f>
        <v>44</v>
      </c>
      <c r="M29">
        <f>MATCH($A29,CareerProspects,0)</f>
        <v>39</v>
      </c>
      <c r="N29">
        <f>MATCH($A29,WorkLeisure,0)</f>
        <v>46</v>
      </c>
      <c r="O29">
        <f>MATCH($A29,SalaryJobSecurity,0)</f>
        <v>42</v>
      </c>
      <c r="P29">
        <f>MATCH($A29,WorkCultureSatisfaction,0)</f>
        <v>44</v>
      </c>
      <c r="Q29">
        <f>MATCH($A29,PersonalFinance,0)</f>
        <v>5</v>
      </c>
      <c r="R29">
        <f>MATCH($A29,ExpatEssentials,0)</f>
        <v>12</v>
      </c>
      <c r="S29">
        <f>MATCH($A29,DigitalLife,0)</f>
        <v>35</v>
      </c>
      <c r="T29">
        <f>MATCH($A29,AdminTopics,0)</f>
        <v>42</v>
      </c>
      <c r="U29">
        <f>MATCH($A29,Housing,0)</f>
        <v>3</v>
      </c>
      <c r="V29">
        <f>MATCH($A29,Language,0)</f>
        <v>8</v>
      </c>
    </row>
    <row r="30" spans="1:22" x14ac:dyDescent="0.25">
      <c r="A30" t="s">
        <v>56</v>
      </c>
      <c r="B30">
        <f>MATCH($A30,QualityOfLife,0)</f>
        <v>49</v>
      </c>
      <c r="C30">
        <f>MATCH($A30,LeisureOptions,0)</f>
        <v>46</v>
      </c>
      <c r="D30">
        <f>MATCH($A30,TravelTransit,0)</f>
        <v>46</v>
      </c>
      <c r="E30">
        <f>MATCH($A30,HealthWellBeing,0)</f>
        <v>32</v>
      </c>
      <c r="F30">
        <f>MATCH($A30,SafetySecurity,0)</f>
        <v>37</v>
      </c>
      <c r="G30">
        <f>MATCH($A30,EnvironmentClimate,0)</f>
        <v>50</v>
      </c>
      <c r="H30">
        <f>MATCH($A30,EaseOfSettlingIn,0)</f>
        <v>21</v>
      </c>
      <c r="I30">
        <f>MATCH($A30,CultureWelcome,0)</f>
        <v>21</v>
      </c>
      <c r="J30">
        <f>MATCH($A30,LocalFriendliness,0)</f>
        <v>22</v>
      </c>
      <c r="K30">
        <f>MATCH($A30,FindingFriends,0)</f>
        <v>18</v>
      </c>
      <c r="L30">
        <f>MATCH($A30,WorkingAbroad,0)</f>
        <v>36</v>
      </c>
      <c r="M30">
        <f>MATCH($A30,CareerProspects,0)</f>
        <v>38</v>
      </c>
      <c r="N30">
        <f>MATCH($A30,WorkLeisure,0)</f>
        <v>31</v>
      </c>
      <c r="O30">
        <f>MATCH($A30,SalaryJobSecurity,0)</f>
        <v>29</v>
      </c>
      <c r="P30">
        <f>MATCH($A30,WorkCultureSatisfaction,0)</f>
        <v>40</v>
      </c>
      <c r="Q30">
        <f>MATCH($A30,PersonalFinance,0)</f>
        <v>26</v>
      </c>
      <c r="R30">
        <f>MATCH($A30,ExpatEssentials,0)</f>
        <v>43</v>
      </c>
      <c r="S30">
        <f>MATCH($A30,DigitalLife,0)</f>
        <v>40</v>
      </c>
      <c r="T30">
        <f>MATCH($A30,AdminTopics,0)</f>
        <v>52</v>
      </c>
      <c r="U30">
        <f>MATCH($A30,Housing,0)</f>
        <v>33</v>
      </c>
      <c r="V30">
        <f>MATCH($A30,Language,0)</f>
        <v>22</v>
      </c>
    </row>
    <row r="31" spans="1:22" x14ac:dyDescent="0.25">
      <c r="A31" t="s">
        <v>33</v>
      </c>
      <c r="B31">
        <f>MATCH($A31,QualityOfLife,0)</f>
        <v>24</v>
      </c>
      <c r="C31">
        <f>MATCH($A31,LeisureOptions,0)</f>
        <v>2</v>
      </c>
      <c r="D31">
        <f>MATCH($A31,TravelTransit,0)</f>
        <v>29</v>
      </c>
      <c r="E31">
        <f>MATCH($A31,HealthWellBeing,0)</f>
        <v>21</v>
      </c>
      <c r="F31">
        <f>MATCH($A31,SafetySecurity,0)</f>
        <v>41</v>
      </c>
      <c r="G31">
        <f>MATCH($A31,EnvironmentClimate,0)</f>
        <v>27</v>
      </c>
      <c r="H31">
        <f>MATCH($A31,EaseOfSettlingIn,0)</f>
        <v>1</v>
      </c>
      <c r="I31">
        <f>MATCH($A31,CultureWelcome,0)</f>
        <v>1</v>
      </c>
      <c r="J31">
        <f>MATCH($A31,LocalFriendliness,0)</f>
        <v>1</v>
      </c>
      <c r="K31">
        <f>MATCH($A31,FindingFriends,0)</f>
        <v>1</v>
      </c>
      <c r="L31">
        <f>MATCH($A31,WorkingAbroad,0)</f>
        <v>17</v>
      </c>
      <c r="M31">
        <f>MATCH($A31,CareerProspects,0)</f>
        <v>18</v>
      </c>
      <c r="N31">
        <f>MATCH($A31,WorkLeisure,0)</f>
        <v>4</v>
      </c>
      <c r="O31">
        <f>MATCH($A31,SalaryJobSecurity,0)</f>
        <v>30</v>
      </c>
      <c r="P31">
        <f>MATCH($A31,WorkCultureSatisfaction,0)</f>
        <v>15</v>
      </c>
      <c r="Q31">
        <f>MATCH($A31,PersonalFinance,0)</f>
        <v>2</v>
      </c>
      <c r="R31">
        <f>MATCH($A31,ExpatEssentials,0)</f>
        <v>11</v>
      </c>
      <c r="S31">
        <f>MATCH($A31,DigitalLife,0)</f>
        <v>41</v>
      </c>
      <c r="T31">
        <f>MATCH($A31,AdminTopics,0)</f>
        <v>32</v>
      </c>
      <c r="U31">
        <f>MATCH($A31,Housing,0)</f>
        <v>4</v>
      </c>
      <c r="V31">
        <f>MATCH($A31,Language,0)</f>
        <v>14</v>
      </c>
    </row>
    <row r="32" spans="1:22" x14ac:dyDescent="0.25">
      <c r="A32" t="s">
        <v>30</v>
      </c>
      <c r="B32">
        <f>MATCH($A32,QualityOfLife,0)</f>
        <v>22</v>
      </c>
      <c r="C32">
        <f>MATCH($A32,LeisureOptions,0)</f>
        <v>35</v>
      </c>
      <c r="D32">
        <f>MATCH($A32,TravelTransit,0)</f>
        <v>11</v>
      </c>
      <c r="E32">
        <f>MATCH($A32,HealthWellBeing,0)</f>
        <v>41</v>
      </c>
      <c r="F32">
        <f>MATCH($A32,SafetySecurity,0)</f>
        <v>8</v>
      </c>
      <c r="G32">
        <f>MATCH($A32,EnvironmentClimate,0)</f>
        <v>24</v>
      </c>
      <c r="H32">
        <f>MATCH($A32,EaseOfSettlingIn,0)</f>
        <v>37</v>
      </c>
      <c r="I32">
        <f>MATCH($A32,CultureWelcome,0)</f>
        <v>33</v>
      </c>
      <c r="J32">
        <f>MATCH($A32,LocalFriendliness,0)</f>
        <v>29</v>
      </c>
      <c r="K32">
        <f>MATCH($A32,FindingFriends,0)</f>
        <v>44</v>
      </c>
      <c r="L32">
        <f>MATCH($A32,WorkingAbroad,0)</f>
        <v>4</v>
      </c>
      <c r="M32">
        <f>MATCH($A32,CareerProspects,0)</f>
        <v>10</v>
      </c>
      <c r="N32">
        <f>MATCH($A32,WorkLeisure,0)</f>
        <v>9</v>
      </c>
      <c r="O32">
        <f>MATCH($A32,SalaryJobSecurity,0)</f>
        <v>9</v>
      </c>
      <c r="P32">
        <f>MATCH($A32,WorkCultureSatisfaction,0)</f>
        <v>4</v>
      </c>
      <c r="Q32">
        <f>MATCH($A32,PersonalFinance,0)</f>
        <v>32</v>
      </c>
      <c r="R32">
        <f>MATCH($A32,ExpatEssentials,0)</f>
        <v>25</v>
      </c>
      <c r="S32">
        <f>MATCH($A32,DigitalLife,0)</f>
        <v>9</v>
      </c>
      <c r="T32">
        <f>MATCH($A32,AdminTopics,0)</f>
        <v>8</v>
      </c>
      <c r="U32">
        <f>MATCH($A32,Housing,0)</f>
        <v>49</v>
      </c>
      <c r="V32">
        <f>MATCH($A32,Language,0)</f>
        <v>23</v>
      </c>
    </row>
    <row r="33" spans="1:22" x14ac:dyDescent="0.25">
      <c r="A33" t="s">
        <v>17</v>
      </c>
      <c r="B33">
        <f>MATCH($A33,QualityOfLife,0)</f>
        <v>39</v>
      </c>
      <c r="C33">
        <f>MATCH($A33,LeisureOptions,0)</f>
        <v>40</v>
      </c>
      <c r="D33">
        <f>MATCH($A33,TravelTransit,0)</f>
        <v>50</v>
      </c>
      <c r="E33">
        <f>MATCH($A33,HealthWellBeing,0)</f>
        <v>46</v>
      </c>
      <c r="F33">
        <f>MATCH($A33,SafetySecurity,0)</f>
        <v>30</v>
      </c>
      <c r="G33">
        <f>MATCH($A33,EnvironmentClimate,0)</f>
        <v>11</v>
      </c>
      <c r="H33">
        <f>MATCH($A33,EaseOfSettlingIn,0)</f>
        <v>34</v>
      </c>
      <c r="I33">
        <f>MATCH($A33,CultureWelcome,0)</f>
        <v>37</v>
      </c>
      <c r="J33">
        <f>MATCH($A33,LocalFriendliness,0)</f>
        <v>30</v>
      </c>
      <c r="K33">
        <f>MATCH($A33,FindingFriends,0)</f>
        <v>35</v>
      </c>
      <c r="L33">
        <f>MATCH($A33,WorkingAbroad,0)</f>
        <v>42</v>
      </c>
      <c r="M33">
        <f>MATCH($A33,CareerProspects,0)</f>
        <v>46</v>
      </c>
      <c r="N33">
        <f>MATCH($A33,WorkLeisure,0)</f>
        <v>41</v>
      </c>
      <c r="O33">
        <f>MATCH($A33,SalaryJobSecurity,0)</f>
        <v>45</v>
      </c>
      <c r="P33">
        <f>MATCH($A33,WorkCultureSatisfaction,0)</f>
        <v>26</v>
      </c>
      <c r="Q33">
        <f>MATCH($A33,PersonalFinance,0)</f>
        <v>52</v>
      </c>
      <c r="R33">
        <f>MATCH($A33,ExpatEssentials,0)</f>
        <v>39</v>
      </c>
      <c r="S33">
        <f>MATCH($A33,DigitalLife,0)</f>
        <v>19</v>
      </c>
      <c r="T33">
        <f>MATCH($A33,AdminTopics,0)</f>
        <v>17</v>
      </c>
      <c r="U33">
        <f>MATCH($A33,Housing,0)</f>
        <v>51</v>
      </c>
      <c r="V33">
        <f>MATCH($A33,Language,0)</f>
        <v>16</v>
      </c>
    </row>
    <row r="34" spans="1:22" x14ac:dyDescent="0.25">
      <c r="A34" t="s">
        <v>14</v>
      </c>
      <c r="B34">
        <f>MATCH($A34,QualityOfLife,0)</f>
        <v>16</v>
      </c>
      <c r="C34">
        <f>MATCH($A34,LeisureOptions,0)</f>
        <v>47</v>
      </c>
      <c r="D34">
        <f>MATCH($A34,TravelTransit,0)</f>
        <v>24</v>
      </c>
      <c r="E34">
        <f>MATCH($A34,HealthWellBeing,0)</f>
        <v>20</v>
      </c>
      <c r="F34">
        <f>MATCH($A34,SafetySecurity,0)</f>
        <v>4</v>
      </c>
      <c r="G34">
        <f>MATCH($A34,EnvironmentClimate,0)</f>
        <v>8</v>
      </c>
      <c r="H34">
        <f>MATCH($A34,EaseOfSettlingIn,0)</f>
        <v>50</v>
      </c>
      <c r="I34">
        <f>MATCH($A34,CultureWelcome,0)</f>
        <v>51</v>
      </c>
      <c r="J34">
        <f>MATCH($A34,LocalFriendliness,0)</f>
        <v>47</v>
      </c>
      <c r="K34">
        <f>MATCH($A34,FindingFriends,0)</f>
        <v>50</v>
      </c>
      <c r="L34">
        <f>MATCH($A34,WorkingAbroad,0)</f>
        <v>9</v>
      </c>
      <c r="M34">
        <f>MATCH($A34,CareerProspects,0)</f>
        <v>36</v>
      </c>
      <c r="N34">
        <f>MATCH($A34,WorkLeisure,0)</f>
        <v>2</v>
      </c>
      <c r="O34">
        <f>MATCH($A34,SalaryJobSecurity,0)</f>
        <v>5</v>
      </c>
      <c r="P34">
        <f>MATCH($A34,WorkCultureSatisfaction,0)</f>
        <v>13</v>
      </c>
      <c r="Q34">
        <f>MATCH($A34,PersonalFinance,0)</f>
        <v>37</v>
      </c>
      <c r="R34">
        <f>MATCH($A34,ExpatEssentials,0)</f>
        <v>15</v>
      </c>
      <c r="S34">
        <f>MATCH($A34,DigitalLife,0)</f>
        <v>5</v>
      </c>
      <c r="T34">
        <f>MATCH($A34,AdminTopics,0)</f>
        <v>21</v>
      </c>
      <c r="U34">
        <f>MATCH($A34,Housing,0)</f>
        <v>35</v>
      </c>
      <c r="V34">
        <f>MATCH($A34,Language,0)</f>
        <v>19</v>
      </c>
    </row>
    <row r="35" spans="1:22" x14ac:dyDescent="0.25">
      <c r="A35" t="s">
        <v>26</v>
      </c>
      <c r="B35">
        <f>MATCH($A35,QualityOfLife,0)</f>
        <v>38</v>
      </c>
      <c r="C35">
        <f>MATCH($A35,LeisureOptions,0)</f>
        <v>49</v>
      </c>
      <c r="D35">
        <f>MATCH($A35,TravelTransit,0)</f>
        <v>35</v>
      </c>
      <c r="E35">
        <f>MATCH($A35,HealthWellBeing,0)</f>
        <v>42</v>
      </c>
      <c r="F35">
        <f>MATCH($A35,SafetySecurity,0)</f>
        <v>24</v>
      </c>
      <c r="G35">
        <f>MATCH($A35,EnvironmentClimate,0)</f>
        <v>20</v>
      </c>
      <c r="H35">
        <f>MATCH($A35,EaseOfSettlingIn,0)</f>
        <v>5</v>
      </c>
      <c r="I35">
        <f>MATCH($A35,CultureWelcome,0)</f>
        <v>8</v>
      </c>
      <c r="J35">
        <f>MATCH($A35,LocalFriendliness,0)</f>
        <v>3</v>
      </c>
      <c r="K35">
        <f>MATCH($A35,FindingFriends,0)</f>
        <v>10</v>
      </c>
      <c r="L35">
        <f>MATCH($A35,WorkingAbroad,0)</f>
        <v>39</v>
      </c>
      <c r="M35">
        <f>MATCH($A35,CareerProspects,0)</f>
        <v>40</v>
      </c>
      <c r="N35">
        <f>MATCH($A35,WorkLeisure,0)</f>
        <v>26</v>
      </c>
      <c r="O35">
        <f>MATCH($A35,SalaryJobSecurity,0)</f>
        <v>41</v>
      </c>
      <c r="P35">
        <f>MATCH($A35,WorkCultureSatisfaction,0)</f>
        <v>36</v>
      </c>
      <c r="Q35">
        <f>MATCH($A35,PersonalFinance,0)</f>
        <v>21</v>
      </c>
      <c r="R35">
        <f>MATCH($A35,ExpatEssentials,0)</f>
        <v>5</v>
      </c>
      <c r="S35">
        <f>MATCH($A35,DigitalLife,0)</f>
        <v>38</v>
      </c>
      <c r="T35">
        <f>MATCH($A35,AdminTopics,0)</f>
        <v>12</v>
      </c>
      <c r="U35">
        <f>MATCH($A35,Housing,0)</f>
        <v>8</v>
      </c>
      <c r="V35">
        <f>MATCH($A35,Language,0)</f>
        <v>7</v>
      </c>
    </row>
    <row r="36" spans="1:22" x14ac:dyDescent="0.25">
      <c r="A36" t="s">
        <v>52</v>
      </c>
      <c r="B36">
        <f>MATCH($A36,QualityOfLife,0)</f>
        <v>50</v>
      </c>
      <c r="C36">
        <f>MATCH($A36,LeisureOptions,0)</f>
        <v>51</v>
      </c>
      <c r="D36">
        <f>MATCH($A36,TravelTransit,0)</f>
        <v>47</v>
      </c>
      <c r="E36">
        <f>MATCH($A36,HealthWellBeing,0)</f>
        <v>49</v>
      </c>
      <c r="F36">
        <f>MATCH($A36,SafetySecurity,0)</f>
        <v>46</v>
      </c>
      <c r="G36">
        <f>MATCH($A36,EnvironmentClimate,0)</f>
        <v>46</v>
      </c>
      <c r="H36">
        <f>MATCH($A36,EaseOfSettlingIn,0)</f>
        <v>3</v>
      </c>
      <c r="I36">
        <f>MATCH($A36,CultureWelcome,0)</f>
        <v>5</v>
      </c>
      <c r="J36">
        <f>MATCH($A36,LocalFriendliness,0)</f>
        <v>4</v>
      </c>
      <c r="K36">
        <f>MATCH($A36,FindingFriends,0)</f>
        <v>3</v>
      </c>
      <c r="L36">
        <f>MATCH($A36,WorkingAbroad,0)</f>
        <v>50</v>
      </c>
      <c r="M36">
        <f>MATCH($A36,CareerProspects,0)</f>
        <v>52</v>
      </c>
      <c r="N36">
        <f>MATCH($A36,WorkLeisure,0)</f>
        <v>44</v>
      </c>
      <c r="O36">
        <f>MATCH($A36,SalaryJobSecurity,0)</f>
        <v>50</v>
      </c>
      <c r="P36">
        <f>MATCH($A36,WorkCultureSatisfaction,0)</f>
        <v>49</v>
      </c>
      <c r="Q36">
        <f>MATCH($A36,PersonalFinance,0)</f>
        <v>7</v>
      </c>
      <c r="R36">
        <f>MATCH($A36,ExpatEssentials,0)</f>
        <v>33</v>
      </c>
      <c r="S36">
        <f>MATCH($A36,DigitalLife,0)</f>
        <v>51</v>
      </c>
      <c r="T36">
        <f>MATCH($A36,AdminTopics,0)</f>
        <v>40</v>
      </c>
      <c r="U36">
        <f>MATCH($A36,Housing,0)</f>
        <v>6</v>
      </c>
      <c r="V36">
        <f>MATCH($A36,Language,0)</f>
        <v>20</v>
      </c>
    </row>
    <row r="37" spans="1:22" x14ac:dyDescent="0.25">
      <c r="A37" t="s">
        <v>49</v>
      </c>
      <c r="B37">
        <f>MATCH($A37,QualityOfLife,0)</f>
        <v>29</v>
      </c>
      <c r="C37">
        <f>MATCH($A37,LeisureOptions,0)</f>
        <v>13</v>
      </c>
      <c r="D37">
        <f>MATCH($A37,TravelTransit,0)</f>
        <v>12</v>
      </c>
      <c r="E37">
        <f>MATCH($A37,HealthWellBeing,0)</f>
        <v>44</v>
      </c>
      <c r="F37">
        <f>MATCH($A37,SafetySecurity,0)</f>
        <v>34</v>
      </c>
      <c r="G37">
        <f>MATCH($A37,EnvironmentClimate,0)</f>
        <v>43</v>
      </c>
      <c r="H37">
        <f>MATCH($A37,EaseOfSettlingIn,0)</f>
        <v>39</v>
      </c>
      <c r="I37">
        <f>MATCH($A37,CultureWelcome,0)</f>
        <v>39</v>
      </c>
      <c r="J37">
        <f>MATCH($A37,LocalFriendliness,0)</f>
        <v>41</v>
      </c>
      <c r="K37">
        <f>MATCH($A37,FindingFriends,0)</f>
        <v>37</v>
      </c>
      <c r="L37">
        <f>MATCH($A37,WorkingAbroad,0)</f>
        <v>14</v>
      </c>
      <c r="M37">
        <f>MATCH($A37,CareerProspects,0)</f>
        <v>7</v>
      </c>
      <c r="N37">
        <f>MATCH($A37,WorkLeisure,0)</f>
        <v>6</v>
      </c>
      <c r="O37">
        <f>MATCH($A37,SalaryJobSecurity,0)</f>
        <v>26</v>
      </c>
      <c r="P37">
        <f>MATCH($A37,WorkCultureSatisfaction,0)</f>
        <v>14</v>
      </c>
      <c r="Q37">
        <f>MATCH($A37,PersonalFinance,0)</f>
        <v>14</v>
      </c>
      <c r="R37">
        <f>MATCH($A37,ExpatEssentials,0)</f>
        <v>27</v>
      </c>
      <c r="S37">
        <f>MATCH($A37,DigitalLife,0)</f>
        <v>13</v>
      </c>
      <c r="T37">
        <f>MATCH($A37,AdminTopics,0)</f>
        <v>29</v>
      </c>
      <c r="U37">
        <f>MATCH($A37,Housing,0)</f>
        <v>13</v>
      </c>
      <c r="V37">
        <f>MATCH($A37,Language,0)</f>
        <v>48</v>
      </c>
    </row>
    <row r="38" spans="1:22" x14ac:dyDescent="0.25">
      <c r="A38" t="s">
        <v>9</v>
      </c>
      <c r="B38">
        <f>MATCH($A38,QualityOfLife,0)</f>
        <v>4</v>
      </c>
      <c r="C38">
        <f>MATCH($A38,LeisureOptions,0)</f>
        <v>7</v>
      </c>
      <c r="D38">
        <f>MATCH($A38,TravelTransit,0)</f>
        <v>15</v>
      </c>
      <c r="E38">
        <f>MATCH($A38,HealthWellBeing,0)</f>
        <v>22</v>
      </c>
      <c r="F38">
        <f>MATCH($A38,SafetySecurity,0)</f>
        <v>5</v>
      </c>
      <c r="G38">
        <f>MATCH($A38,EnvironmentClimate,0)</f>
        <v>3</v>
      </c>
      <c r="H38">
        <f>MATCH($A38,EaseOfSettlingIn,0)</f>
        <v>7</v>
      </c>
      <c r="I38">
        <f>MATCH($A38,CultureWelcome,0)</f>
        <v>4</v>
      </c>
      <c r="J38">
        <f>MATCH($A38,LocalFriendliness,0)</f>
        <v>9</v>
      </c>
      <c r="K38">
        <f>MATCH($A38,FindingFriends,0)</f>
        <v>12</v>
      </c>
      <c r="L38">
        <f>MATCH($A38,WorkingAbroad,0)</f>
        <v>35</v>
      </c>
      <c r="M38">
        <f>MATCH($A38,CareerProspects,0)</f>
        <v>43</v>
      </c>
      <c r="N38">
        <f>MATCH($A38,WorkLeisure,0)</f>
        <v>13</v>
      </c>
      <c r="O38">
        <f>MATCH($A38,SalaryJobSecurity,0)</f>
        <v>38</v>
      </c>
      <c r="P38">
        <f>MATCH($A38,WorkCultureSatisfaction,0)</f>
        <v>27</v>
      </c>
      <c r="Q38">
        <f>MATCH($A38,PersonalFinance,0)</f>
        <v>10</v>
      </c>
      <c r="R38">
        <f>MATCH($A38,ExpatEssentials,0)</f>
        <v>19</v>
      </c>
      <c r="S38">
        <f>MATCH($A38,DigitalLife,0)</f>
        <v>27</v>
      </c>
      <c r="T38">
        <f>MATCH($A38,AdminTopics,0)</f>
        <v>25</v>
      </c>
      <c r="U38">
        <f>MATCH($A38,Housing,0)</f>
        <v>22</v>
      </c>
      <c r="V38">
        <f>MATCH($A38,Language,0)</f>
        <v>28</v>
      </c>
    </row>
    <row r="39" spans="1:22" x14ac:dyDescent="0.25">
      <c r="A39" t="s">
        <v>43</v>
      </c>
      <c r="B39">
        <f>MATCH($A39,QualityOfLife,0)</f>
        <v>18</v>
      </c>
      <c r="C39">
        <f>MATCH($A39,LeisureOptions,0)</f>
        <v>25</v>
      </c>
      <c r="D39">
        <f>MATCH($A39,TravelTransit,0)</f>
        <v>19</v>
      </c>
      <c r="E39">
        <f>MATCH($A39,HealthWellBeing,0)</f>
        <v>4</v>
      </c>
      <c r="F39">
        <f>MATCH($A39,SafetySecurity,0)</f>
        <v>19</v>
      </c>
      <c r="G39">
        <f>MATCH($A39,EnvironmentClimate,0)</f>
        <v>37</v>
      </c>
      <c r="H39">
        <f>MATCH($A39,EaseOfSettlingIn,0)</f>
        <v>25</v>
      </c>
      <c r="I39">
        <f>MATCH($A39,CultureWelcome,0)</f>
        <v>26</v>
      </c>
      <c r="J39">
        <f>MATCH($A39,LocalFriendliness,0)</f>
        <v>28</v>
      </c>
      <c r="K39">
        <f>MATCH($A39,FindingFriends,0)</f>
        <v>29</v>
      </c>
      <c r="L39">
        <f>MATCH($A39,WorkingAbroad,0)</f>
        <v>23</v>
      </c>
      <c r="M39">
        <f>MATCH($A39,CareerProspects,0)</f>
        <v>6</v>
      </c>
      <c r="N39">
        <f>MATCH($A39,WorkLeisure,0)</f>
        <v>45</v>
      </c>
      <c r="O39">
        <f>MATCH($A39,SalaryJobSecurity,0)</f>
        <v>19</v>
      </c>
      <c r="P39">
        <f>MATCH($A39,WorkCultureSatisfaction,0)</f>
        <v>20</v>
      </c>
      <c r="Q39">
        <f>MATCH($A39,PersonalFinance,0)</f>
        <v>43</v>
      </c>
      <c r="R39">
        <f>MATCH($A39,ExpatEssentials,0)</f>
        <v>8</v>
      </c>
      <c r="S39">
        <f>MATCH($A39,DigitalLife,0)</f>
        <v>17</v>
      </c>
      <c r="T39">
        <f>MATCH($A39,AdminTopics,0)</f>
        <v>10</v>
      </c>
      <c r="U39">
        <f>MATCH($A39,Housing,0)</f>
        <v>24</v>
      </c>
      <c r="V39">
        <f>MATCH($A39,Language,0)</f>
        <v>5</v>
      </c>
    </row>
    <row r="40" spans="1:22" x14ac:dyDescent="0.25">
      <c r="A40" t="s">
        <v>42</v>
      </c>
      <c r="B40">
        <f>MATCH($A40,QualityOfLife,0)</f>
        <v>25</v>
      </c>
      <c r="C40">
        <f>MATCH($A40,LeisureOptions,0)</f>
        <v>4</v>
      </c>
      <c r="D40">
        <f>MATCH($A40,TravelTransit,0)</f>
        <v>13</v>
      </c>
      <c r="E40">
        <f>MATCH($A40,HealthWellBeing,0)</f>
        <v>23</v>
      </c>
      <c r="F40">
        <f>MATCH($A40,SafetySecurity,0)</f>
        <v>40</v>
      </c>
      <c r="G40">
        <f>MATCH($A40,EnvironmentClimate,0)</f>
        <v>36</v>
      </c>
      <c r="H40">
        <f>MATCH($A40,EaseOfSettlingIn,0)</f>
        <v>20</v>
      </c>
      <c r="I40">
        <f>MATCH($A40,CultureWelcome,0)</f>
        <v>19</v>
      </c>
      <c r="J40">
        <f>MATCH($A40,LocalFriendliness,0)</f>
        <v>24</v>
      </c>
      <c r="K40">
        <f>MATCH($A40,FindingFriends,0)</f>
        <v>11</v>
      </c>
      <c r="L40">
        <f>MATCH($A40,WorkingAbroad,0)</f>
        <v>25</v>
      </c>
      <c r="M40">
        <f>MATCH($A40,CareerProspects,0)</f>
        <v>9</v>
      </c>
      <c r="N40">
        <f>MATCH($A40,WorkLeisure,0)</f>
        <v>32</v>
      </c>
      <c r="O40">
        <f>MATCH($A40,SalaryJobSecurity,0)</f>
        <v>32</v>
      </c>
      <c r="P40">
        <f>MATCH($A40,WorkCultureSatisfaction,0)</f>
        <v>19</v>
      </c>
      <c r="Q40">
        <f>MATCH($A40,PersonalFinance,0)</f>
        <v>13</v>
      </c>
      <c r="R40">
        <f>MATCH($A40,ExpatEssentials,0)</f>
        <v>24</v>
      </c>
      <c r="S40">
        <f>MATCH($A40,DigitalLife,0)</f>
        <v>22</v>
      </c>
      <c r="T40">
        <f>MATCH($A40,AdminTopics,0)</f>
        <v>19</v>
      </c>
      <c r="U40">
        <f>MATCH($A40,Housing,0)</f>
        <v>19</v>
      </c>
      <c r="V40">
        <f>MATCH($A40,Language,0)</f>
        <v>44</v>
      </c>
    </row>
    <row r="41" spans="1:22" x14ac:dyDescent="0.25">
      <c r="A41" t="s">
        <v>41</v>
      </c>
      <c r="B41">
        <f>MATCH($A41,QualityOfLife,0)</f>
        <v>32</v>
      </c>
      <c r="C41">
        <f>MATCH($A41,LeisureOptions,0)</f>
        <v>43</v>
      </c>
      <c r="D41">
        <f>MATCH($A41,TravelTransit,0)</f>
        <v>40</v>
      </c>
      <c r="E41">
        <f>MATCH($A41,HealthWellBeing,0)</f>
        <v>8</v>
      </c>
      <c r="F41">
        <f>MATCH($A41,SafetySecurity,0)</f>
        <v>31</v>
      </c>
      <c r="G41">
        <f>MATCH($A41,EnvironmentClimate,0)</f>
        <v>35</v>
      </c>
      <c r="H41">
        <f>MATCH($A41,EaseOfSettlingIn,0)</f>
        <v>32</v>
      </c>
      <c r="I41">
        <f>MATCH($A41,CultureWelcome,0)</f>
        <v>34</v>
      </c>
      <c r="J41">
        <f>MATCH($A41,LocalFriendliness,0)</f>
        <v>27</v>
      </c>
      <c r="K41">
        <f>MATCH($A41,FindingFriends,0)</f>
        <v>32</v>
      </c>
      <c r="L41">
        <f>MATCH($A41,WorkingAbroad,0)</f>
        <v>21</v>
      </c>
      <c r="M41">
        <f>MATCH($A41,CareerProspects,0)</f>
        <v>15</v>
      </c>
      <c r="N41">
        <f>MATCH($A41,WorkLeisure,0)</f>
        <v>28</v>
      </c>
      <c r="O41">
        <f>MATCH($A41,SalaryJobSecurity,0)</f>
        <v>21</v>
      </c>
      <c r="P41">
        <f>MATCH($A41,WorkCultureSatisfaction,0)</f>
        <v>23</v>
      </c>
      <c r="Q41">
        <f>MATCH($A41,PersonalFinance,0)</f>
        <v>22</v>
      </c>
      <c r="R41">
        <f>MATCH($A41,ExpatEssentials,0)</f>
        <v>7</v>
      </c>
      <c r="S41">
        <f>MATCH($A41,DigitalLife,0)</f>
        <v>25</v>
      </c>
      <c r="T41">
        <f>MATCH($A41,AdminTopics,0)</f>
        <v>11</v>
      </c>
      <c r="U41">
        <f>MATCH($A41,Housing,0)</f>
        <v>11</v>
      </c>
      <c r="V41">
        <f>MATCH($A41,Language,0)</f>
        <v>13</v>
      </c>
    </row>
    <row r="42" spans="1:22" x14ac:dyDescent="0.25">
      <c r="A42" t="s">
        <v>23</v>
      </c>
      <c r="B42">
        <f>MATCH($A42,QualityOfLife,0)</f>
        <v>10</v>
      </c>
      <c r="C42">
        <f>MATCH($A42,LeisureOptions,0)</f>
        <v>22</v>
      </c>
      <c r="D42">
        <f>MATCH($A42,TravelTransit,0)</f>
        <v>1</v>
      </c>
      <c r="E42">
        <f>MATCH($A42,HealthWellBeing,0)</f>
        <v>15</v>
      </c>
      <c r="F42">
        <f>MATCH($A42,SafetySecurity,0)</f>
        <v>15</v>
      </c>
      <c r="G42">
        <f>MATCH($A42,EnvironmentClimate,0)</f>
        <v>17</v>
      </c>
      <c r="H42">
        <f>MATCH($A42,EaseOfSettlingIn,0)</f>
        <v>31</v>
      </c>
      <c r="I42">
        <f>MATCH($A42,CultureWelcome,0)</f>
        <v>27</v>
      </c>
      <c r="J42">
        <f>MATCH($A42,LocalFriendliness,0)</f>
        <v>40</v>
      </c>
      <c r="K42">
        <f>MATCH($A42,FindingFriends,0)</f>
        <v>22</v>
      </c>
      <c r="L42">
        <f>MATCH($A42,WorkingAbroad,0)</f>
        <v>18</v>
      </c>
      <c r="M42">
        <f>MATCH($A42,CareerProspects,0)</f>
        <v>8</v>
      </c>
      <c r="N42">
        <f>MATCH($A42,WorkLeisure,0)</f>
        <v>33</v>
      </c>
      <c r="O42">
        <f>MATCH($A42,SalaryJobSecurity,0)</f>
        <v>7</v>
      </c>
      <c r="P42">
        <f>MATCH($A42,WorkCultureSatisfaction,0)</f>
        <v>30</v>
      </c>
      <c r="Q42">
        <f>MATCH($A42,PersonalFinance,0)</f>
        <v>19</v>
      </c>
      <c r="R42">
        <f>MATCH($A42,ExpatEssentials,0)</f>
        <v>3</v>
      </c>
      <c r="S42">
        <f>MATCH($A42,DigitalLife,0)</f>
        <v>4</v>
      </c>
      <c r="T42">
        <f>MATCH($A42,AdminTopics,0)</f>
        <v>5</v>
      </c>
      <c r="U42">
        <f>MATCH($A42,Housing,0)</f>
        <v>34</v>
      </c>
      <c r="V42">
        <f>MATCH($A42,Language,0)</f>
        <v>1</v>
      </c>
    </row>
    <row r="43" spans="1:22" x14ac:dyDescent="0.25">
      <c r="A43" t="s">
        <v>21</v>
      </c>
      <c r="B43">
        <f>MATCH($A43,QualityOfLife,0)</f>
        <v>43</v>
      </c>
      <c r="C43">
        <f>MATCH($A43,LeisureOptions,0)</f>
        <v>11</v>
      </c>
      <c r="D43">
        <f>MATCH($A43,TravelTransit,0)</f>
        <v>49</v>
      </c>
      <c r="E43">
        <f>MATCH($A43,HealthWellBeing,0)</f>
        <v>34</v>
      </c>
      <c r="F43">
        <f>MATCH($A43,SafetySecurity,0)</f>
        <v>51</v>
      </c>
      <c r="G43">
        <f>MATCH($A43,EnvironmentClimate,0)</f>
        <v>15</v>
      </c>
      <c r="H43">
        <f>MATCH($A43,EaseOfSettlingIn,0)</f>
        <v>26</v>
      </c>
      <c r="I43">
        <f>MATCH($A43,CultureWelcome,0)</f>
        <v>31</v>
      </c>
      <c r="J43">
        <f>MATCH($A43,LocalFriendliness,0)</f>
        <v>35</v>
      </c>
      <c r="K43">
        <f>MATCH($A43,FindingFriends,0)</f>
        <v>20</v>
      </c>
      <c r="L43">
        <f>MATCH($A43,WorkingAbroad,0)</f>
        <v>46</v>
      </c>
      <c r="M43">
        <f>MATCH($A43,CareerProspects,0)</f>
        <v>49</v>
      </c>
      <c r="N43">
        <f>MATCH($A43,WorkLeisure,0)</f>
        <v>36</v>
      </c>
      <c r="O43">
        <f>MATCH($A43,SalaryJobSecurity,0)</f>
        <v>51</v>
      </c>
      <c r="P43">
        <f>MATCH($A43,WorkCultureSatisfaction,0)</f>
        <v>21</v>
      </c>
      <c r="Q43">
        <f>MATCH($A43,PersonalFinance,0)</f>
        <v>42</v>
      </c>
      <c r="R43">
        <f>MATCH($A43,ExpatEssentials,0)</f>
        <v>28</v>
      </c>
      <c r="S43">
        <f>MATCH($A43,DigitalLife,0)</f>
        <v>34</v>
      </c>
      <c r="T43">
        <f>MATCH($A43,AdminTopics,0)</f>
        <v>45</v>
      </c>
      <c r="U43">
        <f>MATCH($A43,Housing,0)</f>
        <v>15</v>
      </c>
      <c r="V43">
        <f>MATCH($A43,Language,0)</f>
        <v>21</v>
      </c>
    </row>
    <row r="44" spans="1:22" x14ac:dyDescent="0.25">
      <c r="A44" t="s">
        <v>44</v>
      </c>
      <c r="B44">
        <f>MATCH($A44,QualityOfLife,0)</f>
        <v>9</v>
      </c>
      <c r="C44">
        <f>MATCH($A44,LeisureOptions,0)</f>
        <v>23</v>
      </c>
      <c r="D44">
        <f>MATCH($A44,TravelTransit,0)</f>
        <v>4</v>
      </c>
      <c r="E44">
        <f>MATCH($A44,HealthWellBeing,0)</f>
        <v>2</v>
      </c>
      <c r="F44">
        <f>MATCH($A44,SafetySecurity,0)</f>
        <v>20</v>
      </c>
      <c r="G44">
        <f>MATCH($A44,EnvironmentClimate,0)</f>
        <v>38</v>
      </c>
      <c r="H44">
        <f>MATCH($A44,EaseOfSettlingIn,0)</f>
        <v>41</v>
      </c>
      <c r="I44">
        <f>MATCH($A44,CultureWelcome,0)</f>
        <v>48</v>
      </c>
      <c r="J44">
        <f>MATCH($A44,LocalFriendliness,0)</f>
        <v>42</v>
      </c>
      <c r="K44">
        <f>MATCH($A44,FindingFriends,0)</f>
        <v>34</v>
      </c>
      <c r="L44">
        <f>MATCH($A44,WorkingAbroad,0)</f>
        <v>31</v>
      </c>
      <c r="M44">
        <f>MATCH($A44,CareerProspects,0)</f>
        <v>23</v>
      </c>
      <c r="N44">
        <f>MATCH($A44,WorkLeisure,0)</f>
        <v>34</v>
      </c>
      <c r="O44">
        <f>MATCH($A44,SalaryJobSecurity,0)</f>
        <v>16</v>
      </c>
      <c r="P44">
        <f>MATCH($A44,WorkCultureSatisfaction,0)</f>
        <v>47</v>
      </c>
      <c r="Q44">
        <f>MATCH($A44,PersonalFinance,0)</f>
        <v>35</v>
      </c>
      <c r="R44">
        <f>MATCH($A44,ExpatEssentials,0)</f>
        <v>42</v>
      </c>
      <c r="S44">
        <f>MATCH($A44,DigitalLife,0)</f>
        <v>16</v>
      </c>
      <c r="T44">
        <f>MATCH($A44,AdminTopics,0)</f>
        <v>34</v>
      </c>
      <c r="U44">
        <f>MATCH($A44,Housing,0)</f>
        <v>39</v>
      </c>
      <c r="V44">
        <f>MATCH($A44,Language,0)</f>
        <v>42</v>
      </c>
    </row>
    <row r="45" spans="1:22" x14ac:dyDescent="0.25">
      <c r="A45" t="s">
        <v>13</v>
      </c>
      <c r="B45">
        <f>MATCH($A45,QualityOfLife,0)</f>
        <v>1</v>
      </c>
      <c r="C45">
        <f>MATCH($A45,LeisureOptions,0)</f>
        <v>1</v>
      </c>
      <c r="D45">
        <f>MATCH($A45,TravelTransit,0)</f>
        <v>8</v>
      </c>
      <c r="E45">
        <f>MATCH($A45,HealthWellBeing,0)</f>
        <v>7</v>
      </c>
      <c r="F45">
        <f>MATCH($A45,SafetySecurity,0)</f>
        <v>17</v>
      </c>
      <c r="G45">
        <f>MATCH($A45,EnvironmentClimate,0)</f>
        <v>7</v>
      </c>
      <c r="H45">
        <f>MATCH($A45,EaseOfSettlingIn,0)</f>
        <v>10</v>
      </c>
      <c r="I45">
        <f>MATCH($A45,CultureWelcome,0)</f>
        <v>7</v>
      </c>
      <c r="J45">
        <f>MATCH($A45,LocalFriendliness,0)</f>
        <v>13</v>
      </c>
      <c r="K45">
        <f>MATCH($A45,FindingFriends,0)</f>
        <v>9</v>
      </c>
      <c r="L45">
        <f>MATCH($A45,WorkingAbroad,0)</f>
        <v>37</v>
      </c>
      <c r="M45">
        <f>MATCH($A45,CareerProspects,0)</f>
        <v>41</v>
      </c>
      <c r="N45">
        <f>MATCH($A45,WorkLeisure,0)</f>
        <v>21</v>
      </c>
      <c r="O45">
        <f>MATCH($A45,SalaryJobSecurity,0)</f>
        <v>35</v>
      </c>
      <c r="P45">
        <f>MATCH($A45,WorkCultureSatisfaction,0)</f>
        <v>35</v>
      </c>
      <c r="Q45">
        <f>MATCH($A45,PersonalFinance,0)</f>
        <v>11</v>
      </c>
      <c r="R45">
        <f>MATCH($A45,ExpatEssentials,0)</f>
        <v>14</v>
      </c>
      <c r="S45">
        <f>MATCH($A45,DigitalLife,0)</f>
        <v>21</v>
      </c>
      <c r="T45">
        <f>MATCH($A45,AdminTopics,0)</f>
        <v>33</v>
      </c>
      <c r="U45">
        <f>MATCH($A45,Housing,0)</f>
        <v>16</v>
      </c>
      <c r="V45">
        <f>MATCH($A45,Language,0)</f>
        <v>18</v>
      </c>
    </row>
    <row r="46" spans="1:22" x14ac:dyDescent="0.25">
      <c r="A46" t="s">
        <v>10</v>
      </c>
      <c r="B46">
        <f>MATCH($A46,QualityOfLife,0)</f>
        <v>20</v>
      </c>
      <c r="C46">
        <f>MATCH($A46,LeisureOptions,0)</f>
        <v>45</v>
      </c>
      <c r="D46">
        <f>MATCH($A46,TravelTransit,0)</f>
        <v>21</v>
      </c>
      <c r="E46">
        <f>MATCH($A46,HealthWellBeing,0)</f>
        <v>37</v>
      </c>
      <c r="F46">
        <f>MATCH($A46,SafetySecurity,0)</f>
        <v>12</v>
      </c>
      <c r="G46">
        <f>MATCH($A46,EnvironmentClimate,0)</f>
        <v>4</v>
      </c>
      <c r="H46">
        <f>MATCH($A46,EaseOfSettlingIn,0)</f>
        <v>51</v>
      </c>
      <c r="I46">
        <f>MATCH($A46,CultureWelcome,0)</f>
        <v>49</v>
      </c>
      <c r="J46">
        <f>MATCH($A46,LocalFriendliness,0)</f>
        <v>49</v>
      </c>
      <c r="K46">
        <f>MATCH($A46,FindingFriends,0)</f>
        <v>51</v>
      </c>
      <c r="L46">
        <f>MATCH($A46,WorkingAbroad,0)</f>
        <v>8</v>
      </c>
      <c r="M46">
        <f>MATCH($A46,CareerProspects,0)</f>
        <v>35</v>
      </c>
      <c r="N46">
        <f>MATCH($A46,WorkLeisure,0)</f>
        <v>3</v>
      </c>
      <c r="O46">
        <f>MATCH($A46,SalaryJobSecurity,0)</f>
        <v>3</v>
      </c>
      <c r="P46">
        <f>MATCH($A46,WorkCultureSatisfaction,0)</f>
        <v>8</v>
      </c>
      <c r="Q46">
        <f>MATCH($A46,PersonalFinance,0)</f>
        <v>38</v>
      </c>
      <c r="R46">
        <f>MATCH($A46,ExpatEssentials,0)</f>
        <v>26</v>
      </c>
      <c r="S46">
        <f>MATCH($A46,DigitalLife,0)</f>
        <v>6</v>
      </c>
      <c r="T46">
        <f>MATCH($A46,AdminTopics,0)</f>
        <v>22</v>
      </c>
      <c r="U46">
        <f>MATCH($A46,Housing,0)</f>
        <v>48</v>
      </c>
      <c r="V46">
        <f>MATCH($A46,Language,0)</f>
        <v>17</v>
      </c>
    </row>
    <row r="47" spans="1:22" x14ac:dyDescent="0.25">
      <c r="A47" t="s">
        <v>8</v>
      </c>
      <c r="B47">
        <f>MATCH($A47,QualityOfLife,0)</f>
        <v>6</v>
      </c>
      <c r="C47">
        <f>MATCH($A47,LeisureOptions,0)</f>
        <v>41</v>
      </c>
      <c r="D47">
        <f>MATCH($A47,TravelTransit,0)</f>
        <v>6</v>
      </c>
      <c r="E47">
        <f>MATCH($A47,HealthWellBeing,0)</f>
        <v>25</v>
      </c>
      <c r="F47">
        <f>MATCH($A47,SafetySecurity,0)</f>
        <v>2</v>
      </c>
      <c r="G47">
        <f>MATCH($A47,EnvironmentClimate,0)</f>
        <v>2</v>
      </c>
      <c r="H47">
        <f>MATCH($A47,EaseOfSettlingIn,0)</f>
        <v>43</v>
      </c>
      <c r="I47">
        <f>MATCH($A47,CultureWelcome,0)</f>
        <v>41</v>
      </c>
      <c r="J47">
        <f>MATCH($A47,LocalFriendliness,0)</f>
        <v>44</v>
      </c>
      <c r="K47">
        <f>MATCH($A47,FindingFriends,0)</f>
        <v>43</v>
      </c>
      <c r="L47">
        <f>MATCH($A47,WorkingAbroad,0)</f>
        <v>16</v>
      </c>
      <c r="M47">
        <f>MATCH($A47,CareerProspects,0)</f>
        <v>20</v>
      </c>
      <c r="N47">
        <f>MATCH($A47,WorkLeisure,0)</f>
        <v>39</v>
      </c>
      <c r="O47">
        <f>MATCH($A47,SalaryJobSecurity,0)</f>
        <v>1</v>
      </c>
      <c r="P47">
        <f>MATCH($A47,WorkCultureSatisfaction,0)</f>
        <v>16</v>
      </c>
      <c r="Q47">
        <f>MATCH($A47,PersonalFinance,0)</f>
        <v>31</v>
      </c>
      <c r="R47">
        <f>MATCH($A47,ExpatEssentials,0)</f>
        <v>20</v>
      </c>
      <c r="S47">
        <f>MATCH($A47,DigitalLife,0)</f>
        <v>7</v>
      </c>
      <c r="T47">
        <f>MATCH($A47,AdminTopics,0)</f>
        <v>7</v>
      </c>
      <c r="U47">
        <f>MATCH($A47,Housing,0)</f>
        <v>44</v>
      </c>
      <c r="V47">
        <f>MATCH($A47,Language,0)</f>
        <v>30</v>
      </c>
    </row>
    <row r="48" spans="1:22" x14ac:dyDescent="0.25">
      <c r="A48" t="s">
        <v>27</v>
      </c>
      <c r="B48">
        <f>MATCH($A48,QualityOfLife,0)</f>
        <v>2</v>
      </c>
      <c r="C48">
        <f>MATCH($A48,LeisureOptions,0)</f>
        <v>16</v>
      </c>
      <c r="D48">
        <f>MATCH($A48,TravelTransit,0)</f>
        <v>7</v>
      </c>
      <c r="E48">
        <f>MATCH($A48,HealthWellBeing,0)</f>
        <v>1</v>
      </c>
      <c r="F48">
        <f>MATCH($A48,SafetySecurity,0)</f>
        <v>13</v>
      </c>
      <c r="G48">
        <f>MATCH($A48,EnvironmentClimate,0)</f>
        <v>21</v>
      </c>
      <c r="H48">
        <f>MATCH($A48,EaseOfSettlingIn,0)</f>
        <v>6</v>
      </c>
      <c r="I48">
        <f>MATCH($A48,CultureWelcome,0)</f>
        <v>6</v>
      </c>
      <c r="J48">
        <f>MATCH($A48,LocalFriendliness,0)</f>
        <v>7</v>
      </c>
      <c r="K48">
        <f>MATCH($A48,FindingFriends,0)</f>
        <v>6</v>
      </c>
      <c r="L48">
        <f>MATCH($A48,WorkingAbroad,0)</f>
        <v>22</v>
      </c>
      <c r="M48">
        <f>MATCH($A48,CareerProspects,0)</f>
        <v>19</v>
      </c>
      <c r="N48">
        <f>MATCH($A48,WorkLeisure,0)</f>
        <v>27</v>
      </c>
      <c r="O48">
        <f>MATCH($A48,SalaryJobSecurity,0)</f>
        <v>6</v>
      </c>
      <c r="P48">
        <f>MATCH($A48,WorkCultureSatisfaction,0)</f>
        <v>39</v>
      </c>
      <c r="Q48">
        <f>MATCH($A48,PersonalFinance,0)</f>
        <v>8</v>
      </c>
      <c r="R48">
        <f>MATCH($A48,ExpatEssentials,0)</f>
        <v>23</v>
      </c>
      <c r="S48">
        <f>MATCH($A48,DigitalLife,0)</f>
        <v>15</v>
      </c>
      <c r="T48">
        <f>MATCH($A48,AdminTopics,0)</f>
        <v>18</v>
      </c>
      <c r="U48">
        <f>MATCH($A48,Housing,0)</f>
        <v>21</v>
      </c>
      <c r="V48">
        <f>MATCH($A48,Language,0)</f>
        <v>41</v>
      </c>
    </row>
    <row r="49" spans="1:22" x14ac:dyDescent="0.25">
      <c r="A49" t="s">
        <v>50</v>
      </c>
      <c r="B49">
        <f>MATCH($A49,QualityOfLife,0)</f>
        <v>35</v>
      </c>
      <c r="C49">
        <f>MATCH($A49,LeisureOptions,0)</f>
        <v>5</v>
      </c>
      <c r="D49">
        <f>MATCH($A49,TravelTransit,0)</f>
        <v>34</v>
      </c>
      <c r="E49">
        <f>MATCH($A49,HealthWellBeing,0)</f>
        <v>11</v>
      </c>
      <c r="F49">
        <f>MATCH($A49,SafetySecurity,0)</f>
        <v>47</v>
      </c>
      <c r="G49">
        <f>MATCH($A49,EnvironmentClimate,0)</f>
        <v>44</v>
      </c>
      <c r="H49">
        <f>MATCH($A49,EaseOfSettlingIn,0)</f>
        <v>11</v>
      </c>
      <c r="I49">
        <f>MATCH($A49,CultureWelcome,0)</f>
        <v>14</v>
      </c>
      <c r="J49">
        <f>MATCH($A49,LocalFriendliness,0)</f>
        <v>8</v>
      </c>
      <c r="K49">
        <f>MATCH($A49,FindingFriends,0)</f>
        <v>8</v>
      </c>
      <c r="L49">
        <f>MATCH($A49,WorkingAbroad,0)</f>
        <v>45</v>
      </c>
      <c r="M49">
        <f>MATCH($A49,CareerProspects,0)</f>
        <v>45</v>
      </c>
      <c r="N49">
        <f>MATCH($A49,WorkLeisure,0)</f>
        <v>24</v>
      </c>
      <c r="O49">
        <f>MATCH($A49,SalaryJobSecurity,0)</f>
        <v>46</v>
      </c>
      <c r="P49">
        <f>MATCH($A49,WorkCultureSatisfaction,0)</f>
        <v>48</v>
      </c>
      <c r="Q49">
        <f>MATCH($A49,PersonalFinance,0)</f>
        <v>4</v>
      </c>
      <c r="R49">
        <f>MATCH($A49,ExpatEssentials,0)</f>
        <v>18</v>
      </c>
      <c r="S49">
        <f>MATCH($A49,DigitalLife,0)</f>
        <v>43</v>
      </c>
      <c r="T49">
        <f>MATCH($A49,AdminTopics,0)</f>
        <v>39</v>
      </c>
      <c r="U49">
        <f>MATCH($A49,Housing,0)</f>
        <v>1</v>
      </c>
      <c r="V49">
        <f>MATCH($A49,Language,0)</f>
        <v>34</v>
      </c>
    </row>
    <row r="50" spans="1:22" x14ac:dyDescent="0.25">
      <c r="A50" t="s">
        <v>34</v>
      </c>
      <c r="B50">
        <f>MATCH($A50,QualityOfLife,0)</f>
        <v>30</v>
      </c>
      <c r="C50">
        <f>MATCH($A50,LeisureOptions,0)</f>
        <v>34</v>
      </c>
      <c r="D50">
        <f>MATCH($A50,TravelTransit,0)</f>
        <v>25</v>
      </c>
      <c r="E50">
        <f>MATCH($A50,HealthWellBeing,0)</f>
        <v>29</v>
      </c>
      <c r="F50">
        <f>MATCH($A50,SafetySecurity,0)</f>
        <v>44</v>
      </c>
      <c r="G50">
        <f>MATCH($A50,EnvironmentClimate,0)</f>
        <v>28</v>
      </c>
      <c r="H50">
        <f>MATCH($A50,EaseOfSettlingIn,0)</f>
        <v>22</v>
      </c>
      <c r="I50">
        <f>MATCH($A50,CultureWelcome,0)</f>
        <v>23</v>
      </c>
      <c r="J50">
        <f>MATCH($A50,LocalFriendliness,0)</f>
        <v>23</v>
      </c>
      <c r="K50">
        <f>MATCH($A50,FindingFriends,0)</f>
        <v>24</v>
      </c>
      <c r="L50">
        <f>MATCH($A50,WorkingAbroad,0)</f>
        <v>52</v>
      </c>
      <c r="M50">
        <f>MATCH($A50,CareerProspects,0)</f>
        <v>42</v>
      </c>
      <c r="N50">
        <f>MATCH($A50,WorkLeisure,0)</f>
        <v>52</v>
      </c>
      <c r="O50">
        <f>MATCH($A50,SalaryJobSecurity,0)</f>
        <v>52</v>
      </c>
      <c r="P50">
        <f>MATCH($A50,WorkCultureSatisfaction,0)</f>
        <v>46</v>
      </c>
      <c r="Q50">
        <f>MATCH($A50,PersonalFinance,0)</f>
        <v>36</v>
      </c>
      <c r="R50">
        <f>MATCH($A50,ExpatEssentials,0)</f>
        <v>36</v>
      </c>
      <c r="S50">
        <f>MATCH($A50,DigitalLife,0)</f>
        <v>37</v>
      </c>
      <c r="T50">
        <f>MATCH($A50,AdminTopics,0)</f>
        <v>24</v>
      </c>
      <c r="U50">
        <f>MATCH($A50,Housing,0)</f>
        <v>23</v>
      </c>
      <c r="V50">
        <f>MATCH($A50,Language,0)</f>
        <v>40</v>
      </c>
    </row>
    <row r="51" spans="1:22" x14ac:dyDescent="0.25">
      <c r="A51" t="s">
        <v>20</v>
      </c>
      <c r="B51">
        <f>MATCH($A51,QualityOfLife,0)</f>
        <v>5</v>
      </c>
      <c r="C51">
        <f>MATCH($A51,LeisureOptions,0)</f>
        <v>3</v>
      </c>
      <c r="D51">
        <f>MATCH($A51,TravelTransit,0)</f>
        <v>5</v>
      </c>
      <c r="E51">
        <f>MATCH($A51,HealthWellBeing,0)</f>
        <v>9</v>
      </c>
      <c r="F51">
        <f>MATCH($A51,SafetySecurity,0)</f>
        <v>7</v>
      </c>
      <c r="G51">
        <f>MATCH($A51,EnvironmentClimate,0)</f>
        <v>14</v>
      </c>
      <c r="H51">
        <f>MATCH($A51,EaseOfSettlingIn,0)</f>
        <v>13</v>
      </c>
      <c r="I51">
        <f>MATCH($A51,CultureWelcome,0)</f>
        <v>10</v>
      </c>
      <c r="J51">
        <f>MATCH($A51,LocalFriendliness,0)</f>
        <v>14</v>
      </c>
      <c r="K51">
        <f>MATCH($A51,FindingFriends,0)</f>
        <v>19</v>
      </c>
      <c r="L51">
        <f>MATCH($A51,WorkingAbroad,0)</f>
        <v>5</v>
      </c>
      <c r="M51">
        <f>MATCH($A51,CareerProspects,0)</f>
        <v>3</v>
      </c>
      <c r="N51">
        <f>MATCH($A51,WorkLeisure,0)</f>
        <v>35</v>
      </c>
      <c r="O51">
        <f>MATCH($A51,SalaryJobSecurity,0)</f>
        <v>17</v>
      </c>
      <c r="P51">
        <f>MATCH($A51,WorkCultureSatisfaction,0)</f>
        <v>5</v>
      </c>
      <c r="Q51">
        <f>MATCH($A51,PersonalFinance,0)</f>
        <v>34</v>
      </c>
      <c r="R51">
        <f>MATCH($A51,ExpatEssentials,0)</f>
        <v>2</v>
      </c>
      <c r="S51">
        <f>MATCH($A51,DigitalLife,0)</f>
        <v>14</v>
      </c>
      <c r="T51">
        <f>MATCH($A51,AdminTopics,0)</f>
        <v>3</v>
      </c>
      <c r="U51">
        <f>MATCH($A51,Housing,0)</f>
        <v>14</v>
      </c>
      <c r="V51">
        <f>MATCH($A51,Language,0)</f>
        <v>2</v>
      </c>
    </row>
    <row r="52" spans="1:22" x14ac:dyDescent="0.25">
      <c r="A52" t="s">
        <v>38</v>
      </c>
      <c r="B52">
        <f>MATCH($A52,QualityOfLife,0)</f>
        <v>31</v>
      </c>
      <c r="C52">
        <f>MATCH($A52,LeisureOptions,0)</f>
        <v>26</v>
      </c>
      <c r="D52">
        <f>MATCH($A52,TravelTransit,0)</f>
        <v>33</v>
      </c>
      <c r="E52">
        <f>MATCH($A52,HealthWellBeing,0)</f>
        <v>39</v>
      </c>
      <c r="F52">
        <f>MATCH($A52,SafetySecurity,0)</f>
        <v>29</v>
      </c>
      <c r="G52">
        <f>MATCH($A52,EnvironmentClimate,0)</f>
        <v>32</v>
      </c>
      <c r="H52">
        <f>MATCH($A52,EaseOfSettlingIn,0)</f>
        <v>36</v>
      </c>
      <c r="I52">
        <f>MATCH($A52,CultureWelcome,0)</f>
        <v>30</v>
      </c>
      <c r="J52">
        <f>MATCH($A52,LocalFriendliness,0)</f>
        <v>34</v>
      </c>
      <c r="K52">
        <f>MATCH($A52,FindingFriends,0)</f>
        <v>38</v>
      </c>
      <c r="L52">
        <f>MATCH($A52,WorkingAbroad,0)</f>
        <v>15</v>
      </c>
      <c r="M52">
        <f>MATCH($A52,CareerProspects,0)</f>
        <v>4</v>
      </c>
      <c r="N52">
        <f>MATCH($A52,WorkLeisure,0)</f>
        <v>29</v>
      </c>
      <c r="O52">
        <f>MATCH($A52,SalaryJobSecurity,0)</f>
        <v>27</v>
      </c>
      <c r="P52">
        <f>MATCH($A52,WorkCultureSatisfaction,0)</f>
        <v>10</v>
      </c>
      <c r="Q52">
        <f>MATCH($A52,PersonalFinance,0)</f>
        <v>50</v>
      </c>
      <c r="R52">
        <f>MATCH($A52,ExpatEssentials,0)</f>
        <v>17</v>
      </c>
      <c r="S52">
        <f>MATCH($A52,DigitalLife,0)</f>
        <v>12</v>
      </c>
      <c r="T52">
        <f>MATCH($A52,AdminTopics,0)</f>
        <v>13</v>
      </c>
      <c r="U52">
        <f>MATCH($A52,Housing,0)</f>
        <v>42</v>
      </c>
      <c r="V52">
        <f>MATCH($A52,Language,0)</f>
        <v>12</v>
      </c>
    </row>
    <row r="53" spans="1:22" x14ac:dyDescent="0.25">
      <c r="A53" t="s">
        <v>24</v>
      </c>
      <c r="B53">
        <f>MATCH($A53,QualityOfLife,0)</f>
        <v>36</v>
      </c>
      <c r="C53">
        <f>MATCH($A53,LeisureOptions,0)</f>
        <v>8</v>
      </c>
      <c r="D53">
        <f>MATCH($A53,TravelTransit,0)</f>
        <v>37</v>
      </c>
      <c r="E53">
        <f>MATCH($A53,HealthWellBeing,0)</f>
        <v>50</v>
      </c>
      <c r="F53">
        <f>MATCH($A53,SafetySecurity,0)</f>
        <v>36</v>
      </c>
      <c r="G53">
        <f>MATCH($A53,EnvironmentClimate,0)</f>
        <v>18</v>
      </c>
      <c r="H53">
        <f>MATCH($A53,EaseOfSettlingIn,0)</f>
        <v>19</v>
      </c>
      <c r="I53">
        <f>MATCH($A53,CultureWelcome,0)</f>
        <v>16</v>
      </c>
      <c r="J53">
        <f>MATCH($A53,LocalFriendliness,0)</f>
        <v>18</v>
      </c>
      <c r="K53">
        <f>MATCH($A53,FindingFriends,0)</f>
        <v>27</v>
      </c>
      <c r="L53">
        <f>MATCH($A53,WorkingAbroad,0)</f>
        <v>7</v>
      </c>
      <c r="M53">
        <f>MATCH($A53,CareerProspects,0)</f>
        <v>1</v>
      </c>
      <c r="N53">
        <f>MATCH($A53,WorkLeisure,0)</f>
        <v>38</v>
      </c>
      <c r="O53">
        <f>MATCH($A53,SalaryJobSecurity,0)</f>
        <v>25</v>
      </c>
      <c r="P53">
        <f>MATCH($A53,WorkCultureSatisfaction,0)</f>
        <v>3</v>
      </c>
      <c r="Q53">
        <f>MATCH($A53,PersonalFinance,0)</f>
        <v>27</v>
      </c>
      <c r="R53">
        <f>MATCH($A53,ExpatEssentials,0)</f>
        <v>13</v>
      </c>
      <c r="S53">
        <f>MATCH($A53,DigitalLife,0)</f>
        <v>10</v>
      </c>
      <c r="T53">
        <f>MATCH($A53,AdminTopics,0)</f>
        <v>14</v>
      </c>
      <c r="U53">
        <f>MATCH($A53,Housing,0)</f>
        <v>31</v>
      </c>
      <c r="V53">
        <f>MATCH($A53,Language,0)</f>
        <v>10</v>
      </c>
    </row>
    <row r="54" spans="1:22" x14ac:dyDescent="0.25">
      <c r="A54" t="s">
        <v>55</v>
      </c>
      <c r="B54">
        <f>MATCH($A54,QualityOfLife,0)</f>
        <v>48</v>
      </c>
      <c r="C54">
        <f>MATCH($A54,LeisureOptions,0)</f>
        <v>29</v>
      </c>
      <c r="D54">
        <f>MATCH($A54,TravelTransit,0)</f>
        <v>42</v>
      </c>
      <c r="E54">
        <f>MATCH($A54,HealthWellBeing,0)</f>
        <v>40</v>
      </c>
      <c r="F54">
        <f>MATCH($A54,SafetySecurity,0)</f>
        <v>32</v>
      </c>
      <c r="G54">
        <f>MATCH($A54,EnvironmentClimate,0)</f>
        <v>49</v>
      </c>
      <c r="H54">
        <f>MATCH($A54,EaseOfSettlingIn,0)</f>
        <v>9</v>
      </c>
      <c r="I54">
        <f>MATCH($A54,CultureWelcome,0)</f>
        <v>13</v>
      </c>
      <c r="J54">
        <f>MATCH($A54,LocalFriendliness,0)</f>
        <v>6</v>
      </c>
      <c r="K54">
        <f>MATCH($A54,FindingFriends,0)</f>
        <v>7</v>
      </c>
      <c r="L54">
        <f>MATCH($A54,WorkingAbroad,0)</f>
        <v>29</v>
      </c>
      <c r="M54">
        <f>MATCH($A54,CareerProspects,0)</f>
        <v>32</v>
      </c>
      <c r="N54">
        <f>MATCH($A54,WorkLeisure,0)</f>
        <v>22</v>
      </c>
      <c r="O54">
        <f>MATCH($A54,SalaryJobSecurity,0)</f>
        <v>24</v>
      </c>
      <c r="P54">
        <f>MATCH($A54,WorkCultureSatisfaction,0)</f>
        <v>37</v>
      </c>
      <c r="Q54">
        <f>MATCH($A54,PersonalFinance,0)</f>
        <v>1</v>
      </c>
      <c r="R54">
        <f>MATCH($A54,ExpatEssentials,0)</f>
        <v>46</v>
      </c>
      <c r="S54">
        <f>MATCH($A54,DigitalLife,0)</f>
        <v>49</v>
      </c>
      <c r="T54">
        <f>MATCH($A54,AdminTopics,0)</f>
        <v>51</v>
      </c>
      <c r="U54">
        <f>MATCH($A54,Housing,0)</f>
        <v>5</v>
      </c>
      <c r="V54">
        <f>MATCH($A54,Language,0)</f>
        <v>47</v>
      </c>
    </row>
  </sheetData>
  <mergeCells count="4">
    <mergeCell ref="B1:G1"/>
    <mergeCell ref="H1:K1"/>
    <mergeCell ref="L1:P1"/>
    <mergeCell ref="R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E68EF-8FE2-4866-A5A2-0F53B37F459B}">
  <dimension ref="A3:V56"/>
  <sheetViews>
    <sheetView workbookViewId="0">
      <selection activeCell="D17" sqref="D17"/>
    </sheetView>
  </sheetViews>
  <sheetFormatPr defaultRowHeight="15" x14ac:dyDescent="0.25"/>
  <cols>
    <col min="1" max="1" width="15.42578125" bestFit="1" customWidth="1"/>
    <col min="2" max="2" width="20.28515625" bestFit="1" customWidth="1"/>
    <col min="3" max="4" width="21.85546875" bestFit="1" customWidth="1"/>
    <col min="5" max="5" width="26.42578125" bestFit="1" customWidth="1"/>
    <col min="6" max="6" width="23.140625" bestFit="1" customWidth="1"/>
    <col min="7" max="7" width="28.85546875" bestFit="1" customWidth="1"/>
    <col min="8" max="8" width="23.7109375" bestFit="1" customWidth="1"/>
    <col min="9" max="9" width="25.7109375" bestFit="1" customWidth="1"/>
    <col min="10" max="10" width="23.7109375" bestFit="1" customWidth="1"/>
    <col min="11" max="11" width="21.5703125" bestFit="1" customWidth="1"/>
    <col min="12" max="12" width="22.42578125" bestFit="1" customWidth="1"/>
    <col min="13" max="13" width="22.85546875" bestFit="1" customWidth="1"/>
    <col min="14" max="14" width="21.7109375" bestFit="1" customWidth="1"/>
    <col min="15" max="15" width="26.42578125" bestFit="1" customWidth="1"/>
    <col min="16" max="16" width="32.85546875" bestFit="1" customWidth="1"/>
    <col min="17" max="17" width="23" bestFit="1" customWidth="1"/>
    <col min="18" max="18" width="22" bestFit="1" customWidth="1"/>
    <col min="19" max="19" width="17.28515625" bestFit="1" customWidth="1"/>
    <col min="20" max="20" width="19.7109375" bestFit="1" customWidth="1"/>
    <col min="21" max="21" width="14.85546875" bestFit="1" customWidth="1"/>
    <col min="22" max="22" width="16" bestFit="1" customWidth="1"/>
  </cols>
  <sheetData>
    <row r="3" spans="1:22" x14ac:dyDescent="0.25">
      <c r="A3" s="32" t="s">
        <v>119</v>
      </c>
      <c r="B3" t="s">
        <v>121</v>
      </c>
      <c r="C3" t="s">
        <v>122</v>
      </c>
      <c r="D3" t="s">
        <v>123</v>
      </c>
      <c r="E3" t="s">
        <v>124</v>
      </c>
      <c r="F3" t="s">
        <v>125</v>
      </c>
      <c r="G3" t="s">
        <v>126</v>
      </c>
      <c r="H3" t="s">
        <v>127</v>
      </c>
      <c r="I3" t="s">
        <v>128</v>
      </c>
      <c r="J3" t="s">
        <v>129</v>
      </c>
      <c r="K3" t="s">
        <v>130</v>
      </c>
      <c r="L3" t="s">
        <v>131</v>
      </c>
      <c r="M3" t="s">
        <v>132</v>
      </c>
      <c r="N3" t="s">
        <v>133</v>
      </c>
      <c r="O3" t="s">
        <v>134</v>
      </c>
      <c r="P3" t="s">
        <v>135</v>
      </c>
      <c r="Q3" t="s">
        <v>136</v>
      </c>
      <c r="R3" t="s">
        <v>137</v>
      </c>
      <c r="S3" t="s">
        <v>138</v>
      </c>
      <c r="T3" t="s">
        <v>139</v>
      </c>
      <c r="U3" t="s">
        <v>140</v>
      </c>
      <c r="V3" t="s">
        <v>141</v>
      </c>
    </row>
    <row r="4" spans="1:22" x14ac:dyDescent="0.25">
      <c r="A4" s="33" t="s">
        <v>12</v>
      </c>
      <c r="B4" s="34">
        <v>14</v>
      </c>
      <c r="C4" s="34">
        <v>9</v>
      </c>
      <c r="D4" s="34">
        <v>32</v>
      </c>
      <c r="E4" s="34">
        <v>13</v>
      </c>
      <c r="F4" s="34">
        <v>14</v>
      </c>
      <c r="G4" s="34">
        <v>6</v>
      </c>
      <c r="H4" s="34">
        <v>17</v>
      </c>
      <c r="I4" s="34">
        <v>15</v>
      </c>
      <c r="J4" s="34">
        <v>20</v>
      </c>
      <c r="K4" s="34">
        <v>23</v>
      </c>
      <c r="L4" s="34">
        <v>2</v>
      </c>
      <c r="M4" s="34">
        <v>5</v>
      </c>
      <c r="N4" s="34">
        <v>5</v>
      </c>
      <c r="O4" s="34">
        <v>13</v>
      </c>
      <c r="P4" s="34">
        <v>6</v>
      </c>
      <c r="Q4" s="34">
        <v>30</v>
      </c>
      <c r="R4" s="34">
        <v>16</v>
      </c>
      <c r="S4" s="34">
        <v>18</v>
      </c>
      <c r="T4" s="34">
        <v>9</v>
      </c>
      <c r="U4" s="34">
        <v>41</v>
      </c>
      <c r="V4" s="34">
        <v>11</v>
      </c>
    </row>
    <row r="5" spans="1:22" x14ac:dyDescent="0.25">
      <c r="A5" s="33" t="s">
        <v>11</v>
      </c>
      <c r="B5" s="34">
        <v>3</v>
      </c>
      <c r="C5" s="34">
        <v>21</v>
      </c>
      <c r="D5" s="34">
        <v>2</v>
      </c>
      <c r="E5" s="34">
        <v>3</v>
      </c>
      <c r="F5" s="34">
        <v>21</v>
      </c>
      <c r="G5" s="34">
        <v>5</v>
      </c>
      <c r="H5" s="34">
        <v>49</v>
      </c>
      <c r="I5" s="34">
        <v>47</v>
      </c>
      <c r="J5" s="34">
        <v>51</v>
      </c>
      <c r="K5" s="34">
        <v>41</v>
      </c>
      <c r="L5" s="34">
        <v>19</v>
      </c>
      <c r="M5" s="34">
        <v>25</v>
      </c>
      <c r="N5" s="34">
        <v>11</v>
      </c>
      <c r="O5" s="34">
        <v>8</v>
      </c>
      <c r="P5" s="34">
        <v>28</v>
      </c>
      <c r="Q5" s="34">
        <v>16</v>
      </c>
      <c r="R5" s="34">
        <v>32</v>
      </c>
      <c r="S5" s="34">
        <v>29</v>
      </c>
      <c r="T5" s="34">
        <v>27</v>
      </c>
      <c r="U5" s="34">
        <v>25</v>
      </c>
      <c r="V5" s="34">
        <v>38</v>
      </c>
    </row>
    <row r="6" spans="1:22" x14ac:dyDescent="0.25">
      <c r="A6" s="33" t="s">
        <v>45</v>
      </c>
      <c r="B6" s="34">
        <v>23</v>
      </c>
      <c r="C6" s="34">
        <v>17</v>
      </c>
      <c r="D6" s="34">
        <v>28</v>
      </c>
      <c r="E6" s="34">
        <v>14</v>
      </c>
      <c r="F6" s="34">
        <v>18</v>
      </c>
      <c r="G6" s="34">
        <v>39</v>
      </c>
      <c r="H6" s="34">
        <v>12</v>
      </c>
      <c r="I6" s="34">
        <v>11</v>
      </c>
      <c r="J6" s="34">
        <v>10</v>
      </c>
      <c r="K6" s="34">
        <v>17</v>
      </c>
      <c r="L6" s="34">
        <v>30</v>
      </c>
      <c r="M6" s="34">
        <v>37</v>
      </c>
      <c r="N6" s="34">
        <v>30</v>
      </c>
      <c r="O6" s="34">
        <v>31</v>
      </c>
      <c r="P6" s="34">
        <v>18</v>
      </c>
      <c r="Q6" s="34">
        <v>46</v>
      </c>
      <c r="R6" s="34">
        <v>1</v>
      </c>
      <c r="S6" s="34">
        <v>11</v>
      </c>
      <c r="T6" s="34">
        <v>2</v>
      </c>
      <c r="U6" s="34">
        <v>10</v>
      </c>
      <c r="V6" s="34">
        <v>4</v>
      </c>
    </row>
    <row r="7" spans="1:22" x14ac:dyDescent="0.25">
      <c r="A7" s="33" t="s">
        <v>46</v>
      </c>
      <c r="B7" s="34">
        <v>26</v>
      </c>
      <c r="C7" s="34">
        <v>37</v>
      </c>
      <c r="D7" s="34">
        <v>27</v>
      </c>
      <c r="E7" s="34">
        <v>6</v>
      </c>
      <c r="F7" s="34">
        <v>26</v>
      </c>
      <c r="G7" s="34">
        <v>40</v>
      </c>
      <c r="H7" s="34">
        <v>38</v>
      </c>
      <c r="I7" s="34">
        <v>38</v>
      </c>
      <c r="J7" s="34">
        <v>33</v>
      </c>
      <c r="K7" s="34">
        <v>42</v>
      </c>
      <c r="L7" s="34">
        <v>10</v>
      </c>
      <c r="M7" s="34">
        <v>12</v>
      </c>
      <c r="N7" s="34">
        <v>20</v>
      </c>
      <c r="O7" s="34">
        <v>12</v>
      </c>
      <c r="P7" s="34">
        <v>12</v>
      </c>
      <c r="Q7" s="34">
        <v>23</v>
      </c>
      <c r="R7" s="34">
        <v>22</v>
      </c>
      <c r="S7" s="34">
        <v>30</v>
      </c>
      <c r="T7" s="34">
        <v>26</v>
      </c>
      <c r="U7" s="34">
        <v>29</v>
      </c>
      <c r="V7" s="34">
        <v>24</v>
      </c>
    </row>
    <row r="8" spans="1:22" x14ac:dyDescent="0.25">
      <c r="A8" s="33" t="s">
        <v>39</v>
      </c>
      <c r="B8" s="34">
        <v>42</v>
      </c>
      <c r="C8" s="34">
        <v>10</v>
      </c>
      <c r="D8" s="34">
        <v>48</v>
      </c>
      <c r="E8" s="34">
        <v>36</v>
      </c>
      <c r="F8" s="34">
        <v>45</v>
      </c>
      <c r="G8" s="34">
        <v>33</v>
      </c>
      <c r="H8" s="34">
        <v>4</v>
      </c>
      <c r="I8" s="34">
        <v>3</v>
      </c>
      <c r="J8" s="34">
        <v>5</v>
      </c>
      <c r="K8" s="34">
        <v>4</v>
      </c>
      <c r="L8" s="34">
        <v>38</v>
      </c>
      <c r="M8" s="34">
        <v>34</v>
      </c>
      <c r="N8" s="34">
        <v>23</v>
      </c>
      <c r="O8" s="34">
        <v>48</v>
      </c>
      <c r="P8" s="34">
        <v>25</v>
      </c>
      <c r="Q8" s="34">
        <v>18</v>
      </c>
      <c r="R8" s="34">
        <v>31</v>
      </c>
      <c r="S8" s="34">
        <v>23</v>
      </c>
      <c r="T8" s="34">
        <v>44</v>
      </c>
      <c r="U8" s="34">
        <v>17</v>
      </c>
      <c r="V8" s="34">
        <v>36</v>
      </c>
    </row>
    <row r="9" spans="1:22" x14ac:dyDescent="0.25">
      <c r="A9" s="33" t="s">
        <v>16</v>
      </c>
      <c r="B9" s="34">
        <v>19</v>
      </c>
      <c r="C9" s="34">
        <v>20</v>
      </c>
      <c r="D9" s="34">
        <v>30</v>
      </c>
      <c r="E9" s="34">
        <v>30</v>
      </c>
      <c r="F9" s="34">
        <v>11</v>
      </c>
      <c r="G9" s="34">
        <v>10</v>
      </c>
      <c r="H9" s="34">
        <v>28</v>
      </c>
      <c r="I9" s="34">
        <v>20</v>
      </c>
      <c r="J9" s="34">
        <v>21</v>
      </c>
      <c r="K9" s="34">
        <v>40</v>
      </c>
      <c r="L9" s="34">
        <v>11</v>
      </c>
      <c r="M9" s="34">
        <v>14</v>
      </c>
      <c r="N9" s="34">
        <v>19</v>
      </c>
      <c r="O9" s="34">
        <v>23</v>
      </c>
      <c r="P9" s="34">
        <v>7</v>
      </c>
      <c r="Q9" s="34">
        <v>48</v>
      </c>
      <c r="R9" s="34">
        <v>10</v>
      </c>
      <c r="S9" s="34">
        <v>8</v>
      </c>
      <c r="T9" s="34">
        <v>6</v>
      </c>
      <c r="U9" s="34">
        <v>43</v>
      </c>
      <c r="V9" s="34">
        <v>9</v>
      </c>
    </row>
    <row r="10" spans="1:22" x14ac:dyDescent="0.25">
      <c r="A10" s="33" t="s">
        <v>51</v>
      </c>
      <c r="B10" s="34">
        <v>33</v>
      </c>
      <c r="C10" s="34">
        <v>33</v>
      </c>
      <c r="D10" s="34">
        <v>16</v>
      </c>
      <c r="E10" s="34">
        <v>35</v>
      </c>
      <c r="F10" s="34">
        <v>39</v>
      </c>
      <c r="G10" s="34">
        <v>45</v>
      </c>
      <c r="H10" s="34">
        <v>30</v>
      </c>
      <c r="I10" s="34">
        <v>43</v>
      </c>
      <c r="J10" s="34">
        <v>25</v>
      </c>
      <c r="K10" s="34">
        <v>21</v>
      </c>
      <c r="L10" s="34">
        <v>26</v>
      </c>
      <c r="M10" s="34">
        <v>16</v>
      </c>
      <c r="N10" s="34">
        <v>40</v>
      </c>
      <c r="O10" s="34">
        <v>10</v>
      </c>
      <c r="P10" s="34">
        <v>45</v>
      </c>
      <c r="Q10" s="34">
        <v>9</v>
      </c>
      <c r="R10" s="34">
        <v>50</v>
      </c>
      <c r="S10" s="34">
        <v>52</v>
      </c>
      <c r="T10" s="34">
        <v>48</v>
      </c>
      <c r="U10" s="34">
        <v>20</v>
      </c>
      <c r="V10" s="34">
        <v>46</v>
      </c>
    </row>
    <row r="11" spans="1:22" x14ac:dyDescent="0.25">
      <c r="A11" s="33" t="s">
        <v>40</v>
      </c>
      <c r="B11" s="34">
        <v>37</v>
      </c>
      <c r="C11" s="34">
        <v>39</v>
      </c>
      <c r="D11" s="34">
        <v>44</v>
      </c>
      <c r="E11" s="34">
        <v>26</v>
      </c>
      <c r="F11" s="34">
        <v>28</v>
      </c>
      <c r="G11" s="34">
        <v>34</v>
      </c>
      <c r="H11" s="34">
        <v>27</v>
      </c>
      <c r="I11" s="34">
        <v>29</v>
      </c>
      <c r="J11" s="34">
        <v>31</v>
      </c>
      <c r="K11" s="34">
        <v>28</v>
      </c>
      <c r="L11" s="34">
        <v>49</v>
      </c>
      <c r="M11" s="34">
        <v>50</v>
      </c>
      <c r="N11" s="34">
        <v>49</v>
      </c>
      <c r="O11" s="34">
        <v>43</v>
      </c>
      <c r="P11" s="34">
        <v>51</v>
      </c>
      <c r="Q11" s="34">
        <v>47</v>
      </c>
      <c r="R11" s="34">
        <v>34</v>
      </c>
      <c r="S11" s="34">
        <v>39</v>
      </c>
      <c r="T11" s="34">
        <v>37</v>
      </c>
      <c r="U11" s="34">
        <v>30</v>
      </c>
      <c r="V11" s="34">
        <v>25</v>
      </c>
    </row>
    <row r="12" spans="1:22" x14ac:dyDescent="0.25">
      <c r="A12" s="33" t="s">
        <v>28</v>
      </c>
      <c r="B12" s="34">
        <v>13</v>
      </c>
      <c r="C12" s="34">
        <v>15</v>
      </c>
      <c r="D12" s="34">
        <v>3</v>
      </c>
      <c r="E12" s="34">
        <v>28</v>
      </c>
      <c r="F12" s="34">
        <v>16</v>
      </c>
      <c r="G12" s="34">
        <v>22</v>
      </c>
      <c r="H12" s="34">
        <v>42</v>
      </c>
      <c r="I12" s="34">
        <v>42</v>
      </c>
      <c r="J12" s="34">
        <v>50</v>
      </c>
      <c r="K12" s="34">
        <v>30</v>
      </c>
      <c r="L12" s="34">
        <v>13</v>
      </c>
      <c r="M12" s="34">
        <v>13</v>
      </c>
      <c r="N12" s="34">
        <v>7</v>
      </c>
      <c r="O12" s="34">
        <v>18</v>
      </c>
      <c r="P12" s="34">
        <v>17</v>
      </c>
      <c r="Q12" s="34">
        <v>12</v>
      </c>
      <c r="R12" s="34">
        <v>45</v>
      </c>
      <c r="S12" s="34">
        <v>33</v>
      </c>
      <c r="T12" s="34">
        <v>31</v>
      </c>
      <c r="U12" s="34">
        <v>38</v>
      </c>
      <c r="V12" s="34">
        <v>51</v>
      </c>
    </row>
    <row r="13" spans="1:22" x14ac:dyDescent="0.25">
      <c r="A13" s="33" t="s">
        <v>18</v>
      </c>
      <c r="B13" s="34">
        <v>8</v>
      </c>
      <c r="C13" s="34">
        <v>36</v>
      </c>
      <c r="D13" s="34">
        <v>17</v>
      </c>
      <c r="E13" s="34">
        <v>12</v>
      </c>
      <c r="F13" s="34">
        <v>1</v>
      </c>
      <c r="G13" s="34">
        <v>12</v>
      </c>
      <c r="H13" s="34">
        <v>47</v>
      </c>
      <c r="I13" s="34">
        <v>45</v>
      </c>
      <c r="J13" s="34">
        <v>45</v>
      </c>
      <c r="K13" s="34">
        <v>48</v>
      </c>
      <c r="L13" s="34">
        <v>1</v>
      </c>
      <c r="M13" s="34">
        <v>30</v>
      </c>
      <c r="N13" s="34">
        <v>1</v>
      </c>
      <c r="O13" s="34">
        <v>2</v>
      </c>
      <c r="P13" s="34">
        <v>2</v>
      </c>
      <c r="Q13" s="34">
        <v>41</v>
      </c>
      <c r="R13" s="34">
        <v>29</v>
      </c>
      <c r="S13" s="34">
        <v>3</v>
      </c>
      <c r="T13" s="34">
        <v>16</v>
      </c>
      <c r="U13" s="34">
        <v>45</v>
      </c>
      <c r="V13" s="34">
        <v>33</v>
      </c>
    </row>
    <row r="14" spans="1:22" x14ac:dyDescent="0.25">
      <c r="A14" s="33" t="s">
        <v>54</v>
      </c>
      <c r="B14" s="34">
        <v>47</v>
      </c>
      <c r="C14" s="34">
        <v>31</v>
      </c>
      <c r="D14" s="34">
        <v>38</v>
      </c>
      <c r="E14" s="34">
        <v>38</v>
      </c>
      <c r="F14" s="34">
        <v>42</v>
      </c>
      <c r="G14" s="34">
        <v>48</v>
      </c>
      <c r="H14" s="34">
        <v>15</v>
      </c>
      <c r="I14" s="34">
        <v>17</v>
      </c>
      <c r="J14" s="34">
        <v>15</v>
      </c>
      <c r="K14" s="34">
        <v>14</v>
      </c>
      <c r="L14" s="34">
        <v>40</v>
      </c>
      <c r="M14" s="34">
        <v>22</v>
      </c>
      <c r="N14" s="34">
        <v>51</v>
      </c>
      <c r="O14" s="34">
        <v>36</v>
      </c>
      <c r="P14" s="34">
        <v>29</v>
      </c>
      <c r="Q14" s="34">
        <v>17</v>
      </c>
      <c r="R14" s="34">
        <v>37</v>
      </c>
      <c r="S14" s="34">
        <v>50</v>
      </c>
      <c r="T14" s="34">
        <v>38</v>
      </c>
      <c r="U14" s="34">
        <v>7</v>
      </c>
      <c r="V14" s="34">
        <v>32</v>
      </c>
    </row>
    <row r="15" spans="1:22" x14ac:dyDescent="0.25">
      <c r="A15" s="33" t="s">
        <v>15</v>
      </c>
      <c r="B15" s="34">
        <v>12</v>
      </c>
      <c r="C15" s="34">
        <v>32</v>
      </c>
      <c r="D15" s="34">
        <v>9</v>
      </c>
      <c r="E15" s="34">
        <v>24</v>
      </c>
      <c r="F15" s="34">
        <v>6</v>
      </c>
      <c r="G15" s="34">
        <v>9</v>
      </c>
      <c r="H15" s="34">
        <v>40</v>
      </c>
      <c r="I15" s="34">
        <v>32</v>
      </c>
      <c r="J15" s="34">
        <v>46</v>
      </c>
      <c r="K15" s="34">
        <v>39</v>
      </c>
      <c r="L15" s="34">
        <v>6</v>
      </c>
      <c r="M15" s="34">
        <v>24</v>
      </c>
      <c r="N15" s="34">
        <v>8</v>
      </c>
      <c r="O15" s="34">
        <v>20</v>
      </c>
      <c r="P15" s="34">
        <v>1</v>
      </c>
      <c r="Q15" s="34">
        <v>25</v>
      </c>
      <c r="R15" s="34">
        <v>4</v>
      </c>
      <c r="S15" s="34">
        <v>1</v>
      </c>
      <c r="T15" s="34">
        <v>1</v>
      </c>
      <c r="U15" s="34">
        <v>27</v>
      </c>
      <c r="V15" s="34">
        <v>27</v>
      </c>
    </row>
    <row r="16" spans="1:22" x14ac:dyDescent="0.25">
      <c r="A16" s="33" t="s">
        <v>7</v>
      </c>
      <c r="B16" s="34">
        <v>7</v>
      </c>
      <c r="C16" s="34">
        <v>42</v>
      </c>
      <c r="D16" s="34">
        <v>22</v>
      </c>
      <c r="E16" s="34">
        <v>16</v>
      </c>
      <c r="F16" s="34">
        <v>3</v>
      </c>
      <c r="G16" s="34">
        <v>1</v>
      </c>
      <c r="H16" s="34">
        <v>44</v>
      </c>
      <c r="I16" s="34">
        <v>40</v>
      </c>
      <c r="J16" s="34">
        <v>36</v>
      </c>
      <c r="K16" s="34">
        <v>47</v>
      </c>
      <c r="L16" s="34">
        <v>20</v>
      </c>
      <c r="M16" s="34">
        <v>44</v>
      </c>
      <c r="N16" s="34">
        <v>10</v>
      </c>
      <c r="O16" s="34">
        <v>15</v>
      </c>
      <c r="P16" s="34">
        <v>11</v>
      </c>
      <c r="Q16" s="34">
        <v>39</v>
      </c>
      <c r="R16" s="34">
        <v>21</v>
      </c>
      <c r="S16" s="34">
        <v>2</v>
      </c>
      <c r="T16" s="34">
        <v>23</v>
      </c>
      <c r="U16" s="34">
        <v>28</v>
      </c>
      <c r="V16" s="34">
        <v>43</v>
      </c>
    </row>
    <row r="17" spans="1:22" x14ac:dyDescent="0.25">
      <c r="A17" s="33" t="s">
        <v>22</v>
      </c>
      <c r="B17" s="34">
        <v>11</v>
      </c>
      <c r="C17" s="34">
        <v>18</v>
      </c>
      <c r="D17" s="34">
        <v>23</v>
      </c>
      <c r="E17" s="34">
        <v>5</v>
      </c>
      <c r="F17" s="34">
        <v>23</v>
      </c>
      <c r="G17" s="34">
        <v>16</v>
      </c>
      <c r="H17" s="34">
        <v>35</v>
      </c>
      <c r="I17" s="34">
        <v>24</v>
      </c>
      <c r="J17" s="34">
        <v>38</v>
      </c>
      <c r="K17" s="34">
        <v>36</v>
      </c>
      <c r="L17" s="34">
        <v>24</v>
      </c>
      <c r="M17" s="34">
        <v>27</v>
      </c>
      <c r="N17" s="34">
        <v>14</v>
      </c>
      <c r="O17" s="34">
        <v>22</v>
      </c>
      <c r="P17" s="34">
        <v>32</v>
      </c>
      <c r="Q17" s="34">
        <v>29</v>
      </c>
      <c r="R17" s="34">
        <v>44</v>
      </c>
      <c r="S17" s="34">
        <v>24</v>
      </c>
      <c r="T17" s="34">
        <v>43</v>
      </c>
      <c r="U17" s="34">
        <v>36</v>
      </c>
      <c r="V17" s="34">
        <v>45</v>
      </c>
    </row>
    <row r="18" spans="1:22" x14ac:dyDescent="0.25">
      <c r="A18" s="33" t="s">
        <v>19</v>
      </c>
      <c r="B18" s="34">
        <v>15</v>
      </c>
      <c r="C18" s="34">
        <v>38</v>
      </c>
      <c r="D18" s="34">
        <v>20</v>
      </c>
      <c r="E18" s="34">
        <v>17</v>
      </c>
      <c r="F18" s="34">
        <v>9</v>
      </c>
      <c r="G18" s="34">
        <v>13</v>
      </c>
      <c r="H18" s="34">
        <v>48</v>
      </c>
      <c r="I18" s="34">
        <v>50</v>
      </c>
      <c r="J18" s="34">
        <v>48</v>
      </c>
      <c r="K18" s="34">
        <v>46</v>
      </c>
      <c r="L18" s="34">
        <v>12</v>
      </c>
      <c r="M18" s="34">
        <v>11</v>
      </c>
      <c r="N18" s="34">
        <v>17</v>
      </c>
      <c r="O18" s="34">
        <v>4</v>
      </c>
      <c r="P18" s="34">
        <v>24</v>
      </c>
      <c r="Q18" s="34">
        <v>24</v>
      </c>
      <c r="R18" s="34">
        <v>52</v>
      </c>
      <c r="S18" s="34">
        <v>48</v>
      </c>
      <c r="T18" s="34">
        <v>36</v>
      </c>
      <c r="U18" s="34">
        <v>47</v>
      </c>
      <c r="V18" s="34">
        <v>49</v>
      </c>
    </row>
    <row r="19" spans="1:22" x14ac:dyDescent="0.25">
      <c r="A19" s="33" t="s">
        <v>37</v>
      </c>
      <c r="B19" s="34">
        <v>34</v>
      </c>
      <c r="C19" s="34">
        <v>14</v>
      </c>
      <c r="D19" s="34">
        <v>39</v>
      </c>
      <c r="E19" s="34">
        <v>45</v>
      </c>
      <c r="F19" s="34">
        <v>27</v>
      </c>
      <c r="G19" s="34">
        <v>31</v>
      </c>
      <c r="H19" s="34">
        <v>14</v>
      </c>
      <c r="I19" s="34">
        <v>12</v>
      </c>
      <c r="J19" s="34">
        <v>16</v>
      </c>
      <c r="K19" s="34">
        <v>15</v>
      </c>
      <c r="L19" s="34">
        <v>48</v>
      </c>
      <c r="M19" s="34">
        <v>51</v>
      </c>
      <c r="N19" s="34">
        <v>43</v>
      </c>
      <c r="O19" s="34">
        <v>49</v>
      </c>
      <c r="P19" s="34">
        <v>43</v>
      </c>
      <c r="Q19" s="34">
        <v>40</v>
      </c>
      <c r="R19" s="34">
        <v>47</v>
      </c>
      <c r="S19" s="34">
        <v>46</v>
      </c>
      <c r="T19" s="34">
        <v>47</v>
      </c>
      <c r="U19" s="34">
        <v>26</v>
      </c>
      <c r="V19" s="34">
        <v>39</v>
      </c>
    </row>
    <row r="20" spans="1:22" x14ac:dyDescent="0.25">
      <c r="A20" s="33" t="s">
        <v>53</v>
      </c>
      <c r="B20" s="34">
        <v>40</v>
      </c>
      <c r="C20" s="34">
        <v>24</v>
      </c>
      <c r="D20" s="34">
        <v>26</v>
      </c>
      <c r="E20" s="34">
        <v>27</v>
      </c>
      <c r="F20" s="34">
        <v>52</v>
      </c>
      <c r="G20" s="34">
        <v>47</v>
      </c>
      <c r="H20" s="34">
        <v>33</v>
      </c>
      <c r="I20" s="34">
        <v>36</v>
      </c>
      <c r="J20" s="34">
        <v>37</v>
      </c>
      <c r="K20" s="34">
        <v>25</v>
      </c>
      <c r="L20" s="34">
        <v>41</v>
      </c>
      <c r="M20" s="34">
        <v>17</v>
      </c>
      <c r="N20" s="34">
        <v>48</v>
      </c>
      <c r="O20" s="34">
        <v>37</v>
      </c>
      <c r="P20" s="34">
        <v>38</v>
      </c>
      <c r="Q20" s="34">
        <v>44</v>
      </c>
      <c r="R20" s="34">
        <v>35</v>
      </c>
      <c r="S20" s="34">
        <v>28</v>
      </c>
      <c r="T20" s="34">
        <v>15</v>
      </c>
      <c r="U20" s="34">
        <v>46</v>
      </c>
      <c r="V20" s="34">
        <v>26</v>
      </c>
    </row>
    <row r="21" spans="1:22" x14ac:dyDescent="0.25">
      <c r="A21" s="33" t="s">
        <v>31</v>
      </c>
      <c r="B21" s="34">
        <v>27</v>
      </c>
      <c r="C21" s="34">
        <v>6</v>
      </c>
      <c r="D21" s="34">
        <v>18</v>
      </c>
      <c r="E21" s="34">
        <v>47</v>
      </c>
      <c r="F21" s="34">
        <v>38</v>
      </c>
      <c r="G21" s="34">
        <v>25</v>
      </c>
      <c r="H21" s="34">
        <v>23</v>
      </c>
      <c r="I21" s="34">
        <v>28</v>
      </c>
      <c r="J21" s="34">
        <v>32</v>
      </c>
      <c r="K21" s="34">
        <v>13</v>
      </c>
      <c r="L21" s="34">
        <v>34</v>
      </c>
      <c r="M21" s="34">
        <v>31</v>
      </c>
      <c r="N21" s="34">
        <v>15</v>
      </c>
      <c r="O21" s="34">
        <v>44</v>
      </c>
      <c r="P21" s="34">
        <v>34</v>
      </c>
      <c r="Q21" s="34">
        <v>15</v>
      </c>
      <c r="R21" s="34">
        <v>30</v>
      </c>
      <c r="S21" s="34">
        <v>31</v>
      </c>
      <c r="T21" s="34">
        <v>28</v>
      </c>
      <c r="U21" s="34">
        <v>9</v>
      </c>
      <c r="V21" s="34">
        <v>50</v>
      </c>
    </row>
    <row r="22" spans="1:22" x14ac:dyDescent="0.25">
      <c r="A22" s="33" t="s">
        <v>57</v>
      </c>
      <c r="B22" s="34">
        <v>51</v>
      </c>
      <c r="C22" s="34">
        <v>48</v>
      </c>
      <c r="D22" s="34">
        <v>51</v>
      </c>
      <c r="E22" s="34">
        <v>19</v>
      </c>
      <c r="F22" s="34">
        <v>48</v>
      </c>
      <c r="G22" s="34">
        <v>51</v>
      </c>
      <c r="H22" s="34">
        <v>24</v>
      </c>
      <c r="I22" s="34">
        <v>35</v>
      </c>
      <c r="J22" s="34">
        <v>19</v>
      </c>
      <c r="K22" s="34">
        <v>26</v>
      </c>
      <c r="L22" s="34">
        <v>33</v>
      </c>
      <c r="M22" s="34">
        <v>21</v>
      </c>
      <c r="N22" s="34">
        <v>25</v>
      </c>
      <c r="O22" s="34">
        <v>34</v>
      </c>
      <c r="P22" s="34">
        <v>41</v>
      </c>
      <c r="Q22" s="34">
        <v>6</v>
      </c>
      <c r="R22" s="34">
        <v>40</v>
      </c>
      <c r="S22" s="34">
        <v>36</v>
      </c>
      <c r="T22" s="34">
        <v>46</v>
      </c>
      <c r="U22" s="34">
        <v>18</v>
      </c>
      <c r="V22" s="34">
        <v>35</v>
      </c>
    </row>
    <row r="23" spans="1:22" x14ac:dyDescent="0.25">
      <c r="A23" s="33" t="s">
        <v>48</v>
      </c>
      <c r="B23" s="34">
        <v>41</v>
      </c>
      <c r="C23" s="34">
        <v>12</v>
      </c>
      <c r="D23" s="34">
        <v>41</v>
      </c>
      <c r="E23" s="34">
        <v>48</v>
      </c>
      <c r="F23" s="34">
        <v>35</v>
      </c>
      <c r="G23" s="34">
        <v>42</v>
      </c>
      <c r="H23" s="34">
        <v>2</v>
      </c>
      <c r="I23" s="34">
        <v>2</v>
      </c>
      <c r="J23" s="34">
        <v>2</v>
      </c>
      <c r="K23" s="34">
        <v>2</v>
      </c>
      <c r="L23" s="34">
        <v>28</v>
      </c>
      <c r="M23" s="34">
        <v>26</v>
      </c>
      <c r="N23" s="34">
        <v>12</v>
      </c>
      <c r="O23" s="34">
        <v>33</v>
      </c>
      <c r="P23" s="34">
        <v>31</v>
      </c>
      <c r="Q23" s="34">
        <v>3</v>
      </c>
      <c r="R23" s="34">
        <v>6</v>
      </c>
      <c r="S23" s="34">
        <v>42</v>
      </c>
      <c r="T23" s="34">
        <v>30</v>
      </c>
      <c r="U23" s="34">
        <v>2</v>
      </c>
      <c r="V23" s="34">
        <v>6</v>
      </c>
    </row>
    <row r="24" spans="1:22" x14ac:dyDescent="0.25">
      <c r="A24" s="33" t="s">
        <v>25</v>
      </c>
      <c r="B24" s="34">
        <v>46</v>
      </c>
      <c r="C24" s="34">
        <v>44</v>
      </c>
      <c r="D24" s="34">
        <v>43</v>
      </c>
      <c r="E24" s="34">
        <v>52</v>
      </c>
      <c r="F24" s="34">
        <v>22</v>
      </c>
      <c r="G24" s="34">
        <v>19</v>
      </c>
      <c r="H24" s="34">
        <v>18</v>
      </c>
      <c r="I24" s="34">
        <v>18</v>
      </c>
      <c r="J24" s="34">
        <v>12</v>
      </c>
      <c r="K24" s="34">
        <v>31</v>
      </c>
      <c r="L24" s="34">
        <v>3</v>
      </c>
      <c r="M24" s="34">
        <v>2</v>
      </c>
      <c r="N24" s="34">
        <v>16</v>
      </c>
      <c r="O24" s="34">
        <v>14</v>
      </c>
      <c r="P24" s="34">
        <v>9</v>
      </c>
      <c r="Q24" s="34">
        <v>49</v>
      </c>
      <c r="R24" s="34">
        <v>41</v>
      </c>
      <c r="S24" s="34">
        <v>26</v>
      </c>
      <c r="T24" s="34">
        <v>20</v>
      </c>
      <c r="U24" s="34">
        <v>52</v>
      </c>
      <c r="V24" s="34">
        <v>15</v>
      </c>
    </row>
    <row r="25" spans="1:22" x14ac:dyDescent="0.25">
      <c r="A25" s="33" t="s">
        <v>36</v>
      </c>
      <c r="B25" s="34">
        <v>28</v>
      </c>
      <c r="C25" s="34">
        <v>19</v>
      </c>
      <c r="D25" s="34">
        <v>31</v>
      </c>
      <c r="E25" s="34">
        <v>33</v>
      </c>
      <c r="F25" s="34">
        <v>33</v>
      </c>
      <c r="G25" s="34">
        <v>30</v>
      </c>
      <c r="H25" s="34">
        <v>29</v>
      </c>
      <c r="I25" s="34">
        <v>25</v>
      </c>
      <c r="J25" s="34">
        <v>26</v>
      </c>
      <c r="K25" s="34">
        <v>33</v>
      </c>
      <c r="L25" s="34">
        <v>47</v>
      </c>
      <c r="M25" s="34">
        <v>48</v>
      </c>
      <c r="N25" s="34">
        <v>42</v>
      </c>
      <c r="O25" s="34">
        <v>47</v>
      </c>
      <c r="P25" s="34">
        <v>42</v>
      </c>
      <c r="Q25" s="34">
        <v>33</v>
      </c>
      <c r="R25" s="34">
        <v>48</v>
      </c>
      <c r="S25" s="34">
        <v>45</v>
      </c>
      <c r="T25" s="34">
        <v>49</v>
      </c>
      <c r="U25" s="34">
        <v>32</v>
      </c>
      <c r="V25" s="34">
        <v>37</v>
      </c>
    </row>
    <row r="26" spans="1:22" x14ac:dyDescent="0.25">
      <c r="A26" s="33" t="s">
        <v>29</v>
      </c>
      <c r="B26" s="34">
        <v>17</v>
      </c>
      <c r="C26" s="34">
        <v>30</v>
      </c>
      <c r="D26" s="34">
        <v>14</v>
      </c>
      <c r="E26" s="34">
        <v>10</v>
      </c>
      <c r="F26" s="34">
        <v>25</v>
      </c>
      <c r="G26" s="34">
        <v>23</v>
      </c>
      <c r="H26" s="34">
        <v>45</v>
      </c>
      <c r="I26" s="34">
        <v>46</v>
      </c>
      <c r="J26" s="34">
        <v>39</v>
      </c>
      <c r="K26" s="34">
        <v>45</v>
      </c>
      <c r="L26" s="34">
        <v>43</v>
      </c>
      <c r="M26" s="34">
        <v>28</v>
      </c>
      <c r="N26" s="34">
        <v>47</v>
      </c>
      <c r="O26" s="34">
        <v>28</v>
      </c>
      <c r="P26" s="34">
        <v>50</v>
      </c>
      <c r="Q26" s="34">
        <v>28</v>
      </c>
      <c r="R26" s="34">
        <v>51</v>
      </c>
      <c r="S26" s="34">
        <v>44</v>
      </c>
      <c r="T26" s="34">
        <v>41</v>
      </c>
      <c r="U26" s="34">
        <v>40</v>
      </c>
      <c r="V26" s="34">
        <v>52</v>
      </c>
    </row>
    <row r="27" spans="1:22" x14ac:dyDescent="0.25">
      <c r="A27" s="33" t="s">
        <v>35</v>
      </c>
      <c r="B27" s="34">
        <v>45</v>
      </c>
      <c r="C27" s="34">
        <v>27</v>
      </c>
      <c r="D27" s="34">
        <v>45</v>
      </c>
      <c r="E27" s="34">
        <v>43</v>
      </c>
      <c r="F27" s="34">
        <v>43</v>
      </c>
      <c r="G27" s="34">
        <v>29</v>
      </c>
      <c r="H27" s="34">
        <v>8</v>
      </c>
      <c r="I27" s="34">
        <v>9</v>
      </c>
      <c r="J27" s="34">
        <v>11</v>
      </c>
      <c r="K27" s="34">
        <v>5</v>
      </c>
      <c r="L27" s="34">
        <v>32</v>
      </c>
      <c r="M27" s="34">
        <v>29</v>
      </c>
      <c r="N27" s="34">
        <v>18</v>
      </c>
      <c r="O27" s="34">
        <v>40</v>
      </c>
      <c r="P27" s="34">
        <v>22</v>
      </c>
      <c r="Q27" s="34">
        <v>20</v>
      </c>
      <c r="R27" s="34">
        <v>9</v>
      </c>
      <c r="S27" s="34">
        <v>32</v>
      </c>
      <c r="T27" s="34">
        <v>35</v>
      </c>
      <c r="U27" s="34">
        <v>12</v>
      </c>
      <c r="V27" s="34">
        <v>3</v>
      </c>
    </row>
    <row r="28" spans="1:22" x14ac:dyDescent="0.25">
      <c r="A28" s="33" t="s">
        <v>58</v>
      </c>
      <c r="B28" s="34">
        <v>52</v>
      </c>
      <c r="C28" s="34">
        <v>52</v>
      </c>
      <c r="D28" s="34">
        <v>52</v>
      </c>
      <c r="E28" s="34">
        <v>51</v>
      </c>
      <c r="F28" s="34">
        <v>49</v>
      </c>
      <c r="G28" s="34">
        <v>52</v>
      </c>
      <c r="H28" s="34">
        <v>52</v>
      </c>
      <c r="I28" s="34">
        <v>52</v>
      </c>
      <c r="J28" s="34">
        <v>52</v>
      </c>
      <c r="K28" s="34">
        <v>52</v>
      </c>
      <c r="L28" s="34">
        <v>51</v>
      </c>
      <c r="M28" s="34">
        <v>47</v>
      </c>
      <c r="N28" s="34">
        <v>50</v>
      </c>
      <c r="O28" s="34">
        <v>39</v>
      </c>
      <c r="P28" s="34">
        <v>52</v>
      </c>
      <c r="Q28" s="34">
        <v>45</v>
      </c>
      <c r="R28" s="34">
        <v>49</v>
      </c>
      <c r="S28" s="34">
        <v>47</v>
      </c>
      <c r="T28" s="34">
        <v>50</v>
      </c>
      <c r="U28" s="34">
        <v>37</v>
      </c>
      <c r="V28" s="34">
        <v>29</v>
      </c>
    </row>
    <row r="29" spans="1:22" x14ac:dyDescent="0.25">
      <c r="A29" s="33" t="s">
        <v>32</v>
      </c>
      <c r="B29" s="34">
        <v>21</v>
      </c>
      <c r="C29" s="34">
        <v>50</v>
      </c>
      <c r="D29" s="34">
        <v>10</v>
      </c>
      <c r="E29" s="34">
        <v>18</v>
      </c>
      <c r="F29" s="34">
        <v>10</v>
      </c>
      <c r="G29" s="34">
        <v>26</v>
      </c>
      <c r="H29" s="34">
        <v>46</v>
      </c>
      <c r="I29" s="34">
        <v>44</v>
      </c>
      <c r="J29" s="34">
        <v>43</v>
      </c>
      <c r="K29" s="34">
        <v>49</v>
      </c>
      <c r="L29" s="34">
        <v>27</v>
      </c>
      <c r="M29" s="34">
        <v>33</v>
      </c>
      <c r="N29" s="34">
        <v>37</v>
      </c>
      <c r="O29" s="34">
        <v>11</v>
      </c>
      <c r="P29" s="34">
        <v>33</v>
      </c>
      <c r="Q29" s="34">
        <v>51</v>
      </c>
      <c r="R29" s="34">
        <v>38</v>
      </c>
      <c r="S29" s="34">
        <v>20</v>
      </c>
      <c r="T29" s="34">
        <v>4</v>
      </c>
      <c r="U29" s="34">
        <v>50</v>
      </c>
      <c r="V29" s="34">
        <v>31</v>
      </c>
    </row>
    <row r="30" spans="1:22" x14ac:dyDescent="0.25">
      <c r="A30" s="33" t="s">
        <v>47</v>
      </c>
      <c r="B30" s="34">
        <v>44</v>
      </c>
      <c r="C30" s="34">
        <v>28</v>
      </c>
      <c r="D30" s="34">
        <v>36</v>
      </c>
      <c r="E30" s="34">
        <v>31</v>
      </c>
      <c r="F30" s="34">
        <v>50</v>
      </c>
      <c r="G30" s="34">
        <v>41</v>
      </c>
      <c r="H30" s="34">
        <v>16</v>
      </c>
      <c r="I30" s="34">
        <v>22</v>
      </c>
      <c r="J30" s="34">
        <v>17</v>
      </c>
      <c r="K30" s="34">
        <v>16</v>
      </c>
      <c r="L30" s="34">
        <v>44</v>
      </c>
      <c r="M30" s="34">
        <v>39</v>
      </c>
      <c r="N30" s="34">
        <v>46</v>
      </c>
      <c r="O30" s="34">
        <v>42</v>
      </c>
      <c r="P30" s="34">
        <v>44</v>
      </c>
      <c r="Q30" s="34">
        <v>5</v>
      </c>
      <c r="R30" s="34">
        <v>12</v>
      </c>
      <c r="S30" s="34">
        <v>35</v>
      </c>
      <c r="T30" s="34">
        <v>42</v>
      </c>
      <c r="U30" s="34">
        <v>3</v>
      </c>
      <c r="V30" s="34">
        <v>8</v>
      </c>
    </row>
    <row r="31" spans="1:22" x14ac:dyDescent="0.25">
      <c r="A31" s="33" t="s">
        <v>56</v>
      </c>
      <c r="B31" s="34">
        <v>49</v>
      </c>
      <c r="C31" s="34">
        <v>46</v>
      </c>
      <c r="D31" s="34">
        <v>46</v>
      </c>
      <c r="E31" s="34">
        <v>32</v>
      </c>
      <c r="F31" s="34">
        <v>37</v>
      </c>
      <c r="G31" s="34">
        <v>50</v>
      </c>
      <c r="H31" s="34">
        <v>21</v>
      </c>
      <c r="I31" s="34">
        <v>21</v>
      </c>
      <c r="J31" s="34">
        <v>22</v>
      </c>
      <c r="K31" s="34">
        <v>18</v>
      </c>
      <c r="L31" s="34">
        <v>36</v>
      </c>
      <c r="M31" s="34">
        <v>38</v>
      </c>
      <c r="N31" s="34">
        <v>31</v>
      </c>
      <c r="O31" s="34">
        <v>29</v>
      </c>
      <c r="P31" s="34">
        <v>40</v>
      </c>
      <c r="Q31" s="34">
        <v>26</v>
      </c>
      <c r="R31" s="34">
        <v>43</v>
      </c>
      <c r="S31" s="34">
        <v>40</v>
      </c>
      <c r="T31" s="34">
        <v>52</v>
      </c>
      <c r="U31" s="34">
        <v>33</v>
      </c>
      <c r="V31" s="34">
        <v>22</v>
      </c>
    </row>
    <row r="32" spans="1:22" x14ac:dyDescent="0.25">
      <c r="A32" s="33" t="s">
        <v>33</v>
      </c>
      <c r="B32" s="34">
        <v>24</v>
      </c>
      <c r="C32" s="34">
        <v>2</v>
      </c>
      <c r="D32" s="34">
        <v>29</v>
      </c>
      <c r="E32" s="34">
        <v>21</v>
      </c>
      <c r="F32" s="34">
        <v>41</v>
      </c>
      <c r="G32" s="34">
        <v>27</v>
      </c>
      <c r="H32" s="34">
        <v>1</v>
      </c>
      <c r="I32" s="34">
        <v>1</v>
      </c>
      <c r="J32" s="34">
        <v>1</v>
      </c>
      <c r="K32" s="34">
        <v>1</v>
      </c>
      <c r="L32" s="34">
        <v>17</v>
      </c>
      <c r="M32" s="34">
        <v>18</v>
      </c>
      <c r="N32" s="34">
        <v>4</v>
      </c>
      <c r="O32" s="34">
        <v>30</v>
      </c>
      <c r="P32" s="34">
        <v>15</v>
      </c>
      <c r="Q32" s="34">
        <v>2</v>
      </c>
      <c r="R32" s="34">
        <v>11</v>
      </c>
      <c r="S32" s="34">
        <v>41</v>
      </c>
      <c r="T32" s="34">
        <v>32</v>
      </c>
      <c r="U32" s="34">
        <v>4</v>
      </c>
      <c r="V32" s="34">
        <v>14</v>
      </c>
    </row>
    <row r="33" spans="1:22" x14ac:dyDescent="0.25">
      <c r="A33" s="33" t="s">
        <v>30</v>
      </c>
      <c r="B33" s="34">
        <v>22</v>
      </c>
      <c r="C33" s="34">
        <v>35</v>
      </c>
      <c r="D33" s="34">
        <v>11</v>
      </c>
      <c r="E33" s="34">
        <v>41</v>
      </c>
      <c r="F33" s="34">
        <v>8</v>
      </c>
      <c r="G33" s="34">
        <v>24</v>
      </c>
      <c r="H33" s="34">
        <v>37</v>
      </c>
      <c r="I33" s="34">
        <v>33</v>
      </c>
      <c r="J33" s="34">
        <v>29</v>
      </c>
      <c r="K33" s="34">
        <v>44</v>
      </c>
      <c r="L33" s="34">
        <v>4</v>
      </c>
      <c r="M33" s="34">
        <v>10</v>
      </c>
      <c r="N33" s="34">
        <v>9</v>
      </c>
      <c r="O33" s="34">
        <v>9</v>
      </c>
      <c r="P33" s="34">
        <v>4</v>
      </c>
      <c r="Q33" s="34">
        <v>32</v>
      </c>
      <c r="R33" s="34">
        <v>25</v>
      </c>
      <c r="S33" s="34">
        <v>9</v>
      </c>
      <c r="T33" s="34">
        <v>8</v>
      </c>
      <c r="U33" s="34">
        <v>49</v>
      </c>
      <c r="V33" s="34">
        <v>23</v>
      </c>
    </row>
    <row r="34" spans="1:22" x14ac:dyDescent="0.25">
      <c r="A34" s="33" t="s">
        <v>17</v>
      </c>
      <c r="B34" s="34">
        <v>39</v>
      </c>
      <c r="C34" s="34">
        <v>40</v>
      </c>
      <c r="D34" s="34">
        <v>50</v>
      </c>
      <c r="E34" s="34">
        <v>46</v>
      </c>
      <c r="F34" s="34">
        <v>30</v>
      </c>
      <c r="G34" s="34">
        <v>11</v>
      </c>
      <c r="H34" s="34">
        <v>34</v>
      </c>
      <c r="I34" s="34">
        <v>37</v>
      </c>
      <c r="J34" s="34">
        <v>30</v>
      </c>
      <c r="K34" s="34">
        <v>35</v>
      </c>
      <c r="L34" s="34">
        <v>42</v>
      </c>
      <c r="M34" s="34">
        <v>46</v>
      </c>
      <c r="N34" s="34">
        <v>41</v>
      </c>
      <c r="O34" s="34">
        <v>45</v>
      </c>
      <c r="P34" s="34">
        <v>26</v>
      </c>
      <c r="Q34" s="34">
        <v>52</v>
      </c>
      <c r="R34" s="34">
        <v>39</v>
      </c>
      <c r="S34" s="34">
        <v>19</v>
      </c>
      <c r="T34" s="34">
        <v>17</v>
      </c>
      <c r="U34" s="34">
        <v>51</v>
      </c>
      <c r="V34" s="34">
        <v>16</v>
      </c>
    </row>
    <row r="35" spans="1:22" x14ac:dyDescent="0.25">
      <c r="A35" s="33" t="s">
        <v>14</v>
      </c>
      <c r="B35" s="34">
        <v>16</v>
      </c>
      <c r="C35" s="34">
        <v>47</v>
      </c>
      <c r="D35" s="34">
        <v>24</v>
      </c>
      <c r="E35" s="34">
        <v>20</v>
      </c>
      <c r="F35" s="34">
        <v>4</v>
      </c>
      <c r="G35" s="34">
        <v>8</v>
      </c>
      <c r="H35" s="34">
        <v>50</v>
      </c>
      <c r="I35" s="34">
        <v>51</v>
      </c>
      <c r="J35" s="34">
        <v>47</v>
      </c>
      <c r="K35" s="34">
        <v>50</v>
      </c>
      <c r="L35" s="34">
        <v>9</v>
      </c>
      <c r="M35" s="34">
        <v>36</v>
      </c>
      <c r="N35" s="34">
        <v>2</v>
      </c>
      <c r="O35" s="34">
        <v>5</v>
      </c>
      <c r="P35" s="34">
        <v>13</v>
      </c>
      <c r="Q35" s="34">
        <v>37</v>
      </c>
      <c r="R35" s="34">
        <v>15</v>
      </c>
      <c r="S35" s="34">
        <v>5</v>
      </c>
      <c r="T35" s="34">
        <v>21</v>
      </c>
      <c r="U35" s="34">
        <v>35</v>
      </c>
      <c r="V35" s="34">
        <v>19</v>
      </c>
    </row>
    <row r="36" spans="1:22" x14ac:dyDescent="0.25">
      <c r="A36" s="33" t="s">
        <v>26</v>
      </c>
      <c r="B36" s="34">
        <v>38</v>
      </c>
      <c r="C36" s="34">
        <v>49</v>
      </c>
      <c r="D36" s="34">
        <v>35</v>
      </c>
      <c r="E36" s="34">
        <v>42</v>
      </c>
      <c r="F36" s="34">
        <v>24</v>
      </c>
      <c r="G36" s="34">
        <v>20</v>
      </c>
      <c r="H36" s="34">
        <v>5</v>
      </c>
      <c r="I36" s="34">
        <v>8</v>
      </c>
      <c r="J36" s="34">
        <v>3</v>
      </c>
      <c r="K36" s="34">
        <v>10</v>
      </c>
      <c r="L36" s="34">
        <v>39</v>
      </c>
      <c r="M36" s="34">
        <v>40</v>
      </c>
      <c r="N36" s="34">
        <v>26</v>
      </c>
      <c r="O36" s="34">
        <v>41</v>
      </c>
      <c r="P36" s="34">
        <v>36</v>
      </c>
      <c r="Q36" s="34">
        <v>21</v>
      </c>
      <c r="R36" s="34">
        <v>5</v>
      </c>
      <c r="S36" s="34">
        <v>38</v>
      </c>
      <c r="T36" s="34">
        <v>12</v>
      </c>
      <c r="U36" s="34">
        <v>8</v>
      </c>
      <c r="V36" s="34">
        <v>7</v>
      </c>
    </row>
    <row r="37" spans="1:22" x14ac:dyDescent="0.25">
      <c r="A37" s="33" t="s">
        <v>52</v>
      </c>
      <c r="B37" s="34">
        <v>50</v>
      </c>
      <c r="C37" s="34">
        <v>51</v>
      </c>
      <c r="D37" s="34">
        <v>47</v>
      </c>
      <c r="E37" s="34">
        <v>49</v>
      </c>
      <c r="F37" s="34">
        <v>46</v>
      </c>
      <c r="G37" s="34">
        <v>46</v>
      </c>
      <c r="H37" s="34">
        <v>3</v>
      </c>
      <c r="I37" s="34">
        <v>5</v>
      </c>
      <c r="J37" s="34">
        <v>4</v>
      </c>
      <c r="K37" s="34">
        <v>3</v>
      </c>
      <c r="L37" s="34">
        <v>50</v>
      </c>
      <c r="M37" s="34">
        <v>52</v>
      </c>
      <c r="N37" s="34">
        <v>44</v>
      </c>
      <c r="O37" s="34">
        <v>50</v>
      </c>
      <c r="P37" s="34">
        <v>49</v>
      </c>
      <c r="Q37" s="34">
        <v>7</v>
      </c>
      <c r="R37" s="34">
        <v>33</v>
      </c>
      <c r="S37" s="34">
        <v>51</v>
      </c>
      <c r="T37" s="34">
        <v>40</v>
      </c>
      <c r="U37" s="34">
        <v>6</v>
      </c>
      <c r="V37" s="34">
        <v>20</v>
      </c>
    </row>
    <row r="38" spans="1:22" x14ac:dyDescent="0.25">
      <c r="A38" s="33" t="s">
        <v>49</v>
      </c>
      <c r="B38" s="34">
        <v>29</v>
      </c>
      <c r="C38" s="34">
        <v>13</v>
      </c>
      <c r="D38" s="34">
        <v>12</v>
      </c>
      <c r="E38" s="34">
        <v>44</v>
      </c>
      <c r="F38" s="34">
        <v>34</v>
      </c>
      <c r="G38" s="34">
        <v>43</v>
      </c>
      <c r="H38" s="34">
        <v>39</v>
      </c>
      <c r="I38" s="34">
        <v>39</v>
      </c>
      <c r="J38" s="34">
        <v>41</v>
      </c>
      <c r="K38" s="34">
        <v>37</v>
      </c>
      <c r="L38" s="34">
        <v>14</v>
      </c>
      <c r="M38" s="34">
        <v>7</v>
      </c>
      <c r="N38" s="34">
        <v>6</v>
      </c>
      <c r="O38" s="34">
        <v>26</v>
      </c>
      <c r="P38" s="34">
        <v>14</v>
      </c>
      <c r="Q38" s="34">
        <v>14</v>
      </c>
      <c r="R38" s="34">
        <v>27</v>
      </c>
      <c r="S38" s="34">
        <v>13</v>
      </c>
      <c r="T38" s="34">
        <v>29</v>
      </c>
      <c r="U38" s="34">
        <v>13</v>
      </c>
      <c r="V38" s="34">
        <v>48</v>
      </c>
    </row>
    <row r="39" spans="1:22" x14ac:dyDescent="0.25">
      <c r="A39" s="33" t="s">
        <v>9</v>
      </c>
      <c r="B39" s="34">
        <v>4</v>
      </c>
      <c r="C39" s="34">
        <v>7</v>
      </c>
      <c r="D39" s="34">
        <v>15</v>
      </c>
      <c r="E39" s="34">
        <v>22</v>
      </c>
      <c r="F39" s="34">
        <v>5</v>
      </c>
      <c r="G39" s="34">
        <v>3</v>
      </c>
      <c r="H39" s="34">
        <v>7</v>
      </c>
      <c r="I39" s="34">
        <v>4</v>
      </c>
      <c r="J39" s="34">
        <v>9</v>
      </c>
      <c r="K39" s="34">
        <v>12</v>
      </c>
      <c r="L39" s="34">
        <v>35</v>
      </c>
      <c r="M39" s="34">
        <v>43</v>
      </c>
      <c r="N39" s="34">
        <v>13</v>
      </c>
      <c r="O39" s="34">
        <v>38</v>
      </c>
      <c r="P39" s="34">
        <v>27</v>
      </c>
      <c r="Q39" s="34">
        <v>10</v>
      </c>
      <c r="R39" s="34">
        <v>19</v>
      </c>
      <c r="S39" s="34">
        <v>27</v>
      </c>
      <c r="T39" s="34">
        <v>25</v>
      </c>
      <c r="U39" s="34">
        <v>22</v>
      </c>
      <c r="V39" s="34">
        <v>28</v>
      </c>
    </row>
    <row r="40" spans="1:22" x14ac:dyDescent="0.25">
      <c r="A40" s="33" t="s">
        <v>43</v>
      </c>
      <c r="B40" s="34">
        <v>18</v>
      </c>
      <c r="C40" s="34">
        <v>25</v>
      </c>
      <c r="D40" s="34">
        <v>19</v>
      </c>
      <c r="E40" s="34">
        <v>4</v>
      </c>
      <c r="F40" s="34">
        <v>19</v>
      </c>
      <c r="G40" s="34">
        <v>37</v>
      </c>
      <c r="H40" s="34">
        <v>25</v>
      </c>
      <c r="I40" s="34">
        <v>26</v>
      </c>
      <c r="J40" s="34">
        <v>28</v>
      </c>
      <c r="K40" s="34">
        <v>29</v>
      </c>
      <c r="L40" s="34">
        <v>23</v>
      </c>
      <c r="M40" s="34">
        <v>6</v>
      </c>
      <c r="N40" s="34">
        <v>45</v>
      </c>
      <c r="O40" s="34">
        <v>19</v>
      </c>
      <c r="P40" s="34">
        <v>20</v>
      </c>
      <c r="Q40" s="34">
        <v>43</v>
      </c>
      <c r="R40" s="34">
        <v>8</v>
      </c>
      <c r="S40" s="34">
        <v>17</v>
      </c>
      <c r="T40" s="34">
        <v>10</v>
      </c>
      <c r="U40" s="34">
        <v>24</v>
      </c>
      <c r="V40" s="34">
        <v>5</v>
      </c>
    </row>
    <row r="41" spans="1:22" x14ac:dyDescent="0.25">
      <c r="A41" s="33" t="s">
        <v>42</v>
      </c>
      <c r="B41" s="34">
        <v>25</v>
      </c>
      <c r="C41" s="34">
        <v>4</v>
      </c>
      <c r="D41" s="34">
        <v>13</v>
      </c>
      <c r="E41" s="34">
        <v>23</v>
      </c>
      <c r="F41" s="34">
        <v>40</v>
      </c>
      <c r="G41" s="34">
        <v>36</v>
      </c>
      <c r="H41" s="34">
        <v>20</v>
      </c>
      <c r="I41" s="34">
        <v>19</v>
      </c>
      <c r="J41" s="34">
        <v>24</v>
      </c>
      <c r="K41" s="34">
        <v>11</v>
      </c>
      <c r="L41" s="34">
        <v>25</v>
      </c>
      <c r="M41" s="34">
        <v>9</v>
      </c>
      <c r="N41" s="34">
        <v>32</v>
      </c>
      <c r="O41" s="34">
        <v>32</v>
      </c>
      <c r="P41" s="34">
        <v>19</v>
      </c>
      <c r="Q41" s="34">
        <v>13</v>
      </c>
      <c r="R41" s="34">
        <v>24</v>
      </c>
      <c r="S41" s="34">
        <v>22</v>
      </c>
      <c r="T41" s="34">
        <v>19</v>
      </c>
      <c r="U41" s="34">
        <v>19</v>
      </c>
      <c r="V41" s="34">
        <v>44</v>
      </c>
    </row>
    <row r="42" spans="1:22" x14ac:dyDescent="0.25">
      <c r="A42" s="33" t="s">
        <v>41</v>
      </c>
      <c r="B42" s="34">
        <v>32</v>
      </c>
      <c r="C42" s="34">
        <v>43</v>
      </c>
      <c r="D42" s="34">
        <v>40</v>
      </c>
      <c r="E42" s="34">
        <v>8</v>
      </c>
      <c r="F42" s="34">
        <v>31</v>
      </c>
      <c r="G42" s="34">
        <v>35</v>
      </c>
      <c r="H42" s="34">
        <v>32</v>
      </c>
      <c r="I42" s="34">
        <v>34</v>
      </c>
      <c r="J42" s="34">
        <v>27</v>
      </c>
      <c r="K42" s="34">
        <v>32</v>
      </c>
      <c r="L42" s="34">
        <v>21</v>
      </c>
      <c r="M42" s="34">
        <v>15</v>
      </c>
      <c r="N42" s="34">
        <v>28</v>
      </c>
      <c r="O42" s="34">
        <v>21</v>
      </c>
      <c r="P42" s="34">
        <v>23</v>
      </c>
      <c r="Q42" s="34">
        <v>22</v>
      </c>
      <c r="R42" s="34">
        <v>7</v>
      </c>
      <c r="S42" s="34">
        <v>25</v>
      </c>
      <c r="T42" s="34">
        <v>11</v>
      </c>
      <c r="U42" s="34">
        <v>11</v>
      </c>
      <c r="V42" s="34">
        <v>13</v>
      </c>
    </row>
    <row r="43" spans="1:22" x14ac:dyDescent="0.25">
      <c r="A43" s="33" t="s">
        <v>23</v>
      </c>
      <c r="B43" s="34">
        <v>10</v>
      </c>
      <c r="C43" s="34">
        <v>22</v>
      </c>
      <c r="D43" s="34">
        <v>1</v>
      </c>
      <c r="E43" s="34">
        <v>15</v>
      </c>
      <c r="F43" s="34">
        <v>15</v>
      </c>
      <c r="G43" s="34">
        <v>17</v>
      </c>
      <c r="H43" s="34">
        <v>31</v>
      </c>
      <c r="I43" s="34">
        <v>27</v>
      </c>
      <c r="J43" s="34">
        <v>40</v>
      </c>
      <c r="K43" s="34">
        <v>22</v>
      </c>
      <c r="L43" s="34">
        <v>18</v>
      </c>
      <c r="M43" s="34">
        <v>8</v>
      </c>
      <c r="N43" s="34">
        <v>33</v>
      </c>
      <c r="O43" s="34">
        <v>7</v>
      </c>
      <c r="P43" s="34">
        <v>30</v>
      </c>
      <c r="Q43" s="34">
        <v>19</v>
      </c>
      <c r="R43" s="34">
        <v>3</v>
      </c>
      <c r="S43" s="34">
        <v>4</v>
      </c>
      <c r="T43" s="34">
        <v>5</v>
      </c>
      <c r="U43" s="34">
        <v>34</v>
      </c>
      <c r="V43" s="34">
        <v>1</v>
      </c>
    </row>
    <row r="44" spans="1:22" x14ac:dyDescent="0.25">
      <c r="A44" s="33" t="s">
        <v>21</v>
      </c>
      <c r="B44" s="34">
        <v>43</v>
      </c>
      <c r="C44" s="34">
        <v>11</v>
      </c>
      <c r="D44" s="34">
        <v>49</v>
      </c>
      <c r="E44" s="34">
        <v>34</v>
      </c>
      <c r="F44" s="34">
        <v>51</v>
      </c>
      <c r="G44" s="34">
        <v>15</v>
      </c>
      <c r="H44" s="34">
        <v>26</v>
      </c>
      <c r="I44" s="34">
        <v>31</v>
      </c>
      <c r="J44" s="34">
        <v>35</v>
      </c>
      <c r="K44" s="34">
        <v>20</v>
      </c>
      <c r="L44" s="34">
        <v>46</v>
      </c>
      <c r="M44" s="34">
        <v>49</v>
      </c>
      <c r="N44" s="34">
        <v>36</v>
      </c>
      <c r="O44" s="34">
        <v>51</v>
      </c>
      <c r="P44" s="34">
        <v>21</v>
      </c>
      <c r="Q44" s="34">
        <v>42</v>
      </c>
      <c r="R44" s="34">
        <v>28</v>
      </c>
      <c r="S44" s="34">
        <v>34</v>
      </c>
      <c r="T44" s="34">
        <v>45</v>
      </c>
      <c r="U44" s="34">
        <v>15</v>
      </c>
      <c r="V44" s="34">
        <v>21</v>
      </c>
    </row>
    <row r="45" spans="1:22" x14ac:dyDescent="0.25">
      <c r="A45" s="33" t="s">
        <v>44</v>
      </c>
      <c r="B45" s="34">
        <v>9</v>
      </c>
      <c r="C45" s="34">
        <v>23</v>
      </c>
      <c r="D45" s="34">
        <v>4</v>
      </c>
      <c r="E45" s="34">
        <v>2</v>
      </c>
      <c r="F45" s="34">
        <v>20</v>
      </c>
      <c r="G45" s="34">
        <v>38</v>
      </c>
      <c r="H45" s="34">
        <v>41</v>
      </c>
      <c r="I45" s="34">
        <v>48</v>
      </c>
      <c r="J45" s="34">
        <v>42</v>
      </c>
      <c r="K45" s="34">
        <v>34</v>
      </c>
      <c r="L45" s="34">
        <v>31</v>
      </c>
      <c r="M45" s="34">
        <v>23</v>
      </c>
      <c r="N45" s="34">
        <v>34</v>
      </c>
      <c r="O45" s="34">
        <v>16</v>
      </c>
      <c r="P45" s="34">
        <v>47</v>
      </c>
      <c r="Q45" s="34">
        <v>35</v>
      </c>
      <c r="R45" s="34">
        <v>42</v>
      </c>
      <c r="S45" s="34">
        <v>16</v>
      </c>
      <c r="T45" s="34">
        <v>34</v>
      </c>
      <c r="U45" s="34">
        <v>39</v>
      </c>
      <c r="V45" s="34">
        <v>42</v>
      </c>
    </row>
    <row r="46" spans="1:22" x14ac:dyDescent="0.25">
      <c r="A46" s="33" t="s">
        <v>13</v>
      </c>
      <c r="B46" s="34">
        <v>1</v>
      </c>
      <c r="C46" s="34">
        <v>1</v>
      </c>
      <c r="D46" s="34">
        <v>8</v>
      </c>
      <c r="E46" s="34">
        <v>7</v>
      </c>
      <c r="F46" s="34">
        <v>17</v>
      </c>
      <c r="G46" s="34">
        <v>7</v>
      </c>
      <c r="H46" s="34">
        <v>10</v>
      </c>
      <c r="I46" s="34">
        <v>7</v>
      </c>
      <c r="J46" s="34">
        <v>13</v>
      </c>
      <c r="K46" s="34">
        <v>9</v>
      </c>
      <c r="L46" s="34">
        <v>37</v>
      </c>
      <c r="M46" s="34">
        <v>41</v>
      </c>
      <c r="N46" s="34">
        <v>21</v>
      </c>
      <c r="O46" s="34">
        <v>35</v>
      </c>
      <c r="P46" s="34">
        <v>35</v>
      </c>
      <c r="Q46" s="34">
        <v>11</v>
      </c>
      <c r="R46" s="34">
        <v>14</v>
      </c>
      <c r="S46" s="34">
        <v>21</v>
      </c>
      <c r="T46" s="34">
        <v>33</v>
      </c>
      <c r="U46" s="34">
        <v>16</v>
      </c>
      <c r="V46" s="34">
        <v>18</v>
      </c>
    </row>
    <row r="47" spans="1:22" x14ac:dyDescent="0.25">
      <c r="A47" s="33" t="s">
        <v>10</v>
      </c>
      <c r="B47" s="34">
        <v>20</v>
      </c>
      <c r="C47" s="34">
        <v>45</v>
      </c>
      <c r="D47" s="34">
        <v>21</v>
      </c>
      <c r="E47" s="34">
        <v>37</v>
      </c>
      <c r="F47" s="34">
        <v>12</v>
      </c>
      <c r="G47" s="34">
        <v>4</v>
      </c>
      <c r="H47" s="34">
        <v>51</v>
      </c>
      <c r="I47" s="34">
        <v>49</v>
      </c>
      <c r="J47" s="34">
        <v>49</v>
      </c>
      <c r="K47" s="34">
        <v>51</v>
      </c>
      <c r="L47" s="34">
        <v>8</v>
      </c>
      <c r="M47" s="34">
        <v>35</v>
      </c>
      <c r="N47" s="34">
        <v>3</v>
      </c>
      <c r="O47" s="34">
        <v>3</v>
      </c>
      <c r="P47" s="34">
        <v>8</v>
      </c>
      <c r="Q47" s="34">
        <v>38</v>
      </c>
      <c r="R47" s="34">
        <v>26</v>
      </c>
      <c r="S47" s="34">
        <v>6</v>
      </c>
      <c r="T47" s="34">
        <v>22</v>
      </c>
      <c r="U47" s="34">
        <v>48</v>
      </c>
      <c r="V47" s="34">
        <v>17</v>
      </c>
    </row>
    <row r="48" spans="1:22" x14ac:dyDescent="0.25">
      <c r="A48" s="33" t="s">
        <v>8</v>
      </c>
      <c r="B48" s="34">
        <v>6</v>
      </c>
      <c r="C48" s="34">
        <v>41</v>
      </c>
      <c r="D48" s="34">
        <v>6</v>
      </c>
      <c r="E48" s="34">
        <v>25</v>
      </c>
      <c r="F48" s="34">
        <v>2</v>
      </c>
      <c r="G48" s="34">
        <v>2</v>
      </c>
      <c r="H48" s="34">
        <v>43</v>
      </c>
      <c r="I48" s="34">
        <v>41</v>
      </c>
      <c r="J48" s="34">
        <v>44</v>
      </c>
      <c r="K48" s="34">
        <v>43</v>
      </c>
      <c r="L48" s="34">
        <v>16</v>
      </c>
      <c r="M48" s="34">
        <v>20</v>
      </c>
      <c r="N48" s="34">
        <v>39</v>
      </c>
      <c r="O48" s="34">
        <v>1</v>
      </c>
      <c r="P48" s="34">
        <v>16</v>
      </c>
      <c r="Q48" s="34">
        <v>31</v>
      </c>
      <c r="R48" s="34">
        <v>20</v>
      </c>
      <c r="S48" s="34">
        <v>7</v>
      </c>
      <c r="T48" s="34">
        <v>7</v>
      </c>
      <c r="U48" s="34">
        <v>44</v>
      </c>
      <c r="V48" s="34">
        <v>30</v>
      </c>
    </row>
    <row r="49" spans="1:22" x14ac:dyDescent="0.25">
      <c r="A49" s="33" t="s">
        <v>27</v>
      </c>
      <c r="B49" s="34">
        <v>2</v>
      </c>
      <c r="C49" s="34">
        <v>16</v>
      </c>
      <c r="D49" s="34">
        <v>7</v>
      </c>
      <c r="E49" s="34">
        <v>1</v>
      </c>
      <c r="F49" s="34">
        <v>13</v>
      </c>
      <c r="G49" s="34">
        <v>21</v>
      </c>
      <c r="H49" s="34">
        <v>6</v>
      </c>
      <c r="I49" s="34">
        <v>6</v>
      </c>
      <c r="J49" s="34">
        <v>7</v>
      </c>
      <c r="K49" s="34">
        <v>6</v>
      </c>
      <c r="L49" s="34">
        <v>22</v>
      </c>
      <c r="M49" s="34">
        <v>19</v>
      </c>
      <c r="N49" s="34">
        <v>27</v>
      </c>
      <c r="O49" s="34">
        <v>6</v>
      </c>
      <c r="P49" s="34">
        <v>39</v>
      </c>
      <c r="Q49" s="34">
        <v>8</v>
      </c>
      <c r="R49" s="34">
        <v>23</v>
      </c>
      <c r="S49" s="34">
        <v>15</v>
      </c>
      <c r="T49" s="34">
        <v>18</v>
      </c>
      <c r="U49" s="34">
        <v>21</v>
      </c>
      <c r="V49" s="34">
        <v>41</v>
      </c>
    </row>
    <row r="50" spans="1:22" x14ac:dyDescent="0.25">
      <c r="A50" s="33" t="s">
        <v>50</v>
      </c>
      <c r="B50" s="34">
        <v>35</v>
      </c>
      <c r="C50" s="34">
        <v>5</v>
      </c>
      <c r="D50" s="34">
        <v>34</v>
      </c>
      <c r="E50" s="34">
        <v>11</v>
      </c>
      <c r="F50" s="34">
        <v>47</v>
      </c>
      <c r="G50" s="34">
        <v>44</v>
      </c>
      <c r="H50" s="34">
        <v>11</v>
      </c>
      <c r="I50" s="34">
        <v>14</v>
      </c>
      <c r="J50" s="34">
        <v>8</v>
      </c>
      <c r="K50" s="34">
        <v>8</v>
      </c>
      <c r="L50" s="34">
        <v>45</v>
      </c>
      <c r="M50" s="34">
        <v>45</v>
      </c>
      <c r="N50" s="34">
        <v>24</v>
      </c>
      <c r="O50" s="34">
        <v>46</v>
      </c>
      <c r="P50" s="34">
        <v>48</v>
      </c>
      <c r="Q50" s="34">
        <v>4</v>
      </c>
      <c r="R50" s="34">
        <v>18</v>
      </c>
      <c r="S50" s="34">
        <v>43</v>
      </c>
      <c r="T50" s="34">
        <v>39</v>
      </c>
      <c r="U50" s="34">
        <v>1</v>
      </c>
      <c r="V50" s="34">
        <v>34</v>
      </c>
    </row>
    <row r="51" spans="1:22" x14ac:dyDescent="0.25">
      <c r="A51" s="33" t="s">
        <v>34</v>
      </c>
      <c r="B51" s="34">
        <v>30</v>
      </c>
      <c r="C51" s="34">
        <v>34</v>
      </c>
      <c r="D51" s="34">
        <v>25</v>
      </c>
      <c r="E51" s="34">
        <v>29</v>
      </c>
      <c r="F51" s="34">
        <v>44</v>
      </c>
      <c r="G51" s="34">
        <v>28</v>
      </c>
      <c r="H51" s="34">
        <v>22</v>
      </c>
      <c r="I51" s="34">
        <v>23</v>
      </c>
      <c r="J51" s="34">
        <v>23</v>
      </c>
      <c r="K51" s="34">
        <v>24</v>
      </c>
      <c r="L51" s="34">
        <v>52</v>
      </c>
      <c r="M51" s="34">
        <v>42</v>
      </c>
      <c r="N51" s="34">
        <v>52</v>
      </c>
      <c r="O51" s="34">
        <v>52</v>
      </c>
      <c r="P51" s="34">
        <v>46</v>
      </c>
      <c r="Q51" s="34">
        <v>36</v>
      </c>
      <c r="R51" s="34">
        <v>36</v>
      </c>
      <c r="S51" s="34">
        <v>37</v>
      </c>
      <c r="T51" s="34">
        <v>24</v>
      </c>
      <c r="U51" s="34">
        <v>23</v>
      </c>
      <c r="V51" s="34">
        <v>40</v>
      </c>
    </row>
    <row r="52" spans="1:22" x14ac:dyDescent="0.25">
      <c r="A52" s="33" t="s">
        <v>20</v>
      </c>
      <c r="B52" s="34">
        <v>5</v>
      </c>
      <c r="C52" s="34">
        <v>3</v>
      </c>
      <c r="D52" s="34">
        <v>5</v>
      </c>
      <c r="E52" s="34">
        <v>9</v>
      </c>
      <c r="F52" s="34">
        <v>7</v>
      </c>
      <c r="G52" s="34">
        <v>14</v>
      </c>
      <c r="H52" s="34">
        <v>13</v>
      </c>
      <c r="I52" s="34">
        <v>10</v>
      </c>
      <c r="J52" s="34">
        <v>14</v>
      </c>
      <c r="K52" s="34">
        <v>19</v>
      </c>
      <c r="L52" s="34">
        <v>5</v>
      </c>
      <c r="M52" s="34">
        <v>3</v>
      </c>
      <c r="N52" s="34">
        <v>35</v>
      </c>
      <c r="O52" s="34">
        <v>17</v>
      </c>
      <c r="P52" s="34">
        <v>5</v>
      </c>
      <c r="Q52" s="34">
        <v>34</v>
      </c>
      <c r="R52" s="34">
        <v>2</v>
      </c>
      <c r="S52" s="34">
        <v>14</v>
      </c>
      <c r="T52" s="34">
        <v>3</v>
      </c>
      <c r="U52" s="34">
        <v>14</v>
      </c>
      <c r="V52" s="34">
        <v>2</v>
      </c>
    </row>
    <row r="53" spans="1:22" x14ac:dyDescent="0.25">
      <c r="A53" s="33" t="s">
        <v>38</v>
      </c>
      <c r="B53" s="34">
        <v>31</v>
      </c>
      <c r="C53" s="34">
        <v>26</v>
      </c>
      <c r="D53" s="34">
        <v>33</v>
      </c>
      <c r="E53" s="34">
        <v>39</v>
      </c>
      <c r="F53" s="34">
        <v>29</v>
      </c>
      <c r="G53" s="34">
        <v>32</v>
      </c>
      <c r="H53" s="34">
        <v>36</v>
      </c>
      <c r="I53" s="34">
        <v>30</v>
      </c>
      <c r="J53" s="34">
        <v>34</v>
      </c>
      <c r="K53" s="34">
        <v>38</v>
      </c>
      <c r="L53" s="34">
        <v>15</v>
      </c>
      <c r="M53" s="34">
        <v>4</v>
      </c>
      <c r="N53" s="34">
        <v>29</v>
      </c>
      <c r="O53" s="34">
        <v>27</v>
      </c>
      <c r="P53" s="34">
        <v>10</v>
      </c>
      <c r="Q53" s="34">
        <v>50</v>
      </c>
      <c r="R53" s="34">
        <v>17</v>
      </c>
      <c r="S53" s="34">
        <v>12</v>
      </c>
      <c r="T53" s="34">
        <v>13</v>
      </c>
      <c r="U53" s="34">
        <v>42</v>
      </c>
      <c r="V53" s="34">
        <v>12</v>
      </c>
    </row>
    <row r="54" spans="1:22" x14ac:dyDescent="0.25">
      <c r="A54" s="33" t="s">
        <v>24</v>
      </c>
      <c r="B54" s="34">
        <v>36</v>
      </c>
      <c r="C54" s="34">
        <v>8</v>
      </c>
      <c r="D54" s="34">
        <v>37</v>
      </c>
      <c r="E54" s="34">
        <v>50</v>
      </c>
      <c r="F54" s="34">
        <v>36</v>
      </c>
      <c r="G54" s="34">
        <v>18</v>
      </c>
      <c r="H54" s="34">
        <v>19</v>
      </c>
      <c r="I54" s="34">
        <v>16</v>
      </c>
      <c r="J54" s="34">
        <v>18</v>
      </c>
      <c r="K54" s="34">
        <v>27</v>
      </c>
      <c r="L54" s="34">
        <v>7</v>
      </c>
      <c r="M54" s="34">
        <v>1</v>
      </c>
      <c r="N54" s="34">
        <v>38</v>
      </c>
      <c r="O54" s="34">
        <v>25</v>
      </c>
      <c r="P54" s="34">
        <v>3</v>
      </c>
      <c r="Q54" s="34">
        <v>27</v>
      </c>
      <c r="R54" s="34">
        <v>13</v>
      </c>
      <c r="S54" s="34">
        <v>10</v>
      </c>
      <c r="T54" s="34">
        <v>14</v>
      </c>
      <c r="U54" s="34">
        <v>31</v>
      </c>
      <c r="V54" s="34">
        <v>10</v>
      </c>
    </row>
    <row r="55" spans="1:22" x14ac:dyDescent="0.25">
      <c r="A55" s="33" t="s">
        <v>55</v>
      </c>
      <c r="B55" s="34">
        <v>48</v>
      </c>
      <c r="C55" s="34">
        <v>29</v>
      </c>
      <c r="D55" s="34">
        <v>42</v>
      </c>
      <c r="E55" s="34">
        <v>40</v>
      </c>
      <c r="F55" s="34">
        <v>32</v>
      </c>
      <c r="G55" s="34">
        <v>49</v>
      </c>
      <c r="H55" s="34">
        <v>9</v>
      </c>
      <c r="I55" s="34">
        <v>13</v>
      </c>
      <c r="J55" s="34">
        <v>6</v>
      </c>
      <c r="K55" s="34">
        <v>7</v>
      </c>
      <c r="L55" s="34">
        <v>29</v>
      </c>
      <c r="M55" s="34">
        <v>32</v>
      </c>
      <c r="N55" s="34">
        <v>22</v>
      </c>
      <c r="O55" s="34">
        <v>24</v>
      </c>
      <c r="P55" s="34">
        <v>37</v>
      </c>
      <c r="Q55" s="34">
        <v>1</v>
      </c>
      <c r="R55" s="34">
        <v>46</v>
      </c>
      <c r="S55" s="34">
        <v>49</v>
      </c>
      <c r="T55" s="34">
        <v>51</v>
      </c>
      <c r="U55" s="34">
        <v>5</v>
      </c>
      <c r="V55" s="34">
        <v>47</v>
      </c>
    </row>
    <row r="56" spans="1:22" x14ac:dyDescent="0.25">
      <c r="A56" s="33" t="s">
        <v>120</v>
      </c>
      <c r="B56" s="34">
        <v>1378</v>
      </c>
      <c r="C56" s="34">
        <v>1378</v>
      </c>
      <c r="D56" s="34">
        <v>1378</v>
      </c>
      <c r="E56" s="34">
        <v>1378</v>
      </c>
      <c r="F56" s="34">
        <v>1378</v>
      </c>
      <c r="G56" s="34">
        <v>1378</v>
      </c>
      <c r="H56" s="34">
        <v>1378</v>
      </c>
      <c r="I56" s="34">
        <v>1378</v>
      </c>
      <c r="J56" s="34">
        <v>1378</v>
      </c>
      <c r="K56" s="34">
        <v>1378</v>
      </c>
      <c r="L56" s="34">
        <v>1378</v>
      </c>
      <c r="M56" s="34">
        <v>1378</v>
      </c>
      <c r="N56" s="34">
        <v>1378</v>
      </c>
      <c r="O56" s="34">
        <v>1378</v>
      </c>
      <c r="P56" s="34">
        <v>1378</v>
      </c>
      <c r="Q56" s="34">
        <v>1378</v>
      </c>
      <c r="R56" s="34">
        <v>1378</v>
      </c>
      <c r="S56" s="34">
        <v>1378</v>
      </c>
      <c r="T56" s="34">
        <v>1378</v>
      </c>
      <c r="U56" s="34">
        <v>1378</v>
      </c>
      <c r="V56" s="34">
        <v>1378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21</vt:i4>
      </vt:variant>
    </vt:vector>
  </HeadingPairs>
  <TitlesOfParts>
    <vt:vector size="30" baseType="lpstr">
      <vt:lpstr>Raw Data</vt:lpstr>
      <vt:lpstr>Country Score Data</vt:lpstr>
      <vt:lpstr>Pivot Table</vt:lpstr>
      <vt:lpstr>Dashboard</vt:lpstr>
      <vt:lpstr>Data</vt:lpstr>
      <vt:lpstr>Duplicates</vt:lpstr>
      <vt:lpstr>Countries</vt:lpstr>
      <vt:lpstr>delete</vt:lpstr>
      <vt:lpstr>delete2</vt:lpstr>
      <vt:lpstr>AdminTopics</vt:lpstr>
      <vt:lpstr>CareerProspects</vt:lpstr>
      <vt:lpstr>CultureWelcome</vt:lpstr>
      <vt:lpstr>DigitalLife</vt:lpstr>
      <vt:lpstr>EaseOfSettlingIn</vt:lpstr>
      <vt:lpstr>EnvironmentClimate</vt:lpstr>
      <vt:lpstr>ExpatEssentials</vt:lpstr>
      <vt:lpstr>FindingFriends</vt:lpstr>
      <vt:lpstr>HealthWellBeing</vt:lpstr>
      <vt:lpstr>Housing</vt:lpstr>
      <vt:lpstr>Language</vt:lpstr>
      <vt:lpstr>LeisureOptions</vt:lpstr>
      <vt:lpstr>LocalFriendliness</vt:lpstr>
      <vt:lpstr>PersonalFinance</vt:lpstr>
      <vt:lpstr>QualityOfLife</vt:lpstr>
      <vt:lpstr>SafetySecurity</vt:lpstr>
      <vt:lpstr>SalaryJobSecurity</vt:lpstr>
      <vt:lpstr>TravelTransit</vt:lpstr>
      <vt:lpstr>WorkCultureSatisfaction</vt:lpstr>
      <vt:lpstr>WorkingAbroad</vt:lpstr>
      <vt:lpstr>WorkLeisure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Yasien Fahmy</cp:lastModifiedBy>
  <dcterms:created xsi:type="dcterms:W3CDTF">2022-08-31T06:49:22Z</dcterms:created>
  <dcterms:modified xsi:type="dcterms:W3CDTF">2022-10-08T20:17:24Z</dcterms:modified>
</cp:coreProperties>
</file>