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85" windowHeight="12540"/>
  </bookViews>
  <sheets>
    <sheet name="Dev Board_bom_v1.00" sheetId="1" r:id="rId1"/>
  </sheets>
  <calcPr calcId="144525"/>
</workbook>
</file>

<file path=xl/sharedStrings.xml><?xml version="1.0" encoding="utf-8"?>
<sst xmlns="http://schemas.openxmlformats.org/spreadsheetml/2006/main" count="178">
  <si>
    <t>Component</t>
  </si>
  <si>
    <t>Description</t>
  </si>
  <si>
    <t>Part</t>
  </si>
  <si>
    <t>References</t>
  </si>
  <si>
    <t>Value</t>
  </si>
  <si>
    <t>Footprint</t>
  </si>
  <si>
    <t>Quantity Per PCB</t>
  </si>
  <si>
    <t>Total Quantity</t>
  </si>
  <si>
    <t xml:space="preserve">20KITS </t>
  </si>
  <si>
    <t>Datasheet</t>
  </si>
  <si>
    <t>Supplier-II Part #</t>
  </si>
  <si>
    <t>Supplier-I Part #</t>
  </si>
  <si>
    <t>Supplier-II</t>
  </si>
  <si>
    <t>Mfr</t>
  </si>
  <si>
    <t>Mfr Part #</t>
  </si>
  <si>
    <t>Supplier-I</t>
  </si>
  <si>
    <t>Supplier-II Price</t>
  </si>
  <si>
    <t>Supplier-I Price</t>
  </si>
  <si>
    <t>Unpolarized capacitor</t>
  </si>
  <si>
    <t>C</t>
  </si>
  <si>
    <t>C1 C2 C3 C4 C9 C11</t>
  </si>
  <si>
    <t>100nF</t>
  </si>
  <si>
    <t>C_1206_3216Metric_Pad1.39x1.80mm_HandSolder</t>
  </si>
  <si>
    <t>~</t>
  </si>
  <si>
    <t>81-GRM31A5C2J101JW01</t>
  </si>
  <si>
    <t>490-5273-1-ND</t>
  </si>
  <si>
    <t>Mouser</t>
  </si>
  <si>
    <t>Murata Electronics North America</t>
  </si>
  <si>
    <t>GRM31A5C2J101JW01D</t>
  </si>
  <si>
    <t>Digi-Key</t>
  </si>
  <si>
    <t>Polarised capacitor</t>
  </si>
  <si>
    <t>CP</t>
  </si>
  <si>
    <t>C10 C12</t>
  </si>
  <si>
    <t>100uF</t>
  </si>
  <si>
    <t>CP_Elec_5x5.9</t>
  </si>
  <si>
    <t>667-EEE-FT1C101AR</t>
  </si>
  <si>
    <t>P15086CT-ND</t>
  </si>
  <si>
    <t>Panasonic Electronic Components</t>
  </si>
  <si>
    <t>EEE-FT1C101AR</t>
  </si>
  <si>
    <t>C13</t>
  </si>
  <si>
    <t>10uF</t>
  </si>
  <si>
    <t>603-CC126ZRY5V6BB106</t>
  </si>
  <si>
    <t>311-2007-1-ND</t>
  </si>
  <si>
    <t>Yageo</t>
  </si>
  <si>
    <t>CC1206ZRY5V6BB106</t>
  </si>
  <si>
    <t>C7 C8</t>
  </si>
  <si>
    <t>22pF</t>
  </si>
  <si>
    <t>710-885012008011</t>
  </si>
  <si>
    <t>732-7867-1-ND</t>
  </si>
  <si>
    <t>Wurth Electronics Inc.</t>
  </si>
  <si>
    <t>C5 C6</t>
  </si>
  <si>
    <t>560pF</t>
  </si>
  <si>
    <t>603-CC1206JKZBN561</t>
  </si>
  <si>
    <t>311-4383-1-ND</t>
  </si>
  <si>
    <t>CC1206JKNPOZBN561</t>
  </si>
  <si>
    <t>LED generic</t>
  </si>
  <si>
    <t>LED</t>
  </si>
  <si>
    <t>D1 D2 D3</t>
  </si>
  <si>
    <t>Green</t>
  </si>
  <si>
    <t>LED_1206_3216Metric_Pad1.22x1.80mm_HandSolder</t>
  </si>
  <si>
    <t>859-LTST-C150GKT</t>
  </si>
  <si>
    <t>160-1169-1-ND</t>
  </si>
  <si>
    <t>Lite-On Inc.</t>
  </si>
  <si>
    <t>LTST-C150GKT</t>
  </si>
  <si>
    <t>Schottky diode, small symbol</t>
  </si>
  <si>
    <t>D_Schottky_Small</t>
  </si>
  <si>
    <t>D4</t>
  </si>
  <si>
    <t>MBR0530</t>
  </si>
  <si>
    <t>D_SOD-123</t>
  </si>
  <si>
    <t>512-MBR0530</t>
  </si>
  <si>
    <t>MBR0530CT-ND</t>
  </si>
  <si>
    <t>ON Semiconductor</t>
  </si>
  <si>
    <t>Generic connector, single row, 01x04, script generated (kicad-library-utils/schlib/autogen/connector/)</t>
  </si>
  <si>
    <t>Conn_01x04</t>
  </si>
  <si>
    <t>J5</t>
  </si>
  <si>
    <t>CAN Conn</t>
  </si>
  <si>
    <t>PinHeader_1x04_P2.54mm_Vertical</t>
  </si>
  <si>
    <t>710-61300411121</t>
  </si>
  <si>
    <t>732-5317-ND</t>
  </si>
  <si>
    <t>Generic connector, single row, 01x10, script generated (kicad-library-utils/schlib/autogen/connector/)</t>
  </si>
  <si>
    <t>Conn_01x10</t>
  </si>
  <si>
    <t>J6</t>
  </si>
  <si>
    <t>GPIO</t>
  </si>
  <si>
    <t>PinHeader_1x10_P2.54mm_Vertical</t>
  </si>
  <si>
    <t>710-61301011121</t>
  </si>
  <si>
    <t>732-2670-ND</t>
  </si>
  <si>
    <t>J2</t>
  </si>
  <si>
    <t>I2C Conn</t>
  </si>
  <si>
    <t>Generic connector, single row, 01x08, script generated (kicad-library-utils/schlib/autogen/connector/)</t>
  </si>
  <si>
    <t>Conn_01x08</t>
  </si>
  <si>
    <t>J1</t>
  </si>
  <si>
    <t>PICKIT4 Conn</t>
  </si>
  <si>
    <t>PinHeader_1x08_P2.54mm_Vertical</t>
  </si>
  <si>
    <t>710-61300811121</t>
  </si>
  <si>
    <t>732-5321-ND</t>
  </si>
  <si>
    <t>Generic connector, single row, 01x06, script generated (kicad-library-utils/schlib/autogen/connector/)</t>
  </si>
  <si>
    <t>Conn_01x06</t>
  </si>
  <si>
    <t>J4</t>
  </si>
  <si>
    <t>SPI Conn</t>
  </si>
  <si>
    <t>PinHeader_1x06_P2.54mm_Vertical</t>
  </si>
  <si>
    <t>710-61300611121</t>
  </si>
  <si>
    <t>732-5319-ND</t>
  </si>
  <si>
    <t>J3</t>
  </si>
  <si>
    <t>UART Conn</t>
  </si>
  <si>
    <t>Resistor</t>
  </si>
  <si>
    <t>R</t>
  </si>
  <si>
    <t>R2 R3</t>
  </si>
  <si>
    <t>R_1206_3216Metric_Pad1.39x1.80mm_HandSolder</t>
  </si>
  <si>
    <t>603-RC1206FR-07100RL</t>
  </si>
  <si>
    <t>311-100FRCT-ND</t>
  </si>
  <si>
    <t>RC1206FR-07100RL</t>
  </si>
  <si>
    <t>R8</t>
  </si>
  <si>
    <t>10k</t>
  </si>
  <si>
    <t>603-RT1206BRD0710KL</t>
  </si>
  <si>
    <t>YAG2329CT-ND</t>
  </si>
  <si>
    <t>RT1206BRD0710KL</t>
  </si>
  <si>
    <t>R4</t>
  </si>
  <si>
    <t>1M</t>
  </si>
  <si>
    <t>603-AC1206FR-071ML</t>
  </si>
  <si>
    <t>YAG3832CT-ND</t>
  </si>
  <si>
    <t>AC1206FR-071ML</t>
  </si>
  <si>
    <t>R5 R6 R7</t>
  </si>
  <si>
    <t>603-RC1206FR-07330RL</t>
  </si>
  <si>
    <t>311-330FRCT-ND</t>
  </si>
  <si>
    <t>RC1206FR-07330RL</t>
  </si>
  <si>
    <t>R1</t>
  </si>
  <si>
    <t>4.7k</t>
  </si>
  <si>
    <t>652-CRS1206FX4701ELF</t>
  </si>
  <si>
    <t>CRS1206-FX-4701ELFCT-ND</t>
  </si>
  <si>
    <t>Bourns Inc.</t>
  </si>
  <si>
    <t>CRS1206-FX-4701ELF</t>
  </si>
  <si>
    <t>High-Speed CAN Transceiver, 1Mbps, 5V supply, SOIC8 package</t>
  </si>
  <si>
    <t>MCP2551-I-SN</t>
  </si>
  <si>
    <t>U1</t>
  </si>
  <si>
    <t>SOIC-8_3.9x4.9mm_P1.27mm</t>
  </si>
  <si>
    <t>http://ww1.microchip.com/downloads/en/devicedoc/21667d.pdf</t>
  </si>
  <si>
    <t>579-MCP2551-I/SN</t>
  </si>
  <si>
    <t>MCP2551-I/SN-ND</t>
  </si>
  <si>
    <t>Microchip Technology</t>
  </si>
  <si>
    <t>MCP2551-I/SN</t>
  </si>
  <si>
    <t>1A Low drop-out regulator, Fixed Output 12V, TO-252 (DPAK)</t>
  </si>
  <si>
    <t>NCP1117-5.0_TO252</t>
  </si>
  <si>
    <t>U3</t>
  </si>
  <si>
    <t>TO-252-2</t>
  </si>
  <si>
    <t>http://www.onsemi.com/pub_link/Collateral/NCP1117-D.PDF</t>
  </si>
  <si>
    <t>863-NCP1117DT50G</t>
  </si>
  <si>
    <t>NCP1117DT50GOS-ND</t>
  </si>
  <si>
    <t>NCP1117DT50G</t>
  </si>
  <si>
    <t>32K Flash, 3.5K RAM, 1K EEPROM, PIC18 Microcontroller ADC PWM CAN SPI I2C USART in SSOP28 package</t>
  </si>
  <si>
    <t>PIC18F25K80_ISS</t>
  </si>
  <si>
    <t>U2</t>
  </si>
  <si>
    <t>SSOP-28_5.3x10.2mm_P0.65mm</t>
  </si>
  <si>
    <t>http://ww1.microchip.com/downloads/en/DeviceDoc/39977f.pdf</t>
  </si>
  <si>
    <t>579-PIC18F2580-I/SO</t>
  </si>
  <si>
    <t>vPIC18F2580-I/SO-ND</t>
  </si>
  <si>
    <t>PIC18F2580-I/SO</t>
  </si>
  <si>
    <t>Two pin crystal</t>
  </si>
  <si>
    <t>Crystal</t>
  </si>
  <si>
    <t>Y1</t>
  </si>
  <si>
    <t>20MHz</t>
  </si>
  <si>
    <t>Crystal_SMD_HC49-SD_HandSoldering</t>
  </si>
  <si>
    <t>815-ABLS-20-B2</t>
  </si>
  <si>
    <t>535-9074-1-ND</t>
  </si>
  <si>
    <t>Abracon LLC</t>
  </si>
  <si>
    <t>ABLS-20.000MHZ-B2-T</t>
  </si>
  <si>
    <t xml:space="preserve">DHL </t>
  </si>
  <si>
    <t xml:space="preserve">AMOUNT  </t>
  </si>
  <si>
    <t>Component Groups:</t>
  </si>
  <si>
    <t>Component Count:</t>
  </si>
  <si>
    <t>Fitted Components:</t>
  </si>
  <si>
    <t>Number of PCBs:</t>
  </si>
  <si>
    <t>Total components:</t>
  </si>
  <si>
    <t>Schematic Version:</t>
  </si>
  <si>
    <t>v1.00</t>
  </si>
  <si>
    <t>Schematic Date:</t>
  </si>
  <si>
    <t>BoM Date:</t>
  </si>
  <si>
    <t>KiCad Version:</t>
  </si>
  <si>
    <t>Eeschema (5.0.0)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</si>
</sst>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&quot;$&quot;#,##0.00_);[Red]\(&quot;$&quot;#,##0.00\)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sz val="11"/>
      <color rgb="FFFA7D0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65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6" fillId="3" borderId="4" applyNumberFormat="0" applyAlignment="0" applyProtection="0"/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/>
    <xf numFmtId="0" fontId="8" fillId="6" borderId="0" applyNumberFormat="0" applyBorder="0" applyAlignment="0" applyProtection="0"/>
    <xf numFmtId="43" fontId="1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/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/>
    <xf numFmtId="0" fontId="9" fillId="9" borderId="0" applyNumberFormat="0" applyBorder="0" applyAlignment="0" applyProtection="0"/>
    <xf numFmtId="0" fontId="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5" fillId="0" borderId="2" applyNumberFormat="0" applyFill="0" applyAlignment="0" applyProtection="0"/>
    <xf numFmtId="0" fontId="9" fillId="11" borderId="0" applyNumberFormat="0" applyBorder="0" applyAlignment="0" applyProtection="0"/>
    <xf numFmtId="0" fontId="3" fillId="0" borderId="5" applyNumberFormat="0" applyFill="0" applyAlignment="0" applyProtection="0"/>
    <xf numFmtId="0" fontId="9" fillId="8" borderId="0" applyNumberFormat="0" applyBorder="0" applyAlignment="0" applyProtection="0"/>
    <xf numFmtId="0" fontId="11" fillId="10" borderId="6" applyNumberFormat="0" applyAlignment="0" applyProtection="0"/>
    <xf numFmtId="0" fontId="15" fillId="10" borderId="4" applyNumberFormat="0" applyAlignment="0" applyProtection="0"/>
    <xf numFmtId="0" fontId="16" fillId="14" borderId="8" applyNumberFormat="0" applyAlignment="0" applyProtection="0"/>
    <xf numFmtId="0" fontId="0" fillId="15" borderId="0" applyNumberFormat="0" applyBorder="0" applyAlignment="0" applyProtection="0"/>
    <xf numFmtId="0" fontId="9" fillId="16" borderId="0" applyNumberFormat="0" applyBorder="0" applyAlignment="0" applyProtection="0"/>
    <xf numFmtId="0" fontId="14" fillId="0" borderId="7" applyNumberFormat="0" applyFill="0" applyAlignment="0" applyProtection="0"/>
    <xf numFmtId="0" fontId="17" fillId="0" borderId="9" applyNumberFormat="0" applyFill="0" applyAlignment="0" applyProtection="0"/>
    <xf numFmtId="0" fontId="18" fillId="17" borderId="0" applyNumberFormat="0" applyBorder="0" applyAlignment="0" applyProtection="0"/>
    <xf numFmtId="0" fontId="19" fillId="18" borderId="0" applyNumberFormat="0" applyBorder="0" applyAlignment="0" applyProtection="0"/>
    <xf numFmtId="0" fontId="0" fillId="19" borderId="0" applyNumberFormat="0" applyBorder="0" applyAlignment="0" applyProtection="0"/>
    <xf numFmtId="0" fontId="9" fillId="20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22" borderId="0" applyNumberFormat="0" applyBorder="0" applyAlignment="0" applyProtection="0"/>
    <xf numFmtId="0" fontId="0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0" fillId="21" borderId="0" applyNumberFormat="0" applyBorder="0" applyAlignment="0" applyProtection="0"/>
    <xf numFmtId="0" fontId="0" fillId="23" borderId="0" applyNumberFormat="0" applyBorder="0" applyAlignment="0" applyProtection="0"/>
    <xf numFmtId="0" fontId="9" fillId="25" borderId="0" applyNumberFormat="0" applyBorder="0" applyAlignment="0" applyProtection="0"/>
    <xf numFmtId="0" fontId="0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0" fillId="31" borderId="0" applyNumberFormat="0" applyBorder="0" applyAlignment="0" applyProtection="0"/>
    <xf numFmtId="0" fontId="9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Fill="1" applyAlignment="1">
      <alignment vertical="center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tabSelected="1" workbookViewId="0">
      <selection activeCell="G34" sqref="G34"/>
    </sheetView>
  </sheetViews>
  <sheetFormatPr defaultColWidth="9" defaultRowHeight="13.5"/>
  <cols>
    <col min="7" max="7" width="16.1416666666667" customWidth="1"/>
    <col min="8" max="8" width="14.875" customWidth="1"/>
    <col min="9" max="9" width="12.625" customWidth="1"/>
    <col min="14" max="14" width="21.5666666666667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6</v>
      </c>
      <c r="H2">
        <f>G2*B32</f>
        <v>120</v>
      </c>
      <c r="I2" s="3">
        <v>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s="4">
        <v>0.42</v>
      </c>
      <c r="R2" s="4">
        <v>0.42</v>
      </c>
    </row>
    <row r="3" spans="1:18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>
        <v>2</v>
      </c>
      <c r="H3">
        <f>G3*B32</f>
        <v>40</v>
      </c>
      <c r="I3" s="3">
        <v>2</v>
      </c>
      <c r="J3" t="s">
        <v>23</v>
      </c>
      <c r="K3" t="s">
        <v>35</v>
      </c>
      <c r="L3" t="s">
        <v>36</v>
      </c>
      <c r="M3" t="s">
        <v>26</v>
      </c>
      <c r="N3" t="s">
        <v>37</v>
      </c>
      <c r="O3" t="s">
        <v>38</v>
      </c>
      <c r="P3" t="s">
        <v>29</v>
      </c>
      <c r="Q3" s="4">
        <v>0.55</v>
      </c>
      <c r="R3" s="4">
        <v>0.52</v>
      </c>
    </row>
    <row r="4" spans="1:18">
      <c r="A4">
        <v>3</v>
      </c>
      <c r="B4" t="s">
        <v>18</v>
      </c>
      <c r="C4" t="s">
        <v>19</v>
      </c>
      <c r="D4" t="s">
        <v>39</v>
      </c>
      <c r="E4" t="s">
        <v>40</v>
      </c>
      <c r="F4" t="s">
        <v>22</v>
      </c>
      <c r="G4">
        <v>1</v>
      </c>
      <c r="H4">
        <f>G4*B32</f>
        <v>20</v>
      </c>
      <c r="I4" s="3">
        <v>2</v>
      </c>
      <c r="J4" t="s">
        <v>23</v>
      </c>
      <c r="K4" t="s">
        <v>41</v>
      </c>
      <c r="L4" t="s">
        <v>42</v>
      </c>
      <c r="M4" t="s">
        <v>26</v>
      </c>
      <c r="N4" t="s">
        <v>43</v>
      </c>
      <c r="O4" t="s">
        <v>44</v>
      </c>
      <c r="P4" t="s">
        <v>29</v>
      </c>
      <c r="Q4" s="4">
        <v>0.31</v>
      </c>
      <c r="R4" s="4">
        <v>0.32</v>
      </c>
    </row>
    <row r="5" spans="1:18">
      <c r="A5">
        <v>4</v>
      </c>
      <c r="B5" t="s">
        <v>18</v>
      </c>
      <c r="C5" t="s">
        <v>19</v>
      </c>
      <c r="D5" t="s">
        <v>45</v>
      </c>
      <c r="E5" t="s">
        <v>46</v>
      </c>
      <c r="F5" t="s">
        <v>22</v>
      </c>
      <c r="G5">
        <v>2</v>
      </c>
      <c r="H5">
        <f>G5*B32</f>
        <v>40</v>
      </c>
      <c r="I5" s="3">
        <v>2</v>
      </c>
      <c r="J5" t="s">
        <v>23</v>
      </c>
      <c r="K5" t="s">
        <v>47</v>
      </c>
      <c r="L5" t="s">
        <v>48</v>
      </c>
      <c r="M5" t="s">
        <v>26</v>
      </c>
      <c r="N5" t="s">
        <v>49</v>
      </c>
      <c r="O5" t="str">
        <f>TEXT(885012008011,"0")</f>
        <v>885012008011</v>
      </c>
      <c r="P5" t="s">
        <v>29</v>
      </c>
      <c r="Q5" s="4">
        <v>0.11</v>
      </c>
      <c r="R5" s="4">
        <v>0.11</v>
      </c>
    </row>
    <row r="6" spans="1:18">
      <c r="A6">
        <v>5</v>
      </c>
      <c r="B6" t="s">
        <v>18</v>
      </c>
      <c r="C6" t="s">
        <v>19</v>
      </c>
      <c r="D6" t="s">
        <v>50</v>
      </c>
      <c r="E6" t="s">
        <v>51</v>
      </c>
      <c r="F6" t="s">
        <v>22</v>
      </c>
      <c r="G6">
        <v>2</v>
      </c>
      <c r="H6">
        <f>G6*B32</f>
        <v>40</v>
      </c>
      <c r="I6" s="3">
        <v>2</v>
      </c>
      <c r="J6" t="s">
        <v>23</v>
      </c>
      <c r="K6" t="s">
        <v>52</v>
      </c>
      <c r="L6" t="s">
        <v>53</v>
      </c>
      <c r="M6" t="s">
        <v>26</v>
      </c>
      <c r="N6" t="s">
        <v>43</v>
      </c>
      <c r="O6" t="s">
        <v>54</v>
      </c>
      <c r="P6" t="s">
        <v>29</v>
      </c>
      <c r="Q6" s="4">
        <v>0.26</v>
      </c>
      <c r="R6" s="4">
        <v>0.29</v>
      </c>
    </row>
    <row r="7" spans="1:18">
      <c r="A7">
        <v>6</v>
      </c>
      <c r="B7" t="s">
        <v>55</v>
      </c>
      <c r="C7" t="s">
        <v>56</v>
      </c>
      <c r="D7" t="s">
        <v>57</v>
      </c>
      <c r="E7" t="s">
        <v>58</v>
      </c>
      <c r="F7" t="s">
        <v>59</v>
      </c>
      <c r="G7">
        <v>3</v>
      </c>
      <c r="H7">
        <f>G7*B32</f>
        <v>60</v>
      </c>
      <c r="I7" s="3">
        <v>2</v>
      </c>
      <c r="J7" t="s">
        <v>23</v>
      </c>
      <c r="K7" t="s">
        <v>60</v>
      </c>
      <c r="L7" t="s">
        <v>61</v>
      </c>
      <c r="M7" t="s">
        <v>26</v>
      </c>
      <c r="N7" t="s">
        <v>62</v>
      </c>
      <c r="O7" t="s">
        <v>63</v>
      </c>
      <c r="P7" t="s">
        <v>29</v>
      </c>
      <c r="Q7" s="4">
        <v>0.32</v>
      </c>
      <c r="R7" s="4">
        <v>0.34</v>
      </c>
    </row>
    <row r="8" spans="1:18">
      <c r="A8">
        <v>7</v>
      </c>
      <c r="B8" t="s">
        <v>64</v>
      </c>
      <c r="C8" t="s">
        <v>65</v>
      </c>
      <c r="D8" t="s">
        <v>66</v>
      </c>
      <c r="E8" t="s">
        <v>67</v>
      </c>
      <c r="F8" t="s">
        <v>68</v>
      </c>
      <c r="G8">
        <v>1</v>
      </c>
      <c r="H8">
        <f>G8*B32</f>
        <v>20</v>
      </c>
      <c r="I8" s="3">
        <v>2</v>
      </c>
      <c r="J8" t="s">
        <v>23</v>
      </c>
      <c r="K8" t="s">
        <v>69</v>
      </c>
      <c r="L8" t="s">
        <v>70</v>
      </c>
      <c r="M8" t="s">
        <v>26</v>
      </c>
      <c r="N8" t="s">
        <v>71</v>
      </c>
      <c r="O8" t="s">
        <v>67</v>
      </c>
      <c r="P8" t="s">
        <v>29</v>
      </c>
      <c r="Q8" s="4">
        <v>0.39</v>
      </c>
      <c r="R8" s="4">
        <v>0.4</v>
      </c>
    </row>
    <row r="9" spans="1:18">
      <c r="A9">
        <v>8</v>
      </c>
      <c r="B9" t="s">
        <v>72</v>
      </c>
      <c r="C9" t="s">
        <v>73</v>
      </c>
      <c r="D9" t="s">
        <v>74</v>
      </c>
      <c r="E9" t="s">
        <v>75</v>
      </c>
      <c r="F9" t="s">
        <v>76</v>
      </c>
      <c r="G9">
        <v>1</v>
      </c>
      <c r="H9">
        <f>G9*B32</f>
        <v>20</v>
      </c>
      <c r="I9" s="3">
        <v>2</v>
      </c>
      <c r="J9" t="s">
        <v>23</v>
      </c>
      <c r="K9" t="s">
        <v>77</v>
      </c>
      <c r="L9" t="s">
        <v>78</v>
      </c>
      <c r="M9" t="s">
        <v>26</v>
      </c>
      <c r="N9" t="s">
        <v>49</v>
      </c>
      <c r="O9" t="str">
        <f>TEXT(61300411121,"0")</f>
        <v>61300411121</v>
      </c>
      <c r="P9" t="s">
        <v>29</v>
      </c>
      <c r="Q9" s="4">
        <v>0.2</v>
      </c>
      <c r="R9" s="4">
        <v>0.18</v>
      </c>
    </row>
    <row r="10" spans="1:18">
      <c r="A10">
        <v>9</v>
      </c>
      <c r="B10" t="s">
        <v>79</v>
      </c>
      <c r="C10" t="s">
        <v>80</v>
      </c>
      <c r="D10" t="s">
        <v>81</v>
      </c>
      <c r="E10" t="s">
        <v>82</v>
      </c>
      <c r="F10" t="s">
        <v>83</v>
      </c>
      <c r="G10">
        <v>1</v>
      </c>
      <c r="H10">
        <f>G10*B32</f>
        <v>20</v>
      </c>
      <c r="I10" s="3">
        <v>2</v>
      </c>
      <c r="J10" t="s">
        <v>23</v>
      </c>
      <c r="K10" t="s">
        <v>84</v>
      </c>
      <c r="L10" t="s">
        <v>85</v>
      </c>
      <c r="M10" t="s">
        <v>26</v>
      </c>
      <c r="N10" t="s">
        <v>49</v>
      </c>
      <c r="O10" t="str">
        <f>TEXT(61301011121,"0")</f>
        <v>61301011121</v>
      </c>
      <c r="P10" t="s">
        <v>29</v>
      </c>
      <c r="Q10" s="4">
        <v>0.96</v>
      </c>
      <c r="R10" s="4">
        <v>0.89</v>
      </c>
    </row>
    <row r="11" spans="1:18">
      <c r="A11">
        <v>10</v>
      </c>
      <c r="B11" t="s">
        <v>72</v>
      </c>
      <c r="C11" t="s">
        <v>73</v>
      </c>
      <c r="D11" t="s">
        <v>86</v>
      </c>
      <c r="E11" t="s">
        <v>87</v>
      </c>
      <c r="F11" t="s">
        <v>76</v>
      </c>
      <c r="G11">
        <v>1</v>
      </c>
      <c r="H11">
        <f>G11*B32</f>
        <v>20</v>
      </c>
      <c r="I11" s="3">
        <v>2</v>
      </c>
      <c r="J11" t="s">
        <v>23</v>
      </c>
      <c r="K11" t="s">
        <v>77</v>
      </c>
      <c r="L11" t="s">
        <v>78</v>
      </c>
      <c r="M11" t="s">
        <v>26</v>
      </c>
      <c r="N11" t="s">
        <v>49</v>
      </c>
      <c r="O11" t="str">
        <f>TEXT(61300411121,"0")</f>
        <v>61300411121</v>
      </c>
      <c r="P11" t="s">
        <v>29</v>
      </c>
      <c r="Q11" s="4">
        <v>0.2</v>
      </c>
      <c r="R11" s="4">
        <v>0.18</v>
      </c>
    </row>
    <row r="12" spans="1:18">
      <c r="A12">
        <v>11</v>
      </c>
      <c r="B12" t="s">
        <v>88</v>
      </c>
      <c r="C12" t="s">
        <v>89</v>
      </c>
      <c r="D12" t="s">
        <v>90</v>
      </c>
      <c r="E12" t="s">
        <v>91</v>
      </c>
      <c r="F12" t="s">
        <v>92</v>
      </c>
      <c r="G12">
        <v>1</v>
      </c>
      <c r="H12">
        <f>G12*B32</f>
        <v>20</v>
      </c>
      <c r="I12" s="3">
        <v>2</v>
      </c>
      <c r="J12" t="s">
        <v>23</v>
      </c>
      <c r="K12" t="s">
        <v>93</v>
      </c>
      <c r="L12" t="s">
        <v>94</v>
      </c>
      <c r="M12" t="s">
        <v>26</v>
      </c>
      <c r="N12" t="s">
        <v>49</v>
      </c>
      <c r="O12" t="str">
        <f>TEXT(61300811121,"0")</f>
        <v>61300811121</v>
      </c>
      <c r="P12" t="s">
        <v>29</v>
      </c>
      <c r="Q12" s="4">
        <v>0.4</v>
      </c>
      <c r="R12" s="4">
        <v>0.37</v>
      </c>
    </row>
    <row r="13" spans="1:18">
      <c r="A13">
        <v>12</v>
      </c>
      <c r="B13" t="s">
        <v>95</v>
      </c>
      <c r="C13" t="s">
        <v>96</v>
      </c>
      <c r="D13" t="s">
        <v>97</v>
      </c>
      <c r="E13" t="s">
        <v>98</v>
      </c>
      <c r="F13" t="s">
        <v>99</v>
      </c>
      <c r="G13">
        <v>1</v>
      </c>
      <c r="H13">
        <f>G13*B32</f>
        <v>20</v>
      </c>
      <c r="I13" s="3">
        <v>2</v>
      </c>
      <c r="J13" t="s">
        <v>23</v>
      </c>
      <c r="K13" t="s">
        <v>100</v>
      </c>
      <c r="L13" t="s">
        <v>101</v>
      </c>
      <c r="M13" t="s">
        <v>26</v>
      </c>
      <c r="N13" t="s">
        <v>49</v>
      </c>
      <c r="O13" t="str">
        <f>TEXT(61300611121,"0")</f>
        <v>61300611121</v>
      </c>
      <c r="P13" t="s">
        <v>29</v>
      </c>
      <c r="Q13" s="4">
        <v>0.35</v>
      </c>
      <c r="R13" s="4">
        <v>0.33</v>
      </c>
    </row>
    <row r="14" spans="1:18">
      <c r="A14">
        <v>13</v>
      </c>
      <c r="B14" t="s">
        <v>72</v>
      </c>
      <c r="C14" t="s">
        <v>73</v>
      </c>
      <c r="D14" t="s">
        <v>102</v>
      </c>
      <c r="E14" t="s">
        <v>103</v>
      </c>
      <c r="F14" t="s">
        <v>76</v>
      </c>
      <c r="G14">
        <v>1</v>
      </c>
      <c r="H14">
        <f>G14*B32</f>
        <v>20</v>
      </c>
      <c r="I14" s="3">
        <v>2</v>
      </c>
      <c r="J14" t="s">
        <v>23</v>
      </c>
      <c r="K14" t="s">
        <v>77</v>
      </c>
      <c r="L14" t="s">
        <v>78</v>
      </c>
      <c r="M14" t="s">
        <v>26</v>
      </c>
      <c r="N14" t="s">
        <v>49</v>
      </c>
      <c r="O14" t="str">
        <f>TEXT(61300411121,"0")</f>
        <v>61300411121</v>
      </c>
      <c r="P14" t="s">
        <v>29</v>
      </c>
      <c r="Q14" s="4">
        <v>0.2</v>
      </c>
      <c r="R14" s="4">
        <v>0.18</v>
      </c>
    </row>
    <row r="15" spans="1:18">
      <c r="A15">
        <v>14</v>
      </c>
      <c r="B15" t="s">
        <v>104</v>
      </c>
      <c r="C15" t="s">
        <v>105</v>
      </c>
      <c r="D15" t="s">
        <v>106</v>
      </c>
      <c r="E15">
        <v>100</v>
      </c>
      <c r="F15" t="s">
        <v>107</v>
      </c>
      <c r="G15">
        <v>2</v>
      </c>
      <c r="H15">
        <f>G15*B32</f>
        <v>40</v>
      </c>
      <c r="I15" s="3">
        <v>2</v>
      </c>
      <c r="J15" t="s">
        <v>23</v>
      </c>
      <c r="K15" t="s">
        <v>108</v>
      </c>
      <c r="L15" t="s">
        <v>109</v>
      </c>
      <c r="M15" t="s">
        <v>26</v>
      </c>
      <c r="N15" t="s">
        <v>43</v>
      </c>
      <c r="O15" t="s">
        <v>110</v>
      </c>
      <c r="P15" t="s">
        <v>29</v>
      </c>
      <c r="Q15" s="4">
        <v>0.23</v>
      </c>
      <c r="R15" s="4">
        <v>0.1</v>
      </c>
    </row>
    <row r="16" spans="1:18">
      <c r="A16">
        <v>15</v>
      </c>
      <c r="B16" t="s">
        <v>104</v>
      </c>
      <c r="C16" t="s">
        <v>105</v>
      </c>
      <c r="D16" t="s">
        <v>111</v>
      </c>
      <c r="E16" t="s">
        <v>112</v>
      </c>
      <c r="F16" t="s">
        <v>107</v>
      </c>
      <c r="G16">
        <v>1</v>
      </c>
      <c r="H16">
        <f>G16*B32</f>
        <v>20</v>
      </c>
      <c r="I16" s="3">
        <v>2</v>
      </c>
      <c r="J16" t="s">
        <v>23</v>
      </c>
      <c r="K16" t="s">
        <v>113</v>
      </c>
      <c r="L16" t="s">
        <v>114</v>
      </c>
      <c r="M16" t="s">
        <v>26</v>
      </c>
      <c r="N16" t="s">
        <v>43</v>
      </c>
      <c r="O16" t="s">
        <v>115</v>
      </c>
      <c r="P16" t="s">
        <v>29</v>
      </c>
      <c r="Q16" s="4">
        <v>0.57</v>
      </c>
      <c r="R16" s="4">
        <v>0.58</v>
      </c>
    </row>
    <row r="17" spans="1:18">
      <c r="A17">
        <v>16</v>
      </c>
      <c r="B17" t="s">
        <v>104</v>
      </c>
      <c r="C17" t="s">
        <v>105</v>
      </c>
      <c r="D17" t="s">
        <v>116</v>
      </c>
      <c r="E17" t="s">
        <v>117</v>
      </c>
      <c r="F17" t="s">
        <v>107</v>
      </c>
      <c r="G17">
        <v>1</v>
      </c>
      <c r="H17">
        <f>G17*B32</f>
        <v>20</v>
      </c>
      <c r="I17" s="3">
        <v>2</v>
      </c>
      <c r="J17" t="s">
        <v>23</v>
      </c>
      <c r="K17" t="s">
        <v>118</v>
      </c>
      <c r="L17" t="s">
        <v>119</v>
      </c>
      <c r="M17" t="s">
        <v>26</v>
      </c>
      <c r="N17" t="s">
        <v>43</v>
      </c>
      <c r="O17" t="s">
        <v>120</v>
      </c>
      <c r="P17" t="s">
        <v>29</v>
      </c>
      <c r="Q17" s="4">
        <v>0.11</v>
      </c>
      <c r="R17" s="4">
        <v>0.1</v>
      </c>
    </row>
    <row r="18" spans="1:18">
      <c r="A18">
        <v>17</v>
      </c>
      <c r="B18" t="s">
        <v>104</v>
      </c>
      <c r="C18" t="s">
        <v>105</v>
      </c>
      <c r="D18" t="s">
        <v>121</v>
      </c>
      <c r="E18">
        <v>330</v>
      </c>
      <c r="F18" t="s">
        <v>107</v>
      </c>
      <c r="G18">
        <v>3</v>
      </c>
      <c r="H18">
        <f>G18*B32</f>
        <v>60</v>
      </c>
      <c r="I18" s="3">
        <v>2</v>
      </c>
      <c r="J18" t="s">
        <v>23</v>
      </c>
      <c r="K18" t="s">
        <v>122</v>
      </c>
      <c r="L18" t="s">
        <v>123</v>
      </c>
      <c r="M18" t="s">
        <v>26</v>
      </c>
      <c r="N18" t="s">
        <v>43</v>
      </c>
      <c r="O18" t="s">
        <v>124</v>
      </c>
      <c r="P18" t="s">
        <v>29</v>
      </c>
      <c r="Q18" s="4">
        <v>0.23</v>
      </c>
      <c r="R18" s="4">
        <v>0.1</v>
      </c>
    </row>
    <row r="19" spans="1:18">
      <c r="A19">
        <v>18</v>
      </c>
      <c r="B19" t="s">
        <v>104</v>
      </c>
      <c r="C19" t="s">
        <v>105</v>
      </c>
      <c r="D19" t="s">
        <v>125</v>
      </c>
      <c r="E19" t="s">
        <v>126</v>
      </c>
      <c r="F19" t="s">
        <v>107</v>
      </c>
      <c r="G19">
        <v>1</v>
      </c>
      <c r="H19">
        <f>G19*B32</f>
        <v>20</v>
      </c>
      <c r="I19" s="3">
        <v>2</v>
      </c>
      <c r="J19" t="s">
        <v>23</v>
      </c>
      <c r="K19" t="s">
        <v>127</v>
      </c>
      <c r="L19" t="s">
        <v>128</v>
      </c>
      <c r="M19" t="s">
        <v>26</v>
      </c>
      <c r="N19" t="s">
        <v>129</v>
      </c>
      <c r="O19" t="s">
        <v>130</v>
      </c>
      <c r="P19" t="s">
        <v>29</v>
      </c>
      <c r="Q19" s="4">
        <v>0.36</v>
      </c>
      <c r="R19" s="4">
        <v>0.54</v>
      </c>
    </row>
    <row r="20" spans="1:18">
      <c r="A20">
        <v>19</v>
      </c>
      <c r="B20" t="s">
        <v>131</v>
      </c>
      <c r="C20" t="s">
        <v>132</v>
      </c>
      <c r="D20" t="s">
        <v>133</v>
      </c>
      <c r="E20" t="s">
        <v>132</v>
      </c>
      <c r="F20" t="s">
        <v>134</v>
      </c>
      <c r="G20">
        <v>1</v>
      </c>
      <c r="H20">
        <f>G20*B32</f>
        <v>20</v>
      </c>
      <c r="I20" s="3">
        <v>12</v>
      </c>
      <c r="J20" t="s">
        <v>135</v>
      </c>
      <c r="K20" t="s">
        <v>136</v>
      </c>
      <c r="L20" t="s">
        <v>137</v>
      </c>
      <c r="M20" t="s">
        <v>26</v>
      </c>
      <c r="N20" t="s">
        <v>138</v>
      </c>
      <c r="O20" t="s">
        <v>139</v>
      </c>
      <c r="P20" t="s">
        <v>29</v>
      </c>
      <c r="Q20" s="4">
        <v>1.06</v>
      </c>
      <c r="R20" s="4">
        <v>1.05</v>
      </c>
    </row>
    <row r="21" spans="1:18">
      <c r="A21">
        <v>20</v>
      </c>
      <c r="B21" t="s">
        <v>140</v>
      </c>
      <c r="C21" t="s">
        <v>141</v>
      </c>
      <c r="D21" t="s">
        <v>142</v>
      </c>
      <c r="E21" t="s">
        <v>141</v>
      </c>
      <c r="F21" t="s">
        <v>143</v>
      </c>
      <c r="G21">
        <v>1</v>
      </c>
      <c r="H21">
        <f>G21*B32</f>
        <v>20</v>
      </c>
      <c r="I21" s="3">
        <v>7</v>
      </c>
      <c r="J21" t="s">
        <v>144</v>
      </c>
      <c r="K21" t="s">
        <v>145</v>
      </c>
      <c r="L21" t="s">
        <v>146</v>
      </c>
      <c r="M21" t="s">
        <v>26</v>
      </c>
      <c r="N21" t="s">
        <v>71</v>
      </c>
      <c r="O21" t="s">
        <v>147</v>
      </c>
      <c r="P21" t="s">
        <v>29</v>
      </c>
      <c r="Q21" s="4">
        <v>0.41</v>
      </c>
      <c r="R21" s="4">
        <v>0.41</v>
      </c>
    </row>
    <row r="22" spans="1:18">
      <c r="A22">
        <v>21</v>
      </c>
      <c r="B22" t="s">
        <v>148</v>
      </c>
      <c r="C22" t="s">
        <v>149</v>
      </c>
      <c r="D22" t="s">
        <v>150</v>
      </c>
      <c r="E22" t="s">
        <v>149</v>
      </c>
      <c r="F22" t="s">
        <v>151</v>
      </c>
      <c r="G22">
        <v>1</v>
      </c>
      <c r="H22">
        <f>G22*B32</f>
        <v>20</v>
      </c>
      <c r="I22" s="3">
        <v>96</v>
      </c>
      <c r="J22" t="s">
        <v>152</v>
      </c>
      <c r="K22" t="s">
        <v>153</v>
      </c>
      <c r="L22" t="s">
        <v>154</v>
      </c>
      <c r="M22" t="s">
        <v>26</v>
      </c>
      <c r="N22" t="s">
        <v>138</v>
      </c>
      <c r="O22" t="s">
        <v>155</v>
      </c>
      <c r="P22" t="s">
        <v>29</v>
      </c>
      <c r="Q22" s="4">
        <v>5.18</v>
      </c>
      <c r="R22" s="4">
        <v>5.16</v>
      </c>
    </row>
    <row r="23" spans="1:17">
      <c r="A23">
        <v>22</v>
      </c>
      <c r="B23" t="s">
        <v>156</v>
      </c>
      <c r="C23" t="s">
        <v>157</v>
      </c>
      <c r="D23" t="s">
        <v>158</v>
      </c>
      <c r="E23" t="s">
        <v>159</v>
      </c>
      <c r="F23" t="s">
        <v>160</v>
      </c>
      <c r="G23">
        <v>1</v>
      </c>
      <c r="H23">
        <f>G23*B32</f>
        <v>20</v>
      </c>
      <c r="I23" s="3">
        <v>5.6</v>
      </c>
      <c r="J23" t="s">
        <v>161</v>
      </c>
      <c r="K23" t="s">
        <v>162</v>
      </c>
      <c r="L23" t="s">
        <v>26</v>
      </c>
      <c r="M23" t="s">
        <v>163</v>
      </c>
      <c r="N23" t="s">
        <v>164</v>
      </c>
      <c r="O23" t="s">
        <v>29</v>
      </c>
      <c r="P23" s="4">
        <v>0.47</v>
      </c>
      <c r="Q23" s="4">
        <v>0.28</v>
      </c>
    </row>
    <row r="24" spans="8:9">
      <c r="H24" t="s">
        <v>165</v>
      </c>
      <c r="I24">
        <v>40</v>
      </c>
    </row>
    <row r="25" spans="8:9">
      <c r="H25" t="s">
        <v>166</v>
      </c>
      <c r="I25">
        <f>SUM(I2:I24)</f>
        <v>196.6</v>
      </c>
    </row>
    <row r="29" spans="1:2">
      <c r="A29" t="s">
        <v>167</v>
      </c>
      <c r="B29">
        <v>22</v>
      </c>
    </row>
    <row r="30" spans="1:2">
      <c r="A30" t="s">
        <v>168</v>
      </c>
      <c r="B30">
        <v>35</v>
      </c>
    </row>
    <row r="31" spans="1:2">
      <c r="A31" t="s">
        <v>169</v>
      </c>
      <c r="B31">
        <v>35</v>
      </c>
    </row>
    <row r="32" spans="1:2">
      <c r="A32" t="s">
        <v>170</v>
      </c>
      <c r="B32">
        <v>20</v>
      </c>
    </row>
    <row r="33" spans="1:2">
      <c r="A33" t="s">
        <v>171</v>
      </c>
      <c r="B33">
        <v>35</v>
      </c>
    </row>
    <row r="34" spans="1:2">
      <c r="A34" t="s">
        <v>172</v>
      </c>
      <c r="B34" t="s">
        <v>173</v>
      </c>
    </row>
    <row r="35" spans="1:2">
      <c r="A35" t="s">
        <v>174</v>
      </c>
      <c r="B35" s="1">
        <v>43349</v>
      </c>
    </row>
    <row r="36" spans="1:2">
      <c r="A36" t="s">
        <v>175</v>
      </c>
      <c r="B36" s="2">
        <v>43380.6786342593</v>
      </c>
    </row>
    <row r="37" spans="1:2">
      <c r="A37" t="s">
        <v>176</v>
      </c>
      <c r="B37" t="s">
        <v>177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Dev Board_bom_v1.00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 Hassan</dc:creator>
  <cp:lastModifiedBy>杨丹娜</cp:lastModifiedBy>
  <dcterms:created xsi:type="dcterms:W3CDTF">2018-10-07T11:17:00Z</dcterms:created>
  <dcterms:modified xsi:type="dcterms:W3CDTF">2018-10-08T09:15:14Z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