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cer\Documents\"/>
    </mc:Choice>
  </mc:AlternateContent>
  <bookViews>
    <workbookView xWindow="-105" yWindow="-105" windowWidth="20730" windowHeight="11760" activeTab="3"/>
  </bookViews>
  <sheets>
    <sheet name="CPU" sheetId="25" r:id="rId1"/>
    <sheet name="Devis Quadri-Rotors MICRO Z 10" sheetId="28" r:id="rId2"/>
    <sheet name="Feuil1" sheetId="29" r:id="rId3"/>
    <sheet name="Feuil2" sheetId="30" r:id="rId4"/>
    <sheet name="Devis Quadri-Rotors MINI Z 10" sheetId="27" r:id="rId5"/>
  </sheets>
  <definedNames>
    <definedName name="_xlnm.Print_Area" localSheetId="0">CPU!$A$1:$D$197</definedName>
    <definedName name="_xlnm.Print_Area" localSheetId="1">'Devis Quadri-Rotors MICRO Z 10'!$A$1:$P$132</definedName>
    <definedName name="_xlnm.Print_Area" localSheetId="4">'Devis Quadri-Rotors MINI Z 10'!$A$1:$P$132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28" l="1"/>
  <c r="J126" i="28"/>
  <c r="J127" i="28"/>
  <c r="J128" i="28"/>
  <c r="J129" i="28"/>
  <c r="J130" i="28"/>
  <c r="J131" i="28"/>
  <c r="J124" i="28"/>
  <c r="J111" i="28"/>
  <c r="J112" i="28"/>
  <c r="J113" i="28"/>
  <c r="J114" i="28"/>
  <c r="J115" i="28"/>
  <c r="J116" i="28"/>
  <c r="J117" i="28"/>
  <c r="J118" i="28"/>
  <c r="J119" i="28"/>
  <c r="J132" i="28"/>
  <c r="J107" i="28"/>
  <c r="J108" i="28"/>
  <c r="J82" i="28"/>
  <c r="J83" i="28"/>
  <c r="J84" i="28"/>
  <c r="J85" i="28"/>
  <c r="J88" i="28"/>
  <c r="J89" i="28"/>
  <c r="J90" i="28"/>
  <c r="J91" i="28"/>
  <c r="J92" i="28"/>
  <c r="J93" i="28"/>
  <c r="J94" i="28"/>
  <c r="J95" i="28"/>
  <c r="J97" i="28"/>
  <c r="J98" i="28"/>
  <c r="J99" i="28"/>
  <c r="J100" i="28"/>
  <c r="J101" i="28"/>
  <c r="J102" i="28"/>
  <c r="J103" i="28"/>
  <c r="J104" i="28"/>
  <c r="J77" i="28"/>
  <c r="J78" i="28"/>
  <c r="J67" i="28"/>
  <c r="J68" i="28"/>
  <c r="J69" i="28"/>
  <c r="J70" i="28"/>
  <c r="J71" i="28"/>
  <c r="J72" i="28"/>
  <c r="J73" i="28"/>
  <c r="J74" i="28"/>
  <c r="J75" i="28"/>
  <c r="J30" i="28"/>
  <c r="J31" i="28"/>
  <c r="J32" i="28"/>
  <c r="J33" i="28"/>
  <c r="J34" i="28"/>
  <c r="J35" i="28"/>
  <c r="J36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H57" i="28"/>
  <c r="J57" i="28"/>
  <c r="H58" i="28"/>
  <c r="J58" i="28"/>
  <c r="H59" i="28"/>
  <c r="J59" i="28"/>
  <c r="H60" i="28"/>
  <c r="J60" i="28"/>
  <c r="H61" i="28"/>
  <c r="J61" i="28"/>
  <c r="H62" i="28"/>
  <c r="J62" i="28"/>
  <c r="J63" i="28"/>
  <c r="J64" i="28"/>
  <c r="J65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79" i="28"/>
  <c r="J105" i="28"/>
  <c r="H4" i="28"/>
  <c r="J4" i="28"/>
  <c r="H5" i="28"/>
  <c r="J5" i="28"/>
  <c r="H6" i="28"/>
  <c r="J6" i="28"/>
  <c r="J7" i="28"/>
  <c r="J8" i="28"/>
  <c r="J9" i="28"/>
  <c r="H7" i="28"/>
  <c r="H8" i="28"/>
  <c r="H9" i="28"/>
  <c r="J82" i="27"/>
  <c r="J83" i="27"/>
  <c r="J84" i="27"/>
  <c r="J85" i="27"/>
  <c r="J88" i="27"/>
  <c r="J89" i="27"/>
  <c r="J90" i="27"/>
  <c r="J91" i="27"/>
  <c r="J92" i="27"/>
  <c r="J93" i="27"/>
  <c r="J94" i="27"/>
  <c r="J95" i="27"/>
  <c r="J97" i="27"/>
  <c r="J98" i="27"/>
  <c r="J99" i="27"/>
  <c r="J100" i="27"/>
  <c r="J101" i="27"/>
  <c r="J102" i="27"/>
  <c r="J103" i="27"/>
  <c r="J104" i="27"/>
  <c r="H77" i="27"/>
  <c r="J77" i="27"/>
  <c r="J78" i="27"/>
  <c r="J67" i="27"/>
  <c r="J68" i="27"/>
  <c r="J69" i="27"/>
  <c r="J70" i="27"/>
  <c r="J71" i="27"/>
  <c r="J72" i="27"/>
  <c r="J73" i="27"/>
  <c r="J74" i="27"/>
  <c r="J75" i="27"/>
  <c r="J30" i="27"/>
  <c r="J31" i="27"/>
  <c r="J32" i="27"/>
  <c r="J33" i="27"/>
  <c r="J34" i="27"/>
  <c r="J35" i="27"/>
  <c r="J36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H57" i="27"/>
  <c r="J57" i="27"/>
  <c r="H58" i="27"/>
  <c r="J58" i="27"/>
  <c r="H59" i="27"/>
  <c r="J59" i="27"/>
  <c r="H60" i="27"/>
  <c r="J60" i="27"/>
  <c r="H61" i="27"/>
  <c r="J61" i="27"/>
  <c r="H62" i="27"/>
  <c r="J62" i="27"/>
  <c r="J63" i="27"/>
  <c r="J64" i="27"/>
  <c r="J65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79" i="27"/>
  <c r="J105" i="27"/>
  <c r="H4" i="27"/>
  <c r="J4" i="27"/>
  <c r="J107" i="27"/>
  <c r="J108" i="27"/>
  <c r="H5" i="27"/>
  <c r="J5" i="27"/>
  <c r="J126" i="27"/>
  <c r="J127" i="27"/>
  <c r="J128" i="27"/>
  <c r="J129" i="27"/>
  <c r="J130" i="27"/>
  <c r="J131" i="27"/>
  <c r="J124" i="27"/>
  <c r="J111" i="27"/>
  <c r="J112" i="27"/>
  <c r="J113" i="27"/>
  <c r="J114" i="27"/>
  <c r="J115" i="27"/>
  <c r="J116" i="27"/>
  <c r="J117" i="27"/>
  <c r="J118" i="27"/>
  <c r="J119" i="27"/>
  <c r="J132" i="27"/>
  <c r="H6" i="27"/>
  <c r="J6" i="27"/>
  <c r="J7" i="27"/>
  <c r="J8" i="27"/>
  <c r="J9" i="27"/>
  <c r="H7" i="27"/>
  <c r="H8" i="27"/>
  <c r="H9" i="27"/>
  <c r="D197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</calcChain>
</file>

<file path=xl/sharedStrings.xml><?xml version="1.0" encoding="utf-8"?>
<sst xmlns="http://schemas.openxmlformats.org/spreadsheetml/2006/main" count="815" uniqueCount="407">
  <si>
    <t>DESIGNATION</t>
  </si>
  <si>
    <t xml:space="preserve">Environnement technique </t>
  </si>
  <si>
    <t>N°</t>
  </si>
  <si>
    <t>MONTANT H.T/D.A</t>
  </si>
  <si>
    <t>REFERENCE</t>
  </si>
  <si>
    <t>QTES</t>
  </si>
  <si>
    <t>P.U (H.T)/D.A</t>
  </si>
  <si>
    <t>Résine Epoxy  [Kg]</t>
  </si>
  <si>
    <t>LR 285</t>
  </si>
  <si>
    <t>Durcisseur [Kg]</t>
  </si>
  <si>
    <t xml:space="preserve">LH 287 </t>
  </si>
  <si>
    <t>Wax (cire de démoulage) [Kg]</t>
  </si>
  <si>
    <t>/</t>
  </si>
  <si>
    <t>PVA solution [L]</t>
  </si>
  <si>
    <t>Fibre de carbone  [M²]</t>
  </si>
  <si>
    <t>200 g/m²</t>
  </si>
  <si>
    <t>Fibre de verre  [M²]</t>
  </si>
  <si>
    <t>160 g/m²</t>
  </si>
  <si>
    <t>80 g/m²</t>
  </si>
  <si>
    <t>Tissu d’arrachage  [M²]</t>
  </si>
  <si>
    <t>KR-PP-85</t>
  </si>
  <si>
    <t>Tissu absorbant  [M²]</t>
  </si>
  <si>
    <t>BR180</t>
  </si>
  <si>
    <t>Bande hermétique d’étanchéité [M]</t>
  </si>
  <si>
    <t>Plastique de mise sou vide [M²]</t>
  </si>
  <si>
    <t>Mastique (body filler) [Kg]</t>
  </si>
  <si>
    <t>Filament d'imprimante 3D [Kg]</t>
  </si>
  <si>
    <t>PLA 1.75mm</t>
  </si>
  <si>
    <t>Peinture aerolac noir foncée [Kg]</t>
  </si>
  <si>
    <t>RAL 9005 MAT EA</t>
  </si>
  <si>
    <t xml:space="preserve">Clamp (Black Tube clamp (Ø=30mm)) </t>
  </si>
  <si>
    <t>QR-PF-0600-02-00-00</t>
  </si>
  <si>
    <t>Embout de base</t>
  </si>
  <si>
    <t>QR-PF-0904-00-00-00</t>
  </si>
  <si>
    <t>Moteur (Motor brushless T-motor MN4014 Kv 400 - 149 gr -900 W)</t>
  </si>
  <si>
    <t>QR-EE-0100-00-00-00</t>
  </si>
  <si>
    <t>Contrôleur (T-motor controller AIR 40A 600Hz OPTO (2-6S))</t>
  </si>
  <si>
    <t>QR-EE-0200-00-00-00</t>
  </si>
  <si>
    <t>Câble data USB</t>
  </si>
  <si>
    <t>QR-AD-0212-00-00-00</t>
  </si>
  <si>
    <t xml:space="preserve">T-motor carbon propeller 16"x5.4" </t>
  </si>
  <si>
    <t>Jeu d'hélice</t>
  </si>
  <si>
    <t>QR-PF-1000-00-00-00</t>
  </si>
  <si>
    <t>Rondelle d'hélice</t>
  </si>
  <si>
    <t>QR-AD-0401-00-00-00</t>
  </si>
  <si>
    <t>Rondelle</t>
  </si>
  <si>
    <t>QR-AD-0402-00-00-00</t>
  </si>
  <si>
    <t>Carte de distribution du courant (Power Distribution Board for Quad to Octa copter)</t>
  </si>
  <si>
    <t>QR-EE-0500-00-00-00</t>
  </si>
  <si>
    <t>Batterie LiPo 6S (TATTU 22.2V 6S1P 16000 mAh 15C Multi-Rotor LIPO battery)</t>
  </si>
  <si>
    <t>QR-AD-0501-00-00-00</t>
  </si>
  <si>
    <t>Batterie LiPo 3S (TATTU 11.1 V 3S1P 2700 mAh 25C  Multi-Rotor LIPO battery)</t>
  </si>
  <si>
    <t>QR-AD-0502-00-00-00</t>
  </si>
  <si>
    <t>Chargeur de batterie LiPo (AC\DC Dual balance charger/discharger with soldering iron)</t>
  </si>
  <si>
    <t>QR-AD-0601-00-00-00</t>
  </si>
  <si>
    <t>Vis à tête bombée BHC M3×10</t>
  </si>
  <si>
    <t>QR-AD-0103-00-00-00</t>
  </si>
  <si>
    <t>Ecrou frein nylstop M3</t>
  </si>
  <si>
    <t>QR-AD-0104-00-00-00</t>
  </si>
  <si>
    <t>Vis à tête bombée BHC M3×8</t>
  </si>
  <si>
    <t>QR-AD-0107-00-00-00</t>
  </si>
  <si>
    <t>Vis à métaux tète fraisée Philips M2x5</t>
  </si>
  <si>
    <t>QR-AD-0109-00-00-00</t>
  </si>
  <si>
    <t>Ecrou hexagonal M3</t>
  </si>
  <si>
    <t>QR-AD-0111-00-00-00</t>
  </si>
  <si>
    <t>Vis à tête bombée BHC M3×16</t>
  </si>
  <si>
    <t>QR-AD-0112-00-00-00</t>
  </si>
  <si>
    <t>Vis à métaux tète fraisée philips M2 x 3</t>
  </si>
  <si>
    <t>QR-AD-0116-00-00-00</t>
  </si>
  <si>
    <t>Ecrou hexagonal M2</t>
  </si>
  <si>
    <t>QR-AD-0117-00-00-00</t>
  </si>
  <si>
    <t>Vis à tête fraisée FHC M3×6</t>
  </si>
  <si>
    <t>QR-AD-0118-00-00-00</t>
  </si>
  <si>
    <t>Câble électrique 10 AWG 200 °c rouge [m]</t>
  </si>
  <si>
    <t>QR-AD-0201-00-00-00</t>
  </si>
  <si>
    <t>Câble électrique 10 AWG 200 °c noire [m]</t>
  </si>
  <si>
    <t>QR-AD-0202-00-00-00</t>
  </si>
  <si>
    <t>Gaines électrique thermo rétractable</t>
  </si>
  <si>
    <t>QR-AD-0208-00-00-00</t>
  </si>
  <si>
    <t>Câble électrique 12 AWG 200 °c rouge [m]</t>
  </si>
  <si>
    <t>QR-AD-0209-00-00-00</t>
  </si>
  <si>
    <t xml:space="preserve">Câble électrique 12 AWG 200 °c noire [m] </t>
  </si>
  <si>
    <t>QR-AD-0210-00-00-00</t>
  </si>
  <si>
    <t>Gaine noire pour câble électrique (Pass black braided cable 5-12 mm)[m]</t>
  </si>
  <si>
    <t>Connecteur 4 mm male</t>
  </si>
  <si>
    <t>QR-AD-0301-00-00-00</t>
  </si>
  <si>
    <t>Connecteur 4 mm femelle</t>
  </si>
  <si>
    <t>QR-AD-0302-00-00-00</t>
  </si>
  <si>
    <t>Connecteur XT90 femelle</t>
  </si>
  <si>
    <t>QR-AD-0303-00-00-00</t>
  </si>
  <si>
    <t>Connecteur XT90 male</t>
  </si>
  <si>
    <t>QR-AD-0304-00-00-00</t>
  </si>
  <si>
    <t>Connecteur XT60 femelle</t>
  </si>
  <si>
    <t>QR-AD-0305-00-00-00</t>
  </si>
  <si>
    <t>Connecteur XT60 male</t>
  </si>
  <si>
    <t>QR-AD-0306-00-00-00</t>
  </si>
  <si>
    <t>Attache de batterie (Battery’s strap 30 cm)</t>
  </si>
  <si>
    <t>QR-AD-0404-00-00-00</t>
  </si>
  <si>
    <t>Adhésif double face (Double-sided transparent tape) [m]</t>
  </si>
  <si>
    <t>QR-AD-0407-00-00-00</t>
  </si>
  <si>
    <t>Jeu d'hélice (T-motor  carbon propeller 16" x 5.4" (1 Pc clockwise &amp; 1 Pc conter-clockwise))</t>
  </si>
  <si>
    <t>Batterie LiPo 3S (TATTU 11.1 V 3S1P 2700 mAh 25C Multi-Rotor LIPO battery)</t>
  </si>
  <si>
    <t>Découpage et perçage de la plaque Rectangulaire mince (1000x700x2) [mm]</t>
  </si>
  <si>
    <t>Plaque médiane haute</t>
  </si>
  <si>
    <t>Plaque médiane basse</t>
  </si>
  <si>
    <t xml:space="preserve">Support haut du moteur </t>
  </si>
  <si>
    <t xml:space="preserve">Support bas du moteur </t>
  </si>
  <si>
    <t>Support haut de la nacelle gyro-stabilisée</t>
  </si>
  <si>
    <t>Support bas de la nacelle gyro-stabilisée</t>
  </si>
  <si>
    <t>Support haut de batteries</t>
  </si>
  <si>
    <t>Support bas de batteries</t>
  </si>
  <si>
    <t>TOTAL FOURNITURE</t>
  </si>
  <si>
    <t>TEMPS D'EXECUTION</t>
  </si>
  <si>
    <t>NBRE D'INTERVENANT</t>
  </si>
  <si>
    <t>CATEGORIES</t>
  </si>
  <si>
    <t>P. U</t>
  </si>
  <si>
    <t>PRIX TOTAL</t>
  </si>
  <si>
    <t>Drappage, finition et peinture d'un couvercle (Dôme)</t>
  </si>
  <si>
    <t>TECH. STR</t>
  </si>
  <si>
    <t>Drappage des bras (04 Tubes (Ø=30mm))</t>
  </si>
  <si>
    <t>Drappage de la base du train d'atterrissage (02 Tubes (Ø=18mm))</t>
  </si>
  <si>
    <t>Drappage et découpage des supports batterie</t>
  </si>
  <si>
    <t>01 Support frontal de batteries</t>
  </si>
  <si>
    <t>04 Supports latérals N°1 de batteries</t>
  </si>
  <si>
    <t>01 Support latéral N°2 de batteries</t>
  </si>
  <si>
    <t>Moulage de la plaque Rectangulaire mince (1000x700x2)mm</t>
  </si>
  <si>
    <t>Confection d'un couvercle GPS</t>
  </si>
  <si>
    <t>Drappage et découpage des corps du train d'atterrissage</t>
  </si>
  <si>
    <t>Soudage des connecteurs (ESCs-moteurs-PDB-Camera mounting)</t>
  </si>
  <si>
    <t>TECH. EQUI</t>
  </si>
  <si>
    <t>Triage des couples moteur-contrôleur par leur sens de rotation</t>
  </si>
  <si>
    <t>Calibration des variateurs (ESCs) des moteurs</t>
  </si>
  <si>
    <t>Triage des hélices par leur sens de rotation</t>
  </si>
  <si>
    <t>Montage de la structure du quadri-rotors</t>
  </si>
  <si>
    <t>Installation des équipements avioniques</t>
  </si>
  <si>
    <t xml:space="preserve">Installation de la connectique de la nacelle gyro-stabilisée </t>
  </si>
  <si>
    <t>Configuration des équipements embarqués</t>
  </si>
  <si>
    <t>ING. EQUI</t>
  </si>
  <si>
    <t>Test au sol de fonctionnement du quadri-rotors</t>
  </si>
  <si>
    <t>Test en vol de fonctionnement du quadri-rotors</t>
  </si>
  <si>
    <t xml:space="preserve">TOTAL MATIERE PREMIERE  </t>
  </si>
  <si>
    <t>TOTAL EQUIPEMENTS ET ACCESSOIRES</t>
  </si>
  <si>
    <t>TOTAL EQUIPEMENTS SOUS-TRAITANCE (CNC)</t>
  </si>
  <si>
    <t>TOTAL MAIN D'ŒUVRE</t>
  </si>
  <si>
    <t>Caisse de transport de quadri-rotors AURES 700</t>
  </si>
  <si>
    <t>Caisse de transport de l'environnement technique</t>
  </si>
  <si>
    <t>Jeu de clés Allen</t>
  </si>
  <si>
    <t>Pince coupante</t>
  </si>
  <si>
    <t>Câble Tie</t>
  </si>
  <si>
    <t>Colle résine époxy 5 min</t>
  </si>
  <si>
    <t>Ceck-list</t>
  </si>
  <si>
    <t>Carnet de vol</t>
  </si>
  <si>
    <t>Manuel d'exploitation</t>
  </si>
  <si>
    <t>Clés à fourche M5 et M8</t>
  </si>
  <si>
    <t>MONTANT H.T/D.A PU</t>
  </si>
  <si>
    <t>Kit Pixy F Bundle For Duo Pro R Camera</t>
  </si>
  <si>
    <t>Kit Herelink System</t>
  </si>
  <si>
    <t>Ordinateur portable durci</t>
  </si>
  <si>
    <t>Parasol for tablette 9.7 pouces</t>
  </si>
  <si>
    <t>MATIERE PREMIERE</t>
  </si>
  <si>
    <t>EQUIPEMENTS ET ACCESSOIRES</t>
  </si>
  <si>
    <t>EQUIPEMENTS SOUS-TRAITANCE (CNC)</t>
  </si>
  <si>
    <t>MAIN D'ŒUVRE</t>
  </si>
  <si>
    <t>TOTAL CHARGE UTILE</t>
  </si>
  <si>
    <t>Batterie LiPo 6S (TATTU 22.2V 6S1P 16000 mAh  15C  Multi-Rotor LIPO battery)</t>
  </si>
  <si>
    <t>TOTAL ENVIRONNEMENT TECHNIQUE</t>
  </si>
  <si>
    <t>TOTAL DOCUMENTATION D'EXPLOITATION</t>
  </si>
  <si>
    <t>CHARGE  UTILE</t>
  </si>
  <si>
    <t>Segment sol</t>
  </si>
  <si>
    <t>Segment aérien</t>
  </si>
  <si>
    <t>3. ENVIRONNEMENT TECHNIQUE</t>
  </si>
  <si>
    <t>TOTAL QUADRI-ROTORS AURES-700</t>
  </si>
  <si>
    <t xml:space="preserve">TOTAL </t>
  </si>
  <si>
    <t xml:space="preserve">TOTAL  SEGMENT AERIEN  </t>
  </si>
  <si>
    <t xml:space="preserve">TOTAL  SEGMENT SOL </t>
  </si>
  <si>
    <t xml:space="preserve">1. SEGMENT AERIEN </t>
  </si>
  <si>
    <t>2. SEGMENT SOL</t>
  </si>
  <si>
    <t>ANNEXE N°2 : Catalogue des prix des fournitures à acquérir</t>
  </si>
  <si>
    <t>Désignation</t>
  </si>
  <si>
    <t>Qte</t>
  </si>
  <si>
    <t>Prix Unitaire (DA/HT)</t>
  </si>
  <si>
    <t>1</t>
  </si>
  <si>
    <t xml:space="preserve"> Kit Autopilot Pack A3+ Light Bridge 2 </t>
  </si>
  <si>
    <t xml:space="preserve">Kit Remote Controller Channel Expansion </t>
  </si>
  <si>
    <t xml:space="preserve">kit Cables Set Of Autopilot Pack A3 + Light Bridge 2 </t>
  </si>
  <si>
    <t>Kit Nacelle and Camera Zenmuse XT</t>
  </si>
  <si>
    <t>Kit Series Gimbal Mounting Bracket Zenmuse XT</t>
  </si>
  <si>
    <t>Kit Nacelle and Camera Zenmuse Z3</t>
  </si>
  <si>
    <t>Kit Series Gimbal Mounting Bracket Zenmuse Z3</t>
  </si>
  <si>
    <t>Kit Nacelle and Camera Zenmuse X3</t>
  </si>
  <si>
    <t>Kit Series Gimbal Mounting Bracket Zenmuse X3</t>
  </si>
  <si>
    <t>Kit Nacelle and Camera Zenmuse Z30</t>
  </si>
  <si>
    <t>Kit Series Gimbal Mounting Bracket Zenmuse Z30</t>
  </si>
  <si>
    <t>DJI Flight Simulator logiciel Version Enterprise Licence pour un (01) poste</t>
  </si>
  <si>
    <t>UGCS Software with
 ENTREPRISE Perpetual 
License For (01) post</t>
  </si>
  <si>
    <r>
      <t xml:space="preserve">Carte 4G LTE </t>
    </r>
    <r>
      <rPr>
        <b/>
        <sz val="12"/>
        <color theme="1"/>
        <rFont val="Arial Narrow"/>
        <family val="2"/>
      </rPr>
      <t>(en option)</t>
    </r>
  </si>
  <si>
    <r>
      <t xml:space="preserve">GPS </t>
    </r>
    <r>
      <rPr>
        <b/>
        <sz val="12"/>
        <color theme="1"/>
        <rFont val="Arial Narrow"/>
        <family val="2"/>
      </rPr>
      <t>(en option)</t>
    </r>
  </si>
  <si>
    <r>
      <t xml:space="preserve">HDD de 1TB </t>
    </r>
    <r>
      <rPr>
        <b/>
        <sz val="12"/>
        <color theme="1"/>
        <rFont val="Calibri"/>
        <family val="2"/>
        <scheme val="minor"/>
      </rPr>
      <t>(en option</t>
    </r>
    <r>
      <rPr>
        <sz val="12"/>
        <color theme="1"/>
        <rFont val="Calibri"/>
        <family val="2"/>
        <scheme val="minor"/>
      </rPr>
      <t>)</t>
    </r>
  </si>
  <si>
    <t>Kit WOOKONG Dual-Sensor Laser Rangefinder 10x Zoom camera with 3-axis Gimbal</t>
  </si>
  <si>
    <t>Kit Pixhawk 2.1 Cube Orange and Here 3 GNSS GPS Combo</t>
  </si>
  <si>
    <t>Pixhawk 2.1 Cube Standard Cable Set</t>
  </si>
  <si>
    <t>Herelink System Cable Set</t>
  </si>
  <si>
    <t>Power Brick Mini for Pixhawk 2.1 Cube</t>
  </si>
  <si>
    <t>Pixhawk 2.1 Cube GPS1 Port Cable</t>
  </si>
  <si>
    <t>Kit Air Module HereLink système</t>
  </si>
  <si>
    <t>Kit Mauch Power Module Power Cube 3/V3</t>
  </si>
  <si>
    <t>Kit PC-Series V3 / Power-Switch</t>
  </si>
  <si>
    <t>Kit Light Ware LIDAR LW20/C (100m) Serial +12c</t>
  </si>
  <si>
    <t>Kit Pixhawk 2.1 Cube External LED Controller For APM Ardupilot RGB Navigation Drone</t>
  </si>
  <si>
    <t>Brushless Motor Cobra 2814/10 Kv 1700</t>
  </si>
  <si>
    <t>Kit Propeller APC 8 x 4-E Thin Electric</t>
  </si>
  <si>
    <t>Kit Propeller APC 9 x 4.5-E</t>
  </si>
  <si>
    <t>Kit Propeller APC 8x6-E Thin Electric</t>
  </si>
  <si>
    <t>Kit ESC Cobra 60A With 6A Switching Bec</t>
  </si>
  <si>
    <t>Kit RC Servo Numerical Metal Gears Micro Servo 12g 0,08s 2,4kg</t>
  </si>
  <si>
    <t>Kit Encoder PPM V2.0 for Pixhawk 2.1 Cube</t>
  </si>
  <si>
    <t xml:space="preserve">DC-DC Voltage Regulator (CC Bec Pro 20 A 50 V– 4.8/12 V) </t>
  </si>
  <si>
    <t>Kit CC Link V3 USB Programming</t>
  </si>
  <si>
    <t>DEVFOAM software version 3 D and perpetuallicense of one post</t>
  </si>
  <si>
    <t>M2 90-120-150 mm tie push rod steel wire metal wire clip for RC air plane servo aileron rudder</t>
  </si>
  <si>
    <t>Nylon Standard Control Horns W 13 x L 18 x H 25mm 4 Holes with Screw for RC Airplane</t>
  </si>
  <si>
    <t>Kit de : 10 paires</t>
  </si>
  <si>
    <t>Kit Carbon-fiber-tail-wheel-landing-gear-set L 190 x W 18,2 x T 3.5 mm</t>
  </si>
  <si>
    <t>Kit 4.0 mm Wheels Collars, pair (W121-4.0)</t>
  </si>
  <si>
    <t>Kit de : 02 piéces</t>
  </si>
  <si>
    <t>Kit Dave brown lite flite wheels2"</t>
  </si>
  <si>
    <t>Kit Dubroaxleshaft 5/32x1-1/4"</t>
  </si>
  <si>
    <t>Kit Plastic hingefor RC Airplane Type Plate</t>
  </si>
  <si>
    <t>Kit Plastic hinge for RC AirplaneType Needle</t>
  </si>
  <si>
    <t>Kit Steel Clevis Push Rod Coupler Servo Connecting Horn Clip M3</t>
  </si>
  <si>
    <t xml:space="preserve">Kit Double End Thread Stainless Steel Tight Push Rod Adjustable Stud For RC Plane </t>
  </si>
  <si>
    <t xml:space="preserve">Kit Double End Thread Stainless Steel Tight Push Rod Adjustable Stud For RC Plane, M3mmXL250mm </t>
  </si>
  <si>
    <t xml:space="preserve">Kit Adjustable Control Horns Rudder With Bearing  For RC Plane </t>
  </si>
  <si>
    <t>M3 Ball Joint Heat Holder Push Rod Turn Buckle Servo Linkage Nylon Connector For RC plane</t>
  </si>
  <si>
    <t>JR Cable 3 Wires, 20 AWG</t>
  </si>
  <si>
    <t>JR Cable 3 Wires, 22 AWG</t>
  </si>
  <si>
    <t>JR Cable 3 Wires, 24 AWG</t>
  </si>
  <si>
    <t>JR Cable 3 Wires, 26 AWG</t>
  </si>
  <si>
    <t>3 Pins JR Servo Extension Cable Y Style 1x Male To 2 x Female L50 cm</t>
  </si>
  <si>
    <t>3 Pins JR Servo Extension Cable Y Style 1x Male To 2 x Female, L30 cm</t>
  </si>
  <si>
    <t xml:space="preserve">JR, 3 Pins Male Connector (housing and grimp pins) </t>
  </si>
  <si>
    <t xml:space="preserve">JR, 3 pins Female connector with (housing and grimp pins) </t>
  </si>
  <si>
    <t>Grimping Tool 20 to 28 AWG</t>
  </si>
  <si>
    <t xml:space="preserve">kit Brushless Motor T-Motor MN4014 Kv 400-149gr -900 W </t>
  </si>
  <si>
    <t>kit T-Motor Controller AIR 40A 600Hz OPTO (2-6S)</t>
  </si>
  <si>
    <t xml:space="preserve">kit T-Motor Carbon Fiber Propeller 16"x 5.4" (1 Piece Clock wise&amp; 1 Piece Counter -Clockwise) </t>
  </si>
  <si>
    <t>Kit de : 01 paire</t>
  </si>
  <si>
    <t xml:space="preserve">kit Brushless Motor T-Motor MN505-S Kv 380 - 225 gr -1300 W </t>
  </si>
  <si>
    <t xml:space="preserve">kit T-Motor ESC Flame 60A 600Hz IP55 OPTO (6-12S) </t>
  </si>
  <si>
    <t>kit T-Motor Carbon Fiber Propeller CF-PROP 20" x 6" 
(1 Piece Clockwise&amp; 1 Piece Counter-Clockwise)</t>
  </si>
  <si>
    <t>kit T-Motor Folding Carbon Fiber Propeller FA 20.2" x 6.6"
(1 Piece Clockwise &amp; 1 Piece Counter-Clockwise)</t>
  </si>
  <si>
    <t>kit 9450 Propeller (Full White) for Quad-Copter Phantom
(1 Pc Clockwise &amp; 1 Pc Counter-Clockwise)</t>
  </si>
  <si>
    <t>kit 1345T Propeller (Full Black) for Quad-copter Inspire 1
(1 Pc Clockwise &amp; 1 Pc Conter-Clockwise)</t>
  </si>
  <si>
    <t xml:space="preserve">kit Power Distribution Board 320 Amps for Octa Copter </t>
  </si>
  <si>
    <t xml:space="preserve">kit Power Distribution Board EFT V3-E For Octa Copter </t>
  </si>
  <si>
    <t xml:space="preserve">kit T-Motor Quick Attach Detach Propeller 15"-18" </t>
  </si>
  <si>
    <t xml:space="preserve">kit T-motor Quick-Attach-Detach Propeller 18"-22" </t>
  </si>
  <si>
    <t xml:space="preserve">kit Aluminum Clamp Clip For Carbon Fiber Tube Multi-Rotors (30 mm diameter) </t>
  </si>
  <si>
    <t xml:space="preserve">kit Aluminum Clamp Clip For Carbon Fiber Tube Multi-Rotors (28 mm diameter)  </t>
  </si>
  <si>
    <t xml:space="preserve">kit Aluminum Clamp Clip For Carbon Fiber Tube Multi-Rotors (25 mm diameter)  </t>
  </si>
  <si>
    <t>Kit Matrice 600 Landing Gear Mounting Base (Right)</t>
  </si>
  <si>
    <t>Kit Matrice 600 Landing Gear Mounting Base (Left)</t>
  </si>
  <si>
    <t xml:space="preserve">Kit Matrice 600 Pro Foldable Frame Arm Mount </t>
  </si>
  <si>
    <t>Kit de : 06 piéces</t>
  </si>
  <si>
    <t xml:space="preserve">Kit Matrice 600 Series Red Rotatable Clamp </t>
  </si>
  <si>
    <t>kit T-Connector Black 25 mm to 16 mm CNC Aluminum Landing Gear Boom Connector</t>
  </si>
  <si>
    <t>Kit Matrice 600 Landing Gear Spring</t>
  </si>
  <si>
    <t>Kit Matrice 600 Extension Connector</t>
  </si>
  <si>
    <t>Kit de : 04 piéces</t>
  </si>
  <si>
    <t xml:space="preserve">kit Matrice 600 Central Board Landing Gear Mounting Position A </t>
  </si>
  <si>
    <t>kit Alimnium/Hardened plastic Transport Coffer</t>
  </si>
  <si>
    <t>kit Gold Connectors 4 mm Male/Female</t>
  </si>
  <si>
    <t xml:space="preserve"> KIT Futaba 14-Channel Radio Controller 2.4 GHz With Receiver Module R70085B</t>
  </si>
  <si>
    <t>Kit Receiver Module R70085B Of Futaba 14-Channel Radio Controller 2.4 GHz</t>
  </si>
  <si>
    <t>Tablette Avec tous les câbles et les accessoires afférents</t>
  </si>
  <si>
    <t>Kit 11.6 '' FHD 1080p Portable Display With Integrated Battery</t>
  </si>
  <si>
    <t>Kit Portable Weather Meter</t>
  </si>
  <si>
    <t>Multimètre Avec tous les câbles et les accessoires afférents</t>
  </si>
  <si>
    <t>Memory Card Micro SD 32 GB Class 10</t>
  </si>
  <si>
    <t>Memory Card Micro SD 64 GB Class 10</t>
  </si>
  <si>
    <t>Kit safe-T2 Tethering station 100m- 1800 W Max continus Power</t>
  </si>
  <si>
    <t>Kit safe-T2 Tethering station 100m- 2200 W Max continus Power</t>
  </si>
  <si>
    <t>Wifi Chrome Cast 2</t>
  </si>
  <si>
    <t>Mini HDMI - HDMI Câble</t>
  </si>
  <si>
    <t>HDMI - Micro HDMI Adapter</t>
  </si>
  <si>
    <t>Micro HDMI Cable-Micro HDMI UCEC 11.81"</t>
  </si>
  <si>
    <t xml:space="preserve"> Mini USB type A </t>
  </si>
  <si>
    <t>Mini USB type C</t>
  </si>
  <si>
    <t>Pass Black Braided Cable 5-12mm</t>
  </si>
  <si>
    <t>Retractable Heat Shrink</t>
  </si>
  <si>
    <t>Boite de 100 piéces</t>
  </si>
  <si>
    <t>Double-Sided Transparent Tape</t>
  </si>
  <si>
    <t>Kit Soldering Iron + Adjustable Digital Station 2 in 1 Hot Air Soldering Station 220V with Digital LED Display</t>
  </si>
  <si>
    <t xml:space="preserve"> Etain à Souder 0.8 mm/200g</t>
  </si>
  <si>
    <t>Etain à Souder 1.0 mm/100g</t>
  </si>
  <si>
    <t>kit S1 V3 Nacelle</t>
  </si>
  <si>
    <t>KIT S1 V3 Nacelle Cable and module Set</t>
  </si>
  <si>
    <t>Kit RX100 Mark VII Camera</t>
  </si>
  <si>
    <t>S1V3 - SEAGULL #REC &amp;Cable Set</t>
  </si>
  <si>
    <t xml:space="preserve">Kit Voltage Regulator S1 V3 UBEC </t>
  </si>
  <si>
    <t xml:space="preserve"> S1V3 - Power &amp; Control Cable For Duo Pro R Camera</t>
  </si>
  <si>
    <t>Micro HDMI-Micro HDMI Cable</t>
  </si>
  <si>
    <t>Right to left Angle Micro HDMI Cable</t>
  </si>
  <si>
    <t>Right Angle Micro HDMI to Straight Micro HDMI Cable</t>
  </si>
  <si>
    <t>Seagull #REC and Cable Set</t>
  </si>
  <si>
    <t>Bundle Pixy F Cable and Module Set</t>
  </si>
  <si>
    <t>Kit Voltage RegulatorPixy F UBEC</t>
  </si>
  <si>
    <t>Kit Duo Pro R Camera 640 x 512, 13mm, 30HZ</t>
  </si>
  <si>
    <t>Kit Bundle Pixy U Pour CWSI/WIRIS Pro Thermal Camera</t>
  </si>
  <si>
    <t>Kit Bundle Pixy U Cable and Module Set</t>
  </si>
  <si>
    <t xml:space="preserve">Voltage RegulatorPixy U UBEC </t>
  </si>
  <si>
    <t>Kit Wiris Pro Thermal Camera</t>
  </si>
  <si>
    <t>Pixy U - Power/ Control cable for Duo Pro R Camera/ Pixhawk</t>
  </si>
  <si>
    <t>Pixy U - Power/ Control cable for Duo Pro R Camera/M600</t>
  </si>
  <si>
    <t>Pixy U - Seagull #REC and cable set</t>
  </si>
  <si>
    <t>Kit Camera Hero 7 Black</t>
  </si>
  <si>
    <t>Kit Camera Foxeer Box 2 -4K HD action</t>
  </si>
  <si>
    <t>Flir Vue Series – Accessory port cable for vue Pro/Pro r</t>
  </si>
  <si>
    <t>Flir Vue Series – Bench Cable</t>
  </si>
  <si>
    <t>Accessory Kit for Hero 7 Camera</t>
  </si>
  <si>
    <t>TATTU 22.2 V 6S1P 16000 mAh 15C Min/30C Max Multi Rotors LIPO Battery</t>
  </si>
  <si>
    <t>TATTU 22.2V 6S1P 30000 mAh 25C Min/50C Max Multi-Rotors LIPO battery</t>
  </si>
  <si>
    <t>TATTU 22.2 V 6S1P 22000 mAh 25C Min/50C Max Multi-Rotors LIPO battery</t>
  </si>
  <si>
    <t>TATTU 11.1 V 3S1P 2700 mAh 25C Min/50C Max   Multi Rotors LIPO Battery</t>
  </si>
  <si>
    <t xml:space="preserve"> TATTU 22.2 V 6S1P 8000 mAh 25C Min/50C Max Multi-Rotor LIPO Battery</t>
  </si>
  <si>
    <t xml:space="preserve"> GENS ACE 11,1V 3S1P 7000 mAh 60C Min/120C Max Multi-Rotor LIPO Battery</t>
  </si>
  <si>
    <t>GENS ACE 11,1V 3S1P 3300 mAh 50C Min/100C Max Multi-Rotor LIPO Battery</t>
  </si>
  <si>
    <t>7.2 V 6S1P 2000 mAh    Ni-Mh AA Battery For Aurora 9X Tx</t>
  </si>
  <si>
    <t>Extra Battery Rechargeable TB48 5700 mAh for INSPIRE 1</t>
  </si>
  <si>
    <t>Chargeur lipo inspire 1 180w</t>
  </si>
  <si>
    <t>ENEGON LIPO intelligent battery 15.2V 4500 mAh for Quad-copter DJI Phantom</t>
  </si>
  <si>
    <t xml:space="preserve"> Kit AC\DC Dual Balance Charger/Discharger With Soldering Iron</t>
  </si>
  <si>
    <t xml:space="preserve">Kit Power Supply AC-DC 30 A 1000W 220 VAC 50Hz – 15-30VDC </t>
  </si>
  <si>
    <t>Système de parachute </t>
  </si>
  <si>
    <t>Cable 12 AWG 200 °c (Red)</t>
  </si>
  <si>
    <t>1 m</t>
  </si>
  <si>
    <t>Cable 12 AWG 200 °c (Black)</t>
  </si>
  <si>
    <t>Cable 10 AWG 200 °c (Red)</t>
  </si>
  <si>
    <t>Cable 10 AWG 200 °c (Black)</t>
  </si>
  <si>
    <t>Nylon XT60 Connectors Male/Female anti spark</t>
  </si>
  <si>
    <t>Kite de : 01 paire</t>
  </si>
  <si>
    <t>Nylon XT90 Connectors Male/Female anti spark</t>
  </si>
  <si>
    <t>Battery’s Strap</t>
  </si>
  <si>
    <t>Vis CHC M2×4</t>
  </si>
  <si>
    <t>Vis CHC M2.5×40</t>
  </si>
  <si>
    <t>Vis CHC M3×8</t>
  </si>
  <si>
    <t>Vis CHC M3×10</t>
  </si>
  <si>
    <t>Vis CHC M3×12</t>
  </si>
  <si>
    <t>Vis CHC M3×45</t>
  </si>
  <si>
    <t>Vis CHC M3×50</t>
  </si>
  <si>
    <t>Vis BHC M3×5.5</t>
  </si>
  <si>
    <t>Vis BHC M3×6</t>
  </si>
  <si>
    <t>Vis BHC M3×6.5</t>
  </si>
  <si>
    <t>Vis BHC M3×8</t>
  </si>
  <si>
    <t>Vis BHC M3×10</t>
  </si>
  <si>
    <t>Vis BHC M3×12</t>
  </si>
  <si>
    <t>Vis BHC M3×16</t>
  </si>
  <si>
    <t>Vis BHC M3×35</t>
  </si>
  <si>
    <t>Vis BHC M4×10</t>
  </si>
  <si>
    <t>Vis BHC M4×16</t>
  </si>
  <si>
    <t>Vis FHC M3×6</t>
  </si>
  <si>
    <t>Vis FHC M3×8</t>
  </si>
  <si>
    <t>Vis à métaux tête fraisée philips M2×3</t>
  </si>
  <si>
    <t>Vis à métaux tête fraisée philips M2×5</t>
  </si>
  <si>
    <t>Rondelle plate 2.7×6×0.5</t>
  </si>
  <si>
    <t>Rondelle plate 3.2×7×0.5</t>
  </si>
  <si>
    <t>Ecrou frein M2.5</t>
  </si>
  <si>
    <t>Ecrou frein M3</t>
  </si>
  <si>
    <t>Ecrou à sertir cylindrique cranter tête plate M3</t>
  </si>
  <si>
    <t>Ecrou à sertir cylindrique cranter tête plate M4</t>
  </si>
  <si>
    <t>Ecrou à sertir cylindrique cranter tête fraisée M3</t>
  </si>
  <si>
    <t>Ecrou à sertir cylindrique cranter tête fraisée M4</t>
  </si>
  <si>
    <t>Carte mémoire (Memory card SD 128 GB Class 10)</t>
  </si>
  <si>
    <t>MONTANT TOTAL</t>
  </si>
  <si>
    <t>DOCUMENTATION D'EXPLOITATION</t>
  </si>
  <si>
    <t>OUTILLAGE NECESSAIRE POUR LES TRAVAUX DE PREPARATION ET D'ENTRETIEN SUR LE SITE D'OPERARTION</t>
  </si>
  <si>
    <t>Autopilote  Cube Orange and Here 3 GNSS GPS Combo</t>
  </si>
  <si>
    <t>Herelink System</t>
  </si>
  <si>
    <t xml:space="preserve">Support de connexion de la nacelle gyro-stabilisée (EO) </t>
  </si>
  <si>
    <t>Light Ware LIDAR LW20/C (100m) Serial +12c</t>
  </si>
  <si>
    <t>ING.DDI</t>
  </si>
  <si>
    <t>PILOTE.DDI</t>
  </si>
  <si>
    <t>MARGE BENEFICIAIRE 15 %</t>
  </si>
  <si>
    <t>TOTAL HT</t>
  </si>
  <si>
    <t xml:space="preserve">Devis éstimatif du  Quadri-rotors de type AURES-700 (MICRO Z 10 TIRM) </t>
  </si>
  <si>
    <t xml:space="preserve">Devis éstimatif du  Quadri-rotors de type AURES-700 (MINI Z 10 TIRM) </t>
  </si>
  <si>
    <t>students</t>
  </si>
  <si>
    <t>faculty</t>
  </si>
  <si>
    <t>University</t>
  </si>
  <si>
    <t>hiik</t>
  </si>
  <si>
    <t>ivy League Applicants</t>
  </si>
  <si>
    <t xml:space="preserve"> Arts</t>
  </si>
  <si>
    <t xml:space="preserve"> Yale</t>
  </si>
  <si>
    <t>Physics</t>
  </si>
  <si>
    <t>brown</t>
  </si>
  <si>
    <t>economics</t>
  </si>
  <si>
    <t>Dartmouth</t>
  </si>
  <si>
    <t>Harvard</t>
  </si>
  <si>
    <t>columbia</t>
  </si>
  <si>
    <t>Cornell</t>
  </si>
  <si>
    <t>Arts</t>
  </si>
  <si>
    <t>Mathematics</t>
  </si>
  <si>
    <t>Princeton</t>
  </si>
  <si>
    <t>psychology</t>
  </si>
  <si>
    <t>Economics</t>
  </si>
  <si>
    <t>Penn state</t>
  </si>
  <si>
    <t xml:space="preserve">university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</si>
</sst>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.00\ _D_A_-;\-* #,##0.00\ _D_A_-;_-* &quot;-&quot;??\ _D_A_-;_-@_-"/>
    <numFmt numFmtId="165" formatCode="[$-F400]h:mm:ss\ AM/PM"/>
  </numFmts>
  <fonts count="25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2"/>
      <color theme="1"/>
      <name val="Tahoma"/>
      <family val="2"/>
    </font>
    <font>
      <sz val="12"/>
      <color theme="1"/>
      <name val="Calibri"/>
      <family val="2"/>
      <scheme val="minor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b/>
      <sz val="13"/>
      <color theme="1"/>
      <name val="Tahoma"/>
      <family val="2"/>
    </font>
    <font>
      <b/>
      <u/>
      <sz val="12"/>
      <color theme="1"/>
      <name val="Tahoma"/>
      <family val="2"/>
    </font>
    <font>
      <sz val="14"/>
      <color theme="1"/>
      <name val="Calibri"/>
      <family val="2"/>
      <scheme val="minor"/>
    </font>
    <font>
      <b/>
      <sz val="14"/>
      <name val="Tahoma"/>
      <family val="2"/>
    </font>
    <font>
      <b/>
      <sz val="12"/>
      <color rgb="FFFF0000"/>
      <name val="Arial Narrow"/>
      <family val="2"/>
    </font>
    <font>
      <b/>
      <sz val="12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b/>
      <u/>
      <sz val="18"/>
      <color theme="1"/>
      <name val="Tahoma"/>
      <family val="2"/>
    </font>
    <font>
      <sz val="12"/>
      <name val="Arial Rounded MT Bold"/>
      <family val="2"/>
    </font>
    <font>
      <sz val="12"/>
      <color theme="0"/>
      <name val="Arial Rounded MT Bold"/>
      <family val="2"/>
    </font>
    <font>
      <sz val="16"/>
      <color theme="0"/>
      <name val="Arial Rounded MT Bold"/>
      <family val="2"/>
    </font>
    <font>
      <sz val="11"/>
      <name val="Arial Rounded MT Bold"/>
      <family val="2"/>
    </font>
    <font>
      <b/>
      <sz val="11"/>
      <name val="Arial Rounded MT Bold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BAFA9A"/>
        <bgColor indexed="64"/>
      </patternFill>
    </fill>
    <fill>
      <patternFill patternType="solid">
        <fgColor rgb="FFFAFFB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119">
    <xf numFmtId="0" fontId="0" fillId="0" borderId="0" xfId="0">
      <alignment vertical="center"/>
    </xf>
    <xf numFmtId="0" fontId="1" fillId="0" borderId="0" xfId="4"/>
    <xf numFmtId="0" fontId="5" fillId="0" borderId="0" xfId="4" applyFont="1"/>
    <xf numFmtId="0" fontId="6" fillId="0" borderId="0" xfId="4" applyFont="1"/>
    <xf numFmtId="0" fontId="1" fillId="0" borderId="0" xfId="4" applyAlignment="1">
      <alignment horizontal="center" vertical="center"/>
    </xf>
    <xf numFmtId="0" fontId="9" fillId="2" borderId="5" xfId="4" applyFont="1" applyFill="1" applyBorder="1" applyAlignment="1">
      <alignment horizontal="center" vertical="center"/>
    </xf>
    <xf numFmtId="0" fontId="5" fillId="0" borderId="0" xfId="4" applyFont="1" applyBorder="1" applyAlignment="1">
      <alignment horizontal="center" vertical="center"/>
    </xf>
    <xf numFmtId="0" fontId="11" fillId="0" borderId="0" xfId="4" applyFont="1"/>
    <xf numFmtId="0" fontId="8" fillId="2" borderId="5" xfId="4" applyFont="1" applyFill="1" applyBorder="1" applyAlignment="1">
      <alignment horizontal="center" vertical="center"/>
    </xf>
    <xf numFmtId="0" fontId="7" fillId="3" borderId="1" xfId="4" applyFont="1" applyFill="1" applyBorder="1" applyAlignment="1">
      <alignment horizontal="center" vertical="center" wrapText="1"/>
    </xf>
    <xf numFmtId="0" fontId="8" fillId="2" borderId="8" xfId="4" applyFont="1" applyFill="1" applyBorder="1" applyAlignment="1">
      <alignment horizontal="center" vertical="center" wrapText="1"/>
    </xf>
    <xf numFmtId="4" fontId="7" fillId="0" borderId="1" xfId="4" applyNumberFormat="1" applyFont="1" applyBorder="1" applyAlignment="1">
      <alignment vertical="center"/>
    </xf>
    <xf numFmtId="4" fontId="8" fillId="4" borderId="1" xfId="4" applyNumberFormat="1" applyFont="1" applyFill="1" applyBorder="1" applyAlignment="1">
      <alignment vertical="center"/>
    </xf>
    <xf numFmtId="4" fontId="8" fillId="4" borderId="1" xfId="4" applyNumberFormat="1" applyFont="1" applyFill="1" applyBorder="1" applyAlignment="1">
      <alignment horizontal="right" vertical="center"/>
    </xf>
    <xf numFmtId="0" fontId="7" fillId="0" borderId="1" xfId="4" applyFont="1" applyBorder="1" applyAlignment="1">
      <alignment horizontal="center" vertical="center"/>
    </xf>
    <xf numFmtId="0" fontId="13" fillId="0" borderId="0" xfId="5" applyFont="1" applyAlignment="1">
      <alignment horizontal="center" vertical="center"/>
    </xf>
    <xf numFmtId="0" fontId="13" fillId="0" borderId="0" xfId="5" applyFont="1" applyAlignment="1">
      <alignment vertical="center"/>
    </xf>
    <xf numFmtId="0" fontId="6" fillId="0" borderId="0" xfId="5" applyFont="1"/>
    <xf numFmtId="0" fontId="13" fillId="0" borderId="14" xfId="5" applyFont="1" applyBorder="1" applyAlignment="1">
      <alignment horizontal="center" vertical="center"/>
    </xf>
    <xf numFmtId="0" fontId="13" fillId="0" borderId="14" xfId="5" applyFont="1" applyBorder="1" applyAlignment="1">
      <alignment vertical="center"/>
    </xf>
    <xf numFmtId="43" fontId="15" fillId="3" borderId="10" xfId="6" applyFont="1" applyFill="1" applyBorder="1" applyAlignment="1">
      <alignment horizontal="center" vertical="center" wrapText="1"/>
    </xf>
    <xf numFmtId="0" fontId="6" fillId="0" borderId="0" xfId="5" applyFont="1" applyAlignment="1">
      <alignment horizontal="center"/>
    </xf>
    <xf numFmtId="43" fontId="15" fillId="3" borderId="13" xfId="6" applyFont="1" applyFill="1" applyBorder="1" applyAlignment="1">
      <alignment horizontal="center" vertical="center" wrapText="1"/>
    </xf>
    <xf numFmtId="49" fontId="16" fillId="0" borderId="1" xfId="6" applyNumberFormat="1" applyFont="1" applyFill="1" applyBorder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0" fontId="16" fillId="0" borderId="1" xfId="6" applyNumberFormat="1" applyFont="1" applyFill="1" applyBorder="1" applyAlignment="1">
      <alignment horizontal="center" vertical="center" wrapText="1"/>
    </xf>
    <xf numFmtId="43" fontId="16" fillId="0" borderId="1" xfId="6" applyFont="1" applyBorder="1" applyAlignment="1">
      <alignment vertical="center" wrapText="1"/>
    </xf>
    <xf numFmtId="49" fontId="16" fillId="0" borderId="1" xfId="5" applyNumberFormat="1" applyFont="1" applyBorder="1" applyAlignment="1">
      <alignment horizontal="center" vertical="center" wrapText="1"/>
    </xf>
    <xf numFmtId="0" fontId="16" fillId="0" borderId="10" xfId="5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/>
    </xf>
    <xf numFmtId="0" fontId="6" fillId="0" borderId="0" xfId="5" applyFont="1" applyAlignment="1">
      <alignment vertical="center"/>
    </xf>
    <xf numFmtId="43" fontId="18" fillId="5" borderId="1" xfId="6" applyFont="1" applyFill="1" applyBorder="1" applyAlignment="1">
      <alignment horizontal="center" vertical="center" wrapText="1"/>
    </xf>
    <xf numFmtId="164" fontId="18" fillId="5" borderId="1" xfId="6" applyNumberFormat="1" applyFont="1" applyFill="1" applyBorder="1" applyAlignment="1">
      <alignment horizontal="center" vertical="center" wrapText="1"/>
    </xf>
    <xf numFmtId="0" fontId="17" fillId="0" borderId="0" xfId="5" applyFont="1"/>
    <xf numFmtId="0" fontId="6" fillId="0" borderId="0" xfId="5" applyFont="1" applyAlignment="1">
      <alignment horizontal="center" vertical="center"/>
    </xf>
    <xf numFmtId="0" fontId="8" fillId="2" borderId="6" xfId="4" applyFont="1" applyFill="1" applyBorder="1" applyAlignment="1">
      <alignment horizontal="center" vertical="center"/>
    </xf>
    <xf numFmtId="0" fontId="8" fillId="2" borderId="1" xfId="4" applyFont="1" applyFill="1" applyBorder="1" applyAlignment="1">
      <alignment horizontal="center" vertical="center" wrapText="1"/>
    </xf>
    <xf numFmtId="4" fontId="8" fillId="8" borderId="1" xfId="4" applyNumberFormat="1" applyFont="1" applyFill="1" applyBorder="1" applyAlignment="1">
      <alignment horizontal="right" vertical="center"/>
    </xf>
    <xf numFmtId="0" fontId="11" fillId="0" borderId="0" xfId="4" applyFont="1" applyBorder="1"/>
    <xf numFmtId="2" fontId="8" fillId="0" borderId="0" xfId="4" applyNumberFormat="1" applyFont="1" applyBorder="1" applyAlignment="1">
      <alignment horizontal="center" vertical="center" wrapText="1"/>
    </xf>
    <xf numFmtId="2" fontId="11" fillId="0" borderId="0" xfId="4" applyNumberFormat="1" applyFont="1" applyBorder="1"/>
    <xf numFmtId="4" fontId="8" fillId="4" borderId="1" xfId="4" applyNumberFormat="1" applyFont="1" applyFill="1" applyBorder="1" applyAlignment="1">
      <alignment vertical="center" wrapText="1"/>
    </xf>
    <xf numFmtId="0" fontId="11" fillId="0" borderId="0" xfId="4" applyFont="1" applyBorder="1" applyAlignment="1">
      <alignment horizontal="center" vertical="center"/>
    </xf>
    <xf numFmtId="4" fontId="8" fillId="8" borderId="1" xfId="4" applyNumberFormat="1" applyFont="1" applyFill="1" applyBorder="1" applyAlignment="1">
      <alignment vertical="center"/>
    </xf>
    <xf numFmtId="4" fontId="7" fillId="0" borderId="1" xfId="4" applyNumberFormat="1" applyFont="1" applyBorder="1" applyAlignment="1">
      <alignment horizontal="right" vertical="center" wrapText="1"/>
    </xf>
    <xf numFmtId="0" fontId="7" fillId="0" borderId="6" xfId="4" applyFont="1" applyBorder="1" applyAlignment="1">
      <alignment horizontal="center" vertical="center"/>
    </xf>
    <xf numFmtId="165" fontId="7" fillId="3" borderId="1" xfId="4" applyNumberFormat="1" applyFont="1" applyFill="1" applyBorder="1" applyAlignment="1">
      <alignment horizontal="center" vertical="center" wrapText="1"/>
    </xf>
    <xf numFmtId="0" fontId="7" fillId="0" borderId="1" xfId="4" applyFont="1" applyBorder="1" applyAlignment="1">
      <alignment horizontal="center" vertical="center" wrapText="1"/>
    </xf>
    <xf numFmtId="4" fontId="7" fillId="0" borderId="1" xfId="4" applyNumberFormat="1" applyFont="1" applyBorder="1" applyAlignment="1">
      <alignment horizontal="right" vertical="center"/>
    </xf>
    <xf numFmtId="0" fontId="8" fillId="2" borderId="1" xfId="4" applyFont="1" applyFill="1" applyBorder="1" applyAlignment="1">
      <alignment horizontal="center" vertical="center"/>
    </xf>
    <xf numFmtId="0" fontId="8" fillId="0" borderId="0" xfId="4" applyFont="1" applyBorder="1" applyAlignment="1">
      <alignment horizontal="center" vertical="center" wrapText="1"/>
    </xf>
    <xf numFmtId="0" fontId="8" fillId="2" borderId="8" xfId="4" applyFont="1" applyFill="1" applyBorder="1" applyAlignment="1">
      <alignment horizontal="center" vertical="center"/>
    </xf>
    <xf numFmtId="4" fontId="8" fillId="0" borderId="1" xfId="4" applyNumberFormat="1" applyFont="1" applyFill="1" applyBorder="1" applyAlignment="1">
      <alignment horizontal="right" vertical="center"/>
    </xf>
    <xf numFmtId="0" fontId="9" fillId="2" borderId="8" xfId="4" applyFont="1" applyFill="1" applyBorder="1" applyAlignment="1">
      <alignment horizontal="center" vertical="center"/>
    </xf>
    <xf numFmtId="4" fontId="7" fillId="0" borderId="1" xfId="4" applyNumberFormat="1" applyFont="1" applyBorder="1" applyAlignment="1">
      <alignment vertical="center" wrapText="1"/>
    </xf>
    <xf numFmtId="0" fontId="10" fillId="0" borderId="0" xfId="4" applyFont="1" applyBorder="1" applyAlignment="1">
      <alignment vertical="center"/>
    </xf>
    <xf numFmtId="0" fontId="20" fillId="10" borderId="1" xfId="0" applyNumberFormat="1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15" fillId="5" borderId="1" xfId="5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0" fontId="15" fillId="3" borderId="10" xfId="5" applyFont="1" applyFill="1" applyBorder="1" applyAlignment="1">
      <alignment horizontal="center" vertical="center" wrapText="1"/>
    </xf>
    <xf numFmtId="0" fontId="15" fillId="3" borderId="13" xfId="5" applyFont="1" applyFill="1" applyBorder="1" applyAlignment="1">
      <alignment horizontal="center" vertical="center" wrapText="1"/>
    </xf>
    <xf numFmtId="43" fontId="15" fillId="3" borderId="1" xfId="6" applyFont="1" applyFill="1" applyBorder="1" applyAlignment="1">
      <alignment horizontal="center" vertical="center" wrapText="1"/>
    </xf>
    <xf numFmtId="49" fontId="16" fillId="0" borderId="1" xfId="5" applyNumberFormat="1" applyFont="1" applyBorder="1" applyAlignment="1">
      <alignment horizontal="center" vertical="center" wrapText="1"/>
    </xf>
    <xf numFmtId="0" fontId="8" fillId="4" borderId="6" xfId="4" applyFont="1" applyFill="1" applyBorder="1" applyAlignment="1">
      <alignment horizontal="right" vertical="center"/>
    </xf>
    <xf numFmtId="0" fontId="8" fillId="4" borderId="1" xfId="4" applyFont="1" applyFill="1" applyBorder="1" applyAlignment="1">
      <alignment horizontal="right" vertical="center"/>
    </xf>
    <xf numFmtId="0" fontId="8" fillId="8" borderId="6" xfId="4" applyFont="1" applyFill="1" applyBorder="1" applyAlignment="1">
      <alignment horizontal="right" vertical="center"/>
    </xf>
    <xf numFmtId="0" fontId="8" fillId="8" borderId="1" xfId="4" applyFont="1" applyFill="1" applyBorder="1" applyAlignment="1">
      <alignment horizontal="right" vertical="center"/>
    </xf>
    <xf numFmtId="0" fontId="8" fillId="5" borderId="9" xfId="4" applyFont="1" applyFill="1" applyBorder="1" applyAlignment="1">
      <alignment horizontal="right" vertical="center"/>
    </xf>
    <xf numFmtId="0" fontId="8" fillId="5" borderId="4" xfId="4" applyFont="1" applyFill="1" applyBorder="1" applyAlignment="1">
      <alignment horizontal="right" vertical="center"/>
    </xf>
    <xf numFmtId="0" fontId="8" fillId="5" borderId="3" xfId="4" applyFont="1" applyFill="1" applyBorder="1" applyAlignment="1">
      <alignment horizontal="right" vertical="center"/>
    </xf>
    <xf numFmtId="0" fontId="7" fillId="0" borderId="1" xfId="4" applyFont="1" applyBorder="1" applyAlignment="1">
      <alignment horizontal="left" vertical="center" wrapText="1"/>
    </xf>
    <xf numFmtId="4" fontId="7" fillId="3" borderId="1" xfId="4" applyNumberFormat="1" applyFont="1" applyFill="1" applyBorder="1" applyAlignment="1">
      <alignment horizontal="right" vertical="center" wrapText="1"/>
    </xf>
    <xf numFmtId="0" fontId="8" fillId="7" borderId="6" xfId="4" applyFont="1" applyFill="1" applyBorder="1" applyAlignment="1">
      <alignment horizontal="center" vertical="center"/>
    </xf>
    <xf numFmtId="0" fontId="8" fillId="7" borderId="1" xfId="4" applyFont="1" applyFill="1" applyBorder="1" applyAlignment="1">
      <alignment horizontal="center" vertical="center"/>
    </xf>
    <xf numFmtId="4" fontId="7" fillId="0" borderId="1" xfId="4" applyNumberFormat="1" applyFont="1" applyBorder="1" applyAlignment="1">
      <alignment horizontal="center" vertical="center" wrapText="1"/>
    </xf>
    <xf numFmtId="4" fontId="7" fillId="0" borderId="1" xfId="4" applyNumberFormat="1" applyFont="1" applyBorder="1" applyAlignment="1">
      <alignment horizontal="right" vertical="center" wrapText="1"/>
    </xf>
    <xf numFmtId="0" fontId="7" fillId="3" borderId="1" xfId="4" applyFont="1" applyFill="1" applyBorder="1" applyAlignment="1">
      <alignment horizontal="left" vertical="center" wrapText="1"/>
    </xf>
    <xf numFmtId="0" fontId="8" fillId="6" borderId="6" xfId="4" applyFont="1" applyFill="1" applyBorder="1" applyAlignment="1">
      <alignment horizontal="left" vertical="center"/>
    </xf>
    <xf numFmtId="0" fontId="8" fillId="6" borderId="1" xfId="4" applyFont="1" applyFill="1" applyBorder="1" applyAlignment="1">
      <alignment horizontal="left" vertical="center"/>
    </xf>
    <xf numFmtId="0" fontId="7" fillId="0" borderId="2" xfId="4" applyFont="1" applyBorder="1" applyAlignment="1">
      <alignment horizontal="left" vertical="center" wrapText="1"/>
    </xf>
    <xf numFmtId="0" fontId="7" fillId="0" borderId="4" xfId="4" applyFont="1" applyBorder="1" applyAlignment="1">
      <alignment horizontal="left" vertical="center" wrapText="1"/>
    </xf>
    <xf numFmtId="0" fontId="7" fillId="0" borderId="3" xfId="4" applyFont="1" applyBorder="1" applyAlignment="1">
      <alignment horizontal="left" vertical="center" wrapText="1"/>
    </xf>
    <xf numFmtId="0" fontId="12" fillId="6" borderId="6" xfId="4" applyFont="1" applyFill="1" applyBorder="1" applyAlignment="1">
      <alignment horizontal="left" vertical="center"/>
    </xf>
    <xf numFmtId="0" fontId="12" fillId="6" borderId="1" xfId="4" applyFont="1" applyFill="1" applyBorder="1" applyAlignment="1">
      <alignment horizontal="left" vertical="center"/>
    </xf>
    <xf numFmtId="0" fontId="7" fillId="0" borderId="6" xfId="4" applyFont="1" applyBorder="1" applyAlignment="1">
      <alignment horizontal="center" vertical="center"/>
    </xf>
    <xf numFmtId="165" fontId="7" fillId="3" borderId="1" xfId="4" applyNumberFormat="1" applyFont="1" applyFill="1" applyBorder="1" applyAlignment="1">
      <alignment horizontal="center" vertical="center" wrapText="1"/>
    </xf>
    <xf numFmtId="0" fontId="7" fillId="0" borderId="1" xfId="4" applyFont="1" applyBorder="1" applyAlignment="1">
      <alignment horizontal="center" vertical="center" wrapText="1"/>
    </xf>
    <xf numFmtId="4" fontId="7" fillId="0" borderId="1" xfId="4" applyNumberFormat="1" applyFont="1" applyBorder="1" applyAlignment="1">
      <alignment horizontal="right" vertical="center"/>
    </xf>
    <xf numFmtId="0" fontId="7" fillId="0" borderId="1" xfId="4" applyFont="1" applyBorder="1" applyAlignment="1">
      <alignment horizontal="left" vertical="center"/>
    </xf>
    <xf numFmtId="4" fontId="7" fillId="0" borderId="1" xfId="4" applyNumberFormat="1" applyFont="1" applyBorder="1" applyAlignment="1">
      <alignment vertical="center" wrapText="1"/>
    </xf>
    <xf numFmtId="0" fontId="8" fillId="2" borderId="1" xfId="4" applyFont="1" applyFill="1" applyBorder="1" applyAlignment="1">
      <alignment horizontal="center" vertical="center"/>
    </xf>
    <xf numFmtId="0" fontId="7" fillId="0" borderId="2" xfId="4" applyFont="1" applyFill="1" applyBorder="1" applyAlignment="1">
      <alignment horizontal="left" vertical="center" wrapText="1"/>
    </xf>
    <xf numFmtId="0" fontId="7" fillId="0" borderId="4" xfId="4" applyFont="1" applyFill="1" applyBorder="1" applyAlignment="1">
      <alignment horizontal="left" vertical="center" wrapText="1"/>
    </xf>
    <xf numFmtId="0" fontId="7" fillId="0" borderId="3" xfId="4" applyFont="1" applyFill="1" applyBorder="1" applyAlignment="1">
      <alignment horizontal="left" vertical="center" wrapText="1"/>
    </xf>
    <xf numFmtId="4" fontId="7" fillId="0" borderId="2" xfId="4" applyNumberFormat="1" applyFont="1" applyBorder="1" applyAlignment="1">
      <alignment horizontal="right" vertical="center" wrapText="1"/>
    </xf>
    <xf numFmtId="4" fontId="7" fillId="0" borderId="3" xfId="4" applyNumberFormat="1" applyFont="1" applyBorder="1" applyAlignment="1">
      <alignment horizontal="right" vertical="center" wrapText="1"/>
    </xf>
    <xf numFmtId="0" fontId="7" fillId="3" borderId="1" xfId="4" applyFont="1" applyFill="1" applyBorder="1" applyAlignment="1">
      <alignment horizontal="left" vertical="center"/>
    </xf>
    <xf numFmtId="0" fontId="8" fillId="0" borderId="0" xfId="4" applyFont="1" applyBorder="1" applyAlignment="1">
      <alignment horizontal="center" vertical="center" wrapText="1"/>
    </xf>
    <xf numFmtId="0" fontId="8" fillId="2" borderId="8" xfId="4" applyFont="1" applyFill="1" applyBorder="1" applyAlignment="1">
      <alignment horizontal="center" vertical="center"/>
    </xf>
    <xf numFmtId="4" fontId="8" fillId="0" borderId="1" xfId="4" applyNumberFormat="1" applyFont="1" applyFill="1" applyBorder="1" applyAlignment="1">
      <alignment horizontal="right" vertical="center"/>
    </xf>
    <xf numFmtId="0" fontId="8" fillId="5" borderId="1" xfId="4" applyFont="1" applyFill="1" applyBorder="1" applyAlignment="1">
      <alignment horizontal="right" vertical="center"/>
    </xf>
    <xf numFmtId="0" fontId="19" fillId="0" borderId="0" xfId="4" applyFont="1" applyAlignment="1">
      <alignment horizontal="center" vertical="center"/>
    </xf>
    <xf numFmtId="0" fontId="9" fillId="2" borderId="8" xfId="4" applyFont="1" applyFill="1" applyBorder="1" applyAlignment="1">
      <alignment horizontal="center" vertical="center"/>
    </xf>
    <xf numFmtId="0" fontId="5" fillId="0" borderId="7" xfId="4" applyFont="1" applyBorder="1" applyAlignment="1">
      <alignment horizontal="center" vertical="center"/>
    </xf>
    <xf numFmtId="0" fontId="5" fillId="0" borderId="11" xfId="4" applyFont="1" applyBorder="1" applyAlignment="1">
      <alignment horizontal="center" vertical="center"/>
    </xf>
    <xf numFmtId="0" fontId="5" fillId="0" borderId="12" xfId="4" applyFont="1" applyBorder="1" applyAlignment="1">
      <alignment horizontal="center" vertical="center"/>
    </xf>
    <xf numFmtId="0" fontId="8" fillId="0" borderId="1" xfId="4" applyFont="1" applyBorder="1" applyAlignment="1">
      <alignment horizontal="left" vertical="center"/>
    </xf>
    <xf numFmtId="0" fontId="22" fillId="10" borderId="2" xfId="0" applyFont="1" applyFill="1" applyBorder="1" applyAlignment="1">
      <alignment horizontal="center" vertical="center"/>
    </xf>
    <xf numFmtId="0" fontId="21" fillId="10" borderId="4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</cellXfs>
  <cellStyles count="7">
    <cellStyle name="Comma 2" xfId="6"/>
    <cellStyle name="Normal" xfId="0" builtinId="0"/>
    <cellStyle name="Normal 2" xfId="2"/>
    <cellStyle name="Normal 2 2" xfId="5"/>
    <cellStyle name="Normal 3" xfId="3"/>
    <cellStyle name="Normal 4" xfId="4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DFF5F"/>
      <color rgb="FFBAFA9A"/>
      <color rgb="FFFAFFB3"/>
      <color rgb="FFA2CD91"/>
      <color rgb="FFE1BBD9"/>
      <color rgb="FF96AFFE"/>
      <color rgb="FF00CCFF"/>
      <color rgb="FF66FF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1"/>
  <sheetViews>
    <sheetView view="pageBreakPreview" zoomScale="90" zoomScaleNormal="59" zoomScaleSheetLayoutView="90" workbookViewId="0">
      <selection activeCell="D34" sqref="D34"/>
    </sheetView>
  </sheetViews>
  <sheetFormatPr baseColWidth="10" defaultColWidth="18.375" defaultRowHeight="15.75"/>
  <cols>
    <col min="1" max="1" width="5.5" style="21" customWidth="1"/>
    <col min="2" max="2" width="44.5" style="34" customWidth="1"/>
    <col min="3" max="3" width="13.875" style="34" customWidth="1"/>
    <col min="4" max="4" width="19.5" style="34" customWidth="1"/>
    <col min="5" max="16384" width="18.375" style="17"/>
  </cols>
  <sheetData>
    <row r="1" spans="1:4" ht="15" customHeight="1">
      <c r="A1" s="15"/>
      <c r="B1" s="16"/>
      <c r="C1" s="16"/>
      <c r="D1" s="16"/>
    </row>
    <row r="2" spans="1:4">
      <c r="A2" s="66" t="s">
        <v>177</v>
      </c>
      <c r="B2" s="67"/>
      <c r="C2" s="67"/>
      <c r="D2" s="67"/>
    </row>
    <row r="3" spans="1:4" ht="14.25" customHeight="1">
      <c r="A3" s="18"/>
      <c r="B3" s="19"/>
      <c r="C3" s="19"/>
      <c r="D3" s="19"/>
    </row>
    <row r="4" spans="1:4" s="21" customFormat="1" ht="21.75" customHeight="1">
      <c r="A4" s="68" t="s">
        <v>2</v>
      </c>
      <c r="B4" s="68" t="s">
        <v>178</v>
      </c>
      <c r="C4" s="70" t="s">
        <v>179</v>
      </c>
      <c r="D4" s="20" t="s">
        <v>180</v>
      </c>
    </row>
    <row r="5" spans="1:4" s="21" customFormat="1" ht="5.25" hidden="1" customHeight="1">
      <c r="A5" s="69"/>
      <c r="B5" s="69"/>
      <c r="C5" s="70"/>
      <c r="D5" s="22"/>
    </row>
    <row r="6" spans="1:4">
      <c r="A6" s="23" t="s">
        <v>181</v>
      </c>
      <c r="B6" s="24" t="s">
        <v>182</v>
      </c>
      <c r="C6" s="25">
        <v>1</v>
      </c>
      <c r="D6" s="26">
        <v>1060290</v>
      </c>
    </row>
    <row r="7" spans="1:4">
      <c r="A7" s="27">
        <f>A6+1</f>
        <v>2</v>
      </c>
      <c r="B7" s="24" t="s">
        <v>183</v>
      </c>
      <c r="C7" s="25">
        <v>1</v>
      </c>
      <c r="D7" s="26">
        <v>195956.63802000004</v>
      </c>
    </row>
    <row r="8" spans="1:4">
      <c r="A8" s="27">
        <f t="shared" ref="A8:A71" si="0">A7+1</f>
        <v>3</v>
      </c>
      <c r="B8" s="24" t="s">
        <v>184</v>
      </c>
      <c r="C8" s="25">
        <v>1</v>
      </c>
      <c r="D8" s="26">
        <v>23858.819999999996</v>
      </c>
    </row>
    <row r="9" spans="1:4">
      <c r="A9" s="27">
        <f t="shared" si="0"/>
        <v>4</v>
      </c>
      <c r="B9" s="28" t="s">
        <v>185</v>
      </c>
      <c r="C9" s="25">
        <v>1</v>
      </c>
      <c r="D9" s="26">
        <v>1980000</v>
      </c>
    </row>
    <row r="10" spans="1:4">
      <c r="A10" s="27">
        <f t="shared" si="0"/>
        <v>5</v>
      </c>
      <c r="B10" s="28" t="s">
        <v>185</v>
      </c>
      <c r="C10" s="25">
        <v>1</v>
      </c>
      <c r="D10" s="26">
        <v>3419764.1999999997</v>
      </c>
    </row>
    <row r="11" spans="1:4">
      <c r="A11" s="27">
        <f t="shared" si="0"/>
        <v>6</v>
      </c>
      <c r="B11" s="24" t="s">
        <v>186</v>
      </c>
      <c r="C11" s="25">
        <v>1</v>
      </c>
      <c r="D11" s="26">
        <v>66029.284350000002</v>
      </c>
    </row>
    <row r="12" spans="1:4">
      <c r="A12" s="27">
        <f t="shared" si="0"/>
        <v>7</v>
      </c>
      <c r="B12" s="24" t="s">
        <v>187</v>
      </c>
      <c r="C12" s="25">
        <v>1</v>
      </c>
      <c r="D12" s="26">
        <v>330353.19818999997</v>
      </c>
    </row>
    <row r="13" spans="1:4">
      <c r="A13" s="27">
        <f t="shared" si="0"/>
        <v>8</v>
      </c>
      <c r="B13" s="24" t="s">
        <v>188</v>
      </c>
      <c r="C13" s="25">
        <v>1</v>
      </c>
      <c r="D13" s="26">
        <v>66029.284350000002</v>
      </c>
    </row>
    <row r="14" spans="1:4">
      <c r="A14" s="27">
        <f t="shared" si="0"/>
        <v>9</v>
      </c>
      <c r="B14" s="24" t="s">
        <v>189</v>
      </c>
      <c r="C14" s="25">
        <v>1</v>
      </c>
      <c r="D14" s="26">
        <v>218655</v>
      </c>
    </row>
    <row r="15" spans="1:4">
      <c r="A15" s="27">
        <f t="shared" si="0"/>
        <v>10</v>
      </c>
      <c r="B15" s="24" t="s">
        <v>190</v>
      </c>
      <c r="C15" s="25">
        <v>1</v>
      </c>
      <c r="D15" s="26">
        <v>99411.75</v>
      </c>
    </row>
    <row r="16" spans="1:4">
      <c r="A16" s="27">
        <f t="shared" si="0"/>
        <v>11</v>
      </c>
      <c r="B16" s="24" t="s">
        <v>191</v>
      </c>
      <c r="C16" s="25">
        <v>1</v>
      </c>
      <c r="D16" s="26">
        <v>952710.5178899999</v>
      </c>
    </row>
    <row r="17" spans="1:4">
      <c r="A17" s="27">
        <f t="shared" si="0"/>
        <v>12</v>
      </c>
      <c r="B17" s="28" t="s">
        <v>192</v>
      </c>
      <c r="C17" s="25">
        <v>1</v>
      </c>
      <c r="D17" s="26">
        <v>66029.284350000002</v>
      </c>
    </row>
    <row r="18" spans="1:4" ht="37.9" customHeight="1">
      <c r="A18" s="27">
        <f t="shared" si="0"/>
        <v>13</v>
      </c>
      <c r="B18" s="28" t="s">
        <v>193</v>
      </c>
      <c r="C18" s="25">
        <v>1</v>
      </c>
      <c r="D18" s="26">
        <v>1033882.2</v>
      </c>
    </row>
    <row r="19" spans="1:4" ht="47.25">
      <c r="A19" s="27">
        <f t="shared" si="0"/>
        <v>14</v>
      </c>
      <c r="B19" s="24" t="s">
        <v>194</v>
      </c>
      <c r="C19" s="25">
        <v>1</v>
      </c>
      <c r="D19" s="26">
        <v>870846.93</v>
      </c>
    </row>
    <row r="20" spans="1:4">
      <c r="A20" s="71">
        <f>A19+1</f>
        <v>15</v>
      </c>
      <c r="B20" s="24" t="s">
        <v>157</v>
      </c>
      <c r="C20" s="25">
        <v>1</v>
      </c>
      <c r="D20" s="26">
        <v>1220776.29</v>
      </c>
    </row>
    <row r="21" spans="1:4" ht="33.75" customHeight="1">
      <c r="A21" s="71"/>
      <c r="B21" s="24" t="s">
        <v>195</v>
      </c>
      <c r="C21" s="25">
        <v>1</v>
      </c>
      <c r="D21" s="26">
        <v>65611.755000000005</v>
      </c>
    </row>
    <row r="22" spans="1:4">
      <c r="A22" s="71"/>
      <c r="B22" s="24" t="s">
        <v>196</v>
      </c>
      <c r="C22" s="25">
        <v>1</v>
      </c>
      <c r="D22" s="26">
        <v>178941.15</v>
      </c>
    </row>
    <row r="23" spans="1:4">
      <c r="A23" s="71"/>
      <c r="B23" s="29" t="s">
        <v>197</v>
      </c>
      <c r="C23" s="29">
        <v>1</v>
      </c>
      <c r="D23" s="26">
        <v>12000</v>
      </c>
    </row>
    <row r="24" spans="1:4" ht="31.5">
      <c r="A24" s="27">
        <f>A20+1</f>
        <v>16</v>
      </c>
      <c r="B24" s="24" t="s">
        <v>198</v>
      </c>
      <c r="C24" s="25">
        <v>1</v>
      </c>
      <c r="D24" s="26">
        <v>6759998.9999999991</v>
      </c>
    </row>
    <row r="25" spans="1:4" ht="31.5">
      <c r="A25" s="27">
        <f t="shared" si="0"/>
        <v>17</v>
      </c>
      <c r="B25" s="24" t="s">
        <v>199</v>
      </c>
      <c r="C25" s="25">
        <v>1</v>
      </c>
      <c r="D25" s="26">
        <v>281262.70785599999</v>
      </c>
    </row>
    <row r="26" spans="1:4">
      <c r="A26" s="27">
        <f t="shared" si="0"/>
        <v>18</v>
      </c>
      <c r="B26" s="24" t="s">
        <v>156</v>
      </c>
      <c r="C26" s="25">
        <v>1</v>
      </c>
      <c r="D26" s="26">
        <v>329874.12</v>
      </c>
    </row>
    <row r="27" spans="1:4">
      <c r="A27" s="27">
        <f t="shared" si="0"/>
        <v>19</v>
      </c>
      <c r="B27" s="24" t="s">
        <v>200</v>
      </c>
      <c r="C27" s="25">
        <v>1</v>
      </c>
      <c r="D27" s="26">
        <v>9543.5279999999984</v>
      </c>
    </row>
    <row r="28" spans="1:4">
      <c r="A28" s="27">
        <f t="shared" si="0"/>
        <v>20</v>
      </c>
      <c r="B28" s="24" t="s">
        <v>201</v>
      </c>
      <c r="C28" s="25">
        <v>1</v>
      </c>
      <c r="D28" s="26">
        <v>4370.1405299999997</v>
      </c>
    </row>
    <row r="29" spans="1:4">
      <c r="A29" s="27">
        <f t="shared" si="0"/>
        <v>21</v>
      </c>
      <c r="B29" s="24" t="s">
        <v>202</v>
      </c>
      <c r="C29" s="25">
        <v>1</v>
      </c>
      <c r="D29" s="26">
        <v>12724.704</v>
      </c>
    </row>
    <row r="30" spans="1:4">
      <c r="A30" s="27">
        <f t="shared" si="0"/>
        <v>22</v>
      </c>
      <c r="B30" s="24" t="s">
        <v>203</v>
      </c>
      <c r="C30" s="25">
        <v>1</v>
      </c>
      <c r="D30" s="26">
        <v>9941.1749999999993</v>
      </c>
    </row>
    <row r="31" spans="1:4">
      <c r="A31" s="27">
        <f t="shared" si="0"/>
        <v>23</v>
      </c>
      <c r="B31" s="24" t="s">
        <v>204</v>
      </c>
      <c r="C31" s="25">
        <v>1</v>
      </c>
      <c r="D31" s="26">
        <v>295034.19164999999</v>
      </c>
    </row>
    <row r="32" spans="1:4">
      <c r="A32" s="27">
        <f t="shared" si="0"/>
        <v>24</v>
      </c>
      <c r="B32" s="24" t="s">
        <v>205</v>
      </c>
      <c r="C32" s="25">
        <v>1</v>
      </c>
      <c r="D32" s="26">
        <v>130599.20421000001</v>
      </c>
    </row>
    <row r="33" spans="1:4">
      <c r="A33" s="27">
        <f t="shared" si="0"/>
        <v>25</v>
      </c>
      <c r="B33" s="24" t="s">
        <v>206</v>
      </c>
      <c r="C33" s="25">
        <v>1</v>
      </c>
      <c r="D33" s="26">
        <v>7913.175299999999</v>
      </c>
    </row>
    <row r="34" spans="1:4">
      <c r="A34" s="27">
        <f t="shared" si="0"/>
        <v>26</v>
      </c>
      <c r="B34" s="24" t="s">
        <v>207</v>
      </c>
      <c r="C34" s="25">
        <v>1</v>
      </c>
      <c r="D34" s="26">
        <v>142735.39064999999</v>
      </c>
    </row>
    <row r="35" spans="1:4" ht="31.5">
      <c r="A35" s="27">
        <f t="shared" si="0"/>
        <v>27</v>
      </c>
      <c r="B35" s="24" t="s">
        <v>208</v>
      </c>
      <c r="C35" s="25">
        <v>1</v>
      </c>
      <c r="D35" s="26">
        <v>8907.2927999999993</v>
      </c>
    </row>
    <row r="36" spans="1:4">
      <c r="A36" s="27">
        <f t="shared" si="0"/>
        <v>28</v>
      </c>
      <c r="B36" s="24" t="s">
        <v>209</v>
      </c>
      <c r="C36" s="25">
        <v>1</v>
      </c>
      <c r="D36" s="26">
        <v>13667.127389999996</v>
      </c>
    </row>
    <row r="37" spans="1:4">
      <c r="A37" s="27">
        <f t="shared" si="0"/>
        <v>29</v>
      </c>
      <c r="B37" s="24" t="s">
        <v>210</v>
      </c>
      <c r="C37" s="25">
        <v>1</v>
      </c>
      <c r="D37" s="26">
        <v>1431.5291999999999</v>
      </c>
    </row>
    <row r="38" spans="1:4">
      <c r="A38" s="27">
        <f t="shared" si="0"/>
        <v>30</v>
      </c>
      <c r="B38" s="24" t="s">
        <v>211</v>
      </c>
      <c r="C38" s="25">
        <v>1</v>
      </c>
      <c r="D38" s="26">
        <v>1220.7762899999998</v>
      </c>
    </row>
    <row r="39" spans="1:4">
      <c r="A39" s="27">
        <f t="shared" si="0"/>
        <v>31</v>
      </c>
      <c r="B39" s="24" t="s">
        <v>212</v>
      </c>
      <c r="C39" s="25">
        <v>1</v>
      </c>
      <c r="D39" s="26">
        <v>1511.0585999999998</v>
      </c>
    </row>
    <row r="40" spans="1:4">
      <c r="A40" s="27">
        <f t="shared" si="0"/>
        <v>32</v>
      </c>
      <c r="B40" s="24" t="s">
        <v>213</v>
      </c>
      <c r="C40" s="25">
        <v>1</v>
      </c>
      <c r="D40" s="26">
        <v>21075.290999999997</v>
      </c>
    </row>
    <row r="41" spans="1:4" ht="31.5">
      <c r="A41" s="27">
        <f t="shared" si="0"/>
        <v>33</v>
      </c>
      <c r="B41" s="24" t="s">
        <v>214</v>
      </c>
      <c r="C41" s="25">
        <v>1</v>
      </c>
      <c r="D41" s="26">
        <v>5964.704999999999</v>
      </c>
    </row>
    <row r="42" spans="1:4">
      <c r="A42" s="27">
        <f t="shared" si="0"/>
        <v>34</v>
      </c>
      <c r="B42" s="24" t="s">
        <v>215</v>
      </c>
      <c r="C42" s="25">
        <v>1</v>
      </c>
      <c r="D42" s="26">
        <v>3674.2582800000005</v>
      </c>
    </row>
    <row r="43" spans="1:4" ht="31.5">
      <c r="A43" s="27">
        <f t="shared" si="0"/>
        <v>35</v>
      </c>
      <c r="B43" s="24" t="s">
        <v>216</v>
      </c>
      <c r="C43" s="25">
        <v>1</v>
      </c>
      <c r="D43" s="26">
        <v>27039.995999999999</v>
      </c>
    </row>
    <row r="44" spans="1:4">
      <c r="A44" s="27">
        <f t="shared" si="0"/>
        <v>36</v>
      </c>
      <c r="B44" s="24" t="s">
        <v>217</v>
      </c>
      <c r="C44" s="25">
        <v>1</v>
      </c>
      <c r="D44" s="26">
        <v>13082.586299999999</v>
      </c>
    </row>
    <row r="45" spans="1:4" ht="31.5">
      <c r="A45" s="27">
        <f t="shared" si="0"/>
        <v>37</v>
      </c>
      <c r="B45" s="24" t="s">
        <v>218</v>
      </c>
      <c r="C45" s="25">
        <v>1</v>
      </c>
      <c r="D45" s="26">
        <v>57658.814999999995</v>
      </c>
    </row>
    <row r="46" spans="1:4" ht="31.5">
      <c r="A46" s="27">
        <f t="shared" si="0"/>
        <v>38</v>
      </c>
      <c r="B46" s="24" t="s">
        <v>219</v>
      </c>
      <c r="C46" s="25">
        <v>1</v>
      </c>
      <c r="D46" s="26">
        <v>3976.47</v>
      </c>
    </row>
    <row r="47" spans="1:4" ht="31.5">
      <c r="A47" s="27">
        <f t="shared" si="0"/>
        <v>39</v>
      </c>
      <c r="B47" s="24" t="s">
        <v>220</v>
      </c>
      <c r="C47" s="25" t="s">
        <v>221</v>
      </c>
      <c r="D47" s="26">
        <v>1622.39976</v>
      </c>
    </row>
    <row r="48" spans="1:4" ht="31.5">
      <c r="A48" s="27">
        <f t="shared" si="0"/>
        <v>40</v>
      </c>
      <c r="B48" s="24" t="s">
        <v>222</v>
      </c>
      <c r="C48" s="25">
        <v>1</v>
      </c>
      <c r="D48" s="26">
        <v>33402.347999999998</v>
      </c>
    </row>
    <row r="49" spans="1:4" ht="31.5">
      <c r="A49" s="27">
        <f t="shared" si="0"/>
        <v>41</v>
      </c>
      <c r="B49" s="24" t="s">
        <v>223</v>
      </c>
      <c r="C49" s="25" t="s">
        <v>224</v>
      </c>
      <c r="D49" s="26">
        <v>795.29399999999998</v>
      </c>
    </row>
    <row r="50" spans="1:4" ht="31.5">
      <c r="A50" s="27">
        <f t="shared" si="0"/>
        <v>42</v>
      </c>
      <c r="B50" s="24" t="s">
        <v>225</v>
      </c>
      <c r="C50" s="25" t="s">
        <v>224</v>
      </c>
      <c r="D50" s="26">
        <v>2183.08203</v>
      </c>
    </row>
    <row r="51" spans="1:4" ht="31.5">
      <c r="A51" s="27">
        <f t="shared" si="0"/>
        <v>43</v>
      </c>
      <c r="B51" s="24" t="s">
        <v>226</v>
      </c>
      <c r="C51" s="25" t="s">
        <v>224</v>
      </c>
      <c r="D51" s="26">
        <v>3216.96423</v>
      </c>
    </row>
    <row r="52" spans="1:4">
      <c r="A52" s="27">
        <f t="shared" si="0"/>
        <v>44</v>
      </c>
      <c r="B52" s="24" t="s">
        <v>227</v>
      </c>
      <c r="C52" s="25">
        <v>1</v>
      </c>
      <c r="D52" s="26">
        <v>285.90819299999998</v>
      </c>
    </row>
    <row r="53" spans="1:4">
      <c r="A53" s="27">
        <f t="shared" si="0"/>
        <v>45</v>
      </c>
      <c r="B53" s="24" t="s">
        <v>228</v>
      </c>
      <c r="C53" s="25">
        <v>1</v>
      </c>
      <c r="D53" s="26">
        <v>253.69878600000001</v>
      </c>
    </row>
    <row r="54" spans="1:4" ht="31.5">
      <c r="A54" s="27">
        <f t="shared" si="0"/>
        <v>46</v>
      </c>
      <c r="B54" s="24" t="s">
        <v>229</v>
      </c>
      <c r="C54" s="25">
        <v>1</v>
      </c>
      <c r="D54" s="26">
        <v>635.83755299999984</v>
      </c>
    </row>
    <row r="55" spans="1:4" ht="31.5">
      <c r="A55" s="27">
        <f t="shared" si="0"/>
        <v>47</v>
      </c>
      <c r="B55" s="24" t="s">
        <v>230</v>
      </c>
      <c r="C55" s="25">
        <v>1</v>
      </c>
      <c r="D55" s="26">
        <v>1192.9409999999998</v>
      </c>
    </row>
    <row r="56" spans="1:4" ht="31.5">
      <c r="A56" s="27">
        <f t="shared" si="0"/>
        <v>48</v>
      </c>
      <c r="B56" s="24" t="s">
        <v>231</v>
      </c>
      <c r="C56" s="25">
        <v>1</v>
      </c>
      <c r="D56" s="26">
        <v>1252.5880499999998</v>
      </c>
    </row>
    <row r="57" spans="1:4" ht="31.5">
      <c r="A57" s="27">
        <f t="shared" si="0"/>
        <v>49</v>
      </c>
      <c r="B57" s="24" t="s">
        <v>232</v>
      </c>
      <c r="C57" s="25">
        <v>1</v>
      </c>
      <c r="D57" s="26">
        <v>6759.9989999999998</v>
      </c>
    </row>
    <row r="58" spans="1:4" ht="31.5">
      <c r="A58" s="27">
        <f t="shared" si="0"/>
        <v>50</v>
      </c>
      <c r="B58" s="24" t="s">
        <v>233</v>
      </c>
      <c r="C58" s="25">
        <v>1</v>
      </c>
      <c r="D58" s="26">
        <v>874.82340000000011</v>
      </c>
    </row>
    <row r="59" spans="1:4">
      <c r="A59" s="27">
        <f t="shared" si="0"/>
        <v>51</v>
      </c>
      <c r="B59" s="24" t="s">
        <v>234</v>
      </c>
      <c r="C59" s="25">
        <v>1</v>
      </c>
      <c r="D59" s="26">
        <v>226.65878999999995</v>
      </c>
    </row>
    <row r="60" spans="1:4">
      <c r="A60" s="27">
        <f t="shared" si="0"/>
        <v>52</v>
      </c>
      <c r="B60" s="24" t="s">
        <v>235</v>
      </c>
      <c r="C60" s="25">
        <v>1</v>
      </c>
      <c r="D60" s="26">
        <v>143.15291999999999</v>
      </c>
    </row>
    <row r="61" spans="1:4">
      <c r="A61" s="27">
        <f t="shared" si="0"/>
        <v>53</v>
      </c>
      <c r="B61" s="24" t="s">
        <v>236</v>
      </c>
      <c r="C61" s="25">
        <v>1</v>
      </c>
      <c r="D61" s="26">
        <v>123.27056999999999</v>
      </c>
    </row>
    <row r="62" spans="1:4">
      <c r="A62" s="27">
        <f t="shared" si="0"/>
        <v>54</v>
      </c>
      <c r="B62" s="24" t="s">
        <v>237</v>
      </c>
      <c r="C62" s="25">
        <v>1</v>
      </c>
      <c r="D62" s="26">
        <v>119.29409999999999</v>
      </c>
    </row>
    <row r="63" spans="1:4" ht="31.5">
      <c r="A63" s="27">
        <f t="shared" si="0"/>
        <v>55</v>
      </c>
      <c r="B63" s="24" t="s">
        <v>238</v>
      </c>
      <c r="C63" s="25">
        <v>1</v>
      </c>
      <c r="D63" s="26">
        <v>238.58819999999997</v>
      </c>
    </row>
    <row r="64" spans="1:4" ht="31.5">
      <c r="A64" s="27">
        <f t="shared" si="0"/>
        <v>56</v>
      </c>
      <c r="B64" s="24" t="s">
        <v>239</v>
      </c>
      <c r="C64" s="25">
        <v>1</v>
      </c>
      <c r="D64" s="26">
        <v>198.8235</v>
      </c>
    </row>
    <row r="65" spans="1:4">
      <c r="A65" s="27">
        <f t="shared" si="0"/>
        <v>57</v>
      </c>
      <c r="B65" s="24" t="s">
        <v>240</v>
      </c>
      <c r="C65" s="25">
        <v>1</v>
      </c>
      <c r="D65" s="26">
        <v>1192.9409999999998</v>
      </c>
    </row>
    <row r="66" spans="1:4" ht="31.5">
      <c r="A66" s="27">
        <f t="shared" si="0"/>
        <v>58</v>
      </c>
      <c r="B66" s="24" t="s">
        <v>241</v>
      </c>
      <c r="C66" s="25">
        <v>1</v>
      </c>
      <c r="D66" s="26">
        <v>1192.9409999999998</v>
      </c>
    </row>
    <row r="67" spans="1:4">
      <c r="A67" s="27">
        <f t="shared" si="0"/>
        <v>59</v>
      </c>
      <c r="B67" s="24" t="s">
        <v>242</v>
      </c>
      <c r="C67" s="25">
        <v>1</v>
      </c>
      <c r="D67" s="26">
        <v>12923.5275</v>
      </c>
    </row>
    <row r="68" spans="1:4">
      <c r="A68" s="27">
        <f t="shared" si="0"/>
        <v>60</v>
      </c>
      <c r="B68" s="24" t="s">
        <v>243</v>
      </c>
      <c r="C68" s="25">
        <v>1</v>
      </c>
      <c r="D68" s="26">
        <v>35907.524100000002</v>
      </c>
    </row>
    <row r="69" spans="1:4" ht="31.9" customHeight="1">
      <c r="A69" s="27">
        <f t="shared" si="0"/>
        <v>61</v>
      </c>
      <c r="B69" s="24" t="s">
        <v>244</v>
      </c>
      <c r="C69" s="25">
        <v>1</v>
      </c>
      <c r="D69" s="26">
        <v>15468.4683</v>
      </c>
    </row>
    <row r="70" spans="1:4" ht="49.15" customHeight="1">
      <c r="A70" s="27">
        <f t="shared" si="0"/>
        <v>62</v>
      </c>
      <c r="B70" s="24" t="s">
        <v>245</v>
      </c>
      <c r="C70" s="25" t="s">
        <v>246</v>
      </c>
      <c r="D70" s="26">
        <v>24654.114000000001</v>
      </c>
    </row>
    <row r="71" spans="1:4" ht="47.45" customHeight="1">
      <c r="A71" s="27">
        <f t="shared" si="0"/>
        <v>63</v>
      </c>
      <c r="B71" s="24" t="s">
        <v>247</v>
      </c>
      <c r="C71" s="25">
        <v>1</v>
      </c>
      <c r="D71" s="26">
        <v>51694.11</v>
      </c>
    </row>
    <row r="72" spans="1:4">
      <c r="A72" s="27">
        <f t="shared" ref="A72:A135" si="1">A71+1</f>
        <v>64</v>
      </c>
      <c r="B72" s="28" t="s">
        <v>248</v>
      </c>
      <c r="C72" s="25">
        <v>1</v>
      </c>
      <c r="D72" s="26">
        <v>40146.441119999996</v>
      </c>
    </row>
    <row r="73" spans="1:4" ht="57.6" customHeight="1">
      <c r="A73" s="27">
        <f t="shared" si="1"/>
        <v>65</v>
      </c>
      <c r="B73" s="28" t="s">
        <v>249</v>
      </c>
      <c r="C73" s="25" t="s">
        <v>246</v>
      </c>
      <c r="D73" s="26">
        <v>51694.11</v>
      </c>
    </row>
    <row r="74" spans="1:4" ht="52.9" customHeight="1">
      <c r="A74" s="27">
        <f t="shared" si="1"/>
        <v>66</v>
      </c>
      <c r="B74" s="28" t="s">
        <v>250</v>
      </c>
      <c r="C74" s="25" t="s">
        <v>246</v>
      </c>
      <c r="D74" s="26">
        <v>67599.989999999991</v>
      </c>
    </row>
    <row r="75" spans="1:4" ht="51" customHeight="1">
      <c r="A75" s="27">
        <f t="shared" si="1"/>
        <v>67</v>
      </c>
      <c r="B75" s="28" t="s">
        <v>251</v>
      </c>
      <c r="C75" s="25" t="s">
        <v>246</v>
      </c>
      <c r="D75" s="26">
        <v>3976.47</v>
      </c>
    </row>
    <row r="76" spans="1:4" ht="58.9" customHeight="1">
      <c r="A76" s="27">
        <f t="shared" si="1"/>
        <v>68</v>
      </c>
      <c r="B76" s="28" t="s">
        <v>252</v>
      </c>
      <c r="C76" s="25" t="s">
        <v>246</v>
      </c>
      <c r="D76" s="26">
        <v>9941.1749999999993</v>
      </c>
    </row>
    <row r="77" spans="1:4">
      <c r="A77" s="27">
        <f t="shared" si="1"/>
        <v>69</v>
      </c>
      <c r="B77" s="24" t="s">
        <v>253</v>
      </c>
      <c r="C77" s="25">
        <v>1</v>
      </c>
      <c r="D77" s="26">
        <v>23238.490679999999</v>
      </c>
    </row>
    <row r="78" spans="1:4" ht="14.45" customHeight="1">
      <c r="A78" s="27">
        <f t="shared" si="1"/>
        <v>70</v>
      </c>
      <c r="B78" s="24" t="s">
        <v>254</v>
      </c>
      <c r="C78" s="25">
        <v>1</v>
      </c>
      <c r="D78" s="26">
        <v>20279.996999999996</v>
      </c>
    </row>
    <row r="79" spans="1:4">
      <c r="A79" s="27">
        <f t="shared" si="1"/>
        <v>71</v>
      </c>
      <c r="B79" s="24" t="s">
        <v>255</v>
      </c>
      <c r="C79" s="25" t="s">
        <v>246</v>
      </c>
      <c r="D79" s="26">
        <v>12808.209869999999</v>
      </c>
    </row>
    <row r="80" spans="1:4">
      <c r="A80" s="27">
        <f t="shared" si="1"/>
        <v>72</v>
      </c>
      <c r="B80" s="24" t="s">
        <v>256</v>
      </c>
      <c r="C80" s="25" t="s">
        <v>246</v>
      </c>
      <c r="D80" s="26">
        <v>12808.209869999999</v>
      </c>
    </row>
    <row r="81" spans="1:4" s="30" customFormat="1" ht="31.5">
      <c r="A81" s="27">
        <f t="shared" si="1"/>
        <v>73</v>
      </c>
      <c r="B81" s="24" t="s">
        <v>257</v>
      </c>
      <c r="C81" s="25">
        <v>1</v>
      </c>
      <c r="D81" s="26">
        <v>1988.2349999999999</v>
      </c>
    </row>
    <row r="82" spans="1:4" ht="31.5">
      <c r="A82" s="27">
        <f t="shared" si="1"/>
        <v>74</v>
      </c>
      <c r="B82" s="24" t="s">
        <v>258</v>
      </c>
      <c r="C82" s="25">
        <v>1</v>
      </c>
      <c r="D82" s="26">
        <v>1988.2349999999999</v>
      </c>
    </row>
    <row r="83" spans="1:4" ht="31.5">
      <c r="A83" s="27">
        <f t="shared" si="1"/>
        <v>75</v>
      </c>
      <c r="B83" s="24" t="s">
        <v>259</v>
      </c>
      <c r="C83" s="25">
        <v>1</v>
      </c>
      <c r="D83" s="26">
        <v>1988.2349999999999</v>
      </c>
    </row>
    <row r="84" spans="1:4">
      <c r="A84" s="27">
        <f t="shared" si="1"/>
        <v>76</v>
      </c>
      <c r="B84" s="24" t="s">
        <v>260</v>
      </c>
      <c r="C84" s="25">
        <v>1</v>
      </c>
      <c r="D84" s="26">
        <v>61635.284999999996</v>
      </c>
    </row>
    <row r="85" spans="1:4">
      <c r="A85" s="27">
        <f t="shared" si="1"/>
        <v>77</v>
      </c>
      <c r="B85" s="24" t="s">
        <v>261</v>
      </c>
      <c r="C85" s="25">
        <v>1</v>
      </c>
      <c r="D85" s="26">
        <v>67202.342999999993</v>
      </c>
    </row>
    <row r="86" spans="1:4" ht="31.5">
      <c r="A86" s="27">
        <f t="shared" si="1"/>
        <v>78</v>
      </c>
      <c r="B86" s="24" t="s">
        <v>262</v>
      </c>
      <c r="C86" s="25" t="s">
        <v>263</v>
      </c>
      <c r="D86" s="26">
        <v>116908.21800000001</v>
      </c>
    </row>
    <row r="87" spans="1:4" ht="31.5">
      <c r="A87" s="27">
        <f t="shared" si="1"/>
        <v>79</v>
      </c>
      <c r="B87" s="24" t="s">
        <v>264</v>
      </c>
      <c r="C87" s="25" t="s">
        <v>263</v>
      </c>
      <c r="D87" s="26">
        <v>5964.704999999999</v>
      </c>
    </row>
    <row r="88" spans="1:4" ht="31.5">
      <c r="A88" s="27">
        <f t="shared" si="1"/>
        <v>80</v>
      </c>
      <c r="B88" s="24" t="s">
        <v>265</v>
      </c>
      <c r="C88" s="25" t="s">
        <v>246</v>
      </c>
      <c r="D88" s="26">
        <v>7237.1753999999992</v>
      </c>
    </row>
    <row r="89" spans="1:4">
      <c r="A89" s="27">
        <f t="shared" si="1"/>
        <v>81</v>
      </c>
      <c r="B89" s="24" t="s">
        <v>266</v>
      </c>
      <c r="C89" s="25">
        <v>1</v>
      </c>
      <c r="D89" s="26">
        <v>21870.584999999999</v>
      </c>
    </row>
    <row r="90" spans="1:4" ht="30.75" customHeight="1">
      <c r="A90" s="27">
        <f t="shared" si="1"/>
        <v>82</v>
      </c>
      <c r="B90" s="24" t="s">
        <v>267</v>
      </c>
      <c r="C90" s="25" t="s">
        <v>268</v>
      </c>
      <c r="D90" s="26">
        <v>59249.402999999998</v>
      </c>
    </row>
    <row r="91" spans="1:4" ht="31.5">
      <c r="A91" s="27">
        <f t="shared" si="1"/>
        <v>83</v>
      </c>
      <c r="B91" s="24" t="s">
        <v>269</v>
      </c>
      <c r="C91" s="25" t="s">
        <v>224</v>
      </c>
      <c r="D91" s="26">
        <v>9066.3516</v>
      </c>
    </row>
    <row r="92" spans="1:4">
      <c r="A92" s="27">
        <f t="shared" si="1"/>
        <v>84</v>
      </c>
      <c r="B92" s="24" t="s">
        <v>270</v>
      </c>
      <c r="C92" s="25">
        <v>1</v>
      </c>
      <c r="D92" s="26">
        <v>54875.286</v>
      </c>
    </row>
    <row r="93" spans="1:4">
      <c r="A93" s="27">
        <f t="shared" si="1"/>
        <v>85</v>
      </c>
      <c r="B93" s="24" t="s">
        <v>270</v>
      </c>
      <c r="C93" s="25">
        <v>1</v>
      </c>
      <c r="D93" s="26">
        <v>54875.285999999993</v>
      </c>
    </row>
    <row r="94" spans="1:4">
      <c r="A94" s="27">
        <f t="shared" si="1"/>
        <v>86</v>
      </c>
      <c r="B94" s="24" t="s">
        <v>271</v>
      </c>
      <c r="C94" s="25" t="s">
        <v>246</v>
      </c>
      <c r="D94" s="26">
        <v>596.47050000000002</v>
      </c>
    </row>
    <row r="95" spans="1:4" ht="31.5">
      <c r="A95" s="27">
        <f t="shared" si="1"/>
        <v>87</v>
      </c>
      <c r="B95" s="24" t="s">
        <v>272</v>
      </c>
      <c r="C95" s="25">
        <v>1</v>
      </c>
      <c r="D95" s="26">
        <v>254096.43299999999</v>
      </c>
    </row>
    <row r="96" spans="1:4" ht="31.5">
      <c r="A96" s="27">
        <f t="shared" si="1"/>
        <v>88</v>
      </c>
      <c r="B96" s="24" t="s">
        <v>273</v>
      </c>
      <c r="C96" s="25">
        <v>1</v>
      </c>
      <c r="D96" s="26">
        <v>43737.193529999997</v>
      </c>
    </row>
    <row r="97" spans="1:4" ht="31.5">
      <c r="A97" s="27">
        <f t="shared" si="1"/>
        <v>89</v>
      </c>
      <c r="B97" s="24" t="s">
        <v>274</v>
      </c>
      <c r="C97" s="25">
        <v>1</v>
      </c>
      <c r="D97" s="26">
        <v>177903.81</v>
      </c>
    </row>
    <row r="98" spans="1:4">
      <c r="A98" s="27">
        <f t="shared" si="1"/>
        <v>90</v>
      </c>
      <c r="B98" s="24" t="s">
        <v>158</v>
      </c>
      <c r="C98" s="25">
        <v>1</v>
      </c>
      <c r="D98" s="26">
        <v>5364.25803</v>
      </c>
    </row>
    <row r="99" spans="1:4" ht="31.5">
      <c r="A99" s="27">
        <f t="shared" si="1"/>
        <v>91</v>
      </c>
      <c r="B99" s="24" t="s">
        <v>275</v>
      </c>
      <c r="C99" s="25">
        <v>1</v>
      </c>
      <c r="D99" s="26">
        <v>111337.18352999999</v>
      </c>
    </row>
    <row r="100" spans="1:4">
      <c r="A100" s="27">
        <f t="shared" si="1"/>
        <v>92</v>
      </c>
      <c r="B100" s="24" t="s">
        <v>276</v>
      </c>
      <c r="C100" s="25">
        <v>1</v>
      </c>
      <c r="D100" s="26">
        <v>143152.91999999998</v>
      </c>
    </row>
    <row r="101" spans="1:4" ht="31.5">
      <c r="A101" s="27">
        <f t="shared" si="1"/>
        <v>93</v>
      </c>
      <c r="B101" s="24" t="s">
        <v>277</v>
      </c>
      <c r="C101" s="25">
        <v>1</v>
      </c>
      <c r="D101" s="26">
        <v>5368.2344999999996</v>
      </c>
    </row>
    <row r="102" spans="1:4">
      <c r="A102" s="27">
        <f t="shared" si="1"/>
        <v>94</v>
      </c>
      <c r="B102" s="24" t="s">
        <v>278</v>
      </c>
      <c r="C102" s="25">
        <v>1</v>
      </c>
      <c r="D102" s="26">
        <v>5547.1756500000001</v>
      </c>
    </row>
    <row r="103" spans="1:4">
      <c r="A103" s="27">
        <f t="shared" si="1"/>
        <v>95</v>
      </c>
      <c r="B103" s="24" t="s">
        <v>279</v>
      </c>
      <c r="C103" s="25">
        <v>1</v>
      </c>
      <c r="D103" s="26">
        <v>6759.9989999999998</v>
      </c>
    </row>
    <row r="104" spans="1:4" ht="31.5">
      <c r="A104" s="27">
        <f t="shared" si="1"/>
        <v>96</v>
      </c>
      <c r="B104" s="24" t="s">
        <v>280</v>
      </c>
      <c r="C104" s="25">
        <v>1</v>
      </c>
      <c r="D104" s="26">
        <v>1270000</v>
      </c>
    </row>
    <row r="105" spans="1:4" ht="31.5">
      <c r="A105" s="27">
        <f t="shared" si="1"/>
        <v>97</v>
      </c>
      <c r="B105" s="24" t="s">
        <v>281</v>
      </c>
      <c r="C105" s="25">
        <v>1</v>
      </c>
      <c r="D105" s="26">
        <v>1370000</v>
      </c>
    </row>
    <row r="106" spans="1:4">
      <c r="A106" s="27">
        <f t="shared" si="1"/>
        <v>98</v>
      </c>
      <c r="B106" s="24" t="s">
        <v>282</v>
      </c>
      <c r="C106" s="25">
        <v>1</v>
      </c>
      <c r="D106" s="26">
        <v>27835.29</v>
      </c>
    </row>
    <row r="107" spans="1:4">
      <c r="A107" s="27">
        <f t="shared" si="1"/>
        <v>99</v>
      </c>
      <c r="B107" s="24" t="s">
        <v>283</v>
      </c>
      <c r="C107" s="25">
        <v>1</v>
      </c>
      <c r="D107" s="26">
        <v>2852.6849999999999</v>
      </c>
    </row>
    <row r="108" spans="1:4">
      <c r="A108" s="27">
        <f t="shared" si="1"/>
        <v>100</v>
      </c>
      <c r="B108" s="24" t="s">
        <v>283</v>
      </c>
      <c r="C108" s="25">
        <v>1</v>
      </c>
      <c r="D108" s="26">
        <v>2465.4114</v>
      </c>
    </row>
    <row r="109" spans="1:4">
      <c r="A109" s="27">
        <f t="shared" si="1"/>
        <v>101</v>
      </c>
      <c r="B109" s="24" t="s">
        <v>284</v>
      </c>
      <c r="C109" s="25">
        <v>1</v>
      </c>
      <c r="D109" s="26">
        <v>791.31753000000003</v>
      </c>
    </row>
    <row r="110" spans="1:4">
      <c r="A110" s="27">
        <f t="shared" si="1"/>
        <v>102</v>
      </c>
      <c r="B110" s="24" t="s">
        <v>285</v>
      </c>
      <c r="C110" s="25">
        <v>1</v>
      </c>
      <c r="D110" s="26">
        <v>2783.529</v>
      </c>
    </row>
    <row r="111" spans="1:4">
      <c r="A111" s="27">
        <f t="shared" si="1"/>
        <v>103</v>
      </c>
      <c r="B111" s="24" t="s">
        <v>286</v>
      </c>
      <c r="C111" s="25">
        <v>1</v>
      </c>
      <c r="D111" s="26">
        <v>1192.941</v>
      </c>
    </row>
    <row r="112" spans="1:4">
      <c r="A112" s="27">
        <f t="shared" si="1"/>
        <v>104</v>
      </c>
      <c r="B112" s="24" t="s">
        <v>287</v>
      </c>
      <c r="C112" s="25">
        <v>1</v>
      </c>
      <c r="D112" s="26">
        <v>1192.9409999999998</v>
      </c>
    </row>
    <row r="113" spans="1:4">
      <c r="A113" s="27">
        <f t="shared" si="1"/>
        <v>105</v>
      </c>
      <c r="B113" s="24" t="s">
        <v>288</v>
      </c>
      <c r="C113" s="25">
        <v>1</v>
      </c>
      <c r="D113" s="26">
        <v>1292.35275</v>
      </c>
    </row>
    <row r="114" spans="1:4" ht="31.5">
      <c r="A114" s="27">
        <f t="shared" si="1"/>
        <v>106</v>
      </c>
      <c r="B114" s="24" t="s">
        <v>289</v>
      </c>
      <c r="C114" s="25" t="s">
        <v>290</v>
      </c>
      <c r="D114" s="26">
        <v>2783.529</v>
      </c>
    </row>
    <row r="115" spans="1:4">
      <c r="A115" s="27">
        <f t="shared" si="1"/>
        <v>107</v>
      </c>
      <c r="B115" s="24" t="s">
        <v>291</v>
      </c>
      <c r="C115" s="25">
        <v>1</v>
      </c>
      <c r="D115" s="26">
        <v>1988.2349999999999</v>
      </c>
    </row>
    <row r="116" spans="1:4" ht="31.5">
      <c r="A116" s="27">
        <f t="shared" si="1"/>
        <v>108</v>
      </c>
      <c r="B116" s="24" t="s">
        <v>292</v>
      </c>
      <c r="C116" s="25">
        <v>1</v>
      </c>
      <c r="D116" s="26">
        <v>41752.934999999998</v>
      </c>
    </row>
    <row r="117" spans="1:4">
      <c r="A117" s="27">
        <f t="shared" si="1"/>
        <v>109</v>
      </c>
      <c r="B117" s="24" t="s">
        <v>293</v>
      </c>
      <c r="C117" s="25">
        <v>1</v>
      </c>
      <c r="D117" s="26">
        <v>1192.9409999999998</v>
      </c>
    </row>
    <row r="118" spans="1:4">
      <c r="A118" s="27">
        <f t="shared" si="1"/>
        <v>110</v>
      </c>
      <c r="B118" s="24" t="s">
        <v>294</v>
      </c>
      <c r="C118" s="25">
        <v>1</v>
      </c>
      <c r="D118" s="26">
        <v>1192.9409999999998</v>
      </c>
    </row>
    <row r="119" spans="1:4">
      <c r="A119" s="27">
        <f t="shared" si="1"/>
        <v>111</v>
      </c>
      <c r="B119" s="24" t="s">
        <v>295</v>
      </c>
      <c r="C119" s="25">
        <v>1</v>
      </c>
      <c r="D119" s="26">
        <v>814311.9</v>
      </c>
    </row>
    <row r="120" spans="1:4">
      <c r="A120" s="27">
        <f t="shared" si="1"/>
        <v>112</v>
      </c>
      <c r="B120" s="24" t="s">
        <v>296</v>
      </c>
      <c r="C120" s="25">
        <v>1</v>
      </c>
      <c r="D120" s="26">
        <v>5457.9</v>
      </c>
    </row>
    <row r="121" spans="1:4">
      <c r="A121" s="27">
        <f t="shared" si="1"/>
        <v>113</v>
      </c>
      <c r="B121" s="24" t="s">
        <v>297</v>
      </c>
      <c r="C121" s="25">
        <v>1</v>
      </c>
      <c r="D121" s="26">
        <v>508590.51299999998</v>
      </c>
    </row>
    <row r="122" spans="1:4">
      <c r="A122" s="27">
        <f t="shared" si="1"/>
        <v>114</v>
      </c>
      <c r="B122" s="24" t="s">
        <v>298</v>
      </c>
      <c r="C122" s="25">
        <v>1</v>
      </c>
      <c r="D122" s="26">
        <v>97781.397300000011</v>
      </c>
    </row>
    <row r="123" spans="1:4">
      <c r="A123" s="27">
        <f t="shared" si="1"/>
        <v>115</v>
      </c>
      <c r="B123" s="24" t="s">
        <v>299</v>
      </c>
      <c r="C123" s="25">
        <v>1</v>
      </c>
      <c r="D123" s="26">
        <v>19882.349999999999</v>
      </c>
    </row>
    <row r="124" spans="1:4">
      <c r="A124" s="27">
        <f t="shared" si="1"/>
        <v>116</v>
      </c>
      <c r="B124" s="24" t="s">
        <v>300</v>
      </c>
      <c r="C124" s="25">
        <v>1</v>
      </c>
      <c r="D124" s="26">
        <v>18884.256029999997</v>
      </c>
    </row>
    <row r="125" spans="1:4">
      <c r="A125" s="27">
        <f t="shared" si="1"/>
        <v>117</v>
      </c>
      <c r="B125" s="24" t="s">
        <v>301</v>
      </c>
      <c r="C125" s="25">
        <v>1</v>
      </c>
      <c r="D125" s="26">
        <v>2385.8819999999996</v>
      </c>
    </row>
    <row r="126" spans="1:4">
      <c r="A126" s="27">
        <f t="shared" si="1"/>
        <v>118</v>
      </c>
      <c r="B126" s="24" t="s">
        <v>302</v>
      </c>
      <c r="C126" s="25">
        <v>1</v>
      </c>
      <c r="D126" s="26">
        <v>2385.8819999999996</v>
      </c>
    </row>
    <row r="127" spans="1:4">
      <c r="A127" s="27">
        <f t="shared" si="1"/>
        <v>119</v>
      </c>
      <c r="B127" s="24" t="s">
        <v>303</v>
      </c>
      <c r="C127" s="25">
        <v>1</v>
      </c>
      <c r="D127" s="26">
        <v>2982.3524999999995</v>
      </c>
    </row>
    <row r="128" spans="1:4">
      <c r="A128" s="27">
        <f t="shared" si="1"/>
        <v>120</v>
      </c>
      <c r="B128" s="24" t="s">
        <v>304</v>
      </c>
      <c r="C128" s="25">
        <v>1</v>
      </c>
      <c r="D128" s="26">
        <v>99471.397049999985</v>
      </c>
    </row>
    <row r="129" spans="1:4">
      <c r="A129" s="27">
        <f t="shared" si="1"/>
        <v>121</v>
      </c>
      <c r="B129" s="24" t="s">
        <v>155</v>
      </c>
      <c r="C129" s="25">
        <v>1</v>
      </c>
      <c r="D129" s="26">
        <v>561175.35227999999</v>
      </c>
    </row>
    <row r="130" spans="1:4">
      <c r="A130" s="27">
        <f t="shared" si="1"/>
        <v>122</v>
      </c>
      <c r="B130" s="24" t="s">
        <v>305</v>
      </c>
      <c r="C130" s="25">
        <v>1</v>
      </c>
      <c r="D130" s="26">
        <v>5169.4110000000001</v>
      </c>
    </row>
    <row r="131" spans="1:4">
      <c r="A131" s="27">
        <f t="shared" si="1"/>
        <v>123</v>
      </c>
      <c r="B131" s="24" t="s">
        <v>306</v>
      </c>
      <c r="C131" s="25">
        <v>1</v>
      </c>
      <c r="D131" s="26">
        <v>54738.13676999999</v>
      </c>
    </row>
    <row r="132" spans="1:4">
      <c r="A132" s="27">
        <f t="shared" si="1"/>
        <v>124</v>
      </c>
      <c r="B132" s="24" t="s">
        <v>307</v>
      </c>
      <c r="C132" s="25">
        <v>1</v>
      </c>
      <c r="D132" s="26">
        <v>2835396</v>
      </c>
    </row>
    <row r="133" spans="1:4">
      <c r="A133" s="27">
        <f t="shared" si="1"/>
        <v>125</v>
      </c>
      <c r="B133" s="24" t="s">
        <v>308</v>
      </c>
      <c r="C133" s="25">
        <v>1</v>
      </c>
      <c r="D133" s="26">
        <v>987755.14799999993</v>
      </c>
    </row>
    <row r="134" spans="1:4">
      <c r="A134" s="27">
        <f t="shared" si="1"/>
        <v>126</v>
      </c>
      <c r="B134" s="24" t="s">
        <v>309</v>
      </c>
      <c r="C134" s="25">
        <v>1</v>
      </c>
      <c r="D134" s="26">
        <v>28630.583999999999</v>
      </c>
    </row>
    <row r="135" spans="1:4">
      <c r="A135" s="27">
        <f t="shared" si="1"/>
        <v>127</v>
      </c>
      <c r="B135" s="24" t="s">
        <v>310</v>
      </c>
      <c r="C135" s="25">
        <v>1</v>
      </c>
      <c r="D135" s="26">
        <v>47316.016529999994</v>
      </c>
    </row>
    <row r="136" spans="1:4">
      <c r="A136" s="27">
        <f t="shared" ref="A136:A196" si="2">A135+1</f>
        <v>128</v>
      </c>
      <c r="B136" s="24" t="s">
        <v>311</v>
      </c>
      <c r="C136" s="25">
        <v>1</v>
      </c>
      <c r="D136" s="26">
        <v>5217128.6399999987</v>
      </c>
    </row>
    <row r="137" spans="1:4" ht="31.5">
      <c r="A137" s="27">
        <f t="shared" si="2"/>
        <v>129</v>
      </c>
      <c r="B137" s="24" t="s">
        <v>312</v>
      </c>
      <c r="C137" s="25">
        <v>1</v>
      </c>
      <c r="D137" s="26">
        <v>16355.22111</v>
      </c>
    </row>
    <row r="138" spans="1:4" ht="31.5">
      <c r="A138" s="27">
        <f t="shared" si="2"/>
        <v>130</v>
      </c>
      <c r="B138" s="24" t="s">
        <v>313</v>
      </c>
      <c r="C138" s="25">
        <v>1</v>
      </c>
      <c r="D138" s="26">
        <v>18884.256029999997</v>
      </c>
    </row>
    <row r="139" spans="1:4">
      <c r="A139" s="27">
        <f t="shared" si="2"/>
        <v>131</v>
      </c>
      <c r="B139" s="24" t="s">
        <v>314</v>
      </c>
      <c r="C139" s="25">
        <v>1</v>
      </c>
      <c r="D139" s="26">
        <v>82670.811299999987</v>
      </c>
    </row>
    <row r="140" spans="1:4">
      <c r="A140" s="27">
        <f t="shared" si="2"/>
        <v>132</v>
      </c>
      <c r="B140" s="24" t="s">
        <v>315</v>
      </c>
      <c r="C140" s="25">
        <v>1</v>
      </c>
      <c r="D140" s="26">
        <v>159058.79999999999</v>
      </c>
    </row>
    <row r="141" spans="1:4">
      <c r="A141" s="27">
        <f t="shared" si="2"/>
        <v>133</v>
      </c>
      <c r="B141" s="24" t="s">
        <v>316</v>
      </c>
      <c r="C141" s="25">
        <v>1</v>
      </c>
      <c r="D141" s="26">
        <v>64056.95523</v>
      </c>
    </row>
    <row r="142" spans="1:4">
      <c r="A142" s="27">
        <f t="shared" si="2"/>
        <v>134</v>
      </c>
      <c r="B142" s="24" t="s">
        <v>317</v>
      </c>
      <c r="C142" s="25">
        <v>1</v>
      </c>
      <c r="D142" s="26">
        <v>7933.0576499999988</v>
      </c>
    </row>
    <row r="143" spans="1:4">
      <c r="A143" s="27">
        <f t="shared" si="2"/>
        <v>135</v>
      </c>
      <c r="B143" s="24" t="s">
        <v>318</v>
      </c>
      <c r="C143" s="25">
        <v>1</v>
      </c>
      <c r="D143" s="26">
        <v>7408.1636099999996</v>
      </c>
    </row>
    <row r="144" spans="1:4">
      <c r="A144" s="27">
        <f t="shared" si="2"/>
        <v>136</v>
      </c>
      <c r="B144" s="24" t="s">
        <v>319</v>
      </c>
      <c r="C144" s="25">
        <v>1</v>
      </c>
      <c r="D144" s="26">
        <v>5567.058</v>
      </c>
    </row>
    <row r="145" spans="1:4" ht="31.5">
      <c r="A145" s="27">
        <f t="shared" si="2"/>
        <v>137</v>
      </c>
      <c r="B145" s="24" t="s">
        <v>320</v>
      </c>
      <c r="C145" s="25">
        <v>1</v>
      </c>
      <c r="D145" s="26">
        <v>130487.86305</v>
      </c>
    </row>
    <row r="146" spans="1:4" ht="31.5">
      <c r="A146" s="27">
        <f t="shared" si="2"/>
        <v>138</v>
      </c>
      <c r="B146" s="24" t="s">
        <v>321</v>
      </c>
      <c r="C146" s="25">
        <v>1</v>
      </c>
      <c r="D146" s="26">
        <v>198823.49999999997</v>
      </c>
    </row>
    <row r="147" spans="1:4" ht="31.5">
      <c r="A147" s="27">
        <f t="shared" si="2"/>
        <v>139</v>
      </c>
      <c r="B147" s="24" t="s">
        <v>322</v>
      </c>
      <c r="C147" s="25">
        <v>1</v>
      </c>
      <c r="D147" s="26">
        <v>188882.32499999998</v>
      </c>
    </row>
    <row r="148" spans="1:4" s="30" customFormat="1" ht="31.5">
      <c r="A148" s="27">
        <f t="shared" si="2"/>
        <v>140</v>
      </c>
      <c r="B148" s="28" t="s">
        <v>323</v>
      </c>
      <c r="C148" s="25">
        <v>1</v>
      </c>
      <c r="D148" s="26">
        <v>13917.645</v>
      </c>
    </row>
    <row r="149" spans="1:4" ht="14.45" customHeight="1">
      <c r="A149" s="27">
        <f t="shared" si="2"/>
        <v>141</v>
      </c>
      <c r="B149" s="28" t="s">
        <v>324</v>
      </c>
      <c r="C149" s="25">
        <v>1</v>
      </c>
      <c r="D149" s="26">
        <v>60028.791119999994</v>
      </c>
    </row>
    <row r="150" spans="1:4" ht="42.6" customHeight="1">
      <c r="A150" s="27">
        <f t="shared" si="2"/>
        <v>142</v>
      </c>
      <c r="B150" s="28" t="s">
        <v>325</v>
      </c>
      <c r="C150" s="25">
        <v>1</v>
      </c>
      <c r="D150" s="26">
        <v>37796.347350000004</v>
      </c>
    </row>
    <row r="151" spans="1:4" ht="55.15" customHeight="1">
      <c r="A151" s="27">
        <f t="shared" si="2"/>
        <v>143</v>
      </c>
      <c r="B151" s="28" t="s">
        <v>326</v>
      </c>
      <c r="C151" s="25">
        <v>1</v>
      </c>
      <c r="D151" s="26">
        <v>17190.27981</v>
      </c>
    </row>
    <row r="152" spans="1:4" ht="31.5">
      <c r="A152" s="27">
        <f t="shared" si="2"/>
        <v>144</v>
      </c>
      <c r="B152" s="24" t="s">
        <v>327</v>
      </c>
      <c r="C152" s="25">
        <v>1</v>
      </c>
      <c r="D152" s="26">
        <v>12987.151019999998</v>
      </c>
    </row>
    <row r="153" spans="1:4" ht="31.5">
      <c r="A153" s="27">
        <f t="shared" si="2"/>
        <v>145</v>
      </c>
      <c r="B153" s="24" t="s">
        <v>328</v>
      </c>
      <c r="C153" s="25">
        <v>1</v>
      </c>
      <c r="D153" s="26">
        <v>97758.921600000001</v>
      </c>
    </row>
    <row r="154" spans="1:4">
      <c r="A154" s="27">
        <f t="shared" si="2"/>
        <v>146</v>
      </c>
      <c r="B154" s="24" t="s">
        <v>329</v>
      </c>
      <c r="C154" s="25">
        <v>1</v>
      </c>
      <c r="D154" s="26">
        <v>29028.230999999996</v>
      </c>
    </row>
    <row r="155" spans="1:4" ht="31.5">
      <c r="A155" s="27">
        <f t="shared" si="2"/>
        <v>147</v>
      </c>
      <c r="B155" s="24" t="s">
        <v>330</v>
      </c>
      <c r="C155" s="25">
        <v>1</v>
      </c>
      <c r="D155" s="26">
        <v>39764.699999999997</v>
      </c>
    </row>
    <row r="156" spans="1:4" ht="31.5">
      <c r="A156" s="27">
        <f t="shared" si="2"/>
        <v>148</v>
      </c>
      <c r="B156" s="24" t="s">
        <v>331</v>
      </c>
      <c r="C156" s="25">
        <v>1</v>
      </c>
      <c r="D156" s="26">
        <v>74851.199999999997</v>
      </c>
    </row>
    <row r="157" spans="1:4" ht="31.5">
      <c r="A157" s="27">
        <f t="shared" si="2"/>
        <v>149</v>
      </c>
      <c r="B157" s="24" t="s">
        <v>332</v>
      </c>
      <c r="C157" s="25">
        <v>1</v>
      </c>
      <c r="D157" s="26">
        <v>44910.720000000001</v>
      </c>
    </row>
    <row r="158" spans="1:4">
      <c r="A158" s="27">
        <f t="shared" si="2"/>
        <v>150</v>
      </c>
      <c r="B158" s="24" t="s">
        <v>333</v>
      </c>
      <c r="C158" s="25">
        <v>1</v>
      </c>
      <c r="D158" s="26">
        <v>261651.72599999997</v>
      </c>
    </row>
    <row r="159" spans="1:4">
      <c r="A159" s="27">
        <f t="shared" si="2"/>
        <v>151</v>
      </c>
      <c r="B159" s="24" t="s">
        <v>334</v>
      </c>
      <c r="C159" s="25" t="s">
        <v>335</v>
      </c>
      <c r="D159" s="26">
        <v>795.29399999999998</v>
      </c>
    </row>
    <row r="160" spans="1:4">
      <c r="A160" s="27">
        <f t="shared" si="2"/>
        <v>152</v>
      </c>
      <c r="B160" s="24" t="s">
        <v>336</v>
      </c>
      <c r="C160" s="25" t="s">
        <v>335</v>
      </c>
      <c r="D160" s="26">
        <v>795.29399999999998</v>
      </c>
    </row>
    <row r="161" spans="1:4">
      <c r="A161" s="27">
        <f t="shared" si="2"/>
        <v>153</v>
      </c>
      <c r="B161" s="24" t="s">
        <v>337</v>
      </c>
      <c r="C161" s="25" t="s">
        <v>335</v>
      </c>
      <c r="D161" s="26">
        <v>795.29399999999998</v>
      </c>
    </row>
    <row r="162" spans="1:4">
      <c r="A162" s="27">
        <f t="shared" si="2"/>
        <v>154</v>
      </c>
      <c r="B162" s="24" t="s">
        <v>338</v>
      </c>
      <c r="C162" s="25" t="s">
        <v>335</v>
      </c>
      <c r="D162" s="26">
        <v>795.29399999999998</v>
      </c>
    </row>
    <row r="163" spans="1:4">
      <c r="A163" s="27">
        <f t="shared" si="2"/>
        <v>155</v>
      </c>
      <c r="B163" s="24" t="s">
        <v>339</v>
      </c>
      <c r="C163" s="25" t="s">
        <v>340</v>
      </c>
      <c r="D163" s="26">
        <v>397.64699999999999</v>
      </c>
    </row>
    <row r="164" spans="1:4">
      <c r="A164" s="27">
        <f t="shared" si="2"/>
        <v>156</v>
      </c>
      <c r="B164" s="24" t="s">
        <v>341</v>
      </c>
      <c r="C164" s="25" t="s">
        <v>340</v>
      </c>
      <c r="D164" s="26">
        <v>795.29399999999998</v>
      </c>
    </row>
    <row r="165" spans="1:4">
      <c r="A165" s="27">
        <f t="shared" si="2"/>
        <v>157</v>
      </c>
      <c r="B165" s="24" t="s">
        <v>342</v>
      </c>
      <c r="C165" s="25">
        <v>1</v>
      </c>
      <c r="D165" s="26">
        <v>795.29399999999998</v>
      </c>
    </row>
    <row r="166" spans="1:4">
      <c r="A166" s="27">
        <f t="shared" si="2"/>
        <v>158</v>
      </c>
      <c r="B166" s="24" t="s">
        <v>343</v>
      </c>
      <c r="C166" s="25">
        <v>1</v>
      </c>
      <c r="D166" s="26">
        <v>15.90588</v>
      </c>
    </row>
    <row r="167" spans="1:4">
      <c r="A167" s="27">
        <f t="shared" si="2"/>
        <v>159</v>
      </c>
      <c r="B167" s="24" t="s">
        <v>344</v>
      </c>
      <c r="C167" s="25">
        <v>1</v>
      </c>
      <c r="D167" s="26">
        <v>20.995761600000002</v>
      </c>
    </row>
    <row r="168" spans="1:4">
      <c r="A168" s="27">
        <f t="shared" si="2"/>
        <v>160</v>
      </c>
      <c r="B168" s="24" t="s">
        <v>345</v>
      </c>
      <c r="C168" s="25">
        <v>1</v>
      </c>
      <c r="D168" s="26">
        <v>19.882349999999999</v>
      </c>
    </row>
    <row r="169" spans="1:4">
      <c r="A169" s="27">
        <f t="shared" si="2"/>
        <v>161</v>
      </c>
      <c r="B169" s="24" t="s">
        <v>346</v>
      </c>
      <c r="C169" s="25">
        <v>1</v>
      </c>
      <c r="D169" s="26">
        <v>19.882349999999999</v>
      </c>
    </row>
    <row r="170" spans="1:4">
      <c r="A170" s="27">
        <f t="shared" si="2"/>
        <v>162</v>
      </c>
      <c r="B170" s="24" t="s">
        <v>347</v>
      </c>
      <c r="C170" s="25">
        <v>1</v>
      </c>
      <c r="D170" s="26">
        <v>15.90588</v>
      </c>
    </row>
    <row r="171" spans="1:4">
      <c r="A171" s="27">
        <f t="shared" si="2"/>
        <v>163</v>
      </c>
      <c r="B171" s="24" t="s">
        <v>348</v>
      </c>
      <c r="C171" s="25">
        <v>1</v>
      </c>
      <c r="D171" s="26">
        <v>43.741169999999997</v>
      </c>
    </row>
    <row r="172" spans="1:4">
      <c r="A172" s="27">
        <f t="shared" si="2"/>
        <v>164</v>
      </c>
      <c r="B172" s="24" t="s">
        <v>349</v>
      </c>
      <c r="C172" s="25">
        <v>1</v>
      </c>
      <c r="D172" s="26">
        <v>47.717639999999989</v>
      </c>
    </row>
    <row r="173" spans="1:4">
      <c r="A173" s="27">
        <f t="shared" si="2"/>
        <v>165</v>
      </c>
      <c r="B173" s="24" t="s">
        <v>350</v>
      </c>
      <c r="C173" s="25">
        <v>1</v>
      </c>
      <c r="D173" s="26">
        <v>39.764699999999998</v>
      </c>
    </row>
    <row r="174" spans="1:4">
      <c r="A174" s="27">
        <f t="shared" si="2"/>
        <v>166</v>
      </c>
      <c r="B174" s="24" t="s">
        <v>351</v>
      </c>
      <c r="C174" s="25">
        <v>1</v>
      </c>
      <c r="D174" s="26">
        <v>15.90588</v>
      </c>
    </row>
    <row r="175" spans="1:4">
      <c r="A175" s="27">
        <f t="shared" si="2"/>
        <v>167</v>
      </c>
      <c r="B175" s="24" t="s">
        <v>352</v>
      </c>
      <c r="C175" s="25">
        <v>1</v>
      </c>
      <c r="D175" s="26">
        <v>39.764699999999998</v>
      </c>
    </row>
    <row r="176" spans="1:4">
      <c r="A176" s="27">
        <f t="shared" si="2"/>
        <v>168</v>
      </c>
      <c r="B176" s="24" t="s">
        <v>353</v>
      </c>
      <c r="C176" s="25">
        <v>1</v>
      </c>
      <c r="D176" s="26">
        <v>11.929410000000001</v>
      </c>
    </row>
    <row r="177" spans="1:4">
      <c r="A177" s="27">
        <f t="shared" si="2"/>
        <v>169</v>
      </c>
      <c r="B177" s="24" t="s">
        <v>354</v>
      </c>
      <c r="C177" s="25">
        <v>1</v>
      </c>
      <c r="D177" s="26">
        <v>11.929410000000001</v>
      </c>
    </row>
    <row r="178" spans="1:4">
      <c r="A178" s="27">
        <f t="shared" si="2"/>
        <v>170</v>
      </c>
      <c r="B178" s="24" t="s">
        <v>355</v>
      </c>
      <c r="C178" s="25">
        <v>1</v>
      </c>
      <c r="D178" s="26">
        <v>11.929409999999997</v>
      </c>
    </row>
    <row r="179" spans="1:4">
      <c r="A179" s="27">
        <f t="shared" si="2"/>
        <v>171</v>
      </c>
      <c r="B179" s="24" t="s">
        <v>356</v>
      </c>
      <c r="C179" s="25">
        <v>1</v>
      </c>
      <c r="D179" s="26">
        <v>11.929410000000001</v>
      </c>
    </row>
    <row r="180" spans="1:4">
      <c r="A180" s="27">
        <f t="shared" si="2"/>
        <v>172</v>
      </c>
      <c r="B180" s="24" t="s">
        <v>357</v>
      </c>
      <c r="C180" s="25">
        <v>1</v>
      </c>
      <c r="D180" s="26">
        <v>39.764699999999998</v>
      </c>
    </row>
    <row r="181" spans="1:4">
      <c r="A181" s="27">
        <f t="shared" si="2"/>
        <v>173</v>
      </c>
      <c r="B181" s="24" t="s">
        <v>358</v>
      </c>
      <c r="C181" s="25">
        <v>1</v>
      </c>
      <c r="D181" s="26">
        <v>19.882349999999999</v>
      </c>
    </row>
    <row r="182" spans="1:4">
      <c r="A182" s="27">
        <f t="shared" si="2"/>
        <v>174</v>
      </c>
      <c r="B182" s="24" t="s">
        <v>359</v>
      </c>
      <c r="C182" s="25">
        <v>1</v>
      </c>
      <c r="D182" s="26">
        <v>11.929409999999997</v>
      </c>
    </row>
    <row r="183" spans="1:4">
      <c r="A183" s="27">
        <f t="shared" si="2"/>
        <v>175</v>
      </c>
      <c r="B183" s="24" t="s">
        <v>360</v>
      </c>
      <c r="C183" s="25">
        <v>1</v>
      </c>
      <c r="D183" s="26">
        <v>11.929410000000001</v>
      </c>
    </row>
    <row r="184" spans="1:4">
      <c r="A184" s="27">
        <f t="shared" si="2"/>
        <v>176</v>
      </c>
      <c r="B184" s="24" t="s">
        <v>361</v>
      </c>
      <c r="C184" s="25">
        <v>1</v>
      </c>
      <c r="D184" s="26">
        <v>15.90588</v>
      </c>
    </row>
    <row r="185" spans="1:4">
      <c r="A185" s="27">
        <f t="shared" si="2"/>
        <v>177</v>
      </c>
      <c r="B185" s="24" t="s">
        <v>362</v>
      </c>
      <c r="C185" s="25">
        <v>1</v>
      </c>
      <c r="D185" s="26">
        <v>21.671761499999999</v>
      </c>
    </row>
    <row r="186" spans="1:4">
      <c r="A186" s="27">
        <f t="shared" si="2"/>
        <v>178</v>
      </c>
      <c r="B186" s="24" t="s">
        <v>363</v>
      </c>
      <c r="C186" s="25">
        <v>1</v>
      </c>
      <c r="D186" s="26">
        <v>20.677644000000001</v>
      </c>
    </row>
    <row r="187" spans="1:4">
      <c r="A187" s="27">
        <f t="shared" si="2"/>
        <v>179</v>
      </c>
      <c r="B187" s="24" t="s">
        <v>364</v>
      </c>
      <c r="C187" s="25">
        <v>1</v>
      </c>
      <c r="D187" s="26">
        <v>1.988235</v>
      </c>
    </row>
    <row r="188" spans="1:4">
      <c r="A188" s="27">
        <f t="shared" si="2"/>
        <v>180</v>
      </c>
      <c r="B188" s="24" t="s">
        <v>365</v>
      </c>
      <c r="C188" s="25">
        <v>1</v>
      </c>
      <c r="D188" s="26">
        <v>3.5788229999999994</v>
      </c>
    </row>
    <row r="189" spans="1:4">
      <c r="A189" s="27">
        <f t="shared" si="2"/>
        <v>181</v>
      </c>
      <c r="B189" s="24" t="s">
        <v>366</v>
      </c>
      <c r="C189" s="25">
        <v>1</v>
      </c>
      <c r="D189" s="26">
        <v>27.835290000000001</v>
      </c>
    </row>
    <row r="190" spans="1:4">
      <c r="A190" s="27">
        <f t="shared" si="2"/>
        <v>182</v>
      </c>
      <c r="B190" s="24" t="s">
        <v>367</v>
      </c>
      <c r="C190" s="25">
        <v>1</v>
      </c>
      <c r="D190" s="26">
        <v>11.929410000000001</v>
      </c>
    </row>
    <row r="191" spans="1:4">
      <c r="A191" s="27">
        <f t="shared" si="2"/>
        <v>183</v>
      </c>
      <c r="B191" s="24" t="s">
        <v>368</v>
      </c>
      <c r="C191" s="25">
        <v>1</v>
      </c>
      <c r="D191" s="26">
        <v>79.529399999999995</v>
      </c>
    </row>
    <row r="192" spans="1:4">
      <c r="A192" s="27">
        <f t="shared" si="2"/>
        <v>184</v>
      </c>
      <c r="B192" s="24" t="s">
        <v>369</v>
      </c>
      <c r="C192" s="25">
        <v>1</v>
      </c>
      <c r="D192" s="26">
        <v>79.529399999999995</v>
      </c>
    </row>
    <row r="193" spans="1:4">
      <c r="A193" s="27">
        <f t="shared" si="2"/>
        <v>185</v>
      </c>
      <c r="B193" s="24" t="s">
        <v>370</v>
      </c>
      <c r="C193" s="25">
        <v>1</v>
      </c>
      <c r="D193" s="26">
        <v>79.529399999999995</v>
      </c>
    </row>
    <row r="194" spans="1:4">
      <c r="A194" s="27">
        <f t="shared" si="2"/>
        <v>186</v>
      </c>
      <c r="B194" s="24" t="s">
        <v>371</v>
      </c>
      <c r="C194" s="25">
        <v>1</v>
      </c>
      <c r="D194" s="26">
        <v>79.529399999999995</v>
      </c>
    </row>
    <row r="195" spans="1:4">
      <c r="A195" s="27">
        <f t="shared" si="2"/>
        <v>187</v>
      </c>
      <c r="B195" s="24" t="s">
        <v>69</v>
      </c>
      <c r="C195" s="25">
        <v>1</v>
      </c>
      <c r="D195" s="26">
        <v>11.929410000000001</v>
      </c>
    </row>
    <row r="196" spans="1:4">
      <c r="A196" s="27">
        <f t="shared" si="2"/>
        <v>188</v>
      </c>
      <c r="B196" s="24" t="s">
        <v>63</v>
      </c>
      <c r="C196" s="25">
        <v>1</v>
      </c>
      <c r="D196" s="26">
        <v>11.929410000000001</v>
      </c>
    </row>
    <row r="197" spans="1:4" s="33" customFormat="1">
      <c r="A197" s="65" t="s">
        <v>172</v>
      </c>
      <c r="B197" s="65"/>
      <c r="C197" s="31" t="s">
        <v>12</v>
      </c>
      <c r="D197" s="32">
        <f>SUM(D6:D196)-(D21+D22+D23)</f>
        <v>37020365.607773073</v>
      </c>
    </row>
    <row r="201" spans="1:4" ht="7.5" customHeight="1"/>
  </sheetData>
  <mergeCells count="6">
    <mergeCell ref="A197:B197"/>
    <mergeCell ref="A2:D2"/>
    <mergeCell ref="A4:A5"/>
    <mergeCell ref="B4:B5"/>
    <mergeCell ref="C4:C5"/>
    <mergeCell ref="A20:A23"/>
  </mergeCells>
  <pageMargins left="0.70866141732283472" right="0.70866141732283472" top="0.74803149606299213" bottom="0.74803149606299213" header="0.31496062992125984" footer="0.31496062992125984"/>
  <pageSetup paperSize="9" scale="96" fitToHeight="0" orientation="portrait" horizontalDpi="300" verticalDpi="300" r:id="rId1"/>
  <headerFooter>
    <oddFooter>&amp;C&amp;P/6</oddFooter>
  </headerFooter>
  <rowBreaks count="1" manualBreakCount="1">
    <brk id="100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"/>
  <sheetViews>
    <sheetView view="pageBreakPreview" topLeftCell="A79" zoomScale="60" zoomScaleNormal="70" workbookViewId="0">
      <selection activeCell="J82" sqref="J82"/>
    </sheetView>
  </sheetViews>
  <sheetFormatPr baseColWidth="10" defaultColWidth="8" defaultRowHeight="15"/>
  <cols>
    <col min="1" max="1" width="5.375" style="1" customWidth="1"/>
    <col min="2" max="2" width="22" style="1" customWidth="1"/>
    <col min="3" max="3" width="23.5" style="1" customWidth="1"/>
    <col min="4" max="4" width="22" style="1" customWidth="1"/>
    <col min="5" max="5" width="43.625" style="1" customWidth="1"/>
    <col min="6" max="6" width="45.75" style="1" customWidth="1"/>
    <col min="7" max="7" width="26.875" style="1" customWidth="1"/>
    <col min="8" max="8" width="21.625" style="1" customWidth="1"/>
    <col min="9" max="9" width="15.875" style="1" customWidth="1"/>
    <col min="10" max="10" width="28.375" style="1" customWidth="1"/>
    <col min="11" max="11" width="1.625" style="1" hidden="1" customWidth="1"/>
    <col min="12" max="12" width="8.875" style="1" bestFit="1" customWidth="1"/>
    <col min="13" max="13" width="8.375" style="1" bestFit="1" customWidth="1"/>
    <col min="14" max="19" width="8" style="1"/>
    <col min="20" max="20" width="13.625" style="1" customWidth="1"/>
    <col min="21" max="21" width="16.75" style="1" customWidth="1"/>
    <col min="22" max="16384" width="8" style="1"/>
  </cols>
  <sheetData>
    <row r="1" spans="1:23" ht="30.75" customHeight="1">
      <c r="A1" s="110" t="s">
        <v>384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4"/>
    </row>
    <row r="2" spans="1:23" ht="30.75" customHeight="1" thickBot="1">
      <c r="A2" s="2"/>
      <c r="B2" s="2"/>
      <c r="C2" s="2"/>
      <c r="D2" s="2"/>
      <c r="E2" s="2"/>
      <c r="F2" s="2"/>
      <c r="G2" s="2"/>
      <c r="H2" s="2"/>
      <c r="I2" s="2"/>
      <c r="J2" s="3"/>
      <c r="K2" s="3"/>
    </row>
    <row r="3" spans="1:23" ht="30.75" customHeight="1" thickTop="1">
      <c r="A3" s="5" t="s">
        <v>2</v>
      </c>
      <c r="B3" s="111" t="s">
        <v>0</v>
      </c>
      <c r="C3" s="111"/>
      <c r="D3" s="111"/>
      <c r="E3" s="111"/>
      <c r="F3" s="111"/>
      <c r="G3" s="53" t="s">
        <v>5</v>
      </c>
      <c r="H3" s="111" t="s">
        <v>154</v>
      </c>
      <c r="I3" s="111"/>
      <c r="J3" s="53" t="s">
        <v>373</v>
      </c>
      <c r="K3" s="3"/>
    </row>
    <row r="4" spans="1:23" ht="30.75" customHeight="1">
      <c r="A4" s="112">
        <v>1</v>
      </c>
      <c r="B4" s="115" t="s">
        <v>169</v>
      </c>
      <c r="C4" s="115"/>
      <c r="D4" s="115"/>
      <c r="E4" s="115"/>
      <c r="F4" s="115"/>
      <c r="G4" s="14">
        <v>1</v>
      </c>
      <c r="H4" s="96">
        <f>J105</f>
        <v>5760662.1001029992</v>
      </c>
      <c r="I4" s="96"/>
      <c r="J4" s="48">
        <f>H4*G4</f>
        <v>5760662.1001029992</v>
      </c>
      <c r="K4" s="3"/>
    </row>
    <row r="5" spans="1:23" ht="30.75" customHeight="1">
      <c r="A5" s="113"/>
      <c r="B5" s="115" t="s">
        <v>168</v>
      </c>
      <c r="C5" s="115"/>
      <c r="D5" s="115"/>
      <c r="E5" s="115"/>
      <c r="F5" s="115"/>
      <c r="G5" s="14">
        <v>1</v>
      </c>
      <c r="H5" s="96">
        <f>J108</f>
        <v>329874.12</v>
      </c>
      <c r="I5" s="96"/>
      <c r="J5" s="48">
        <f t="shared" ref="J5:J6" si="0">H5*G5</f>
        <v>329874.12</v>
      </c>
      <c r="K5" s="3"/>
    </row>
    <row r="6" spans="1:23" ht="30.75" customHeight="1">
      <c r="A6" s="114"/>
      <c r="B6" s="115" t="s">
        <v>1</v>
      </c>
      <c r="C6" s="115"/>
      <c r="D6" s="115"/>
      <c r="E6" s="115"/>
      <c r="F6" s="115"/>
      <c r="G6" s="14">
        <v>1</v>
      </c>
      <c r="H6" s="96">
        <f>J132</f>
        <v>524191.60810000001</v>
      </c>
      <c r="I6" s="96"/>
      <c r="J6" s="48">
        <f t="shared" si="0"/>
        <v>524191.60810000001</v>
      </c>
      <c r="K6" s="3"/>
    </row>
    <row r="7" spans="1:23" ht="28.5" customHeight="1">
      <c r="A7" s="76" t="s">
        <v>171</v>
      </c>
      <c r="B7" s="77"/>
      <c r="C7" s="77"/>
      <c r="D7" s="77"/>
      <c r="E7" s="77"/>
      <c r="F7" s="77"/>
      <c r="G7" s="78"/>
      <c r="H7" s="108">
        <f>H4+H5+H6</f>
        <v>6614727.8282029992</v>
      </c>
      <c r="I7" s="108"/>
      <c r="J7" s="52">
        <f>J4+J5+J6</f>
        <v>6614727.8282029992</v>
      </c>
      <c r="K7" s="3"/>
    </row>
    <row r="8" spans="1:23" ht="29.25" customHeight="1">
      <c r="A8" s="6"/>
      <c r="B8" s="6"/>
      <c r="C8" s="6"/>
      <c r="D8" s="6"/>
      <c r="E8" s="6"/>
      <c r="F8" s="109" t="s">
        <v>382</v>
      </c>
      <c r="G8" s="109"/>
      <c r="H8" s="108">
        <f>H7*0.15</f>
        <v>992209.17423044983</v>
      </c>
      <c r="I8" s="108"/>
      <c r="J8" s="108">
        <f>J7*0.15</f>
        <v>992209.17423044983</v>
      </c>
      <c r="K8" s="108"/>
    </row>
    <row r="9" spans="1:23" ht="27" customHeight="1">
      <c r="A9" s="55"/>
      <c r="B9" s="55"/>
      <c r="C9" s="55"/>
      <c r="D9" s="55"/>
      <c r="E9" s="55"/>
      <c r="F9" s="109" t="s">
        <v>383</v>
      </c>
      <c r="G9" s="109"/>
      <c r="H9" s="108">
        <f>H7+H8</f>
        <v>7606937.002433449</v>
      </c>
      <c r="I9" s="108"/>
      <c r="J9" s="108">
        <f>J7+J8</f>
        <v>7606937.002433449</v>
      </c>
      <c r="K9" s="108"/>
    </row>
    <row r="10" spans="1:23" ht="16.5" thickBot="1">
      <c r="A10" s="6"/>
      <c r="B10" s="6"/>
      <c r="C10" s="6"/>
      <c r="D10" s="6"/>
      <c r="E10" s="6"/>
      <c r="F10" s="6"/>
      <c r="G10" s="6"/>
      <c r="H10" s="6"/>
      <c r="I10" s="2"/>
      <c r="J10" s="3"/>
      <c r="K10" s="3"/>
    </row>
    <row r="11" spans="1:23" s="7" customFormat="1" ht="36.75" customHeight="1" thickTop="1">
      <c r="A11" s="8" t="s">
        <v>2</v>
      </c>
      <c r="B11" s="107" t="s">
        <v>0</v>
      </c>
      <c r="C11" s="107"/>
      <c r="D11" s="107"/>
      <c r="E11" s="107"/>
      <c r="F11" s="51" t="s">
        <v>4</v>
      </c>
      <c r="G11" s="51" t="s">
        <v>5</v>
      </c>
      <c r="H11" s="107" t="s">
        <v>6</v>
      </c>
      <c r="I11" s="107"/>
      <c r="J11" s="10" t="s">
        <v>3</v>
      </c>
    </row>
    <row r="12" spans="1:23" s="7" customFormat="1" ht="36.75" customHeight="1">
      <c r="A12" s="86" t="s">
        <v>175</v>
      </c>
      <c r="B12" s="87"/>
      <c r="C12" s="87"/>
      <c r="D12" s="87"/>
      <c r="E12" s="87"/>
      <c r="F12" s="87"/>
      <c r="G12" s="87"/>
      <c r="H12" s="87"/>
      <c r="I12" s="87"/>
      <c r="J12" s="87"/>
    </row>
    <row r="13" spans="1:23" s="7" customFormat="1" ht="36.75" customHeight="1">
      <c r="A13" s="81" t="s">
        <v>159</v>
      </c>
      <c r="B13" s="82"/>
      <c r="C13" s="82"/>
      <c r="D13" s="82"/>
      <c r="E13" s="82"/>
      <c r="F13" s="82"/>
      <c r="G13" s="82"/>
      <c r="H13" s="82"/>
      <c r="I13" s="82"/>
      <c r="J13" s="82"/>
    </row>
    <row r="14" spans="1:23" s="7" customFormat="1" ht="36.75" customHeight="1">
      <c r="A14" s="45">
        <v>1</v>
      </c>
      <c r="B14" s="97" t="s">
        <v>7</v>
      </c>
      <c r="C14" s="97"/>
      <c r="D14" s="97"/>
      <c r="E14" s="97"/>
      <c r="F14" s="47" t="s">
        <v>8</v>
      </c>
      <c r="G14" s="47">
        <v>1.6</v>
      </c>
      <c r="H14" s="84">
        <v>4096</v>
      </c>
      <c r="I14" s="84"/>
      <c r="J14" s="11">
        <f t="shared" ref="J14:J25" si="1">G14*H14</f>
        <v>6553.6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spans="1:23" s="7" customFormat="1" ht="36.75" customHeight="1">
      <c r="A15" s="45">
        <v>2</v>
      </c>
      <c r="B15" s="97" t="s">
        <v>9</v>
      </c>
      <c r="C15" s="97"/>
      <c r="D15" s="97"/>
      <c r="E15" s="97"/>
      <c r="F15" s="47" t="s">
        <v>10</v>
      </c>
      <c r="G15" s="47">
        <v>0.64</v>
      </c>
      <c r="H15" s="84">
        <v>5824</v>
      </c>
      <c r="I15" s="84"/>
      <c r="J15" s="11">
        <f t="shared" si="1"/>
        <v>3727.36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spans="1:23" s="7" customFormat="1" ht="36.75" customHeight="1">
      <c r="A16" s="45">
        <v>3</v>
      </c>
      <c r="B16" s="97" t="s">
        <v>11</v>
      </c>
      <c r="C16" s="97"/>
      <c r="D16" s="97"/>
      <c r="E16" s="97"/>
      <c r="F16" s="47" t="s">
        <v>12</v>
      </c>
      <c r="G16" s="47">
        <v>0.34</v>
      </c>
      <c r="H16" s="84">
        <v>1536</v>
      </c>
      <c r="I16" s="84"/>
      <c r="J16" s="11">
        <f t="shared" si="1"/>
        <v>522.24</v>
      </c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spans="1:23" s="7" customFormat="1" ht="36.75" customHeight="1">
      <c r="A17" s="45">
        <v>4</v>
      </c>
      <c r="B17" s="97" t="s">
        <v>13</v>
      </c>
      <c r="C17" s="97"/>
      <c r="D17" s="97"/>
      <c r="E17" s="97"/>
      <c r="F17" s="47" t="s">
        <v>12</v>
      </c>
      <c r="G17" s="47">
        <v>0.34</v>
      </c>
      <c r="H17" s="84">
        <v>768</v>
      </c>
      <c r="I17" s="84"/>
      <c r="J17" s="11">
        <f t="shared" si="1"/>
        <v>261.12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1:23" s="7" customFormat="1" ht="36.75" customHeight="1">
      <c r="A18" s="45">
        <v>5</v>
      </c>
      <c r="B18" s="97" t="s">
        <v>14</v>
      </c>
      <c r="C18" s="97"/>
      <c r="D18" s="97"/>
      <c r="E18" s="97"/>
      <c r="F18" s="47" t="s">
        <v>15</v>
      </c>
      <c r="G18" s="47">
        <v>9.2249999999999996</v>
      </c>
      <c r="H18" s="84">
        <v>4032</v>
      </c>
      <c r="I18" s="84"/>
      <c r="J18" s="11">
        <f t="shared" si="1"/>
        <v>37195.199999999997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spans="1:23" s="7" customFormat="1" ht="36.75" customHeight="1">
      <c r="A19" s="45">
        <v>6</v>
      </c>
      <c r="B19" s="97" t="s">
        <v>16</v>
      </c>
      <c r="C19" s="97"/>
      <c r="D19" s="97"/>
      <c r="E19" s="97"/>
      <c r="F19" s="47" t="s">
        <v>17</v>
      </c>
      <c r="G19" s="47">
        <v>0.5</v>
      </c>
      <c r="H19" s="84">
        <v>704</v>
      </c>
      <c r="I19" s="84"/>
      <c r="J19" s="11">
        <f t="shared" si="1"/>
        <v>352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spans="1:23" s="7" customFormat="1" ht="36.75" customHeight="1">
      <c r="A20" s="45">
        <v>7</v>
      </c>
      <c r="B20" s="97" t="s">
        <v>16</v>
      </c>
      <c r="C20" s="97"/>
      <c r="D20" s="97"/>
      <c r="E20" s="97"/>
      <c r="F20" s="47" t="s">
        <v>18</v>
      </c>
      <c r="G20" s="47">
        <v>0.25</v>
      </c>
      <c r="H20" s="84">
        <v>768</v>
      </c>
      <c r="I20" s="84"/>
      <c r="J20" s="11">
        <f t="shared" si="1"/>
        <v>192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 s="7" customFormat="1" ht="36.75" customHeight="1">
      <c r="A21" s="45">
        <v>8</v>
      </c>
      <c r="B21" s="97" t="s">
        <v>19</v>
      </c>
      <c r="C21" s="97"/>
      <c r="D21" s="97"/>
      <c r="E21" s="97"/>
      <c r="F21" s="47" t="s">
        <v>20</v>
      </c>
      <c r="G21" s="47">
        <v>1.1000000000000001</v>
      </c>
      <c r="H21" s="84">
        <v>320</v>
      </c>
      <c r="I21" s="84"/>
      <c r="J21" s="11">
        <f t="shared" si="1"/>
        <v>352</v>
      </c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spans="1:23" s="7" customFormat="1" ht="36.75" customHeight="1">
      <c r="A22" s="45">
        <v>9</v>
      </c>
      <c r="B22" s="97" t="s">
        <v>21</v>
      </c>
      <c r="C22" s="97"/>
      <c r="D22" s="97"/>
      <c r="E22" s="97"/>
      <c r="F22" s="47" t="s">
        <v>22</v>
      </c>
      <c r="G22" s="47">
        <v>1.1000000000000001</v>
      </c>
      <c r="H22" s="84">
        <v>704</v>
      </c>
      <c r="I22" s="84"/>
      <c r="J22" s="11">
        <f t="shared" si="1"/>
        <v>774.40000000000009</v>
      </c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 s="7" customFormat="1" ht="36.75" customHeight="1">
      <c r="A23" s="45">
        <v>10</v>
      </c>
      <c r="B23" s="97" t="s">
        <v>23</v>
      </c>
      <c r="C23" s="97"/>
      <c r="D23" s="97"/>
      <c r="E23" s="97"/>
      <c r="F23" s="47" t="s">
        <v>12</v>
      </c>
      <c r="G23" s="47">
        <v>11</v>
      </c>
      <c r="H23" s="84">
        <v>64</v>
      </c>
      <c r="I23" s="84"/>
      <c r="J23" s="11">
        <f t="shared" si="1"/>
        <v>704</v>
      </c>
      <c r="L23" s="38"/>
      <c r="M23" s="38"/>
      <c r="N23" s="38"/>
      <c r="O23" s="38"/>
      <c r="P23" s="106"/>
      <c r="Q23" s="106"/>
      <c r="R23" s="50"/>
      <c r="S23" s="106"/>
      <c r="T23" s="50"/>
      <c r="U23" s="38"/>
      <c r="V23" s="38"/>
      <c r="W23" s="38"/>
    </row>
    <row r="24" spans="1:23" s="7" customFormat="1" ht="36.75" customHeight="1">
      <c r="A24" s="45">
        <v>11</v>
      </c>
      <c r="B24" s="97" t="s">
        <v>24</v>
      </c>
      <c r="C24" s="97"/>
      <c r="D24" s="97"/>
      <c r="E24" s="97"/>
      <c r="F24" s="47" t="s">
        <v>12</v>
      </c>
      <c r="G24" s="47">
        <v>7.7</v>
      </c>
      <c r="H24" s="84">
        <v>320</v>
      </c>
      <c r="I24" s="84"/>
      <c r="J24" s="11">
        <f t="shared" si="1"/>
        <v>2464</v>
      </c>
      <c r="L24" s="38"/>
      <c r="M24" s="38"/>
      <c r="N24" s="38"/>
      <c r="O24" s="38"/>
      <c r="P24" s="106"/>
      <c r="Q24" s="106"/>
      <c r="R24" s="50"/>
      <c r="S24" s="106"/>
      <c r="T24" s="50"/>
      <c r="U24" s="38"/>
      <c r="V24" s="38"/>
      <c r="W24" s="38"/>
    </row>
    <row r="25" spans="1:23" s="7" customFormat="1" ht="36.75" customHeight="1">
      <c r="A25" s="45">
        <v>12</v>
      </c>
      <c r="B25" s="97" t="s">
        <v>25</v>
      </c>
      <c r="C25" s="97"/>
      <c r="D25" s="97"/>
      <c r="E25" s="97"/>
      <c r="F25" s="47" t="s">
        <v>12</v>
      </c>
      <c r="G25" s="47">
        <v>0.6</v>
      </c>
      <c r="H25" s="84">
        <v>2752</v>
      </c>
      <c r="I25" s="84"/>
      <c r="J25" s="11">
        <f t="shared" si="1"/>
        <v>1651.2</v>
      </c>
      <c r="L25" s="38"/>
      <c r="M25" s="38"/>
      <c r="N25" s="38"/>
      <c r="O25" s="38"/>
      <c r="P25" s="50"/>
      <c r="Q25" s="39"/>
      <c r="R25" s="50"/>
      <c r="S25" s="50"/>
      <c r="T25" s="39"/>
      <c r="U25" s="40"/>
      <c r="V25" s="38"/>
      <c r="W25" s="38"/>
    </row>
    <row r="26" spans="1:23" s="7" customFormat="1" ht="36.75" customHeight="1">
      <c r="A26" s="45">
        <v>13</v>
      </c>
      <c r="B26" s="105" t="s">
        <v>26</v>
      </c>
      <c r="C26" s="105"/>
      <c r="D26" s="105"/>
      <c r="E26" s="105"/>
      <c r="F26" s="9" t="s">
        <v>27</v>
      </c>
      <c r="G26" s="9">
        <v>1.2E-2</v>
      </c>
      <c r="H26" s="84">
        <v>4000</v>
      </c>
      <c r="I26" s="84"/>
      <c r="J26" s="11">
        <f>G26*H26</f>
        <v>48</v>
      </c>
      <c r="L26" s="38"/>
      <c r="M26" s="38"/>
      <c r="N26" s="38"/>
      <c r="O26" s="38"/>
      <c r="P26" s="50"/>
      <c r="Q26" s="39"/>
      <c r="R26" s="50"/>
      <c r="S26" s="50"/>
      <c r="T26" s="39"/>
      <c r="U26" s="40"/>
      <c r="V26" s="38"/>
      <c r="W26" s="38"/>
    </row>
    <row r="27" spans="1:23" s="7" customFormat="1" ht="36.75" customHeight="1">
      <c r="A27" s="45">
        <v>14</v>
      </c>
      <c r="B27" s="105" t="s">
        <v>28</v>
      </c>
      <c r="C27" s="105"/>
      <c r="D27" s="105"/>
      <c r="E27" s="105"/>
      <c r="F27" s="9" t="s">
        <v>29</v>
      </c>
      <c r="G27" s="9">
        <v>0.2</v>
      </c>
      <c r="H27" s="84">
        <v>839</v>
      </c>
      <c r="I27" s="84"/>
      <c r="J27" s="11">
        <f>G27*H27</f>
        <v>167.8</v>
      </c>
      <c r="L27" s="38"/>
      <c r="M27" s="38"/>
      <c r="N27" s="38"/>
      <c r="O27" s="38"/>
      <c r="P27" s="50"/>
      <c r="Q27" s="39"/>
      <c r="R27" s="50"/>
      <c r="S27" s="50"/>
      <c r="T27" s="39"/>
      <c r="U27" s="38"/>
      <c r="V27" s="38"/>
      <c r="W27" s="38"/>
    </row>
    <row r="28" spans="1:23" s="7" customFormat="1" ht="36.75" customHeight="1">
      <c r="A28" s="72" t="s">
        <v>140</v>
      </c>
      <c r="B28" s="73"/>
      <c r="C28" s="73"/>
      <c r="D28" s="73"/>
      <c r="E28" s="73"/>
      <c r="F28" s="73"/>
      <c r="G28" s="73"/>
      <c r="H28" s="73"/>
      <c r="I28" s="73"/>
      <c r="J28" s="41">
        <f>SUM(J14:J27)</f>
        <v>54964.92</v>
      </c>
      <c r="L28" s="38"/>
      <c r="M28" s="38"/>
      <c r="N28" s="38"/>
      <c r="O28" s="38"/>
      <c r="P28" s="50"/>
      <c r="Q28" s="39"/>
      <c r="R28" s="50"/>
      <c r="S28" s="50"/>
      <c r="T28" s="39"/>
      <c r="U28" s="38"/>
      <c r="V28" s="38"/>
      <c r="W28" s="38"/>
    </row>
    <row r="29" spans="1:23" s="38" customFormat="1" ht="36.75" customHeight="1">
      <c r="A29" s="81" t="s">
        <v>160</v>
      </c>
      <c r="B29" s="82"/>
      <c r="C29" s="82"/>
      <c r="D29" s="82"/>
      <c r="E29" s="82"/>
      <c r="F29" s="82"/>
      <c r="G29" s="82"/>
      <c r="H29" s="82"/>
      <c r="I29" s="82"/>
      <c r="J29" s="82"/>
      <c r="P29" s="50"/>
      <c r="Q29" s="39"/>
      <c r="R29" s="50"/>
      <c r="S29" s="50"/>
      <c r="T29" s="39"/>
    </row>
    <row r="30" spans="1:23" s="7" customFormat="1" ht="36.75" customHeight="1">
      <c r="A30" s="45">
        <v>15</v>
      </c>
      <c r="B30" s="97" t="s">
        <v>30</v>
      </c>
      <c r="C30" s="97"/>
      <c r="D30" s="97"/>
      <c r="E30" s="97"/>
      <c r="F30" s="47" t="s">
        <v>31</v>
      </c>
      <c r="G30" s="47">
        <v>16</v>
      </c>
      <c r="H30" s="84">
        <v>1988.2349999999999</v>
      </c>
      <c r="I30" s="84"/>
      <c r="J30" s="48">
        <f t="shared" ref="J30:J35" si="2">G30*H30</f>
        <v>31811.759999999998</v>
      </c>
      <c r="L30" s="38"/>
      <c r="M30" s="38"/>
      <c r="N30" s="38"/>
      <c r="O30" s="38"/>
      <c r="P30" s="50"/>
      <c r="Q30" s="39"/>
      <c r="R30" s="50"/>
      <c r="S30" s="50"/>
      <c r="T30" s="39"/>
      <c r="U30" s="38"/>
      <c r="V30" s="38"/>
      <c r="W30" s="38"/>
    </row>
    <row r="31" spans="1:23" s="7" customFormat="1" ht="36.75" customHeight="1">
      <c r="A31" s="45">
        <v>16</v>
      </c>
      <c r="B31" s="97" t="s">
        <v>32</v>
      </c>
      <c r="C31" s="97"/>
      <c r="D31" s="97"/>
      <c r="E31" s="97"/>
      <c r="F31" s="47" t="s">
        <v>33</v>
      </c>
      <c r="G31" s="47">
        <v>4</v>
      </c>
      <c r="H31" s="84">
        <v>65</v>
      </c>
      <c r="I31" s="84"/>
      <c r="J31" s="48">
        <f t="shared" si="2"/>
        <v>260</v>
      </c>
      <c r="L31" s="38"/>
      <c r="M31" s="38"/>
      <c r="N31" s="38"/>
      <c r="O31" s="38"/>
      <c r="P31" s="50"/>
      <c r="Q31" s="39"/>
      <c r="R31" s="50"/>
      <c r="S31" s="50"/>
      <c r="T31" s="39"/>
      <c r="U31" s="38"/>
      <c r="V31" s="38"/>
      <c r="W31" s="38"/>
    </row>
    <row r="32" spans="1:23" s="7" customFormat="1" ht="36.75" customHeight="1">
      <c r="A32" s="45">
        <v>17</v>
      </c>
      <c r="B32" s="79" t="s">
        <v>34</v>
      </c>
      <c r="C32" s="79"/>
      <c r="D32" s="79"/>
      <c r="E32" s="79"/>
      <c r="F32" s="47" t="s">
        <v>35</v>
      </c>
      <c r="G32" s="47">
        <v>4</v>
      </c>
      <c r="H32" s="84">
        <v>35907.524100000002</v>
      </c>
      <c r="I32" s="84"/>
      <c r="J32" s="48">
        <f t="shared" si="2"/>
        <v>143630.09640000001</v>
      </c>
      <c r="L32" s="38"/>
      <c r="M32" s="38"/>
      <c r="N32" s="38"/>
      <c r="O32" s="38"/>
      <c r="P32" s="50"/>
      <c r="Q32" s="39"/>
      <c r="R32" s="50"/>
      <c r="S32" s="50"/>
      <c r="T32" s="39"/>
      <c r="U32" s="38"/>
      <c r="V32" s="38"/>
      <c r="W32" s="38"/>
    </row>
    <row r="33" spans="1:23" s="7" customFormat="1" ht="36.75" customHeight="1">
      <c r="A33" s="45">
        <v>18</v>
      </c>
      <c r="B33" s="88" t="s">
        <v>36</v>
      </c>
      <c r="C33" s="89"/>
      <c r="D33" s="89"/>
      <c r="E33" s="90"/>
      <c r="F33" s="47" t="s">
        <v>37</v>
      </c>
      <c r="G33" s="47">
        <v>4</v>
      </c>
      <c r="H33" s="103">
        <v>15468.4683</v>
      </c>
      <c r="I33" s="104"/>
      <c r="J33" s="48">
        <f t="shared" si="2"/>
        <v>61873.873200000002</v>
      </c>
      <c r="L33" s="38"/>
      <c r="M33" s="38"/>
      <c r="N33" s="38"/>
      <c r="O33" s="38"/>
      <c r="P33" s="50"/>
      <c r="Q33" s="39"/>
      <c r="R33" s="50"/>
      <c r="S33" s="50"/>
      <c r="T33" s="39"/>
      <c r="U33" s="38"/>
      <c r="V33" s="38"/>
      <c r="W33" s="38"/>
    </row>
    <row r="34" spans="1:23" s="7" customFormat="1" ht="36.75" customHeight="1">
      <c r="A34" s="45">
        <v>19</v>
      </c>
      <c r="B34" s="88" t="s">
        <v>379</v>
      </c>
      <c r="C34" s="89"/>
      <c r="D34" s="89"/>
      <c r="E34" s="90"/>
      <c r="F34" s="47" t="s">
        <v>12</v>
      </c>
      <c r="G34" s="47">
        <v>1</v>
      </c>
      <c r="H34" s="103">
        <v>142735.39064999999</v>
      </c>
      <c r="I34" s="104"/>
      <c r="J34" s="48">
        <f t="shared" si="2"/>
        <v>142735.39064999999</v>
      </c>
      <c r="L34" s="38"/>
      <c r="M34" s="38"/>
      <c r="N34" s="38"/>
      <c r="O34" s="38"/>
      <c r="P34" s="50"/>
      <c r="Q34" s="39"/>
      <c r="R34" s="50"/>
      <c r="S34" s="50"/>
      <c r="T34" s="39"/>
      <c r="U34" s="38"/>
      <c r="V34" s="38"/>
      <c r="W34" s="38"/>
    </row>
    <row r="35" spans="1:23" s="7" customFormat="1" ht="36.75" customHeight="1">
      <c r="A35" s="45">
        <v>20</v>
      </c>
      <c r="B35" s="88" t="s">
        <v>376</v>
      </c>
      <c r="C35" s="89"/>
      <c r="D35" s="89"/>
      <c r="E35" s="90"/>
      <c r="F35" s="47" t="s">
        <v>12</v>
      </c>
      <c r="G35" s="47">
        <v>1</v>
      </c>
      <c r="H35" s="103">
        <v>281262.70785599999</v>
      </c>
      <c r="I35" s="104"/>
      <c r="J35" s="48">
        <f t="shared" si="2"/>
        <v>281262.70785599999</v>
      </c>
      <c r="L35" s="38"/>
      <c r="M35" s="38"/>
      <c r="N35" s="38"/>
      <c r="O35" s="38"/>
      <c r="P35" s="50"/>
      <c r="Q35" s="39"/>
      <c r="R35" s="50"/>
      <c r="S35" s="50"/>
      <c r="T35" s="39"/>
      <c r="U35" s="38"/>
      <c r="V35" s="38"/>
      <c r="W35" s="38"/>
    </row>
    <row r="36" spans="1:23" s="7" customFormat="1" ht="36.75" customHeight="1">
      <c r="A36" s="93">
        <v>21</v>
      </c>
      <c r="B36" s="79" t="s">
        <v>40</v>
      </c>
      <c r="C36" s="79" t="s">
        <v>41</v>
      </c>
      <c r="D36" s="79"/>
      <c r="E36" s="79"/>
      <c r="F36" s="47" t="s">
        <v>42</v>
      </c>
      <c r="G36" s="47">
        <v>2</v>
      </c>
      <c r="H36" s="84">
        <v>24654.114000000001</v>
      </c>
      <c r="I36" s="84"/>
      <c r="J36" s="96">
        <f>H36*G36</f>
        <v>49308.228000000003</v>
      </c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 spans="1:23" s="7" customFormat="1" ht="36.75" customHeight="1">
      <c r="A37" s="93"/>
      <c r="B37" s="79"/>
      <c r="C37" s="79" t="s">
        <v>43</v>
      </c>
      <c r="D37" s="79"/>
      <c r="E37" s="79"/>
      <c r="F37" s="47" t="s">
        <v>44</v>
      </c>
      <c r="G37" s="47">
        <v>4</v>
      </c>
      <c r="H37" s="84"/>
      <c r="I37" s="84"/>
      <c r="J37" s="96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</row>
    <row r="38" spans="1:23" s="7" customFormat="1" ht="36.75" customHeight="1">
      <c r="A38" s="93"/>
      <c r="B38" s="79"/>
      <c r="C38" s="79" t="s">
        <v>45</v>
      </c>
      <c r="D38" s="79"/>
      <c r="E38" s="79"/>
      <c r="F38" s="47" t="s">
        <v>46</v>
      </c>
      <c r="G38" s="47">
        <v>4</v>
      </c>
      <c r="H38" s="84"/>
      <c r="I38" s="84"/>
      <c r="J38" s="96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 s="7" customFormat="1" ht="36.75" customHeight="1">
      <c r="A39" s="45">
        <v>22</v>
      </c>
      <c r="B39" s="85" t="s">
        <v>47</v>
      </c>
      <c r="C39" s="85"/>
      <c r="D39" s="85"/>
      <c r="E39" s="85"/>
      <c r="F39" s="47" t="s">
        <v>48</v>
      </c>
      <c r="G39" s="47">
        <v>1</v>
      </c>
      <c r="H39" s="84">
        <v>23238.490679999999</v>
      </c>
      <c r="I39" s="84"/>
      <c r="J39" s="48">
        <f t="shared" ref="J39:J64" si="3">G39*H39</f>
        <v>23238.490679999999</v>
      </c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</row>
    <row r="40" spans="1:23" s="7" customFormat="1" ht="36.75" customHeight="1">
      <c r="A40" s="45">
        <v>23</v>
      </c>
      <c r="B40" s="79" t="s">
        <v>49</v>
      </c>
      <c r="C40" s="79"/>
      <c r="D40" s="79"/>
      <c r="E40" s="79"/>
      <c r="F40" s="47" t="s">
        <v>50</v>
      </c>
      <c r="G40" s="47">
        <v>1</v>
      </c>
      <c r="H40" s="84">
        <v>130487.86305</v>
      </c>
      <c r="I40" s="84"/>
      <c r="J40" s="48">
        <f t="shared" si="3"/>
        <v>130487.86305</v>
      </c>
    </row>
    <row r="41" spans="1:23" s="7" customFormat="1" ht="36.75" customHeight="1">
      <c r="A41" s="45">
        <v>24</v>
      </c>
      <c r="B41" s="88" t="s">
        <v>51</v>
      </c>
      <c r="C41" s="89"/>
      <c r="D41" s="89"/>
      <c r="E41" s="90"/>
      <c r="F41" s="47" t="s">
        <v>52</v>
      </c>
      <c r="G41" s="47">
        <v>1</v>
      </c>
      <c r="H41" s="103">
        <v>13917.645</v>
      </c>
      <c r="I41" s="104"/>
      <c r="J41" s="48">
        <f t="shared" si="3"/>
        <v>13917.645</v>
      </c>
    </row>
    <row r="42" spans="1:23" s="7" customFormat="1" ht="36.75" customHeight="1">
      <c r="A42" s="45">
        <v>25</v>
      </c>
      <c r="B42" s="97" t="s">
        <v>55</v>
      </c>
      <c r="C42" s="97"/>
      <c r="D42" s="97"/>
      <c r="E42" s="97"/>
      <c r="F42" s="47" t="s">
        <v>56</v>
      </c>
      <c r="G42" s="47">
        <v>14</v>
      </c>
      <c r="H42" s="84">
        <v>11.929410000000001</v>
      </c>
      <c r="I42" s="84"/>
      <c r="J42" s="48">
        <f t="shared" si="3"/>
        <v>167.01174</v>
      </c>
    </row>
    <row r="43" spans="1:23" s="7" customFormat="1" ht="36.75" customHeight="1">
      <c r="A43" s="45">
        <v>26</v>
      </c>
      <c r="B43" s="97" t="s">
        <v>57</v>
      </c>
      <c r="C43" s="97"/>
      <c r="D43" s="97"/>
      <c r="E43" s="97"/>
      <c r="F43" s="47" t="s">
        <v>58</v>
      </c>
      <c r="G43" s="47">
        <v>60</v>
      </c>
      <c r="H43" s="84">
        <v>11.929410000000001</v>
      </c>
      <c r="I43" s="84"/>
      <c r="J43" s="48">
        <f t="shared" si="3"/>
        <v>715.76460000000009</v>
      </c>
    </row>
    <row r="44" spans="1:23" s="7" customFormat="1" ht="36.75" customHeight="1">
      <c r="A44" s="45">
        <v>27</v>
      </c>
      <c r="B44" s="97" t="s">
        <v>59</v>
      </c>
      <c r="C44" s="97"/>
      <c r="D44" s="97"/>
      <c r="E44" s="97"/>
      <c r="F44" s="47" t="s">
        <v>60</v>
      </c>
      <c r="G44" s="47">
        <v>22</v>
      </c>
      <c r="H44" s="84">
        <v>11.929410000000001</v>
      </c>
      <c r="I44" s="84"/>
      <c r="J44" s="48">
        <f t="shared" si="3"/>
        <v>262.44702000000001</v>
      </c>
    </row>
    <row r="45" spans="1:23" s="7" customFormat="1" ht="36.75" customHeight="1">
      <c r="A45" s="45">
        <v>28</v>
      </c>
      <c r="B45" s="79" t="s">
        <v>61</v>
      </c>
      <c r="C45" s="79"/>
      <c r="D45" s="79"/>
      <c r="E45" s="79"/>
      <c r="F45" s="47" t="s">
        <v>62</v>
      </c>
      <c r="G45" s="47">
        <v>4</v>
      </c>
      <c r="H45" s="84">
        <v>20.677644000000001</v>
      </c>
      <c r="I45" s="84"/>
      <c r="J45" s="48">
        <f t="shared" si="3"/>
        <v>82.710576000000003</v>
      </c>
    </row>
    <row r="46" spans="1:23" s="7" customFormat="1" ht="36.75" customHeight="1">
      <c r="A46" s="45">
        <v>29</v>
      </c>
      <c r="B46" s="97" t="s">
        <v>63</v>
      </c>
      <c r="C46" s="97"/>
      <c r="D46" s="97"/>
      <c r="E46" s="97"/>
      <c r="F46" s="47" t="s">
        <v>64</v>
      </c>
      <c r="G46" s="47">
        <v>2</v>
      </c>
      <c r="H46" s="84">
        <v>11.929410000000001</v>
      </c>
      <c r="I46" s="84"/>
      <c r="J46" s="48">
        <f t="shared" si="3"/>
        <v>23.858820000000001</v>
      </c>
    </row>
    <row r="47" spans="1:23" s="7" customFormat="1" ht="36.75" customHeight="1">
      <c r="A47" s="45">
        <v>30</v>
      </c>
      <c r="B47" s="97" t="s">
        <v>65</v>
      </c>
      <c r="C47" s="97"/>
      <c r="D47" s="97"/>
      <c r="E47" s="97"/>
      <c r="F47" s="47" t="s">
        <v>66</v>
      </c>
      <c r="G47" s="47">
        <v>8</v>
      </c>
      <c r="H47" s="84">
        <v>11.929410000000001</v>
      </c>
      <c r="I47" s="84"/>
      <c r="J47" s="48">
        <f t="shared" si="3"/>
        <v>95.435280000000006</v>
      </c>
    </row>
    <row r="48" spans="1:23" s="7" customFormat="1" ht="36.75" customHeight="1">
      <c r="A48" s="45">
        <v>31</v>
      </c>
      <c r="B48" s="97" t="s">
        <v>67</v>
      </c>
      <c r="C48" s="97"/>
      <c r="D48" s="97"/>
      <c r="E48" s="97"/>
      <c r="F48" s="47" t="s">
        <v>68</v>
      </c>
      <c r="G48" s="47">
        <v>4</v>
      </c>
      <c r="H48" s="84">
        <v>21.671761499999999</v>
      </c>
      <c r="I48" s="84"/>
      <c r="J48" s="48">
        <f t="shared" si="3"/>
        <v>86.687045999999995</v>
      </c>
    </row>
    <row r="49" spans="1:10" s="7" customFormat="1" ht="36.75" customHeight="1">
      <c r="A49" s="45">
        <v>32</v>
      </c>
      <c r="B49" s="97" t="s">
        <v>69</v>
      </c>
      <c r="C49" s="97"/>
      <c r="D49" s="97"/>
      <c r="E49" s="97"/>
      <c r="F49" s="47" t="s">
        <v>70</v>
      </c>
      <c r="G49" s="47">
        <v>4</v>
      </c>
      <c r="H49" s="84">
        <v>11.929410000000001</v>
      </c>
      <c r="I49" s="84"/>
      <c r="J49" s="48">
        <f t="shared" si="3"/>
        <v>47.717640000000003</v>
      </c>
    </row>
    <row r="50" spans="1:10" s="7" customFormat="1" ht="36.75" customHeight="1">
      <c r="A50" s="45">
        <v>33</v>
      </c>
      <c r="B50" s="97" t="s">
        <v>71</v>
      </c>
      <c r="C50" s="97"/>
      <c r="D50" s="97"/>
      <c r="E50" s="97"/>
      <c r="F50" s="47" t="s">
        <v>72</v>
      </c>
      <c r="G50" s="47">
        <v>4</v>
      </c>
      <c r="H50" s="84">
        <v>11.929410000000001</v>
      </c>
      <c r="I50" s="84"/>
      <c r="J50" s="48">
        <f t="shared" si="3"/>
        <v>47.717640000000003</v>
      </c>
    </row>
    <row r="51" spans="1:10" s="7" customFormat="1" ht="36.75" customHeight="1">
      <c r="A51" s="45">
        <v>34</v>
      </c>
      <c r="B51" s="79" t="s">
        <v>73</v>
      </c>
      <c r="C51" s="79"/>
      <c r="D51" s="79"/>
      <c r="E51" s="79"/>
      <c r="F51" s="47" t="s">
        <v>74</v>
      </c>
      <c r="G51" s="47">
        <v>0.25</v>
      </c>
      <c r="H51" s="84">
        <v>795.29399999999998</v>
      </c>
      <c r="I51" s="84"/>
      <c r="J51" s="48">
        <f t="shared" si="3"/>
        <v>198.8235</v>
      </c>
    </row>
    <row r="52" spans="1:10" s="7" customFormat="1" ht="36.75" customHeight="1">
      <c r="A52" s="45">
        <v>35</v>
      </c>
      <c r="B52" s="79" t="s">
        <v>75</v>
      </c>
      <c r="C52" s="79"/>
      <c r="D52" s="79"/>
      <c r="E52" s="79"/>
      <c r="F52" s="47" t="s">
        <v>76</v>
      </c>
      <c r="G52" s="47">
        <v>0.25</v>
      </c>
      <c r="H52" s="84">
        <v>795.29399999999998</v>
      </c>
      <c r="I52" s="84"/>
      <c r="J52" s="48">
        <f t="shared" si="3"/>
        <v>198.8235</v>
      </c>
    </row>
    <row r="53" spans="1:10" s="7" customFormat="1" ht="36.75" customHeight="1">
      <c r="A53" s="45">
        <v>36</v>
      </c>
      <c r="B53" s="79" t="s">
        <v>77</v>
      </c>
      <c r="C53" s="79"/>
      <c r="D53" s="79"/>
      <c r="E53" s="79"/>
      <c r="F53" s="47" t="s">
        <v>78</v>
      </c>
      <c r="G53" s="47">
        <v>0.5</v>
      </c>
      <c r="H53" s="84">
        <v>2783.529</v>
      </c>
      <c r="I53" s="84"/>
      <c r="J53" s="48">
        <f t="shared" si="3"/>
        <v>1391.7645</v>
      </c>
    </row>
    <row r="54" spans="1:10" s="7" customFormat="1" ht="36.75" customHeight="1">
      <c r="A54" s="45">
        <v>37</v>
      </c>
      <c r="B54" s="79" t="s">
        <v>79</v>
      </c>
      <c r="C54" s="79"/>
      <c r="D54" s="79"/>
      <c r="E54" s="79"/>
      <c r="F54" s="47" t="s">
        <v>80</v>
      </c>
      <c r="G54" s="47">
        <v>0.15</v>
      </c>
      <c r="H54" s="84">
        <v>795.29399999999998</v>
      </c>
      <c r="I54" s="84"/>
      <c r="J54" s="48">
        <f t="shared" si="3"/>
        <v>119.29409999999999</v>
      </c>
    </row>
    <row r="55" spans="1:10" s="7" customFormat="1" ht="36.75" customHeight="1">
      <c r="A55" s="45">
        <v>38</v>
      </c>
      <c r="B55" s="79" t="s">
        <v>81</v>
      </c>
      <c r="C55" s="79"/>
      <c r="D55" s="79"/>
      <c r="E55" s="79"/>
      <c r="F55" s="47" t="s">
        <v>82</v>
      </c>
      <c r="G55" s="47">
        <v>0.15</v>
      </c>
      <c r="H55" s="84">
        <v>795.29399999999998</v>
      </c>
      <c r="I55" s="84"/>
      <c r="J55" s="48">
        <f t="shared" si="3"/>
        <v>119.29409999999999</v>
      </c>
    </row>
    <row r="56" spans="1:10" s="7" customFormat="1" ht="36.75" customHeight="1">
      <c r="A56" s="45">
        <v>39</v>
      </c>
      <c r="B56" s="79" t="s">
        <v>83</v>
      </c>
      <c r="C56" s="79"/>
      <c r="D56" s="79"/>
      <c r="E56" s="79"/>
      <c r="F56" s="47" t="s">
        <v>39</v>
      </c>
      <c r="G56" s="47">
        <v>0.5</v>
      </c>
      <c r="H56" s="84">
        <v>1292.35275</v>
      </c>
      <c r="I56" s="84"/>
      <c r="J56" s="48">
        <f t="shared" si="3"/>
        <v>646.17637500000001</v>
      </c>
    </row>
    <row r="57" spans="1:10" s="7" customFormat="1" ht="36.75" customHeight="1">
      <c r="A57" s="45">
        <v>40</v>
      </c>
      <c r="B57" s="97" t="s">
        <v>84</v>
      </c>
      <c r="C57" s="97"/>
      <c r="D57" s="97"/>
      <c r="E57" s="97"/>
      <c r="F57" s="47" t="s">
        <v>85</v>
      </c>
      <c r="G57" s="47">
        <v>20</v>
      </c>
      <c r="H57" s="84">
        <f>596.4705/2</f>
        <v>298.23525000000001</v>
      </c>
      <c r="I57" s="84"/>
      <c r="J57" s="48">
        <f t="shared" si="3"/>
        <v>5964.7049999999999</v>
      </c>
    </row>
    <row r="58" spans="1:10" s="7" customFormat="1" ht="36.75" customHeight="1">
      <c r="A58" s="45">
        <v>41</v>
      </c>
      <c r="B58" s="97" t="s">
        <v>86</v>
      </c>
      <c r="C58" s="97"/>
      <c r="D58" s="97"/>
      <c r="E58" s="97"/>
      <c r="F58" s="47" t="s">
        <v>87</v>
      </c>
      <c r="G58" s="47">
        <v>12</v>
      </c>
      <c r="H58" s="84">
        <f>596.4705/2</f>
        <v>298.23525000000001</v>
      </c>
      <c r="I58" s="84"/>
      <c r="J58" s="48">
        <f t="shared" si="3"/>
        <v>3578.8230000000003</v>
      </c>
    </row>
    <row r="59" spans="1:10" s="7" customFormat="1" ht="36.75" customHeight="1">
      <c r="A59" s="45">
        <v>42</v>
      </c>
      <c r="B59" s="97" t="s">
        <v>88</v>
      </c>
      <c r="C59" s="97"/>
      <c r="D59" s="97"/>
      <c r="E59" s="97"/>
      <c r="F59" s="47" t="s">
        <v>89</v>
      </c>
      <c r="G59" s="47">
        <v>2</v>
      </c>
      <c r="H59" s="84">
        <f>795.294/2</f>
        <v>397.64699999999999</v>
      </c>
      <c r="I59" s="84"/>
      <c r="J59" s="48">
        <f t="shared" si="3"/>
        <v>795.29399999999998</v>
      </c>
    </row>
    <row r="60" spans="1:10" s="7" customFormat="1" ht="36.75" customHeight="1">
      <c r="A60" s="45">
        <v>43</v>
      </c>
      <c r="B60" s="97" t="s">
        <v>90</v>
      </c>
      <c r="C60" s="97"/>
      <c r="D60" s="97"/>
      <c r="E60" s="97"/>
      <c r="F60" s="47" t="s">
        <v>91</v>
      </c>
      <c r="G60" s="47">
        <v>2</v>
      </c>
      <c r="H60" s="84">
        <f>795.294/2</f>
        <v>397.64699999999999</v>
      </c>
      <c r="I60" s="84"/>
      <c r="J60" s="48">
        <f t="shared" si="3"/>
        <v>795.29399999999998</v>
      </c>
    </row>
    <row r="61" spans="1:10" s="7" customFormat="1" ht="36.75" customHeight="1">
      <c r="A61" s="45">
        <v>44</v>
      </c>
      <c r="B61" s="97" t="s">
        <v>92</v>
      </c>
      <c r="C61" s="97"/>
      <c r="D61" s="97"/>
      <c r="E61" s="97"/>
      <c r="F61" s="47" t="s">
        <v>93</v>
      </c>
      <c r="G61" s="47">
        <v>2</v>
      </c>
      <c r="H61" s="84">
        <f>397.647/2</f>
        <v>198.8235</v>
      </c>
      <c r="I61" s="84"/>
      <c r="J61" s="48">
        <f t="shared" si="3"/>
        <v>397.64699999999999</v>
      </c>
    </row>
    <row r="62" spans="1:10" s="7" customFormat="1" ht="36.75" customHeight="1">
      <c r="A62" s="45">
        <v>45</v>
      </c>
      <c r="B62" s="97" t="s">
        <v>94</v>
      </c>
      <c r="C62" s="97"/>
      <c r="D62" s="97"/>
      <c r="E62" s="97"/>
      <c r="F62" s="47" t="s">
        <v>95</v>
      </c>
      <c r="G62" s="47">
        <v>2</v>
      </c>
      <c r="H62" s="84">
        <f>397.647/2</f>
        <v>198.8235</v>
      </c>
      <c r="I62" s="84"/>
      <c r="J62" s="48">
        <f t="shared" si="3"/>
        <v>397.64699999999999</v>
      </c>
    </row>
    <row r="63" spans="1:10" s="7" customFormat="1" ht="36.75" customHeight="1">
      <c r="A63" s="45">
        <v>46</v>
      </c>
      <c r="B63" s="79" t="s">
        <v>96</v>
      </c>
      <c r="C63" s="79"/>
      <c r="D63" s="79"/>
      <c r="E63" s="79"/>
      <c r="F63" s="47" t="s">
        <v>97</v>
      </c>
      <c r="G63" s="47">
        <v>1</v>
      </c>
      <c r="H63" s="84">
        <v>795.29399999999998</v>
      </c>
      <c r="I63" s="84"/>
      <c r="J63" s="48">
        <f t="shared" si="3"/>
        <v>795.29399999999998</v>
      </c>
    </row>
    <row r="64" spans="1:10" s="7" customFormat="1" ht="36.75" customHeight="1">
      <c r="A64" s="45">
        <v>47</v>
      </c>
      <c r="B64" s="79" t="s">
        <v>98</v>
      </c>
      <c r="C64" s="79"/>
      <c r="D64" s="79"/>
      <c r="E64" s="79"/>
      <c r="F64" s="47" t="s">
        <v>99</v>
      </c>
      <c r="G64" s="47">
        <v>0.3</v>
      </c>
      <c r="H64" s="84">
        <v>1988.2349999999999</v>
      </c>
      <c r="I64" s="84"/>
      <c r="J64" s="48">
        <f t="shared" si="3"/>
        <v>596.4704999999999</v>
      </c>
    </row>
    <row r="65" spans="1:10" s="7" customFormat="1" ht="36.75" customHeight="1">
      <c r="A65" s="72" t="s">
        <v>141</v>
      </c>
      <c r="B65" s="73"/>
      <c r="C65" s="73"/>
      <c r="D65" s="73"/>
      <c r="E65" s="73"/>
      <c r="F65" s="73"/>
      <c r="G65" s="73"/>
      <c r="H65" s="73"/>
      <c r="I65" s="73"/>
      <c r="J65" s="13">
        <f>SUM(J30:J64)</f>
        <v>896050.75577300054</v>
      </c>
    </row>
    <row r="66" spans="1:10" s="7" customFormat="1" ht="36.75" customHeight="1">
      <c r="A66" s="81" t="s">
        <v>161</v>
      </c>
      <c r="B66" s="82"/>
      <c r="C66" s="82"/>
      <c r="D66" s="82"/>
      <c r="E66" s="82"/>
      <c r="F66" s="82"/>
      <c r="G66" s="82"/>
      <c r="H66" s="82"/>
      <c r="I66" s="82"/>
      <c r="J66" s="82"/>
    </row>
    <row r="67" spans="1:10" s="7" customFormat="1" ht="36.75" customHeight="1">
      <c r="A67" s="93">
        <v>48</v>
      </c>
      <c r="B67" s="79" t="s">
        <v>102</v>
      </c>
      <c r="C67" s="79" t="s">
        <v>103</v>
      </c>
      <c r="D67" s="79"/>
      <c r="E67" s="79"/>
      <c r="F67" s="47" t="s">
        <v>12</v>
      </c>
      <c r="G67" s="47">
        <v>1</v>
      </c>
      <c r="H67" s="84">
        <v>7468.32</v>
      </c>
      <c r="I67" s="84"/>
      <c r="J67" s="48">
        <f>H67*G67</f>
        <v>7468.32</v>
      </c>
    </row>
    <row r="68" spans="1:10" s="7" customFormat="1" ht="36.75" customHeight="1">
      <c r="A68" s="93"/>
      <c r="B68" s="79"/>
      <c r="C68" s="79" t="s">
        <v>104</v>
      </c>
      <c r="D68" s="79"/>
      <c r="E68" s="79"/>
      <c r="F68" s="47" t="s">
        <v>12</v>
      </c>
      <c r="G68" s="47">
        <v>1</v>
      </c>
      <c r="H68" s="84">
        <v>7089.97</v>
      </c>
      <c r="I68" s="84"/>
      <c r="J68" s="48">
        <f t="shared" ref="J68:J74" si="4">H68*G68</f>
        <v>7089.97</v>
      </c>
    </row>
    <row r="69" spans="1:10" s="7" customFormat="1" ht="36.75" customHeight="1">
      <c r="A69" s="93"/>
      <c r="B69" s="79"/>
      <c r="C69" s="79" t="s">
        <v>105</v>
      </c>
      <c r="D69" s="79"/>
      <c r="E69" s="79"/>
      <c r="F69" s="47" t="s">
        <v>12</v>
      </c>
      <c r="G69" s="47">
        <v>4</v>
      </c>
      <c r="H69" s="84">
        <v>1360.35</v>
      </c>
      <c r="I69" s="84"/>
      <c r="J69" s="48">
        <f t="shared" si="4"/>
        <v>5441.4</v>
      </c>
    </row>
    <row r="70" spans="1:10" s="7" customFormat="1" ht="36.75" customHeight="1">
      <c r="A70" s="93"/>
      <c r="B70" s="79"/>
      <c r="C70" s="79" t="s">
        <v>106</v>
      </c>
      <c r="D70" s="79"/>
      <c r="E70" s="79"/>
      <c r="F70" s="47" t="s">
        <v>12</v>
      </c>
      <c r="G70" s="47">
        <v>4</v>
      </c>
      <c r="H70" s="84">
        <v>1279.44</v>
      </c>
      <c r="I70" s="84"/>
      <c r="J70" s="48">
        <f t="shared" si="4"/>
        <v>5117.76</v>
      </c>
    </row>
    <row r="71" spans="1:10" s="7" customFormat="1" ht="36.75" customHeight="1">
      <c r="A71" s="93"/>
      <c r="B71" s="79"/>
      <c r="C71" s="79" t="s">
        <v>107</v>
      </c>
      <c r="D71" s="79"/>
      <c r="E71" s="79"/>
      <c r="F71" s="47" t="s">
        <v>12</v>
      </c>
      <c r="G71" s="47">
        <v>1</v>
      </c>
      <c r="H71" s="84">
        <v>2072.8200000000002</v>
      </c>
      <c r="I71" s="84"/>
      <c r="J71" s="48">
        <f t="shared" si="4"/>
        <v>2072.8200000000002</v>
      </c>
    </row>
    <row r="72" spans="1:10" s="7" customFormat="1" ht="36.75" customHeight="1">
      <c r="A72" s="93"/>
      <c r="B72" s="79"/>
      <c r="C72" s="79" t="s">
        <v>108</v>
      </c>
      <c r="D72" s="79"/>
      <c r="E72" s="79"/>
      <c r="F72" s="47" t="s">
        <v>12</v>
      </c>
      <c r="G72" s="47">
        <v>1</v>
      </c>
      <c r="H72" s="84">
        <v>1175.54</v>
      </c>
      <c r="I72" s="84"/>
      <c r="J72" s="48">
        <f t="shared" si="4"/>
        <v>1175.54</v>
      </c>
    </row>
    <row r="73" spans="1:10" s="7" customFormat="1" ht="36.75" customHeight="1">
      <c r="A73" s="93"/>
      <c r="B73" s="79"/>
      <c r="C73" s="79" t="s">
        <v>109</v>
      </c>
      <c r="D73" s="79"/>
      <c r="E73" s="79"/>
      <c r="F73" s="47" t="s">
        <v>12</v>
      </c>
      <c r="G73" s="47">
        <v>1</v>
      </c>
      <c r="H73" s="84">
        <v>2091.98</v>
      </c>
      <c r="I73" s="84"/>
      <c r="J73" s="48">
        <f t="shared" si="4"/>
        <v>2091.98</v>
      </c>
    </row>
    <row r="74" spans="1:10" s="7" customFormat="1" ht="36.75" customHeight="1">
      <c r="A74" s="93"/>
      <c r="B74" s="79"/>
      <c r="C74" s="79" t="s">
        <v>110</v>
      </c>
      <c r="D74" s="79"/>
      <c r="E74" s="79"/>
      <c r="F74" s="47" t="s">
        <v>12</v>
      </c>
      <c r="G74" s="47">
        <v>1</v>
      </c>
      <c r="H74" s="84">
        <v>1893.55</v>
      </c>
      <c r="I74" s="84"/>
      <c r="J74" s="48">
        <f t="shared" si="4"/>
        <v>1893.55</v>
      </c>
    </row>
    <row r="75" spans="1:10" s="7" customFormat="1" ht="36.75" customHeight="1">
      <c r="A75" s="72" t="s">
        <v>142</v>
      </c>
      <c r="B75" s="73"/>
      <c r="C75" s="73"/>
      <c r="D75" s="73"/>
      <c r="E75" s="73"/>
      <c r="F75" s="73"/>
      <c r="G75" s="73"/>
      <c r="H75" s="73"/>
      <c r="I75" s="73"/>
      <c r="J75" s="13">
        <f>SUM(J67:J74)</f>
        <v>32351.340000000004</v>
      </c>
    </row>
    <row r="76" spans="1:10" s="7" customFormat="1" ht="36.75" customHeight="1">
      <c r="A76" s="81" t="s">
        <v>167</v>
      </c>
      <c r="B76" s="82"/>
      <c r="C76" s="82"/>
      <c r="D76" s="82"/>
      <c r="E76" s="82"/>
      <c r="F76" s="82"/>
      <c r="G76" s="82"/>
      <c r="H76" s="82"/>
      <c r="I76" s="82"/>
      <c r="J76" s="82"/>
    </row>
    <row r="77" spans="1:10" s="7" customFormat="1" ht="36.75" customHeight="1">
      <c r="A77" s="45">
        <v>49</v>
      </c>
      <c r="B77" s="100" t="s">
        <v>378</v>
      </c>
      <c r="C77" s="101"/>
      <c r="D77" s="101"/>
      <c r="E77" s="102"/>
      <c r="F77" s="47" t="s">
        <v>12</v>
      </c>
      <c r="G77" s="47">
        <v>1</v>
      </c>
      <c r="H77" s="103">
        <f>11308.89*226*1.53*1.15</f>
        <v>4496946.1818299992</v>
      </c>
      <c r="I77" s="104"/>
      <c r="J77" s="48">
        <f>H77*G77</f>
        <v>4496946.1818299992</v>
      </c>
    </row>
    <row r="78" spans="1:10" s="7" customFormat="1" ht="36.75" customHeight="1">
      <c r="A78" s="72" t="s">
        <v>163</v>
      </c>
      <c r="B78" s="73"/>
      <c r="C78" s="73"/>
      <c r="D78" s="73"/>
      <c r="E78" s="73"/>
      <c r="F78" s="73"/>
      <c r="G78" s="73"/>
      <c r="H78" s="73"/>
      <c r="I78" s="73"/>
      <c r="J78" s="13">
        <f>J77</f>
        <v>4496946.1818299992</v>
      </c>
    </row>
    <row r="79" spans="1:10" s="7" customFormat="1" ht="36.75" customHeight="1">
      <c r="A79" s="72" t="s">
        <v>111</v>
      </c>
      <c r="B79" s="73"/>
      <c r="C79" s="73"/>
      <c r="D79" s="73"/>
      <c r="E79" s="73"/>
      <c r="F79" s="73"/>
      <c r="G79" s="73"/>
      <c r="H79" s="73"/>
      <c r="I79" s="73"/>
      <c r="J79" s="13">
        <f>(J78+J75+J65+J28)</f>
        <v>5480313.1976029994</v>
      </c>
    </row>
    <row r="80" spans="1:10" s="7" customFormat="1" ht="36.75" customHeight="1">
      <c r="A80" s="81" t="s">
        <v>162</v>
      </c>
      <c r="B80" s="82"/>
      <c r="C80" s="82"/>
      <c r="D80" s="82"/>
      <c r="E80" s="82"/>
      <c r="F80" s="82"/>
      <c r="G80" s="82"/>
      <c r="H80" s="82"/>
      <c r="I80" s="82"/>
      <c r="J80" s="82"/>
    </row>
    <row r="81" spans="1:11" s="7" customFormat="1" ht="36.75" customHeight="1">
      <c r="A81" s="35" t="s">
        <v>2</v>
      </c>
      <c r="B81" s="99" t="s">
        <v>0</v>
      </c>
      <c r="C81" s="99"/>
      <c r="D81" s="99"/>
      <c r="E81" s="99"/>
      <c r="F81" s="36" t="s">
        <v>112</v>
      </c>
      <c r="G81" s="36" t="s">
        <v>113</v>
      </c>
      <c r="H81" s="36" t="s">
        <v>114</v>
      </c>
      <c r="I81" s="49" t="s">
        <v>115</v>
      </c>
      <c r="J81" s="49" t="s">
        <v>116</v>
      </c>
      <c r="K81" s="38"/>
    </row>
    <row r="82" spans="1:11" s="7" customFormat="1" ht="36.75" customHeight="1">
      <c r="A82" s="45">
        <v>50</v>
      </c>
      <c r="B82" s="97" t="s">
        <v>117</v>
      </c>
      <c r="C82" s="97"/>
      <c r="D82" s="97"/>
      <c r="E82" s="97"/>
      <c r="F82" s="46">
        <v>0.41666666666666669</v>
      </c>
      <c r="G82" s="47">
        <v>3</v>
      </c>
      <c r="H82" s="95" t="s">
        <v>118</v>
      </c>
      <c r="I82" s="54">
        <v>4546.59</v>
      </c>
      <c r="J82" s="11">
        <f>G82*I82*F82*24</f>
        <v>136397.70000000001</v>
      </c>
      <c r="K82" s="42"/>
    </row>
    <row r="83" spans="1:11" s="7" customFormat="1" ht="36.75" customHeight="1">
      <c r="A83" s="45">
        <v>51</v>
      </c>
      <c r="B83" s="97" t="s">
        <v>119</v>
      </c>
      <c r="C83" s="97"/>
      <c r="D83" s="97"/>
      <c r="E83" s="97"/>
      <c r="F83" s="46">
        <v>8.3333333333333329E-2</v>
      </c>
      <c r="G83" s="47">
        <v>1</v>
      </c>
      <c r="H83" s="95"/>
      <c r="I83" s="54">
        <v>4546.59</v>
      </c>
      <c r="J83" s="11">
        <f>I82*G83*F83*24</f>
        <v>9093.18</v>
      </c>
      <c r="K83" s="42"/>
    </row>
    <row r="84" spans="1:11" s="7" customFormat="1" ht="36.75" customHeight="1">
      <c r="A84" s="45">
        <v>52</v>
      </c>
      <c r="B84" s="79" t="s">
        <v>120</v>
      </c>
      <c r="C84" s="79"/>
      <c r="D84" s="79"/>
      <c r="E84" s="79"/>
      <c r="F84" s="46">
        <v>8.3333333333333329E-2</v>
      </c>
      <c r="G84" s="47">
        <v>1</v>
      </c>
      <c r="H84" s="95"/>
      <c r="I84" s="54">
        <v>4546.59</v>
      </c>
      <c r="J84" s="11">
        <f>I82*G84*F84*24</f>
        <v>9093.18</v>
      </c>
      <c r="K84" s="42"/>
    </row>
    <row r="85" spans="1:11" s="7" customFormat="1" ht="36.75" customHeight="1">
      <c r="A85" s="93">
        <v>53</v>
      </c>
      <c r="B85" s="79" t="s">
        <v>121</v>
      </c>
      <c r="C85" s="97" t="s">
        <v>122</v>
      </c>
      <c r="D85" s="97"/>
      <c r="E85" s="97"/>
      <c r="F85" s="94">
        <v>8.3333333333333329E-2</v>
      </c>
      <c r="G85" s="95">
        <v>2</v>
      </c>
      <c r="H85" s="95"/>
      <c r="I85" s="98">
        <v>4546.59</v>
      </c>
      <c r="J85" s="96">
        <f>I82*G85*F85*24</f>
        <v>18186.36</v>
      </c>
      <c r="K85" s="42"/>
    </row>
    <row r="86" spans="1:11" s="7" customFormat="1" ht="36.75" customHeight="1">
      <c r="A86" s="93"/>
      <c r="B86" s="79"/>
      <c r="C86" s="97" t="s">
        <v>123</v>
      </c>
      <c r="D86" s="97"/>
      <c r="E86" s="97"/>
      <c r="F86" s="94"/>
      <c r="G86" s="95"/>
      <c r="H86" s="95"/>
      <c r="I86" s="98"/>
      <c r="J86" s="96"/>
      <c r="K86" s="42"/>
    </row>
    <row r="87" spans="1:11" s="7" customFormat="1" ht="36.75" customHeight="1">
      <c r="A87" s="93"/>
      <c r="B87" s="79"/>
      <c r="C87" s="97" t="s">
        <v>124</v>
      </c>
      <c r="D87" s="97"/>
      <c r="E87" s="97"/>
      <c r="F87" s="94"/>
      <c r="G87" s="95"/>
      <c r="H87" s="95"/>
      <c r="I87" s="98"/>
      <c r="J87" s="96"/>
      <c r="K87" s="42"/>
    </row>
    <row r="88" spans="1:11" s="7" customFormat="1" ht="36.75" customHeight="1">
      <c r="A88" s="45">
        <v>54</v>
      </c>
      <c r="B88" s="79" t="s">
        <v>125</v>
      </c>
      <c r="C88" s="79"/>
      <c r="D88" s="79"/>
      <c r="E88" s="79"/>
      <c r="F88" s="46">
        <v>8.3333333333333329E-2</v>
      </c>
      <c r="G88" s="47">
        <v>2</v>
      </c>
      <c r="H88" s="95"/>
      <c r="I88" s="54">
        <v>4546.59</v>
      </c>
      <c r="J88" s="11">
        <f>I82*G88*F88*24</f>
        <v>18186.36</v>
      </c>
      <c r="K88" s="42"/>
    </row>
    <row r="89" spans="1:11" s="7" customFormat="1" ht="36.75" customHeight="1">
      <c r="A89" s="45">
        <v>55</v>
      </c>
      <c r="B89" s="79" t="s">
        <v>126</v>
      </c>
      <c r="C89" s="79"/>
      <c r="D89" s="79"/>
      <c r="E89" s="79"/>
      <c r="F89" s="46">
        <v>0.10416666666666667</v>
      </c>
      <c r="G89" s="47">
        <v>1</v>
      </c>
      <c r="H89" s="47" t="s">
        <v>380</v>
      </c>
      <c r="I89" s="44">
        <v>3016.5</v>
      </c>
      <c r="J89" s="11">
        <f>I89*G89*F89*24</f>
        <v>7541.25</v>
      </c>
    </row>
    <row r="90" spans="1:11" s="7" customFormat="1" ht="36.75" customHeight="1">
      <c r="A90" s="45">
        <v>56</v>
      </c>
      <c r="B90" s="79" t="s">
        <v>127</v>
      </c>
      <c r="C90" s="79"/>
      <c r="D90" s="79"/>
      <c r="E90" s="79"/>
      <c r="F90" s="46">
        <v>8.3333333333333329E-2</v>
      </c>
      <c r="G90" s="47">
        <v>2</v>
      </c>
      <c r="H90" s="47" t="s">
        <v>118</v>
      </c>
      <c r="I90" s="54">
        <v>4546.59</v>
      </c>
      <c r="J90" s="11">
        <f>I90*G90*F90*24</f>
        <v>18186.36</v>
      </c>
      <c r="K90" s="42"/>
    </row>
    <row r="91" spans="1:11" s="7" customFormat="1" ht="36.75" customHeight="1">
      <c r="A91" s="45">
        <v>57</v>
      </c>
      <c r="B91" s="79" t="s">
        <v>128</v>
      </c>
      <c r="C91" s="79"/>
      <c r="D91" s="79"/>
      <c r="E91" s="79"/>
      <c r="F91" s="46">
        <v>8.3333333333333329E-2</v>
      </c>
      <c r="G91" s="47">
        <v>2</v>
      </c>
      <c r="H91" s="47" t="s">
        <v>129</v>
      </c>
      <c r="I91" s="54">
        <v>4012.99</v>
      </c>
      <c r="J91" s="11">
        <f>I90*G91*F91*24</f>
        <v>18186.36</v>
      </c>
      <c r="K91" s="42"/>
    </row>
    <row r="92" spans="1:11" s="7" customFormat="1" ht="36.75" customHeight="1">
      <c r="A92" s="45">
        <v>58</v>
      </c>
      <c r="B92" s="79" t="s">
        <v>130</v>
      </c>
      <c r="C92" s="79"/>
      <c r="D92" s="79"/>
      <c r="E92" s="79"/>
      <c r="F92" s="46">
        <v>2.0833333333333332E-2</v>
      </c>
      <c r="G92" s="47">
        <v>2</v>
      </c>
      <c r="H92" s="47" t="s">
        <v>129</v>
      </c>
      <c r="I92" s="54">
        <v>4012.99</v>
      </c>
      <c r="J92" s="11">
        <f>I90*G92*F92*24</f>
        <v>4546.59</v>
      </c>
      <c r="K92" s="42"/>
    </row>
    <row r="93" spans="1:11" s="7" customFormat="1" ht="36.75" customHeight="1">
      <c r="A93" s="45">
        <v>59</v>
      </c>
      <c r="B93" s="79" t="s">
        <v>131</v>
      </c>
      <c r="C93" s="79"/>
      <c r="D93" s="79"/>
      <c r="E93" s="79"/>
      <c r="F93" s="46">
        <v>1.0416666666666666E-2</v>
      </c>
      <c r="G93" s="47">
        <v>2</v>
      </c>
      <c r="H93" s="47" t="s">
        <v>129</v>
      </c>
      <c r="I93" s="54">
        <v>4012.99</v>
      </c>
      <c r="J93" s="11">
        <f>I90*G93*F93*24</f>
        <v>2273.2950000000001</v>
      </c>
      <c r="K93" s="42"/>
    </row>
    <row r="94" spans="1:11" s="7" customFormat="1" ht="36.75" customHeight="1">
      <c r="A94" s="45">
        <v>60</v>
      </c>
      <c r="B94" s="79" t="s">
        <v>132</v>
      </c>
      <c r="C94" s="79"/>
      <c r="D94" s="79"/>
      <c r="E94" s="79"/>
      <c r="F94" s="46">
        <v>1.0416666666666666E-2</v>
      </c>
      <c r="G94" s="47">
        <v>2</v>
      </c>
      <c r="H94" s="47" t="s">
        <v>129</v>
      </c>
      <c r="I94" s="54">
        <v>4012.99</v>
      </c>
      <c r="J94" s="11">
        <f>I90*G94*F94*24</f>
        <v>2273.2950000000001</v>
      </c>
      <c r="K94" s="42"/>
    </row>
    <row r="95" spans="1:11" s="7" customFormat="1" ht="36.75" customHeight="1">
      <c r="A95" s="93">
        <v>61</v>
      </c>
      <c r="B95" s="79" t="s">
        <v>133</v>
      </c>
      <c r="C95" s="79"/>
      <c r="D95" s="79"/>
      <c r="E95" s="79"/>
      <c r="F95" s="94">
        <v>6.25E-2</v>
      </c>
      <c r="G95" s="95">
        <v>2</v>
      </c>
      <c r="H95" s="47" t="s">
        <v>129</v>
      </c>
      <c r="I95" s="54">
        <v>4012.99</v>
      </c>
      <c r="J95" s="96">
        <f>I90*G95*F95*24</f>
        <v>13639.77</v>
      </c>
      <c r="K95" s="42"/>
    </row>
    <row r="96" spans="1:11" s="7" customFormat="1" ht="36.75" customHeight="1">
      <c r="A96" s="93"/>
      <c r="B96" s="79"/>
      <c r="C96" s="79"/>
      <c r="D96" s="79"/>
      <c r="E96" s="79"/>
      <c r="F96" s="94"/>
      <c r="G96" s="95"/>
      <c r="H96" s="47" t="s">
        <v>118</v>
      </c>
      <c r="I96" s="54">
        <v>4546.59</v>
      </c>
      <c r="J96" s="96"/>
      <c r="K96" s="42"/>
    </row>
    <row r="97" spans="1:11" s="7" customFormat="1" ht="36.75" customHeight="1">
      <c r="A97" s="45">
        <v>62</v>
      </c>
      <c r="B97" s="79" t="s">
        <v>134</v>
      </c>
      <c r="C97" s="79"/>
      <c r="D97" s="79"/>
      <c r="E97" s="79"/>
      <c r="F97" s="46">
        <v>3.125E-2</v>
      </c>
      <c r="G97" s="47">
        <v>2</v>
      </c>
      <c r="H97" s="47" t="s">
        <v>129</v>
      </c>
      <c r="I97" s="54">
        <v>4012.99</v>
      </c>
      <c r="J97" s="11">
        <f>I90*F97*24</f>
        <v>3409.9425000000001</v>
      </c>
      <c r="K97" s="42"/>
    </row>
    <row r="98" spans="1:11" s="7" customFormat="1" ht="36.75" customHeight="1">
      <c r="A98" s="45">
        <v>63</v>
      </c>
      <c r="B98" s="79" t="s">
        <v>135</v>
      </c>
      <c r="C98" s="79"/>
      <c r="D98" s="79"/>
      <c r="E98" s="79"/>
      <c r="F98" s="46">
        <v>1.0416666666666666E-2</v>
      </c>
      <c r="G98" s="47">
        <v>2</v>
      </c>
      <c r="H98" s="47" t="s">
        <v>129</v>
      </c>
      <c r="I98" s="54">
        <v>4012.99</v>
      </c>
      <c r="J98" s="11">
        <f>I90*G98*F98*24</f>
        <v>2273.2950000000001</v>
      </c>
      <c r="K98" s="42"/>
    </row>
    <row r="99" spans="1:11" s="7" customFormat="1" ht="36.75" customHeight="1">
      <c r="A99" s="45">
        <v>64</v>
      </c>
      <c r="B99" s="79" t="s">
        <v>136</v>
      </c>
      <c r="C99" s="79"/>
      <c r="D99" s="79"/>
      <c r="E99" s="79"/>
      <c r="F99" s="46">
        <v>4.1666666666666664E-2</v>
      </c>
      <c r="G99" s="47">
        <v>2</v>
      </c>
      <c r="H99" s="47" t="s">
        <v>137</v>
      </c>
      <c r="I99" s="84">
        <v>4012.99</v>
      </c>
      <c r="J99" s="11">
        <f>I99*G99*F99*24</f>
        <v>8025.98</v>
      </c>
      <c r="K99" s="42"/>
    </row>
    <row r="100" spans="1:11" s="7" customFormat="1" ht="36.75" customHeight="1">
      <c r="A100" s="45">
        <v>65</v>
      </c>
      <c r="B100" s="79" t="s">
        <v>138</v>
      </c>
      <c r="C100" s="79"/>
      <c r="D100" s="79"/>
      <c r="E100" s="79"/>
      <c r="F100" s="46">
        <v>2.0833333333333332E-2</v>
      </c>
      <c r="G100" s="47">
        <v>2</v>
      </c>
      <c r="H100" s="47" t="s">
        <v>137</v>
      </c>
      <c r="I100" s="84"/>
      <c r="J100" s="11">
        <f>I99*G100*F100*24</f>
        <v>4012.99</v>
      </c>
      <c r="K100" s="42"/>
    </row>
    <row r="101" spans="1:11" s="7" customFormat="1" ht="36.75" customHeight="1">
      <c r="A101" s="45">
        <v>66</v>
      </c>
      <c r="B101" s="79" t="s">
        <v>138</v>
      </c>
      <c r="C101" s="79"/>
      <c r="D101" s="79"/>
      <c r="E101" s="79"/>
      <c r="F101" s="46">
        <v>1.0416666666666666E-2</v>
      </c>
      <c r="G101" s="47">
        <v>2</v>
      </c>
      <c r="H101" s="47" t="s">
        <v>137</v>
      </c>
      <c r="I101" s="84"/>
      <c r="J101" s="11">
        <f>I99*G101*F101*24</f>
        <v>2006.4949999999999</v>
      </c>
      <c r="K101" s="42"/>
    </row>
    <row r="102" spans="1:11" s="7" customFormat="1" ht="36.75" customHeight="1">
      <c r="A102" s="93">
        <v>67</v>
      </c>
      <c r="B102" s="79" t="s">
        <v>139</v>
      </c>
      <c r="C102" s="79"/>
      <c r="D102" s="79"/>
      <c r="E102" s="79"/>
      <c r="F102" s="94">
        <v>1.0416666666666666E-2</v>
      </c>
      <c r="G102" s="95">
        <v>2</v>
      </c>
      <c r="H102" s="47" t="s">
        <v>380</v>
      </c>
      <c r="I102" s="44">
        <v>3016.5</v>
      </c>
      <c r="J102" s="11">
        <f>I102*G102*F102*24</f>
        <v>1508.25</v>
      </c>
      <c r="K102" s="42"/>
    </row>
    <row r="103" spans="1:11" s="7" customFormat="1" ht="36.75" customHeight="1">
      <c r="A103" s="93"/>
      <c r="B103" s="79"/>
      <c r="C103" s="79"/>
      <c r="D103" s="79"/>
      <c r="E103" s="79"/>
      <c r="F103" s="94"/>
      <c r="G103" s="95"/>
      <c r="H103" s="47" t="s">
        <v>381</v>
      </c>
      <c r="I103" s="44">
        <v>3016.5</v>
      </c>
      <c r="J103" s="11">
        <f>I103*G102*F102*24</f>
        <v>1508.25</v>
      </c>
      <c r="K103" s="42"/>
    </row>
    <row r="104" spans="1:11" s="7" customFormat="1" ht="36.75" customHeight="1">
      <c r="A104" s="72" t="s">
        <v>143</v>
      </c>
      <c r="B104" s="73"/>
      <c r="C104" s="73"/>
      <c r="D104" s="73"/>
      <c r="E104" s="73"/>
      <c r="F104" s="73"/>
      <c r="G104" s="73"/>
      <c r="H104" s="73"/>
      <c r="I104" s="73"/>
      <c r="J104" s="12">
        <f>SUM(J82:J103)</f>
        <v>280348.90249999991</v>
      </c>
    </row>
    <row r="105" spans="1:11" s="7" customFormat="1" ht="36.75" customHeight="1">
      <c r="A105" s="74" t="s">
        <v>173</v>
      </c>
      <c r="B105" s="75"/>
      <c r="C105" s="75"/>
      <c r="D105" s="75"/>
      <c r="E105" s="75"/>
      <c r="F105" s="75"/>
      <c r="G105" s="75"/>
      <c r="H105" s="75"/>
      <c r="I105" s="75"/>
      <c r="J105" s="43">
        <f>(J104+J79)</f>
        <v>5760662.1001029992</v>
      </c>
    </row>
    <row r="106" spans="1:11" s="7" customFormat="1" ht="36.75" customHeight="1">
      <c r="A106" s="86" t="s">
        <v>176</v>
      </c>
      <c r="B106" s="87"/>
      <c r="C106" s="87"/>
      <c r="D106" s="87"/>
      <c r="E106" s="87"/>
      <c r="F106" s="87"/>
      <c r="G106" s="87"/>
      <c r="H106" s="87"/>
      <c r="I106" s="87"/>
      <c r="J106" s="87"/>
    </row>
    <row r="107" spans="1:11" s="7" customFormat="1" ht="36.75" customHeight="1">
      <c r="A107" s="45">
        <v>68</v>
      </c>
      <c r="B107" s="88" t="s">
        <v>377</v>
      </c>
      <c r="C107" s="89"/>
      <c r="D107" s="89"/>
      <c r="E107" s="90"/>
      <c r="F107" s="47" t="s">
        <v>12</v>
      </c>
      <c r="G107" s="47">
        <v>1</v>
      </c>
      <c r="H107" s="84">
        <v>329874.12</v>
      </c>
      <c r="I107" s="84"/>
      <c r="J107" s="48">
        <f>G107*H107</f>
        <v>329874.12</v>
      </c>
    </row>
    <row r="108" spans="1:11" s="7" customFormat="1" ht="36.75" customHeight="1">
      <c r="A108" s="74" t="s">
        <v>174</v>
      </c>
      <c r="B108" s="75"/>
      <c r="C108" s="75"/>
      <c r="D108" s="75"/>
      <c r="E108" s="75"/>
      <c r="F108" s="75"/>
      <c r="G108" s="75"/>
      <c r="H108" s="75"/>
      <c r="I108" s="75"/>
      <c r="J108" s="37">
        <f>J107</f>
        <v>329874.12</v>
      </c>
    </row>
    <row r="109" spans="1:11" s="7" customFormat="1" ht="36.75" customHeight="1">
      <c r="A109" s="91" t="s">
        <v>170</v>
      </c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1" s="7" customFormat="1" ht="36.75" customHeight="1">
      <c r="A110" s="81" t="s">
        <v>160</v>
      </c>
      <c r="B110" s="82"/>
      <c r="C110" s="82"/>
      <c r="D110" s="82"/>
      <c r="E110" s="82"/>
      <c r="F110" s="82"/>
      <c r="G110" s="82"/>
      <c r="H110" s="82"/>
      <c r="I110" s="82"/>
      <c r="J110" s="82"/>
    </row>
    <row r="111" spans="1:11" s="7" customFormat="1" ht="36.75" customHeight="1">
      <c r="A111" s="45">
        <v>69</v>
      </c>
      <c r="B111" s="85" t="s">
        <v>100</v>
      </c>
      <c r="C111" s="85"/>
      <c r="D111" s="85"/>
      <c r="E111" s="85"/>
      <c r="F111" s="47" t="s">
        <v>42</v>
      </c>
      <c r="G111" s="47">
        <v>2</v>
      </c>
      <c r="H111" s="84">
        <v>24654.114000000001</v>
      </c>
      <c r="I111" s="84"/>
      <c r="J111" s="48">
        <f t="shared" ref="J111:J118" si="5">G111*H111</f>
        <v>49308.228000000003</v>
      </c>
    </row>
    <row r="112" spans="1:11" s="7" customFormat="1" ht="36.75" customHeight="1">
      <c r="A112" s="45">
        <v>70</v>
      </c>
      <c r="B112" s="79" t="s">
        <v>164</v>
      </c>
      <c r="C112" s="79"/>
      <c r="D112" s="79"/>
      <c r="E112" s="79"/>
      <c r="F112" s="47" t="s">
        <v>50</v>
      </c>
      <c r="G112" s="47">
        <v>2</v>
      </c>
      <c r="H112" s="84">
        <v>130487.86305</v>
      </c>
      <c r="I112" s="84"/>
      <c r="J112" s="48">
        <f t="shared" si="5"/>
        <v>260975.7261</v>
      </c>
    </row>
    <row r="113" spans="1:10" s="7" customFormat="1" ht="36.75" customHeight="1">
      <c r="A113" s="45">
        <v>71</v>
      </c>
      <c r="B113" s="79" t="s">
        <v>101</v>
      </c>
      <c r="C113" s="79"/>
      <c r="D113" s="79"/>
      <c r="E113" s="79"/>
      <c r="F113" s="47" t="s">
        <v>52</v>
      </c>
      <c r="G113" s="47">
        <v>0</v>
      </c>
      <c r="H113" s="84">
        <v>13917.645</v>
      </c>
      <c r="I113" s="84"/>
      <c r="J113" s="48">
        <f t="shared" si="5"/>
        <v>0</v>
      </c>
    </row>
    <row r="114" spans="1:10" s="7" customFormat="1" ht="36.75" customHeight="1">
      <c r="A114" s="45">
        <v>72</v>
      </c>
      <c r="B114" s="79" t="s">
        <v>144</v>
      </c>
      <c r="C114" s="79"/>
      <c r="D114" s="79"/>
      <c r="E114" s="79"/>
      <c r="F114" s="47" t="s">
        <v>12</v>
      </c>
      <c r="G114" s="47">
        <v>1</v>
      </c>
      <c r="H114" s="84">
        <v>54875.286</v>
      </c>
      <c r="I114" s="84"/>
      <c r="J114" s="48">
        <f t="shared" si="5"/>
        <v>54875.286</v>
      </c>
    </row>
    <row r="115" spans="1:10" s="7" customFormat="1" ht="36.75" customHeight="1">
      <c r="A115" s="45">
        <v>73</v>
      </c>
      <c r="B115" s="79" t="s">
        <v>145</v>
      </c>
      <c r="C115" s="79"/>
      <c r="D115" s="79"/>
      <c r="E115" s="79"/>
      <c r="F115" s="47" t="s">
        <v>12</v>
      </c>
      <c r="G115" s="47">
        <v>1</v>
      </c>
      <c r="H115" s="84">
        <v>54875.286</v>
      </c>
      <c r="I115" s="84"/>
      <c r="J115" s="48">
        <f t="shared" si="5"/>
        <v>54875.286</v>
      </c>
    </row>
    <row r="116" spans="1:10" s="7" customFormat="1" ht="36.75" customHeight="1">
      <c r="A116" s="45">
        <v>74</v>
      </c>
      <c r="B116" s="79" t="s">
        <v>38</v>
      </c>
      <c r="C116" s="79"/>
      <c r="D116" s="79"/>
      <c r="E116" s="79"/>
      <c r="F116" s="47" t="s">
        <v>12</v>
      </c>
      <c r="G116" s="47">
        <v>2</v>
      </c>
      <c r="H116" s="84">
        <v>1192.941</v>
      </c>
      <c r="I116" s="84"/>
      <c r="J116" s="48">
        <f t="shared" si="5"/>
        <v>2385.8820000000001</v>
      </c>
    </row>
    <row r="117" spans="1:10" s="7" customFormat="1" ht="36.75" customHeight="1">
      <c r="A117" s="45">
        <v>75</v>
      </c>
      <c r="B117" s="79" t="s">
        <v>372</v>
      </c>
      <c r="C117" s="79"/>
      <c r="D117" s="79"/>
      <c r="E117" s="79"/>
      <c r="F117" s="47" t="s">
        <v>12</v>
      </c>
      <c r="G117" s="47">
        <v>2</v>
      </c>
      <c r="H117" s="84">
        <v>10000</v>
      </c>
      <c r="I117" s="84"/>
      <c r="J117" s="48">
        <f t="shared" si="5"/>
        <v>20000</v>
      </c>
    </row>
    <row r="118" spans="1:10" s="7" customFormat="1" ht="36.75" customHeight="1">
      <c r="A118" s="45">
        <v>76</v>
      </c>
      <c r="B118" s="79" t="s">
        <v>53</v>
      </c>
      <c r="C118" s="79"/>
      <c r="D118" s="79"/>
      <c r="E118" s="79"/>
      <c r="F118" s="47" t="s">
        <v>54</v>
      </c>
      <c r="G118" s="47">
        <v>1</v>
      </c>
      <c r="H118" s="84">
        <v>74851.199999999997</v>
      </c>
      <c r="I118" s="84"/>
      <c r="J118" s="48">
        <f t="shared" si="5"/>
        <v>74851.199999999997</v>
      </c>
    </row>
    <row r="119" spans="1:10" s="7" customFormat="1" ht="36.75" customHeight="1">
      <c r="A119" s="72" t="s">
        <v>141</v>
      </c>
      <c r="B119" s="73"/>
      <c r="C119" s="73"/>
      <c r="D119" s="73"/>
      <c r="E119" s="73"/>
      <c r="F119" s="73"/>
      <c r="G119" s="73"/>
      <c r="H119" s="73"/>
      <c r="I119" s="73"/>
      <c r="J119" s="12">
        <f>SUM(J111:J118)</f>
        <v>517271.60810000001</v>
      </c>
    </row>
    <row r="120" spans="1:10" s="7" customFormat="1" ht="36.75" customHeight="1">
      <c r="A120" s="81" t="s">
        <v>374</v>
      </c>
      <c r="B120" s="82"/>
      <c r="C120" s="82"/>
      <c r="D120" s="82"/>
      <c r="E120" s="82"/>
      <c r="F120" s="82"/>
      <c r="G120" s="82"/>
      <c r="H120" s="82"/>
      <c r="I120" s="82"/>
      <c r="J120" s="82"/>
    </row>
    <row r="121" spans="1:10" s="7" customFormat="1" ht="36.75" customHeight="1">
      <c r="A121" s="45">
        <v>77</v>
      </c>
      <c r="B121" s="79" t="s">
        <v>152</v>
      </c>
      <c r="C121" s="79"/>
      <c r="D121" s="79"/>
      <c r="E121" s="79"/>
      <c r="F121" s="47" t="s">
        <v>12</v>
      </c>
      <c r="G121" s="47" t="s">
        <v>12</v>
      </c>
      <c r="H121" s="83" t="s">
        <v>12</v>
      </c>
      <c r="I121" s="83"/>
      <c r="J121" s="48">
        <v>0</v>
      </c>
    </row>
    <row r="122" spans="1:10" s="7" customFormat="1" ht="36.75" customHeight="1">
      <c r="A122" s="45">
        <v>78</v>
      </c>
      <c r="B122" s="79" t="s">
        <v>150</v>
      </c>
      <c r="C122" s="79"/>
      <c r="D122" s="79"/>
      <c r="E122" s="79"/>
      <c r="F122" s="47" t="s">
        <v>12</v>
      </c>
      <c r="G122" s="47" t="s">
        <v>12</v>
      </c>
      <c r="H122" s="83" t="s">
        <v>12</v>
      </c>
      <c r="I122" s="83"/>
      <c r="J122" s="48">
        <v>0</v>
      </c>
    </row>
    <row r="123" spans="1:10" s="7" customFormat="1" ht="36.75" customHeight="1">
      <c r="A123" s="45">
        <v>79</v>
      </c>
      <c r="B123" s="79" t="s">
        <v>151</v>
      </c>
      <c r="C123" s="79"/>
      <c r="D123" s="79"/>
      <c r="E123" s="79"/>
      <c r="F123" s="47" t="s">
        <v>12</v>
      </c>
      <c r="G123" s="47" t="s">
        <v>12</v>
      </c>
      <c r="H123" s="83" t="s">
        <v>12</v>
      </c>
      <c r="I123" s="83"/>
      <c r="J123" s="48">
        <v>0</v>
      </c>
    </row>
    <row r="124" spans="1:10" s="7" customFormat="1" ht="36.75" customHeight="1">
      <c r="A124" s="72" t="s">
        <v>166</v>
      </c>
      <c r="B124" s="73"/>
      <c r="C124" s="73"/>
      <c r="D124" s="73"/>
      <c r="E124" s="73"/>
      <c r="F124" s="73"/>
      <c r="G124" s="73"/>
      <c r="H124" s="73"/>
      <c r="I124" s="73"/>
      <c r="J124" s="12">
        <f>SUM(J121:J123)</f>
        <v>0</v>
      </c>
    </row>
    <row r="125" spans="1:10" s="7" customFormat="1" ht="36.75" customHeight="1">
      <c r="A125" s="81" t="s">
        <v>375</v>
      </c>
      <c r="B125" s="82"/>
      <c r="C125" s="82"/>
      <c r="D125" s="82"/>
      <c r="E125" s="82"/>
      <c r="F125" s="82"/>
      <c r="G125" s="82"/>
      <c r="H125" s="82"/>
      <c r="I125" s="82"/>
      <c r="J125" s="82"/>
    </row>
    <row r="126" spans="1:10" s="7" customFormat="1" ht="36.75" customHeight="1">
      <c r="A126" s="45">
        <v>80</v>
      </c>
      <c r="B126" s="79" t="s">
        <v>146</v>
      </c>
      <c r="C126" s="79"/>
      <c r="D126" s="79"/>
      <c r="E126" s="79"/>
      <c r="F126" s="47" t="s">
        <v>12</v>
      </c>
      <c r="G126" s="47">
        <v>1</v>
      </c>
      <c r="H126" s="80">
        <v>1900</v>
      </c>
      <c r="I126" s="80"/>
      <c r="J126" s="48">
        <f>G126*H126</f>
        <v>1900</v>
      </c>
    </row>
    <row r="127" spans="1:10" s="7" customFormat="1" ht="36.75" customHeight="1">
      <c r="A127" s="45">
        <v>81</v>
      </c>
      <c r="B127" s="79" t="s">
        <v>153</v>
      </c>
      <c r="C127" s="79"/>
      <c r="D127" s="79"/>
      <c r="E127" s="79"/>
      <c r="F127" s="47" t="s">
        <v>12</v>
      </c>
      <c r="G127" s="47">
        <v>1</v>
      </c>
      <c r="H127" s="80">
        <v>1000</v>
      </c>
      <c r="I127" s="80"/>
      <c r="J127" s="48">
        <f t="shared" ref="J127:J130" si="6">G127*H127</f>
        <v>1000</v>
      </c>
    </row>
    <row r="128" spans="1:10" s="7" customFormat="1" ht="36.75" customHeight="1">
      <c r="A128" s="45">
        <v>82</v>
      </c>
      <c r="B128" s="79" t="s">
        <v>147</v>
      </c>
      <c r="C128" s="79"/>
      <c r="D128" s="79"/>
      <c r="E128" s="79"/>
      <c r="F128" s="47" t="s">
        <v>12</v>
      </c>
      <c r="G128" s="47">
        <v>1</v>
      </c>
      <c r="H128" s="80">
        <v>1300</v>
      </c>
      <c r="I128" s="80"/>
      <c r="J128" s="48">
        <f t="shared" si="6"/>
        <v>1300</v>
      </c>
    </row>
    <row r="129" spans="1:10" s="7" customFormat="1" ht="36.75" customHeight="1">
      <c r="A129" s="45">
        <v>83</v>
      </c>
      <c r="B129" s="79" t="s">
        <v>148</v>
      </c>
      <c r="C129" s="79"/>
      <c r="D129" s="79"/>
      <c r="E129" s="79"/>
      <c r="F129" s="47" t="s">
        <v>12</v>
      </c>
      <c r="G129" s="47">
        <v>4</v>
      </c>
      <c r="H129" s="80">
        <v>550</v>
      </c>
      <c r="I129" s="80"/>
      <c r="J129" s="48">
        <f t="shared" si="6"/>
        <v>2200</v>
      </c>
    </row>
    <row r="130" spans="1:10" s="7" customFormat="1" ht="36.75" customHeight="1">
      <c r="A130" s="45">
        <v>84</v>
      </c>
      <c r="B130" s="79" t="s">
        <v>149</v>
      </c>
      <c r="C130" s="79"/>
      <c r="D130" s="79"/>
      <c r="E130" s="79"/>
      <c r="F130" s="47" t="s">
        <v>12</v>
      </c>
      <c r="G130" s="47">
        <v>1</v>
      </c>
      <c r="H130" s="80">
        <v>520</v>
      </c>
      <c r="I130" s="80"/>
      <c r="J130" s="48">
        <f t="shared" si="6"/>
        <v>520</v>
      </c>
    </row>
    <row r="131" spans="1:10" s="7" customFormat="1" ht="36.75" customHeight="1">
      <c r="A131" s="72"/>
      <c r="B131" s="73"/>
      <c r="C131" s="73"/>
      <c r="D131" s="73"/>
      <c r="E131" s="73"/>
      <c r="F131" s="73"/>
      <c r="G131" s="73"/>
      <c r="H131" s="73"/>
      <c r="I131" s="73"/>
      <c r="J131" s="13">
        <f>SUM(J126:J130)</f>
        <v>6920</v>
      </c>
    </row>
    <row r="132" spans="1:10" s="7" customFormat="1" ht="36.75" customHeight="1">
      <c r="A132" s="74" t="s">
        <v>165</v>
      </c>
      <c r="B132" s="75"/>
      <c r="C132" s="75"/>
      <c r="D132" s="75"/>
      <c r="E132" s="75"/>
      <c r="F132" s="75"/>
      <c r="G132" s="75"/>
      <c r="H132" s="75"/>
      <c r="I132" s="75"/>
      <c r="J132" s="37">
        <f>J131+J124+J119</f>
        <v>524191.60810000001</v>
      </c>
    </row>
  </sheetData>
  <mergeCells count="235">
    <mergeCell ref="A1:K1"/>
    <mergeCell ref="B3:F3"/>
    <mergeCell ref="H3:I3"/>
    <mergeCell ref="A4:A6"/>
    <mergeCell ref="B4:F4"/>
    <mergeCell ref="H4:I4"/>
    <mergeCell ref="B5:F5"/>
    <mergeCell ref="H5:I5"/>
    <mergeCell ref="B6:F6"/>
    <mergeCell ref="H6:I6"/>
    <mergeCell ref="B11:E11"/>
    <mergeCell ref="H11:I11"/>
    <mergeCell ref="A12:J12"/>
    <mergeCell ref="A13:J13"/>
    <mergeCell ref="B14:E14"/>
    <mergeCell ref="H14:I14"/>
    <mergeCell ref="H7:I7"/>
    <mergeCell ref="F8:G8"/>
    <mergeCell ref="H8:I8"/>
    <mergeCell ref="J8:K8"/>
    <mergeCell ref="F9:G9"/>
    <mergeCell ref="H9:I9"/>
    <mergeCell ref="J9:K9"/>
    <mergeCell ref="B18:E18"/>
    <mergeCell ref="H18:I18"/>
    <mergeCell ref="B19:E19"/>
    <mergeCell ref="H19:I19"/>
    <mergeCell ref="B20:E20"/>
    <mergeCell ref="H20:I20"/>
    <mergeCell ref="B15:E15"/>
    <mergeCell ref="H15:I15"/>
    <mergeCell ref="B16:E16"/>
    <mergeCell ref="H16:I16"/>
    <mergeCell ref="B17:E17"/>
    <mergeCell ref="H17:I17"/>
    <mergeCell ref="P23:P24"/>
    <mergeCell ref="Q23:Q24"/>
    <mergeCell ref="S23:S24"/>
    <mergeCell ref="B24:E24"/>
    <mergeCell ref="H24:I24"/>
    <mergeCell ref="B25:E25"/>
    <mergeCell ref="H25:I25"/>
    <mergeCell ref="B21:E21"/>
    <mergeCell ref="H21:I21"/>
    <mergeCell ref="B22:E22"/>
    <mergeCell ref="H22:I22"/>
    <mergeCell ref="B23:E23"/>
    <mergeCell ref="H23:I23"/>
    <mergeCell ref="B30:E30"/>
    <mergeCell ref="H30:I30"/>
    <mergeCell ref="B31:E31"/>
    <mergeCell ref="H31:I31"/>
    <mergeCell ref="B32:E32"/>
    <mergeCell ref="H32:I32"/>
    <mergeCell ref="B26:E26"/>
    <mergeCell ref="H26:I26"/>
    <mergeCell ref="B27:E27"/>
    <mergeCell ref="H27:I27"/>
    <mergeCell ref="A28:I28"/>
    <mergeCell ref="A29:J29"/>
    <mergeCell ref="J36:J38"/>
    <mergeCell ref="C37:E37"/>
    <mergeCell ref="C38:E38"/>
    <mergeCell ref="B33:E33"/>
    <mergeCell ref="H33:I33"/>
    <mergeCell ref="B34:E34"/>
    <mergeCell ref="H34:I34"/>
    <mergeCell ref="B35:E35"/>
    <mergeCell ref="H35:I35"/>
    <mergeCell ref="B39:E39"/>
    <mergeCell ref="H39:I39"/>
    <mergeCell ref="B40:E40"/>
    <mergeCell ref="H40:I40"/>
    <mergeCell ref="B41:E41"/>
    <mergeCell ref="H41:I41"/>
    <mergeCell ref="A36:A38"/>
    <mergeCell ref="B36:B38"/>
    <mergeCell ref="C36:E36"/>
    <mergeCell ref="H36:I38"/>
    <mergeCell ref="B45:E45"/>
    <mergeCell ref="H45:I45"/>
    <mergeCell ref="B46:E46"/>
    <mergeCell ref="H46:I46"/>
    <mergeCell ref="B47:E47"/>
    <mergeCell ref="H47:I47"/>
    <mergeCell ref="B42:E42"/>
    <mergeCell ref="H42:I42"/>
    <mergeCell ref="B43:E43"/>
    <mergeCell ref="H43:I43"/>
    <mergeCell ref="B44:E44"/>
    <mergeCell ref="H44:I44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63:E63"/>
    <mergeCell ref="H63:I63"/>
    <mergeCell ref="B64:E64"/>
    <mergeCell ref="H64:I64"/>
    <mergeCell ref="A65:I65"/>
    <mergeCell ref="A66:J66"/>
    <mergeCell ref="B60:E60"/>
    <mergeCell ref="H60:I60"/>
    <mergeCell ref="B61:E61"/>
    <mergeCell ref="H61:I61"/>
    <mergeCell ref="B62:E62"/>
    <mergeCell ref="H62:I62"/>
    <mergeCell ref="C74:E74"/>
    <mergeCell ref="H74:I74"/>
    <mergeCell ref="A75:I75"/>
    <mergeCell ref="A76:J76"/>
    <mergeCell ref="B77:E77"/>
    <mergeCell ref="H77:I77"/>
    <mergeCell ref="C71:E71"/>
    <mergeCell ref="H71:I71"/>
    <mergeCell ref="C72:E72"/>
    <mergeCell ref="H72:I72"/>
    <mergeCell ref="C73:E73"/>
    <mergeCell ref="H73:I73"/>
    <mergeCell ref="A67:A74"/>
    <mergeCell ref="B67:B74"/>
    <mergeCell ref="C67:E67"/>
    <mergeCell ref="H67:I67"/>
    <mergeCell ref="C68:E68"/>
    <mergeCell ref="H68:I68"/>
    <mergeCell ref="C69:E69"/>
    <mergeCell ref="H69:I69"/>
    <mergeCell ref="C70:E70"/>
    <mergeCell ref="H70:I70"/>
    <mergeCell ref="C85:E85"/>
    <mergeCell ref="F85:F87"/>
    <mergeCell ref="G85:G87"/>
    <mergeCell ref="I85:I87"/>
    <mergeCell ref="J85:J87"/>
    <mergeCell ref="C86:E86"/>
    <mergeCell ref="C87:E87"/>
    <mergeCell ref="A78:I78"/>
    <mergeCell ref="A79:I79"/>
    <mergeCell ref="A80:J80"/>
    <mergeCell ref="B81:E81"/>
    <mergeCell ref="B82:E82"/>
    <mergeCell ref="H82:H88"/>
    <mergeCell ref="B83:E83"/>
    <mergeCell ref="B84:E84"/>
    <mergeCell ref="A85:A87"/>
    <mergeCell ref="B85:B87"/>
    <mergeCell ref="B94:E94"/>
    <mergeCell ref="A95:A96"/>
    <mergeCell ref="B95:E96"/>
    <mergeCell ref="F95:F96"/>
    <mergeCell ref="G95:G96"/>
    <mergeCell ref="J95:J96"/>
    <mergeCell ref="B88:E88"/>
    <mergeCell ref="B89:E89"/>
    <mergeCell ref="B90:E90"/>
    <mergeCell ref="B91:E91"/>
    <mergeCell ref="B92:E92"/>
    <mergeCell ref="B93:E93"/>
    <mergeCell ref="A102:A103"/>
    <mergeCell ref="B102:E103"/>
    <mergeCell ref="F102:F103"/>
    <mergeCell ref="G102:G103"/>
    <mergeCell ref="A104:I104"/>
    <mergeCell ref="A105:I105"/>
    <mergeCell ref="B97:E97"/>
    <mergeCell ref="B98:E98"/>
    <mergeCell ref="B99:E99"/>
    <mergeCell ref="I99:I101"/>
    <mergeCell ref="B100:E100"/>
    <mergeCell ref="B101:E101"/>
    <mergeCell ref="B111:E111"/>
    <mergeCell ref="H111:I111"/>
    <mergeCell ref="B112:E112"/>
    <mergeCell ref="H112:I112"/>
    <mergeCell ref="B113:E113"/>
    <mergeCell ref="H113:I113"/>
    <mergeCell ref="A106:J106"/>
    <mergeCell ref="B107:E107"/>
    <mergeCell ref="H107:I107"/>
    <mergeCell ref="A108:I108"/>
    <mergeCell ref="A109:J109"/>
    <mergeCell ref="A110:J110"/>
    <mergeCell ref="H118:I118"/>
    <mergeCell ref="A119:I119"/>
    <mergeCell ref="A120:J120"/>
    <mergeCell ref="B114:E114"/>
    <mergeCell ref="H114:I114"/>
    <mergeCell ref="B115:E115"/>
    <mergeCell ref="H115:I115"/>
    <mergeCell ref="B116:E116"/>
    <mergeCell ref="H116:I116"/>
    <mergeCell ref="A131:I131"/>
    <mergeCell ref="A132:I132"/>
    <mergeCell ref="A7:G7"/>
    <mergeCell ref="B128:E128"/>
    <mergeCell ref="H128:I128"/>
    <mergeCell ref="B129:E129"/>
    <mergeCell ref="H129:I129"/>
    <mergeCell ref="B130:E130"/>
    <mergeCell ref="H130:I130"/>
    <mergeCell ref="A124:I124"/>
    <mergeCell ref="A125:J125"/>
    <mergeCell ref="B126:E126"/>
    <mergeCell ref="H126:I126"/>
    <mergeCell ref="B127:E127"/>
    <mergeCell ref="H127:I127"/>
    <mergeCell ref="B121:E121"/>
    <mergeCell ref="H121:I121"/>
    <mergeCell ref="B122:E122"/>
    <mergeCell ref="H122:I122"/>
    <mergeCell ref="B123:E123"/>
    <mergeCell ref="H123:I123"/>
    <mergeCell ref="B117:E117"/>
    <mergeCell ref="H117:I117"/>
    <mergeCell ref="B118:E118"/>
  </mergeCells>
  <printOptions horizontalCentered="1"/>
  <pageMargins left="0" right="0" top="0.19685039370078741" bottom="0" header="0" footer="0"/>
  <pageSetup paperSize="9" scale="34" fitToWidth="0" orientation="portrait" r:id="rId1"/>
  <rowBreaks count="2" manualBreakCount="2">
    <brk id="65" max="15" man="1"/>
    <brk id="119" max="15" man="1"/>
  </rowBreaks>
  <colBreaks count="1" manualBreakCount="1">
    <brk id="11" max="22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C3"/>
    </sheetView>
  </sheetViews>
  <sheetFormatPr baseColWidth="10" defaultRowHeight="14.25"/>
  <cols>
    <col min="1" max="3" width="11" customWidth="1"/>
  </cols>
  <sheetData>
    <row r="2" spans="2:4" ht="30">
      <c r="B2" s="56" t="s">
        <v>386</v>
      </c>
      <c r="C2" s="56" t="s">
        <v>387</v>
      </c>
      <c r="D2" s="56" t="s">
        <v>388</v>
      </c>
    </row>
    <row r="4" spans="2:4" ht="15">
      <c r="B4" s="56"/>
      <c r="C4" s="56" t="s">
        <v>387</v>
      </c>
      <c r="D4" s="56"/>
    </row>
    <row r="5" spans="2:4" ht="15">
      <c r="B5" s="56" t="s">
        <v>386</v>
      </c>
      <c r="C5" s="56" t="s">
        <v>387</v>
      </c>
      <c r="D5" s="56"/>
    </row>
    <row r="6" spans="2:4" ht="15">
      <c r="B6" s="56" t="s">
        <v>386</v>
      </c>
      <c r="C6" s="56" t="s">
        <v>387</v>
      </c>
      <c r="D6" s="56" t="s">
        <v>389</v>
      </c>
    </row>
    <row r="7" spans="2:4" ht="30">
      <c r="B7" s="56" t="s">
        <v>386</v>
      </c>
      <c r="C7" s="56" t="s">
        <v>387</v>
      </c>
      <c r="D7" s="56" t="s">
        <v>388</v>
      </c>
    </row>
    <row r="8" spans="2:4" ht="30">
      <c r="B8" s="56" t="s">
        <v>388</v>
      </c>
      <c r="C8" s="56" t="s">
        <v>388</v>
      </c>
      <c r="D8" s="56" t="s">
        <v>388</v>
      </c>
    </row>
    <row r="9" spans="2:4" ht="30">
      <c r="B9" s="56" t="s">
        <v>388</v>
      </c>
      <c r="C9" s="56" t="s">
        <v>388</v>
      </c>
      <c r="D9" s="56" t="s">
        <v>388</v>
      </c>
    </row>
    <row r="10" spans="2:4" ht="30">
      <c r="B10" s="56" t="s">
        <v>388</v>
      </c>
      <c r="C10" s="56" t="s">
        <v>388</v>
      </c>
      <c r="D10" s="56" t="s">
        <v>388</v>
      </c>
    </row>
    <row r="11" spans="2:4" ht="30">
      <c r="B11" s="56" t="s">
        <v>388</v>
      </c>
      <c r="C11" s="56" t="s">
        <v>388</v>
      </c>
      <c r="D11" s="56" t="s">
        <v>388</v>
      </c>
    </row>
  </sheetData>
  <conditionalFormatting sqref="B2:D2 B4:D11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E3" sqref="E3"/>
    </sheetView>
  </sheetViews>
  <sheetFormatPr baseColWidth="10" defaultRowHeight="14.25"/>
  <cols>
    <col min="1" max="1" width="13.5" customWidth="1"/>
    <col min="2" max="2" width="14.375" customWidth="1"/>
    <col min="3" max="3" width="16.5" customWidth="1"/>
  </cols>
  <sheetData>
    <row r="1" spans="1:3" ht="19.5" customHeight="1">
      <c r="A1" s="116" t="s">
        <v>390</v>
      </c>
      <c r="B1" s="117"/>
      <c r="C1" s="118"/>
    </row>
    <row r="2" spans="1:3" ht="15">
      <c r="A2" s="57" t="s">
        <v>386</v>
      </c>
      <c r="B2" s="57" t="s">
        <v>387</v>
      </c>
      <c r="C2" s="57" t="s">
        <v>406</v>
      </c>
    </row>
    <row r="3" spans="1:3">
      <c r="A3" s="58">
        <v>591</v>
      </c>
      <c r="B3" s="58" t="s">
        <v>391</v>
      </c>
      <c r="C3" s="60" t="s">
        <v>392</v>
      </c>
    </row>
    <row r="4" spans="1:3">
      <c r="A4" s="61">
        <v>9567</v>
      </c>
      <c r="B4" s="61" t="s">
        <v>393</v>
      </c>
      <c r="C4" s="61" t="s">
        <v>394</v>
      </c>
    </row>
    <row r="5" spans="1:3">
      <c r="A5" s="58">
        <v>542</v>
      </c>
      <c r="B5" s="58" t="s">
        <v>395</v>
      </c>
      <c r="C5" s="58" t="s">
        <v>396</v>
      </c>
    </row>
    <row r="6" spans="1:3">
      <c r="A6" s="61">
        <v>346</v>
      </c>
      <c r="B6" s="61" t="s">
        <v>404</v>
      </c>
      <c r="C6" s="61" t="s">
        <v>397</v>
      </c>
    </row>
    <row r="7" spans="1:3">
      <c r="A7" s="58">
        <v>849</v>
      </c>
      <c r="B7" s="58" t="s">
        <v>391</v>
      </c>
      <c r="C7" s="58" t="s">
        <v>398</v>
      </c>
    </row>
    <row r="8" spans="1:3">
      <c r="A8" s="59">
        <v>552</v>
      </c>
      <c r="B8" s="59" t="s">
        <v>395</v>
      </c>
      <c r="C8" s="59" t="s">
        <v>399</v>
      </c>
    </row>
    <row r="9" spans="1:3">
      <c r="A9" s="58">
        <v>173</v>
      </c>
      <c r="B9" s="58" t="s">
        <v>391</v>
      </c>
      <c r="C9" s="58" t="s">
        <v>397</v>
      </c>
    </row>
    <row r="10" spans="1:3" ht="15">
      <c r="A10" s="59">
        <v>1355</v>
      </c>
      <c r="B10" s="63" t="s">
        <v>400</v>
      </c>
      <c r="C10" s="59" t="s">
        <v>399</v>
      </c>
    </row>
    <row r="11" spans="1:3" ht="15">
      <c r="A11" s="58">
        <v>193</v>
      </c>
      <c r="B11" s="62" t="s">
        <v>401</v>
      </c>
      <c r="C11" s="58" t="s">
        <v>402</v>
      </c>
    </row>
    <row r="12" spans="1:3" ht="15">
      <c r="A12" s="59">
        <v>615</v>
      </c>
      <c r="B12" s="63" t="s">
        <v>401</v>
      </c>
      <c r="C12" s="59" t="s">
        <v>397</v>
      </c>
    </row>
    <row r="13" spans="1:3" ht="15">
      <c r="A13" s="58">
        <v>1579</v>
      </c>
      <c r="B13" s="62" t="s">
        <v>401</v>
      </c>
      <c r="C13" s="58" t="s">
        <v>394</v>
      </c>
    </row>
    <row r="14" spans="1:3">
      <c r="A14" s="59">
        <v>547</v>
      </c>
      <c r="B14" s="59" t="s">
        <v>393</v>
      </c>
      <c r="C14" s="59" t="s">
        <v>396</v>
      </c>
    </row>
    <row r="15" spans="1:3" ht="15">
      <c r="A15" s="58">
        <v>1687</v>
      </c>
      <c r="B15" s="62" t="s">
        <v>403</v>
      </c>
      <c r="C15" s="58" t="s">
        <v>396</v>
      </c>
    </row>
    <row r="16" spans="1:3">
      <c r="A16" s="59">
        <v>972</v>
      </c>
      <c r="B16" s="59" t="s">
        <v>404</v>
      </c>
      <c r="C16" s="59" t="s">
        <v>394</v>
      </c>
    </row>
    <row r="17" spans="1:3" ht="15">
      <c r="A17" s="58">
        <v>234</v>
      </c>
      <c r="B17" s="58" t="s">
        <v>404</v>
      </c>
      <c r="C17" s="62" t="s">
        <v>405</v>
      </c>
    </row>
    <row r="18" spans="1:3">
      <c r="A18" s="59">
        <v>151</v>
      </c>
      <c r="B18" s="59" t="s">
        <v>403</v>
      </c>
      <c r="C18" s="59" t="s">
        <v>402</v>
      </c>
    </row>
    <row r="19" spans="1:3">
      <c r="A19" s="58">
        <v>1793</v>
      </c>
      <c r="B19" s="58" t="s">
        <v>393</v>
      </c>
      <c r="C19" s="58" t="s">
        <v>398</v>
      </c>
    </row>
    <row r="20" spans="1:3">
      <c r="A20" s="59">
        <v>315</v>
      </c>
      <c r="B20" s="59" t="s">
        <v>403</v>
      </c>
      <c r="C20" s="59" t="s">
        <v>398</v>
      </c>
    </row>
    <row r="21" spans="1:3">
      <c r="A21" s="58">
        <v>618</v>
      </c>
      <c r="B21" s="58" t="s">
        <v>393</v>
      </c>
      <c r="C21" s="58" t="s">
        <v>399</v>
      </c>
    </row>
    <row r="22" spans="1:3">
      <c r="A22" s="59">
        <v>246</v>
      </c>
      <c r="B22" s="59" t="s">
        <v>393</v>
      </c>
      <c r="C22" s="64" t="s">
        <v>392</v>
      </c>
    </row>
    <row r="23" spans="1:3">
      <c r="A23" s="58">
        <v>784</v>
      </c>
      <c r="B23" s="58" t="s">
        <v>393</v>
      </c>
      <c r="C23" s="58" t="s">
        <v>402</v>
      </c>
    </row>
    <row r="24" spans="1:3">
      <c r="A24" s="59">
        <v>316</v>
      </c>
      <c r="B24" s="59" t="s">
        <v>401</v>
      </c>
      <c r="C24" s="59" t="s">
        <v>396</v>
      </c>
    </row>
    <row r="25" spans="1:3">
      <c r="A25" s="58">
        <v>3155</v>
      </c>
      <c r="B25" s="58" t="s">
        <v>400</v>
      </c>
      <c r="C25" s="58" t="s">
        <v>396</v>
      </c>
    </row>
    <row r="26" spans="1:3" ht="15">
      <c r="A26" s="59">
        <v>318</v>
      </c>
      <c r="B26" s="59" t="s">
        <v>403</v>
      </c>
      <c r="C26" s="63" t="s">
        <v>405</v>
      </c>
    </row>
    <row r="27" spans="1:3">
      <c r="A27" s="58">
        <v>608</v>
      </c>
      <c r="B27" s="58" t="s">
        <v>404</v>
      </c>
      <c r="C27" s="58" t="s">
        <v>398</v>
      </c>
    </row>
    <row r="28" spans="1:3">
      <c r="A28" s="59">
        <v>561</v>
      </c>
      <c r="B28" s="59" t="s">
        <v>400</v>
      </c>
      <c r="C28" s="59" t="s">
        <v>402</v>
      </c>
    </row>
    <row r="29" spans="1:3">
      <c r="A29" s="58">
        <v>357</v>
      </c>
      <c r="B29" s="58" t="s">
        <v>403</v>
      </c>
      <c r="C29" s="60" t="s">
        <v>392</v>
      </c>
    </row>
    <row r="30" spans="1:3">
      <c r="A30" s="59">
        <v>1688</v>
      </c>
      <c r="B30" s="59" t="s">
        <v>401</v>
      </c>
      <c r="C30" s="59" t="s">
        <v>398</v>
      </c>
    </row>
    <row r="31" spans="1:3">
      <c r="A31" s="58">
        <v>972</v>
      </c>
      <c r="B31" s="58" t="s">
        <v>404</v>
      </c>
      <c r="C31" s="58" t="s">
        <v>402</v>
      </c>
    </row>
    <row r="32" spans="1:3" ht="15">
      <c r="A32" s="59">
        <v>568</v>
      </c>
      <c r="B32" s="59" t="s">
        <v>393</v>
      </c>
      <c r="C32" s="63" t="s">
        <v>405</v>
      </c>
    </row>
    <row r="33" spans="1:3" ht="15">
      <c r="A33" s="58">
        <v>632</v>
      </c>
      <c r="B33" s="58" t="s">
        <v>401</v>
      </c>
      <c r="C33" s="62" t="s">
        <v>405</v>
      </c>
    </row>
    <row r="34" spans="1:3">
      <c r="A34" s="59">
        <v>551</v>
      </c>
      <c r="B34" s="59" t="s">
        <v>403</v>
      </c>
      <c r="C34" s="59" t="s">
        <v>399</v>
      </c>
    </row>
    <row r="35" spans="1:3">
      <c r="A35" s="58">
        <v>948</v>
      </c>
      <c r="B35" s="58" t="s">
        <v>393</v>
      </c>
      <c r="C35" s="58" t="s">
        <v>397</v>
      </c>
    </row>
    <row r="36" spans="1:3">
      <c r="A36" s="59">
        <v>1358</v>
      </c>
      <c r="B36" s="59" t="s">
        <v>400</v>
      </c>
      <c r="C36" s="59" t="s">
        <v>394</v>
      </c>
    </row>
    <row r="37" spans="1:3" ht="15">
      <c r="A37" s="58">
        <v>135</v>
      </c>
      <c r="B37" s="58" t="s">
        <v>400</v>
      </c>
      <c r="C37" s="62" t="s">
        <v>405</v>
      </c>
    </row>
    <row r="38" spans="1:3">
      <c r="A38" s="59">
        <v>849</v>
      </c>
      <c r="B38" s="59" t="s">
        <v>401</v>
      </c>
      <c r="C38" s="64" t="s">
        <v>392</v>
      </c>
    </row>
    <row r="39" spans="1:3">
      <c r="A39" s="58">
        <v>158</v>
      </c>
      <c r="B39" s="58" t="s">
        <v>403</v>
      </c>
      <c r="C39" s="58" t="s">
        <v>397</v>
      </c>
    </row>
    <row r="40" spans="1:3">
      <c r="A40" s="59">
        <v>1889</v>
      </c>
      <c r="B40" s="59" t="s">
        <v>401</v>
      </c>
      <c r="C40" s="59" t="s">
        <v>399</v>
      </c>
    </row>
    <row r="41" spans="1:3">
      <c r="A41" s="58">
        <v>651</v>
      </c>
      <c r="B41" s="58" t="s">
        <v>403</v>
      </c>
      <c r="C41" s="58" t="s">
        <v>394</v>
      </c>
    </row>
    <row r="42" spans="1:3">
      <c r="A42" s="59">
        <v>651</v>
      </c>
      <c r="B42" s="59" t="s">
        <v>395</v>
      </c>
      <c r="C42" s="64" t="s">
        <v>392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"/>
  <sheetViews>
    <sheetView view="pageBreakPreview" topLeftCell="A118" zoomScale="60" zoomScaleNormal="70" workbookViewId="0">
      <selection activeCell="A2" sqref="A2"/>
    </sheetView>
  </sheetViews>
  <sheetFormatPr baseColWidth="10" defaultColWidth="8" defaultRowHeight="15"/>
  <cols>
    <col min="1" max="1" width="5.375" style="1" customWidth="1"/>
    <col min="2" max="2" width="22" style="1" customWidth="1"/>
    <col min="3" max="3" width="23.5" style="1" customWidth="1"/>
    <col min="4" max="4" width="22" style="1" customWidth="1"/>
    <col min="5" max="5" width="43.625" style="1" customWidth="1"/>
    <col min="6" max="6" width="45.75" style="1" customWidth="1"/>
    <col min="7" max="7" width="26.875" style="1" customWidth="1"/>
    <col min="8" max="8" width="21.625" style="1" customWidth="1"/>
    <col min="9" max="9" width="15.875" style="1" customWidth="1"/>
    <col min="10" max="10" width="28.375" style="1" customWidth="1"/>
    <col min="11" max="11" width="1.625" style="1" hidden="1" customWidth="1"/>
    <col min="12" max="12" width="8.875" style="1" bestFit="1" customWidth="1"/>
    <col min="13" max="13" width="8.375" style="1" bestFit="1" customWidth="1"/>
    <col min="14" max="19" width="8" style="1"/>
    <col min="20" max="20" width="13.625" style="1" customWidth="1"/>
    <col min="21" max="21" width="16.75" style="1" customWidth="1"/>
    <col min="22" max="16384" width="8" style="1"/>
  </cols>
  <sheetData>
    <row r="1" spans="1:23" ht="30.75" customHeight="1">
      <c r="A1" s="110" t="s">
        <v>385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4"/>
    </row>
    <row r="2" spans="1:23" ht="30.75" customHeight="1" thickBot="1">
      <c r="A2" s="2"/>
      <c r="B2" s="2"/>
      <c r="C2" s="2"/>
      <c r="D2" s="2"/>
      <c r="E2" s="2"/>
      <c r="F2" s="2"/>
      <c r="G2" s="2"/>
      <c r="H2" s="2"/>
      <c r="I2" s="2"/>
      <c r="J2" s="3"/>
      <c r="K2" s="3"/>
    </row>
    <row r="3" spans="1:23" ht="30.75" customHeight="1" thickTop="1">
      <c r="A3" s="5" t="s">
        <v>2</v>
      </c>
      <c r="B3" s="111" t="s">
        <v>0</v>
      </c>
      <c r="C3" s="111"/>
      <c r="D3" s="111"/>
      <c r="E3" s="111"/>
      <c r="F3" s="111"/>
      <c r="G3" s="53" t="s">
        <v>5</v>
      </c>
      <c r="H3" s="111" t="s">
        <v>154</v>
      </c>
      <c r="I3" s="111"/>
      <c r="J3" s="53" t="s">
        <v>373</v>
      </c>
      <c r="K3" s="3"/>
    </row>
    <row r="4" spans="1:23" ht="30.75" customHeight="1">
      <c r="A4" s="112">
        <v>1</v>
      </c>
      <c r="B4" s="115" t="s">
        <v>169</v>
      </c>
      <c r="C4" s="115"/>
      <c r="D4" s="115"/>
      <c r="E4" s="115"/>
      <c r="F4" s="115"/>
      <c r="G4" s="14">
        <v>1</v>
      </c>
      <c r="H4" s="96">
        <f>J105</f>
        <v>6108042.5428329995</v>
      </c>
      <c r="I4" s="96"/>
      <c r="J4" s="48">
        <f>H4*G4</f>
        <v>6108042.5428329995</v>
      </c>
      <c r="K4" s="3"/>
    </row>
    <row r="5" spans="1:23" ht="30.75" customHeight="1">
      <c r="A5" s="113"/>
      <c r="B5" s="115" t="s">
        <v>168</v>
      </c>
      <c r="C5" s="115"/>
      <c r="D5" s="115"/>
      <c r="E5" s="115"/>
      <c r="F5" s="115"/>
      <c r="G5" s="14">
        <v>1</v>
      </c>
      <c r="H5" s="96">
        <f>J108</f>
        <v>329874.12</v>
      </c>
      <c r="I5" s="96"/>
      <c r="J5" s="48">
        <f t="shared" ref="J5:J6" si="0">H5*G5</f>
        <v>329874.12</v>
      </c>
      <c r="K5" s="3"/>
    </row>
    <row r="6" spans="1:23" ht="30.75" customHeight="1">
      <c r="A6" s="114"/>
      <c r="B6" s="115" t="s">
        <v>1</v>
      </c>
      <c r="C6" s="115"/>
      <c r="D6" s="115"/>
      <c r="E6" s="115"/>
      <c r="F6" s="115"/>
      <c r="G6" s="14">
        <v>1</v>
      </c>
      <c r="H6" s="96">
        <f>J132</f>
        <v>524191.60810000001</v>
      </c>
      <c r="I6" s="96"/>
      <c r="J6" s="48">
        <f t="shared" si="0"/>
        <v>524191.60810000001</v>
      </c>
      <c r="K6" s="3"/>
    </row>
    <row r="7" spans="1:23" ht="28.5" customHeight="1">
      <c r="A7" s="76" t="s">
        <v>171</v>
      </c>
      <c r="B7" s="77"/>
      <c r="C7" s="77"/>
      <c r="D7" s="77"/>
      <c r="E7" s="77"/>
      <c r="F7" s="77"/>
      <c r="G7" s="78"/>
      <c r="H7" s="108">
        <f>H4+H5+H6</f>
        <v>6962108.2709329994</v>
      </c>
      <c r="I7" s="108"/>
      <c r="J7" s="52">
        <f>J4+J5+J6</f>
        <v>6962108.2709329994</v>
      </c>
      <c r="K7" s="3"/>
    </row>
    <row r="8" spans="1:23" ht="29.25" customHeight="1">
      <c r="A8" s="6"/>
      <c r="B8" s="6"/>
      <c r="C8" s="6"/>
      <c r="D8" s="6"/>
      <c r="E8" s="6"/>
      <c r="F8" s="109" t="s">
        <v>382</v>
      </c>
      <c r="G8" s="109"/>
      <c r="H8" s="108">
        <f>H7*0.15</f>
        <v>1044316.2406399499</v>
      </c>
      <c r="I8" s="108"/>
      <c r="J8" s="108">
        <f>J7*0.15</f>
        <v>1044316.2406399499</v>
      </c>
      <c r="K8" s="108"/>
    </row>
    <row r="9" spans="1:23" ht="27" customHeight="1">
      <c r="A9" s="55"/>
      <c r="B9" s="55"/>
      <c r="C9" s="55"/>
      <c r="D9" s="55"/>
      <c r="E9" s="55"/>
      <c r="F9" s="109" t="s">
        <v>383</v>
      </c>
      <c r="G9" s="109"/>
      <c r="H9" s="108">
        <f>H7+H8</f>
        <v>8006424.5115729496</v>
      </c>
      <c r="I9" s="108"/>
      <c r="J9" s="108">
        <f>J7+J8</f>
        <v>8006424.5115729496</v>
      </c>
      <c r="K9" s="108"/>
    </row>
    <row r="10" spans="1:23" ht="16.5" thickBot="1">
      <c r="A10" s="6"/>
      <c r="B10" s="6"/>
      <c r="C10" s="6"/>
      <c r="D10" s="6"/>
      <c r="E10" s="6"/>
      <c r="F10" s="6"/>
      <c r="G10" s="6"/>
      <c r="H10" s="6"/>
      <c r="I10" s="2"/>
      <c r="J10" s="3"/>
      <c r="K10" s="3"/>
    </row>
    <row r="11" spans="1:23" s="7" customFormat="1" ht="36.75" customHeight="1" thickTop="1">
      <c r="A11" s="8" t="s">
        <v>2</v>
      </c>
      <c r="B11" s="107" t="s">
        <v>0</v>
      </c>
      <c r="C11" s="107"/>
      <c r="D11" s="107"/>
      <c r="E11" s="107"/>
      <c r="F11" s="51" t="s">
        <v>4</v>
      </c>
      <c r="G11" s="51" t="s">
        <v>5</v>
      </c>
      <c r="H11" s="107" t="s">
        <v>6</v>
      </c>
      <c r="I11" s="107"/>
      <c r="J11" s="10" t="s">
        <v>3</v>
      </c>
    </row>
    <row r="12" spans="1:23" s="7" customFormat="1" ht="36.75" customHeight="1">
      <c r="A12" s="86" t="s">
        <v>175</v>
      </c>
      <c r="B12" s="87"/>
      <c r="C12" s="87"/>
      <c r="D12" s="87"/>
      <c r="E12" s="87"/>
      <c r="F12" s="87"/>
      <c r="G12" s="87"/>
      <c r="H12" s="87"/>
      <c r="I12" s="87"/>
      <c r="J12" s="87"/>
    </row>
    <row r="13" spans="1:23" s="7" customFormat="1" ht="36.75" customHeight="1">
      <c r="A13" s="81" t="s">
        <v>159</v>
      </c>
      <c r="B13" s="82"/>
      <c r="C13" s="82"/>
      <c r="D13" s="82"/>
      <c r="E13" s="82"/>
      <c r="F13" s="82"/>
      <c r="G13" s="82"/>
      <c r="H13" s="82"/>
      <c r="I13" s="82"/>
      <c r="J13" s="82"/>
    </row>
    <row r="14" spans="1:23" s="7" customFormat="1" ht="36.75" customHeight="1">
      <c r="A14" s="45">
        <v>1</v>
      </c>
      <c r="B14" s="97" t="s">
        <v>7</v>
      </c>
      <c r="C14" s="97"/>
      <c r="D14" s="97"/>
      <c r="E14" s="97"/>
      <c r="F14" s="47" t="s">
        <v>8</v>
      </c>
      <c r="G14" s="47">
        <v>1.6</v>
      </c>
      <c r="H14" s="84">
        <v>4096</v>
      </c>
      <c r="I14" s="84"/>
      <c r="J14" s="11">
        <f t="shared" ref="J14:J25" si="1">G14*H14</f>
        <v>6553.6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spans="1:23" s="7" customFormat="1" ht="36.75" customHeight="1">
      <c r="A15" s="45">
        <v>2</v>
      </c>
      <c r="B15" s="97" t="s">
        <v>9</v>
      </c>
      <c r="C15" s="97"/>
      <c r="D15" s="97"/>
      <c r="E15" s="97"/>
      <c r="F15" s="47" t="s">
        <v>10</v>
      </c>
      <c r="G15" s="47">
        <v>0.64</v>
      </c>
      <c r="H15" s="84">
        <v>5824</v>
      </c>
      <c r="I15" s="84"/>
      <c r="J15" s="11">
        <f t="shared" si="1"/>
        <v>3727.36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spans="1:23" s="7" customFormat="1" ht="36.75" customHeight="1">
      <c r="A16" s="45">
        <v>3</v>
      </c>
      <c r="B16" s="97" t="s">
        <v>11</v>
      </c>
      <c r="C16" s="97"/>
      <c r="D16" s="97"/>
      <c r="E16" s="97"/>
      <c r="F16" s="47" t="s">
        <v>12</v>
      </c>
      <c r="G16" s="47">
        <v>0.34</v>
      </c>
      <c r="H16" s="84">
        <v>1536</v>
      </c>
      <c r="I16" s="84"/>
      <c r="J16" s="11">
        <f t="shared" si="1"/>
        <v>522.24</v>
      </c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spans="1:23" s="7" customFormat="1" ht="36.75" customHeight="1">
      <c r="A17" s="45">
        <v>4</v>
      </c>
      <c r="B17" s="97" t="s">
        <v>13</v>
      </c>
      <c r="C17" s="97"/>
      <c r="D17" s="97"/>
      <c r="E17" s="97"/>
      <c r="F17" s="47" t="s">
        <v>12</v>
      </c>
      <c r="G17" s="47">
        <v>0.34</v>
      </c>
      <c r="H17" s="84">
        <v>768</v>
      </c>
      <c r="I17" s="84"/>
      <c r="J17" s="11">
        <f t="shared" si="1"/>
        <v>261.12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1:23" s="7" customFormat="1" ht="36.75" customHeight="1">
      <c r="A18" s="45">
        <v>5</v>
      </c>
      <c r="B18" s="97" t="s">
        <v>14</v>
      </c>
      <c r="C18" s="97"/>
      <c r="D18" s="97"/>
      <c r="E18" s="97"/>
      <c r="F18" s="47" t="s">
        <v>15</v>
      </c>
      <c r="G18" s="47">
        <v>9.2249999999999996</v>
      </c>
      <c r="H18" s="84">
        <v>4032</v>
      </c>
      <c r="I18" s="84"/>
      <c r="J18" s="11">
        <f t="shared" si="1"/>
        <v>37195.199999999997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spans="1:23" s="7" customFormat="1" ht="36.75" customHeight="1">
      <c r="A19" s="45">
        <v>6</v>
      </c>
      <c r="B19" s="97" t="s">
        <v>16</v>
      </c>
      <c r="C19" s="97"/>
      <c r="D19" s="97"/>
      <c r="E19" s="97"/>
      <c r="F19" s="47" t="s">
        <v>17</v>
      </c>
      <c r="G19" s="47">
        <v>0.5</v>
      </c>
      <c r="H19" s="84">
        <v>704</v>
      </c>
      <c r="I19" s="84"/>
      <c r="J19" s="11">
        <f t="shared" si="1"/>
        <v>352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spans="1:23" s="7" customFormat="1" ht="36.75" customHeight="1">
      <c r="A20" s="45">
        <v>7</v>
      </c>
      <c r="B20" s="97" t="s">
        <v>16</v>
      </c>
      <c r="C20" s="97"/>
      <c r="D20" s="97"/>
      <c r="E20" s="97"/>
      <c r="F20" s="47" t="s">
        <v>18</v>
      </c>
      <c r="G20" s="47">
        <v>0.25</v>
      </c>
      <c r="H20" s="84">
        <v>768</v>
      </c>
      <c r="I20" s="84"/>
      <c r="J20" s="11">
        <f t="shared" si="1"/>
        <v>192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 s="7" customFormat="1" ht="36.75" customHeight="1">
      <c r="A21" s="45">
        <v>8</v>
      </c>
      <c r="B21" s="97" t="s">
        <v>19</v>
      </c>
      <c r="C21" s="97"/>
      <c r="D21" s="97"/>
      <c r="E21" s="97"/>
      <c r="F21" s="47" t="s">
        <v>20</v>
      </c>
      <c r="G21" s="47">
        <v>1.1000000000000001</v>
      </c>
      <c r="H21" s="84">
        <v>320</v>
      </c>
      <c r="I21" s="84"/>
      <c r="J21" s="11">
        <f t="shared" si="1"/>
        <v>352</v>
      </c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spans="1:23" s="7" customFormat="1" ht="36.75" customHeight="1">
      <c r="A22" s="45">
        <v>9</v>
      </c>
      <c r="B22" s="97" t="s">
        <v>21</v>
      </c>
      <c r="C22" s="97"/>
      <c r="D22" s="97"/>
      <c r="E22" s="97"/>
      <c r="F22" s="47" t="s">
        <v>22</v>
      </c>
      <c r="G22" s="47">
        <v>1.1000000000000001</v>
      </c>
      <c r="H22" s="84">
        <v>704</v>
      </c>
      <c r="I22" s="84"/>
      <c r="J22" s="11">
        <f t="shared" si="1"/>
        <v>774.40000000000009</v>
      </c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 s="7" customFormat="1" ht="36.75" customHeight="1">
      <c r="A23" s="45">
        <v>10</v>
      </c>
      <c r="B23" s="97" t="s">
        <v>23</v>
      </c>
      <c r="C23" s="97"/>
      <c r="D23" s="97"/>
      <c r="E23" s="97"/>
      <c r="F23" s="47" t="s">
        <v>12</v>
      </c>
      <c r="G23" s="47">
        <v>11</v>
      </c>
      <c r="H23" s="84">
        <v>64</v>
      </c>
      <c r="I23" s="84"/>
      <c r="J23" s="11">
        <f t="shared" si="1"/>
        <v>704</v>
      </c>
      <c r="L23" s="38"/>
      <c r="M23" s="38"/>
      <c r="N23" s="38"/>
      <c r="O23" s="38"/>
      <c r="P23" s="106"/>
      <c r="Q23" s="106"/>
      <c r="R23" s="50"/>
      <c r="S23" s="106"/>
      <c r="T23" s="50"/>
      <c r="U23" s="38"/>
      <c r="V23" s="38"/>
      <c r="W23" s="38"/>
    </row>
    <row r="24" spans="1:23" s="7" customFormat="1" ht="36.75" customHeight="1">
      <c r="A24" s="45">
        <v>11</v>
      </c>
      <c r="B24" s="97" t="s">
        <v>24</v>
      </c>
      <c r="C24" s="97"/>
      <c r="D24" s="97"/>
      <c r="E24" s="97"/>
      <c r="F24" s="47" t="s">
        <v>12</v>
      </c>
      <c r="G24" s="47">
        <v>7.7</v>
      </c>
      <c r="H24" s="84">
        <v>320</v>
      </c>
      <c r="I24" s="84"/>
      <c r="J24" s="11">
        <f t="shared" si="1"/>
        <v>2464</v>
      </c>
      <c r="L24" s="38"/>
      <c r="M24" s="38"/>
      <c r="N24" s="38"/>
      <c r="O24" s="38"/>
      <c r="P24" s="106"/>
      <c r="Q24" s="106"/>
      <c r="R24" s="50"/>
      <c r="S24" s="106"/>
      <c r="T24" s="50"/>
      <c r="U24" s="38"/>
      <c r="V24" s="38"/>
      <c r="W24" s="38"/>
    </row>
    <row r="25" spans="1:23" s="7" customFormat="1" ht="36.75" customHeight="1">
      <c r="A25" s="45">
        <v>12</v>
      </c>
      <c r="B25" s="97" t="s">
        <v>25</v>
      </c>
      <c r="C25" s="97"/>
      <c r="D25" s="97"/>
      <c r="E25" s="97"/>
      <c r="F25" s="47" t="s">
        <v>12</v>
      </c>
      <c r="G25" s="47">
        <v>0.6</v>
      </c>
      <c r="H25" s="84">
        <v>2752</v>
      </c>
      <c r="I25" s="84"/>
      <c r="J25" s="11">
        <f t="shared" si="1"/>
        <v>1651.2</v>
      </c>
      <c r="L25" s="38"/>
      <c r="M25" s="38"/>
      <c r="N25" s="38"/>
      <c r="O25" s="38"/>
      <c r="P25" s="50"/>
      <c r="Q25" s="39"/>
      <c r="R25" s="50"/>
      <c r="S25" s="50"/>
      <c r="T25" s="39"/>
      <c r="U25" s="40"/>
      <c r="V25" s="38"/>
      <c r="W25" s="38"/>
    </row>
    <row r="26" spans="1:23" s="7" customFormat="1" ht="36.75" customHeight="1">
      <c r="A26" s="45">
        <v>13</v>
      </c>
      <c r="B26" s="105" t="s">
        <v>26</v>
      </c>
      <c r="C26" s="105"/>
      <c r="D26" s="105"/>
      <c r="E26" s="105"/>
      <c r="F26" s="9" t="s">
        <v>27</v>
      </c>
      <c r="G26" s="9">
        <v>1.2E-2</v>
      </c>
      <c r="H26" s="84">
        <v>4000</v>
      </c>
      <c r="I26" s="84"/>
      <c r="J26" s="11">
        <f>G26*H26</f>
        <v>48</v>
      </c>
      <c r="L26" s="38"/>
      <c r="M26" s="38"/>
      <c r="N26" s="38"/>
      <c r="O26" s="38"/>
      <c r="P26" s="50"/>
      <c r="Q26" s="39"/>
      <c r="R26" s="50"/>
      <c r="S26" s="50"/>
      <c r="T26" s="39"/>
      <c r="U26" s="40"/>
      <c r="V26" s="38"/>
      <c r="W26" s="38"/>
    </row>
    <row r="27" spans="1:23" s="7" customFormat="1" ht="36.75" customHeight="1">
      <c r="A27" s="45">
        <v>14</v>
      </c>
      <c r="B27" s="105" t="s">
        <v>28</v>
      </c>
      <c r="C27" s="105"/>
      <c r="D27" s="105"/>
      <c r="E27" s="105"/>
      <c r="F27" s="9" t="s">
        <v>29</v>
      </c>
      <c r="G27" s="9">
        <v>0.2</v>
      </c>
      <c r="H27" s="84">
        <v>839</v>
      </c>
      <c r="I27" s="84"/>
      <c r="J27" s="11">
        <f>G27*H27</f>
        <v>167.8</v>
      </c>
      <c r="L27" s="38"/>
      <c r="M27" s="38"/>
      <c r="N27" s="38"/>
      <c r="O27" s="38"/>
      <c r="P27" s="50"/>
      <c r="Q27" s="39"/>
      <c r="R27" s="50"/>
      <c r="S27" s="50"/>
      <c r="T27" s="39"/>
      <c r="U27" s="38"/>
      <c r="V27" s="38"/>
      <c r="W27" s="38"/>
    </row>
    <row r="28" spans="1:23" s="7" customFormat="1" ht="36.75" customHeight="1">
      <c r="A28" s="72" t="s">
        <v>140</v>
      </c>
      <c r="B28" s="73"/>
      <c r="C28" s="73"/>
      <c r="D28" s="73"/>
      <c r="E28" s="73"/>
      <c r="F28" s="73"/>
      <c r="G28" s="73"/>
      <c r="H28" s="73"/>
      <c r="I28" s="73"/>
      <c r="J28" s="41">
        <f>SUM(J14:J27)</f>
        <v>54964.92</v>
      </c>
      <c r="L28" s="38"/>
      <c r="M28" s="38"/>
      <c r="N28" s="38"/>
      <c r="O28" s="38"/>
      <c r="P28" s="50"/>
      <c r="Q28" s="39"/>
      <c r="R28" s="50"/>
      <c r="S28" s="50"/>
      <c r="T28" s="39"/>
      <c r="U28" s="38"/>
      <c r="V28" s="38"/>
      <c r="W28" s="38"/>
    </row>
    <row r="29" spans="1:23" s="38" customFormat="1" ht="36.75" customHeight="1">
      <c r="A29" s="81" t="s">
        <v>160</v>
      </c>
      <c r="B29" s="82"/>
      <c r="C29" s="82"/>
      <c r="D29" s="82"/>
      <c r="E29" s="82"/>
      <c r="F29" s="82"/>
      <c r="G29" s="82"/>
      <c r="H29" s="82"/>
      <c r="I29" s="82"/>
      <c r="J29" s="82"/>
      <c r="P29" s="50"/>
      <c r="Q29" s="39"/>
      <c r="R29" s="50"/>
      <c r="S29" s="50"/>
      <c r="T29" s="39"/>
    </row>
    <row r="30" spans="1:23" s="7" customFormat="1" ht="36.75" customHeight="1">
      <c r="A30" s="45">
        <v>15</v>
      </c>
      <c r="B30" s="97" t="s">
        <v>30</v>
      </c>
      <c r="C30" s="97"/>
      <c r="D30" s="97"/>
      <c r="E30" s="97"/>
      <c r="F30" s="47" t="s">
        <v>31</v>
      </c>
      <c r="G30" s="47">
        <v>16</v>
      </c>
      <c r="H30" s="84">
        <v>1988.2349999999999</v>
      </c>
      <c r="I30" s="84"/>
      <c r="J30" s="48">
        <f t="shared" ref="J30:J35" si="2">G30*H30</f>
        <v>31811.759999999998</v>
      </c>
      <c r="L30" s="38"/>
      <c r="M30" s="38"/>
      <c r="N30" s="38"/>
      <c r="O30" s="38"/>
      <c r="P30" s="50"/>
      <c r="Q30" s="39"/>
      <c r="R30" s="50"/>
      <c r="S30" s="50"/>
      <c r="T30" s="39"/>
      <c r="U30" s="38"/>
      <c r="V30" s="38"/>
      <c r="W30" s="38"/>
    </row>
    <row r="31" spans="1:23" s="7" customFormat="1" ht="36.75" customHeight="1">
      <c r="A31" s="45">
        <v>16</v>
      </c>
      <c r="B31" s="97" t="s">
        <v>32</v>
      </c>
      <c r="C31" s="97"/>
      <c r="D31" s="97"/>
      <c r="E31" s="97"/>
      <c r="F31" s="47" t="s">
        <v>33</v>
      </c>
      <c r="G31" s="47">
        <v>4</v>
      </c>
      <c r="H31" s="84">
        <v>65</v>
      </c>
      <c r="I31" s="84"/>
      <c r="J31" s="48">
        <f t="shared" si="2"/>
        <v>260</v>
      </c>
      <c r="L31" s="38"/>
      <c r="M31" s="38"/>
      <c r="N31" s="38"/>
      <c r="O31" s="38"/>
      <c r="P31" s="50"/>
      <c r="Q31" s="39"/>
      <c r="R31" s="50"/>
      <c r="S31" s="50"/>
      <c r="T31" s="39"/>
      <c r="U31" s="38"/>
      <c r="V31" s="38"/>
      <c r="W31" s="38"/>
    </row>
    <row r="32" spans="1:23" s="7" customFormat="1" ht="36.75" customHeight="1">
      <c r="A32" s="45">
        <v>17</v>
      </c>
      <c r="B32" s="79" t="s">
        <v>34</v>
      </c>
      <c r="C32" s="79"/>
      <c r="D32" s="79"/>
      <c r="E32" s="79"/>
      <c r="F32" s="47" t="s">
        <v>35</v>
      </c>
      <c r="G32" s="47">
        <v>4</v>
      </c>
      <c r="H32" s="84">
        <v>35907.524100000002</v>
      </c>
      <c r="I32" s="84"/>
      <c r="J32" s="48">
        <f t="shared" si="2"/>
        <v>143630.09640000001</v>
      </c>
      <c r="L32" s="38"/>
      <c r="M32" s="38"/>
      <c r="N32" s="38"/>
      <c r="O32" s="38"/>
      <c r="P32" s="50"/>
      <c r="Q32" s="39"/>
      <c r="R32" s="50"/>
      <c r="S32" s="50"/>
      <c r="T32" s="39"/>
      <c r="U32" s="38"/>
      <c r="V32" s="38"/>
      <c r="W32" s="38"/>
    </row>
    <row r="33" spans="1:23" s="7" customFormat="1" ht="36.75" customHeight="1">
      <c r="A33" s="45">
        <v>18</v>
      </c>
      <c r="B33" s="88" t="s">
        <v>36</v>
      </c>
      <c r="C33" s="89"/>
      <c r="D33" s="89"/>
      <c r="E33" s="90"/>
      <c r="F33" s="47" t="s">
        <v>37</v>
      </c>
      <c r="G33" s="47">
        <v>4</v>
      </c>
      <c r="H33" s="103">
        <v>15468.4683</v>
      </c>
      <c r="I33" s="104"/>
      <c r="J33" s="48">
        <f t="shared" si="2"/>
        <v>61873.873200000002</v>
      </c>
      <c r="L33" s="38"/>
      <c r="M33" s="38"/>
      <c r="N33" s="38"/>
      <c r="O33" s="38"/>
      <c r="P33" s="50"/>
      <c r="Q33" s="39"/>
      <c r="R33" s="50"/>
      <c r="S33" s="50"/>
      <c r="T33" s="39"/>
      <c r="U33" s="38"/>
      <c r="V33" s="38"/>
      <c r="W33" s="38"/>
    </row>
    <row r="34" spans="1:23" s="7" customFormat="1" ht="36.75" customHeight="1">
      <c r="A34" s="45">
        <v>19</v>
      </c>
      <c r="B34" s="88" t="s">
        <v>379</v>
      </c>
      <c r="C34" s="89"/>
      <c r="D34" s="89"/>
      <c r="E34" s="90"/>
      <c r="F34" s="47" t="s">
        <v>12</v>
      </c>
      <c r="G34" s="47">
        <v>1</v>
      </c>
      <c r="H34" s="103">
        <v>142735.39064999999</v>
      </c>
      <c r="I34" s="104"/>
      <c r="J34" s="48">
        <f t="shared" si="2"/>
        <v>142735.39064999999</v>
      </c>
      <c r="L34" s="38"/>
      <c r="M34" s="38"/>
      <c r="N34" s="38"/>
      <c r="O34" s="38"/>
      <c r="P34" s="50"/>
      <c r="Q34" s="39"/>
      <c r="R34" s="50"/>
      <c r="S34" s="50"/>
      <c r="T34" s="39"/>
      <c r="U34" s="38"/>
      <c r="V34" s="38"/>
      <c r="W34" s="38"/>
    </row>
    <row r="35" spans="1:23" s="7" customFormat="1" ht="36.75" customHeight="1">
      <c r="A35" s="45">
        <v>20</v>
      </c>
      <c r="B35" s="88" t="s">
        <v>376</v>
      </c>
      <c r="C35" s="89"/>
      <c r="D35" s="89"/>
      <c r="E35" s="90"/>
      <c r="F35" s="47" t="s">
        <v>12</v>
      </c>
      <c r="G35" s="47">
        <v>1</v>
      </c>
      <c r="H35" s="103">
        <v>281262.70785599999</v>
      </c>
      <c r="I35" s="104"/>
      <c r="J35" s="48">
        <f t="shared" si="2"/>
        <v>281262.70785599999</v>
      </c>
      <c r="L35" s="38"/>
      <c r="M35" s="38"/>
      <c r="N35" s="38"/>
      <c r="O35" s="38"/>
      <c r="P35" s="50"/>
      <c r="Q35" s="39"/>
      <c r="R35" s="50"/>
      <c r="S35" s="50"/>
      <c r="T35" s="39"/>
      <c r="U35" s="38"/>
      <c r="V35" s="38"/>
      <c r="W35" s="38"/>
    </row>
    <row r="36" spans="1:23" s="7" customFormat="1" ht="36.75" customHeight="1">
      <c r="A36" s="93">
        <v>21</v>
      </c>
      <c r="B36" s="79" t="s">
        <v>40</v>
      </c>
      <c r="C36" s="79" t="s">
        <v>41</v>
      </c>
      <c r="D36" s="79"/>
      <c r="E36" s="79"/>
      <c r="F36" s="47" t="s">
        <v>42</v>
      </c>
      <c r="G36" s="47">
        <v>2</v>
      </c>
      <c r="H36" s="84">
        <v>24654.114000000001</v>
      </c>
      <c r="I36" s="84"/>
      <c r="J36" s="96">
        <f>H36*G36</f>
        <v>49308.228000000003</v>
      </c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 spans="1:23" s="7" customFormat="1" ht="36.75" customHeight="1">
      <c r="A37" s="93"/>
      <c r="B37" s="79"/>
      <c r="C37" s="79" t="s">
        <v>43</v>
      </c>
      <c r="D37" s="79"/>
      <c r="E37" s="79"/>
      <c r="F37" s="47" t="s">
        <v>44</v>
      </c>
      <c r="G37" s="47">
        <v>4</v>
      </c>
      <c r="H37" s="84"/>
      <c r="I37" s="84"/>
      <c r="J37" s="96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</row>
    <row r="38" spans="1:23" s="7" customFormat="1" ht="36.75" customHeight="1">
      <c r="A38" s="93"/>
      <c r="B38" s="79"/>
      <c r="C38" s="79" t="s">
        <v>45</v>
      </c>
      <c r="D38" s="79"/>
      <c r="E38" s="79"/>
      <c r="F38" s="47" t="s">
        <v>46</v>
      </c>
      <c r="G38" s="47">
        <v>4</v>
      </c>
      <c r="H38" s="84"/>
      <c r="I38" s="84"/>
      <c r="J38" s="96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 s="7" customFormat="1" ht="36.75" customHeight="1">
      <c r="A39" s="45">
        <v>22</v>
      </c>
      <c r="B39" s="85" t="s">
        <v>47</v>
      </c>
      <c r="C39" s="85"/>
      <c r="D39" s="85"/>
      <c r="E39" s="85"/>
      <c r="F39" s="47" t="s">
        <v>48</v>
      </c>
      <c r="G39" s="47">
        <v>1</v>
      </c>
      <c r="H39" s="84">
        <v>23238.490679999999</v>
      </c>
      <c r="I39" s="84"/>
      <c r="J39" s="48">
        <f t="shared" ref="J39:J64" si="3">G39*H39</f>
        <v>23238.490679999999</v>
      </c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</row>
    <row r="40" spans="1:23" s="7" customFormat="1" ht="36.75" customHeight="1">
      <c r="A40" s="45">
        <v>23</v>
      </c>
      <c r="B40" s="79" t="s">
        <v>49</v>
      </c>
      <c r="C40" s="79"/>
      <c r="D40" s="79"/>
      <c r="E40" s="79"/>
      <c r="F40" s="47" t="s">
        <v>50</v>
      </c>
      <c r="G40" s="47">
        <v>1</v>
      </c>
      <c r="H40" s="84">
        <v>130487.86305</v>
      </c>
      <c r="I40" s="84"/>
      <c r="J40" s="48">
        <f t="shared" si="3"/>
        <v>130487.86305</v>
      </c>
    </row>
    <row r="41" spans="1:23" s="7" customFormat="1" ht="36.75" customHeight="1">
      <c r="A41" s="45">
        <v>24</v>
      </c>
      <c r="B41" s="88" t="s">
        <v>51</v>
      </c>
      <c r="C41" s="89"/>
      <c r="D41" s="89"/>
      <c r="E41" s="90"/>
      <c r="F41" s="47" t="s">
        <v>52</v>
      </c>
      <c r="G41" s="47">
        <v>1</v>
      </c>
      <c r="H41" s="103">
        <v>13917.645</v>
      </c>
      <c r="I41" s="104"/>
      <c r="J41" s="48">
        <f t="shared" si="3"/>
        <v>13917.645</v>
      </c>
    </row>
    <row r="42" spans="1:23" s="7" customFormat="1" ht="36.75" customHeight="1">
      <c r="A42" s="45">
        <v>25</v>
      </c>
      <c r="B42" s="97" t="s">
        <v>55</v>
      </c>
      <c r="C42" s="97"/>
      <c r="D42" s="97"/>
      <c r="E42" s="97"/>
      <c r="F42" s="47" t="s">
        <v>56</v>
      </c>
      <c r="G42" s="47">
        <v>14</v>
      </c>
      <c r="H42" s="84">
        <v>11.929410000000001</v>
      </c>
      <c r="I42" s="84"/>
      <c r="J42" s="48">
        <f t="shared" si="3"/>
        <v>167.01174</v>
      </c>
    </row>
    <row r="43" spans="1:23" s="7" customFormat="1" ht="36.75" customHeight="1">
      <c r="A43" s="45">
        <v>26</v>
      </c>
      <c r="B43" s="97" t="s">
        <v>57</v>
      </c>
      <c r="C43" s="97"/>
      <c r="D43" s="97"/>
      <c r="E43" s="97"/>
      <c r="F43" s="47" t="s">
        <v>58</v>
      </c>
      <c r="G43" s="47">
        <v>60</v>
      </c>
      <c r="H43" s="84">
        <v>11.929410000000001</v>
      </c>
      <c r="I43" s="84"/>
      <c r="J43" s="48">
        <f t="shared" si="3"/>
        <v>715.76460000000009</v>
      </c>
    </row>
    <row r="44" spans="1:23" s="7" customFormat="1" ht="36.75" customHeight="1">
      <c r="A44" s="45">
        <v>27</v>
      </c>
      <c r="B44" s="97" t="s">
        <v>59</v>
      </c>
      <c r="C44" s="97"/>
      <c r="D44" s="97"/>
      <c r="E44" s="97"/>
      <c r="F44" s="47" t="s">
        <v>60</v>
      </c>
      <c r="G44" s="47">
        <v>22</v>
      </c>
      <c r="H44" s="84">
        <v>11.929410000000001</v>
      </c>
      <c r="I44" s="84"/>
      <c r="J44" s="48">
        <f t="shared" si="3"/>
        <v>262.44702000000001</v>
      </c>
    </row>
    <row r="45" spans="1:23" s="7" customFormat="1" ht="36.75" customHeight="1">
      <c r="A45" s="45">
        <v>28</v>
      </c>
      <c r="B45" s="79" t="s">
        <v>61</v>
      </c>
      <c r="C45" s="79"/>
      <c r="D45" s="79"/>
      <c r="E45" s="79"/>
      <c r="F45" s="47" t="s">
        <v>62</v>
      </c>
      <c r="G45" s="47">
        <v>4</v>
      </c>
      <c r="H45" s="84">
        <v>20.677644000000001</v>
      </c>
      <c r="I45" s="84"/>
      <c r="J45" s="48">
        <f t="shared" si="3"/>
        <v>82.710576000000003</v>
      </c>
    </row>
    <row r="46" spans="1:23" s="7" customFormat="1" ht="36.75" customHeight="1">
      <c r="A46" s="45">
        <v>29</v>
      </c>
      <c r="B46" s="97" t="s">
        <v>63</v>
      </c>
      <c r="C46" s="97"/>
      <c r="D46" s="97"/>
      <c r="E46" s="97"/>
      <c r="F46" s="47" t="s">
        <v>64</v>
      </c>
      <c r="G46" s="47">
        <v>2</v>
      </c>
      <c r="H46" s="84">
        <v>11.929410000000001</v>
      </c>
      <c r="I46" s="84"/>
      <c r="J46" s="48">
        <f t="shared" si="3"/>
        <v>23.858820000000001</v>
      </c>
    </row>
    <row r="47" spans="1:23" s="7" customFormat="1" ht="36.75" customHeight="1">
      <c r="A47" s="45">
        <v>30</v>
      </c>
      <c r="B47" s="97" t="s">
        <v>65</v>
      </c>
      <c r="C47" s="97"/>
      <c r="D47" s="97"/>
      <c r="E47" s="97"/>
      <c r="F47" s="47" t="s">
        <v>66</v>
      </c>
      <c r="G47" s="47">
        <v>8</v>
      </c>
      <c r="H47" s="84">
        <v>11.929410000000001</v>
      </c>
      <c r="I47" s="84"/>
      <c r="J47" s="48">
        <f t="shared" si="3"/>
        <v>95.435280000000006</v>
      </c>
    </row>
    <row r="48" spans="1:23" s="7" customFormat="1" ht="36.75" customHeight="1">
      <c r="A48" s="45">
        <v>31</v>
      </c>
      <c r="B48" s="97" t="s">
        <v>67</v>
      </c>
      <c r="C48" s="97"/>
      <c r="D48" s="97"/>
      <c r="E48" s="97"/>
      <c r="F48" s="47" t="s">
        <v>68</v>
      </c>
      <c r="G48" s="47">
        <v>4</v>
      </c>
      <c r="H48" s="84">
        <v>21.671761499999999</v>
      </c>
      <c r="I48" s="84"/>
      <c r="J48" s="48">
        <f t="shared" si="3"/>
        <v>86.687045999999995</v>
      </c>
    </row>
    <row r="49" spans="1:10" s="7" customFormat="1" ht="36.75" customHeight="1">
      <c r="A49" s="45">
        <v>32</v>
      </c>
      <c r="B49" s="97" t="s">
        <v>69</v>
      </c>
      <c r="C49" s="97"/>
      <c r="D49" s="97"/>
      <c r="E49" s="97"/>
      <c r="F49" s="47" t="s">
        <v>70</v>
      </c>
      <c r="G49" s="47">
        <v>4</v>
      </c>
      <c r="H49" s="84">
        <v>11.929410000000001</v>
      </c>
      <c r="I49" s="84"/>
      <c r="J49" s="48">
        <f t="shared" si="3"/>
        <v>47.717640000000003</v>
      </c>
    </row>
    <row r="50" spans="1:10" s="7" customFormat="1" ht="36.75" customHeight="1">
      <c r="A50" s="45">
        <v>33</v>
      </c>
      <c r="B50" s="97" t="s">
        <v>71</v>
      </c>
      <c r="C50" s="97"/>
      <c r="D50" s="97"/>
      <c r="E50" s="97"/>
      <c r="F50" s="47" t="s">
        <v>72</v>
      </c>
      <c r="G50" s="47">
        <v>4</v>
      </c>
      <c r="H50" s="84">
        <v>11.929410000000001</v>
      </c>
      <c r="I50" s="84"/>
      <c r="J50" s="48">
        <f t="shared" si="3"/>
        <v>47.717640000000003</v>
      </c>
    </row>
    <row r="51" spans="1:10" s="7" customFormat="1" ht="36.75" customHeight="1">
      <c r="A51" s="45">
        <v>34</v>
      </c>
      <c r="B51" s="79" t="s">
        <v>73</v>
      </c>
      <c r="C51" s="79"/>
      <c r="D51" s="79"/>
      <c r="E51" s="79"/>
      <c r="F51" s="47" t="s">
        <v>74</v>
      </c>
      <c r="G51" s="47">
        <v>0.25</v>
      </c>
      <c r="H51" s="84">
        <v>795.29399999999998</v>
      </c>
      <c r="I51" s="84"/>
      <c r="J51" s="48">
        <f t="shared" si="3"/>
        <v>198.8235</v>
      </c>
    </row>
    <row r="52" spans="1:10" s="7" customFormat="1" ht="36.75" customHeight="1">
      <c r="A52" s="45">
        <v>35</v>
      </c>
      <c r="B52" s="79" t="s">
        <v>75</v>
      </c>
      <c r="C52" s="79"/>
      <c r="D52" s="79"/>
      <c r="E52" s="79"/>
      <c r="F52" s="47" t="s">
        <v>76</v>
      </c>
      <c r="G52" s="47">
        <v>0.25</v>
      </c>
      <c r="H52" s="84">
        <v>795.29399999999998</v>
      </c>
      <c r="I52" s="84"/>
      <c r="J52" s="48">
        <f t="shared" si="3"/>
        <v>198.8235</v>
      </c>
    </row>
    <row r="53" spans="1:10" s="7" customFormat="1" ht="36.75" customHeight="1">
      <c r="A53" s="45">
        <v>36</v>
      </c>
      <c r="B53" s="79" t="s">
        <v>77</v>
      </c>
      <c r="C53" s="79"/>
      <c r="D53" s="79"/>
      <c r="E53" s="79"/>
      <c r="F53" s="47" t="s">
        <v>78</v>
      </c>
      <c r="G53" s="47">
        <v>0.5</v>
      </c>
      <c r="H53" s="84">
        <v>2783.529</v>
      </c>
      <c r="I53" s="84"/>
      <c r="J53" s="48">
        <f t="shared" si="3"/>
        <v>1391.7645</v>
      </c>
    </row>
    <row r="54" spans="1:10" s="7" customFormat="1" ht="36.75" customHeight="1">
      <c r="A54" s="45">
        <v>37</v>
      </c>
      <c r="B54" s="79" t="s">
        <v>79</v>
      </c>
      <c r="C54" s="79"/>
      <c r="D54" s="79"/>
      <c r="E54" s="79"/>
      <c r="F54" s="47" t="s">
        <v>80</v>
      </c>
      <c r="G54" s="47">
        <v>0.15</v>
      </c>
      <c r="H54" s="84">
        <v>795.29399999999998</v>
      </c>
      <c r="I54" s="84"/>
      <c r="J54" s="48">
        <f t="shared" si="3"/>
        <v>119.29409999999999</v>
      </c>
    </row>
    <row r="55" spans="1:10" s="7" customFormat="1" ht="36.75" customHeight="1">
      <c r="A55" s="45">
        <v>38</v>
      </c>
      <c r="B55" s="79" t="s">
        <v>81</v>
      </c>
      <c r="C55" s="79"/>
      <c r="D55" s="79"/>
      <c r="E55" s="79"/>
      <c r="F55" s="47" t="s">
        <v>82</v>
      </c>
      <c r="G55" s="47">
        <v>0.15</v>
      </c>
      <c r="H55" s="84">
        <v>795.29399999999998</v>
      </c>
      <c r="I55" s="84"/>
      <c r="J55" s="48">
        <f t="shared" si="3"/>
        <v>119.29409999999999</v>
      </c>
    </row>
    <row r="56" spans="1:10" s="7" customFormat="1" ht="36.75" customHeight="1">
      <c r="A56" s="45">
        <v>39</v>
      </c>
      <c r="B56" s="79" t="s">
        <v>83</v>
      </c>
      <c r="C56" s="79"/>
      <c r="D56" s="79"/>
      <c r="E56" s="79"/>
      <c r="F56" s="47" t="s">
        <v>39</v>
      </c>
      <c r="G56" s="47">
        <v>0.5</v>
      </c>
      <c r="H56" s="84">
        <v>1292.35275</v>
      </c>
      <c r="I56" s="84"/>
      <c r="J56" s="48">
        <f t="shared" si="3"/>
        <v>646.17637500000001</v>
      </c>
    </row>
    <row r="57" spans="1:10" s="7" customFormat="1" ht="36.75" customHeight="1">
      <c r="A57" s="45">
        <v>40</v>
      </c>
      <c r="B57" s="97" t="s">
        <v>84</v>
      </c>
      <c r="C57" s="97"/>
      <c r="D57" s="97"/>
      <c r="E57" s="97"/>
      <c r="F57" s="47" t="s">
        <v>85</v>
      </c>
      <c r="G57" s="47">
        <v>20</v>
      </c>
      <c r="H57" s="84">
        <f>596.4705/2</f>
        <v>298.23525000000001</v>
      </c>
      <c r="I57" s="84"/>
      <c r="J57" s="48">
        <f t="shared" si="3"/>
        <v>5964.7049999999999</v>
      </c>
    </row>
    <row r="58" spans="1:10" s="7" customFormat="1" ht="36.75" customHeight="1">
      <c r="A58" s="45">
        <v>41</v>
      </c>
      <c r="B58" s="97" t="s">
        <v>86</v>
      </c>
      <c r="C58" s="97"/>
      <c r="D58" s="97"/>
      <c r="E58" s="97"/>
      <c r="F58" s="47" t="s">
        <v>87</v>
      </c>
      <c r="G58" s="47">
        <v>12</v>
      </c>
      <c r="H58" s="84">
        <f>596.4705/2</f>
        <v>298.23525000000001</v>
      </c>
      <c r="I58" s="84"/>
      <c r="J58" s="48">
        <f t="shared" si="3"/>
        <v>3578.8230000000003</v>
      </c>
    </row>
    <row r="59" spans="1:10" s="7" customFormat="1" ht="36.75" customHeight="1">
      <c r="A59" s="45">
        <v>42</v>
      </c>
      <c r="B59" s="97" t="s">
        <v>88</v>
      </c>
      <c r="C59" s="97"/>
      <c r="D59" s="97"/>
      <c r="E59" s="97"/>
      <c r="F59" s="47" t="s">
        <v>89</v>
      </c>
      <c r="G59" s="47">
        <v>2</v>
      </c>
      <c r="H59" s="84">
        <f>795.294/2</f>
        <v>397.64699999999999</v>
      </c>
      <c r="I59" s="84"/>
      <c r="J59" s="48">
        <f t="shared" si="3"/>
        <v>795.29399999999998</v>
      </c>
    </row>
    <row r="60" spans="1:10" s="7" customFormat="1" ht="36.75" customHeight="1">
      <c r="A60" s="45">
        <v>43</v>
      </c>
      <c r="B60" s="97" t="s">
        <v>90</v>
      </c>
      <c r="C60" s="97"/>
      <c r="D60" s="97"/>
      <c r="E60" s="97"/>
      <c r="F60" s="47" t="s">
        <v>91</v>
      </c>
      <c r="G60" s="47">
        <v>2</v>
      </c>
      <c r="H60" s="84">
        <f>795.294/2</f>
        <v>397.64699999999999</v>
      </c>
      <c r="I60" s="84"/>
      <c r="J60" s="48">
        <f t="shared" si="3"/>
        <v>795.29399999999998</v>
      </c>
    </row>
    <row r="61" spans="1:10" s="7" customFormat="1" ht="36.75" customHeight="1">
      <c r="A61" s="45">
        <v>44</v>
      </c>
      <c r="B61" s="97" t="s">
        <v>92</v>
      </c>
      <c r="C61" s="97"/>
      <c r="D61" s="97"/>
      <c r="E61" s="97"/>
      <c r="F61" s="47" t="s">
        <v>93</v>
      </c>
      <c r="G61" s="47">
        <v>2</v>
      </c>
      <c r="H61" s="84">
        <f>397.647/2</f>
        <v>198.8235</v>
      </c>
      <c r="I61" s="84"/>
      <c r="J61" s="48">
        <f t="shared" si="3"/>
        <v>397.64699999999999</v>
      </c>
    </row>
    <row r="62" spans="1:10" s="7" customFormat="1" ht="36.75" customHeight="1">
      <c r="A62" s="45">
        <v>45</v>
      </c>
      <c r="B62" s="97" t="s">
        <v>94</v>
      </c>
      <c r="C62" s="97"/>
      <c r="D62" s="97"/>
      <c r="E62" s="97"/>
      <c r="F62" s="47" t="s">
        <v>95</v>
      </c>
      <c r="G62" s="47">
        <v>2</v>
      </c>
      <c r="H62" s="84">
        <f>397.647/2</f>
        <v>198.8235</v>
      </c>
      <c r="I62" s="84"/>
      <c r="J62" s="48">
        <f t="shared" si="3"/>
        <v>397.64699999999999</v>
      </c>
    </row>
    <row r="63" spans="1:10" s="7" customFormat="1" ht="36.75" customHeight="1">
      <c r="A63" s="45">
        <v>46</v>
      </c>
      <c r="B63" s="79" t="s">
        <v>96</v>
      </c>
      <c r="C63" s="79"/>
      <c r="D63" s="79"/>
      <c r="E63" s="79"/>
      <c r="F63" s="47" t="s">
        <v>97</v>
      </c>
      <c r="G63" s="47">
        <v>1</v>
      </c>
      <c r="H63" s="84">
        <v>795.29399999999998</v>
      </c>
      <c r="I63" s="84"/>
      <c r="J63" s="48">
        <f t="shared" si="3"/>
        <v>795.29399999999998</v>
      </c>
    </row>
    <row r="64" spans="1:10" s="7" customFormat="1" ht="36.75" customHeight="1">
      <c r="A64" s="45">
        <v>47</v>
      </c>
      <c r="B64" s="79" t="s">
        <v>98</v>
      </c>
      <c r="C64" s="79"/>
      <c r="D64" s="79"/>
      <c r="E64" s="79"/>
      <c r="F64" s="47" t="s">
        <v>99</v>
      </c>
      <c r="G64" s="47">
        <v>0.3</v>
      </c>
      <c r="H64" s="84">
        <v>1988.2349999999999</v>
      </c>
      <c r="I64" s="84"/>
      <c r="J64" s="48">
        <f t="shared" si="3"/>
        <v>596.4704999999999</v>
      </c>
    </row>
    <row r="65" spans="1:10" s="7" customFormat="1" ht="36.75" customHeight="1">
      <c r="A65" s="72" t="s">
        <v>141</v>
      </c>
      <c r="B65" s="73"/>
      <c r="C65" s="73"/>
      <c r="D65" s="73"/>
      <c r="E65" s="73"/>
      <c r="F65" s="73"/>
      <c r="G65" s="73"/>
      <c r="H65" s="73"/>
      <c r="I65" s="73"/>
      <c r="J65" s="13">
        <f>SUM(J30:J64)</f>
        <v>896050.75577300054</v>
      </c>
    </row>
    <row r="66" spans="1:10" s="7" customFormat="1" ht="36.75" customHeight="1">
      <c r="A66" s="81" t="s">
        <v>161</v>
      </c>
      <c r="B66" s="82"/>
      <c r="C66" s="82"/>
      <c r="D66" s="82"/>
      <c r="E66" s="82"/>
      <c r="F66" s="82"/>
      <c r="G66" s="82"/>
      <c r="H66" s="82"/>
      <c r="I66" s="82"/>
      <c r="J66" s="82"/>
    </row>
    <row r="67" spans="1:10" s="7" customFormat="1" ht="36.75" customHeight="1">
      <c r="A67" s="93">
        <v>48</v>
      </c>
      <c r="B67" s="79" t="s">
        <v>102</v>
      </c>
      <c r="C67" s="79" t="s">
        <v>103</v>
      </c>
      <c r="D67" s="79"/>
      <c r="E67" s="79"/>
      <c r="F67" s="47" t="s">
        <v>12</v>
      </c>
      <c r="G67" s="47">
        <v>1</v>
      </c>
      <c r="H67" s="84">
        <v>7468.32</v>
      </c>
      <c r="I67" s="84"/>
      <c r="J67" s="48">
        <f>H67*G67</f>
        <v>7468.32</v>
      </c>
    </row>
    <row r="68" spans="1:10" s="7" customFormat="1" ht="36.75" customHeight="1">
      <c r="A68" s="93"/>
      <c r="B68" s="79"/>
      <c r="C68" s="79" t="s">
        <v>104</v>
      </c>
      <c r="D68" s="79"/>
      <c r="E68" s="79"/>
      <c r="F68" s="47" t="s">
        <v>12</v>
      </c>
      <c r="G68" s="47">
        <v>1</v>
      </c>
      <c r="H68" s="84">
        <v>7089.97</v>
      </c>
      <c r="I68" s="84"/>
      <c r="J68" s="48">
        <f t="shared" ref="J68:J74" si="4">H68*G68</f>
        <v>7089.97</v>
      </c>
    </row>
    <row r="69" spans="1:10" s="7" customFormat="1" ht="36.75" customHeight="1">
      <c r="A69" s="93"/>
      <c r="B69" s="79"/>
      <c r="C69" s="79" t="s">
        <v>105</v>
      </c>
      <c r="D69" s="79"/>
      <c r="E69" s="79"/>
      <c r="F69" s="47" t="s">
        <v>12</v>
      </c>
      <c r="G69" s="47">
        <v>4</v>
      </c>
      <c r="H69" s="84">
        <v>1360.35</v>
      </c>
      <c r="I69" s="84"/>
      <c r="J69" s="48">
        <f t="shared" si="4"/>
        <v>5441.4</v>
      </c>
    </row>
    <row r="70" spans="1:10" s="7" customFormat="1" ht="36.75" customHeight="1">
      <c r="A70" s="93"/>
      <c r="B70" s="79"/>
      <c r="C70" s="79" t="s">
        <v>106</v>
      </c>
      <c r="D70" s="79"/>
      <c r="E70" s="79"/>
      <c r="F70" s="47" t="s">
        <v>12</v>
      </c>
      <c r="G70" s="47">
        <v>4</v>
      </c>
      <c r="H70" s="84">
        <v>1279.44</v>
      </c>
      <c r="I70" s="84"/>
      <c r="J70" s="48">
        <f t="shared" si="4"/>
        <v>5117.76</v>
      </c>
    </row>
    <row r="71" spans="1:10" s="7" customFormat="1" ht="36.75" customHeight="1">
      <c r="A71" s="93"/>
      <c r="B71" s="79"/>
      <c r="C71" s="79" t="s">
        <v>107</v>
      </c>
      <c r="D71" s="79"/>
      <c r="E71" s="79"/>
      <c r="F71" s="47" t="s">
        <v>12</v>
      </c>
      <c r="G71" s="47">
        <v>1</v>
      </c>
      <c r="H71" s="84">
        <v>2072.8200000000002</v>
      </c>
      <c r="I71" s="84"/>
      <c r="J71" s="48">
        <f t="shared" si="4"/>
        <v>2072.8200000000002</v>
      </c>
    </row>
    <row r="72" spans="1:10" s="7" customFormat="1" ht="36.75" customHeight="1">
      <c r="A72" s="93"/>
      <c r="B72" s="79"/>
      <c r="C72" s="79" t="s">
        <v>108</v>
      </c>
      <c r="D72" s="79"/>
      <c r="E72" s="79"/>
      <c r="F72" s="47" t="s">
        <v>12</v>
      </c>
      <c r="G72" s="47">
        <v>1</v>
      </c>
      <c r="H72" s="84">
        <v>1175.54</v>
      </c>
      <c r="I72" s="84"/>
      <c r="J72" s="48">
        <f t="shared" si="4"/>
        <v>1175.54</v>
      </c>
    </row>
    <row r="73" spans="1:10" s="7" customFormat="1" ht="36.75" customHeight="1">
      <c r="A73" s="93"/>
      <c r="B73" s="79"/>
      <c r="C73" s="79" t="s">
        <v>109</v>
      </c>
      <c r="D73" s="79"/>
      <c r="E73" s="79"/>
      <c r="F73" s="47" t="s">
        <v>12</v>
      </c>
      <c r="G73" s="47">
        <v>1</v>
      </c>
      <c r="H73" s="84">
        <v>2091.98</v>
      </c>
      <c r="I73" s="84"/>
      <c r="J73" s="48">
        <f t="shared" si="4"/>
        <v>2091.98</v>
      </c>
    </row>
    <row r="74" spans="1:10" s="7" customFormat="1" ht="36.75" customHeight="1">
      <c r="A74" s="93"/>
      <c r="B74" s="79"/>
      <c r="C74" s="79" t="s">
        <v>110</v>
      </c>
      <c r="D74" s="79"/>
      <c r="E74" s="79"/>
      <c r="F74" s="47" t="s">
        <v>12</v>
      </c>
      <c r="G74" s="47">
        <v>1</v>
      </c>
      <c r="H74" s="84">
        <v>1893.55</v>
      </c>
      <c r="I74" s="84"/>
      <c r="J74" s="48">
        <f t="shared" si="4"/>
        <v>1893.55</v>
      </c>
    </row>
    <row r="75" spans="1:10" s="7" customFormat="1" ht="36.75" customHeight="1">
      <c r="A75" s="72" t="s">
        <v>142</v>
      </c>
      <c r="B75" s="73"/>
      <c r="C75" s="73"/>
      <c r="D75" s="73"/>
      <c r="E75" s="73"/>
      <c r="F75" s="73"/>
      <c r="G75" s="73"/>
      <c r="H75" s="73"/>
      <c r="I75" s="73"/>
      <c r="J75" s="13">
        <f>SUM(J67:J74)</f>
        <v>32351.340000000004</v>
      </c>
    </row>
    <row r="76" spans="1:10" s="7" customFormat="1" ht="36.75" customHeight="1">
      <c r="A76" s="81" t="s">
        <v>167</v>
      </c>
      <c r="B76" s="82"/>
      <c r="C76" s="82"/>
      <c r="D76" s="82"/>
      <c r="E76" s="82"/>
      <c r="F76" s="82"/>
      <c r="G76" s="82"/>
      <c r="H76" s="82"/>
      <c r="I76" s="82"/>
      <c r="J76" s="82"/>
    </row>
    <row r="77" spans="1:10" s="7" customFormat="1" ht="36.75" customHeight="1">
      <c r="A77" s="45">
        <v>49</v>
      </c>
      <c r="B77" s="100" t="s">
        <v>378</v>
      </c>
      <c r="C77" s="101"/>
      <c r="D77" s="101"/>
      <c r="E77" s="102"/>
      <c r="F77" s="47" t="s">
        <v>12</v>
      </c>
      <c r="G77" s="47">
        <v>1</v>
      </c>
      <c r="H77" s="103">
        <f>12182.48*226*1.53*1.15</f>
        <v>4844326.6245599994</v>
      </c>
      <c r="I77" s="104"/>
      <c r="J77" s="48">
        <f>H77*G77</f>
        <v>4844326.6245599994</v>
      </c>
    </row>
    <row r="78" spans="1:10" s="7" customFormat="1" ht="36.75" customHeight="1">
      <c r="A78" s="72" t="s">
        <v>163</v>
      </c>
      <c r="B78" s="73"/>
      <c r="C78" s="73"/>
      <c r="D78" s="73"/>
      <c r="E78" s="73"/>
      <c r="F78" s="73"/>
      <c r="G78" s="73"/>
      <c r="H78" s="73"/>
      <c r="I78" s="73"/>
      <c r="J78" s="13">
        <f>J77</f>
        <v>4844326.6245599994</v>
      </c>
    </row>
    <row r="79" spans="1:10" s="7" customFormat="1" ht="36.75" customHeight="1">
      <c r="A79" s="72" t="s">
        <v>111</v>
      </c>
      <c r="B79" s="73"/>
      <c r="C79" s="73"/>
      <c r="D79" s="73"/>
      <c r="E79" s="73"/>
      <c r="F79" s="73"/>
      <c r="G79" s="73"/>
      <c r="H79" s="73"/>
      <c r="I79" s="73"/>
      <c r="J79" s="13">
        <f>(J78+J75+J65+J28)</f>
        <v>5827693.6403329996</v>
      </c>
    </row>
    <row r="80" spans="1:10" s="7" customFormat="1" ht="36.75" customHeight="1">
      <c r="A80" s="81" t="s">
        <v>162</v>
      </c>
      <c r="B80" s="82"/>
      <c r="C80" s="82"/>
      <c r="D80" s="82"/>
      <c r="E80" s="82"/>
      <c r="F80" s="82"/>
      <c r="G80" s="82"/>
      <c r="H80" s="82"/>
      <c r="I80" s="82"/>
      <c r="J80" s="82"/>
    </row>
    <row r="81" spans="1:11" s="7" customFormat="1" ht="36.75" customHeight="1">
      <c r="A81" s="35" t="s">
        <v>2</v>
      </c>
      <c r="B81" s="99" t="s">
        <v>0</v>
      </c>
      <c r="C81" s="99"/>
      <c r="D81" s="99"/>
      <c r="E81" s="99"/>
      <c r="F81" s="36" t="s">
        <v>112</v>
      </c>
      <c r="G81" s="36" t="s">
        <v>113</v>
      </c>
      <c r="H81" s="36" t="s">
        <v>114</v>
      </c>
      <c r="I81" s="49" t="s">
        <v>115</v>
      </c>
      <c r="J81" s="49" t="s">
        <v>116</v>
      </c>
      <c r="K81" s="38"/>
    </row>
    <row r="82" spans="1:11" s="7" customFormat="1" ht="36.75" customHeight="1">
      <c r="A82" s="45">
        <v>50</v>
      </c>
      <c r="B82" s="97" t="s">
        <v>117</v>
      </c>
      <c r="C82" s="97"/>
      <c r="D82" s="97"/>
      <c r="E82" s="97"/>
      <c r="F82" s="46">
        <v>0.41666666666666669</v>
      </c>
      <c r="G82" s="47">
        <v>3</v>
      </c>
      <c r="H82" s="95" t="s">
        <v>118</v>
      </c>
      <c r="I82" s="54">
        <v>4546.59</v>
      </c>
      <c r="J82" s="11">
        <f>G82*I82*F82*24</f>
        <v>136397.70000000001</v>
      </c>
      <c r="K82" s="42"/>
    </row>
    <row r="83" spans="1:11" s="7" customFormat="1" ht="36.75" customHeight="1">
      <c r="A83" s="45">
        <v>51</v>
      </c>
      <c r="B83" s="97" t="s">
        <v>119</v>
      </c>
      <c r="C83" s="97"/>
      <c r="D83" s="97"/>
      <c r="E83" s="97"/>
      <c r="F83" s="46">
        <v>8.3333333333333329E-2</v>
      </c>
      <c r="G83" s="47">
        <v>1</v>
      </c>
      <c r="H83" s="95"/>
      <c r="I83" s="54">
        <v>4546.59</v>
      </c>
      <c r="J83" s="11">
        <f>I82*G83*F83*24</f>
        <v>9093.18</v>
      </c>
      <c r="K83" s="42"/>
    </row>
    <row r="84" spans="1:11" s="7" customFormat="1" ht="36.75" customHeight="1">
      <c r="A84" s="45">
        <v>52</v>
      </c>
      <c r="B84" s="79" t="s">
        <v>120</v>
      </c>
      <c r="C84" s="79"/>
      <c r="D84" s="79"/>
      <c r="E84" s="79"/>
      <c r="F84" s="46">
        <v>8.3333333333333329E-2</v>
      </c>
      <c r="G84" s="47">
        <v>1</v>
      </c>
      <c r="H84" s="95"/>
      <c r="I84" s="54">
        <v>4546.59</v>
      </c>
      <c r="J84" s="11">
        <f>I82*G84*F84*24</f>
        <v>9093.18</v>
      </c>
      <c r="K84" s="42"/>
    </row>
    <row r="85" spans="1:11" s="7" customFormat="1" ht="36.75" customHeight="1">
      <c r="A85" s="93">
        <v>53</v>
      </c>
      <c r="B85" s="79" t="s">
        <v>121</v>
      </c>
      <c r="C85" s="97" t="s">
        <v>122</v>
      </c>
      <c r="D85" s="97"/>
      <c r="E85" s="97"/>
      <c r="F85" s="94">
        <v>8.3333333333333329E-2</v>
      </c>
      <c r="G85" s="95">
        <v>2</v>
      </c>
      <c r="H85" s="95"/>
      <c r="I85" s="98">
        <v>4546.59</v>
      </c>
      <c r="J85" s="96">
        <f>I82*G85*F85*24</f>
        <v>18186.36</v>
      </c>
      <c r="K85" s="42"/>
    </row>
    <row r="86" spans="1:11" s="7" customFormat="1" ht="36.75" customHeight="1">
      <c r="A86" s="93"/>
      <c r="B86" s="79"/>
      <c r="C86" s="97" t="s">
        <v>123</v>
      </c>
      <c r="D86" s="97"/>
      <c r="E86" s="97"/>
      <c r="F86" s="94"/>
      <c r="G86" s="95"/>
      <c r="H86" s="95"/>
      <c r="I86" s="98"/>
      <c r="J86" s="96"/>
      <c r="K86" s="42"/>
    </row>
    <row r="87" spans="1:11" s="7" customFormat="1" ht="36.75" customHeight="1">
      <c r="A87" s="93"/>
      <c r="B87" s="79"/>
      <c r="C87" s="97" t="s">
        <v>124</v>
      </c>
      <c r="D87" s="97"/>
      <c r="E87" s="97"/>
      <c r="F87" s="94"/>
      <c r="G87" s="95"/>
      <c r="H87" s="95"/>
      <c r="I87" s="98"/>
      <c r="J87" s="96"/>
      <c r="K87" s="42"/>
    </row>
    <row r="88" spans="1:11" s="7" customFormat="1" ht="36.75" customHeight="1">
      <c r="A88" s="45">
        <v>54</v>
      </c>
      <c r="B88" s="79" t="s">
        <v>125</v>
      </c>
      <c r="C88" s="79"/>
      <c r="D88" s="79"/>
      <c r="E88" s="79"/>
      <c r="F88" s="46">
        <v>8.3333333333333329E-2</v>
      </c>
      <c r="G88" s="47">
        <v>2</v>
      </c>
      <c r="H88" s="95"/>
      <c r="I88" s="54">
        <v>4546.59</v>
      </c>
      <c r="J88" s="11">
        <f>I82*G88*F88*24</f>
        <v>18186.36</v>
      </c>
      <c r="K88" s="42"/>
    </row>
    <row r="89" spans="1:11" s="7" customFormat="1" ht="36.75" customHeight="1">
      <c r="A89" s="45">
        <v>55</v>
      </c>
      <c r="B89" s="79" t="s">
        <v>126</v>
      </c>
      <c r="C89" s="79"/>
      <c r="D89" s="79"/>
      <c r="E89" s="79"/>
      <c r="F89" s="46">
        <v>0.10416666666666667</v>
      </c>
      <c r="G89" s="47">
        <v>1</v>
      </c>
      <c r="H89" s="47" t="s">
        <v>380</v>
      </c>
      <c r="I89" s="44">
        <v>3016.5</v>
      </c>
      <c r="J89" s="11">
        <f>I89*G89*F89*24</f>
        <v>7541.25</v>
      </c>
    </row>
    <row r="90" spans="1:11" s="7" customFormat="1" ht="36.75" customHeight="1">
      <c r="A90" s="45">
        <v>56</v>
      </c>
      <c r="B90" s="79" t="s">
        <v>127</v>
      </c>
      <c r="C90" s="79"/>
      <c r="D90" s="79"/>
      <c r="E90" s="79"/>
      <c r="F90" s="46">
        <v>8.3333333333333329E-2</v>
      </c>
      <c r="G90" s="47">
        <v>2</v>
      </c>
      <c r="H90" s="47" t="s">
        <v>118</v>
      </c>
      <c r="I90" s="54">
        <v>4546.59</v>
      </c>
      <c r="J90" s="11">
        <f>I90*G90*F90*24</f>
        <v>18186.36</v>
      </c>
      <c r="K90" s="42"/>
    </row>
    <row r="91" spans="1:11" s="7" customFormat="1" ht="36.75" customHeight="1">
      <c r="A91" s="45">
        <v>57</v>
      </c>
      <c r="B91" s="79" t="s">
        <v>128</v>
      </c>
      <c r="C91" s="79"/>
      <c r="D91" s="79"/>
      <c r="E91" s="79"/>
      <c r="F91" s="46">
        <v>8.3333333333333329E-2</v>
      </c>
      <c r="G91" s="47">
        <v>2</v>
      </c>
      <c r="H91" s="47" t="s">
        <v>129</v>
      </c>
      <c r="I91" s="54">
        <v>4012.99</v>
      </c>
      <c r="J91" s="11">
        <f>I90*G91*F91*24</f>
        <v>18186.36</v>
      </c>
      <c r="K91" s="42"/>
    </row>
    <row r="92" spans="1:11" s="7" customFormat="1" ht="36.75" customHeight="1">
      <c r="A92" s="45">
        <v>58</v>
      </c>
      <c r="B92" s="79" t="s">
        <v>130</v>
      </c>
      <c r="C92" s="79"/>
      <c r="D92" s="79"/>
      <c r="E92" s="79"/>
      <c r="F92" s="46">
        <v>2.0833333333333332E-2</v>
      </c>
      <c r="G92" s="47">
        <v>2</v>
      </c>
      <c r="H92" s="47" t="s">
        <v>129</v>
      </c>
      <c r="I92" s="54">
        <v>4012.99</v>
      </c>
      <c r="J92" s="11">
        <f>I90*G92*F92*24</f>
        <v>4546.59</v>
      </c>
      <c r="K92" s="42"/>
    </row>
    <row r="93" spans="1:11" s="7" customFormat="1" ht="36.75" customHeight="1">
      <c r="A93" s="45">
        <v>59</v>
      </c>
      <c r="B93" s="79" t="s">
        <v>131</v>
      </c>
      <c r="C93" s="79"/>
      <c r="D93" s="79"/>
      <c r="E93" s="79"/>
      <c r="F93" s="46">
        <v>1.0416666666666666E-2</v>
      </c>
      <c r="G93" s="47">
        <v>2</v>
      </c>
      <c r="H93" s="47" t="s">
        <v>129</v>
      </c>
      <c r="I93" s="54">
        <v>4012.99</v>
      </c>
      <c r="J93" s="11">
        <f>I90*G93*F93*24</f>
        <v>2273.2950000000001</v>
      </c>
      <c r="K93" s="42"/>
    </row>
    <row r="94" spans="1:11" s="7" customFormat="1" ht="36.75" customHeight="1">
      <c r="A94" s="45">
        <v>60</v>
      </c>
      <c r="B94" s="79" t="s">
        <v>132</v>
      </c>
      <c r="C94" s="79"/>
      <c r="D94" s="79"/>
      <c r="E94" s="79"/>
      <c r="F94" s="46">
        <v>1.0416666666666666E-2</v>
      </c>
      <c r="G94" s="47">
        <v>2</v>
      </c>
      <c r="H94" s="47" t="s">
        <v>129</v>
      </c>
      <c r="I94" s="54">
        <v>4012.99</v>
      </c>
      <c r="J94" s="11">
        <f>I90*G94*F94*24</f>
        <v>2273.2950000000001</v>
      </c>
      <c r="K94" s="42"/>
    </row>
    <row r="95" spans="1:11" s="7" customFormat="1" ht="36.75" customHeight="1">
      <c r="A95" s="93">
        <v>61</v>
      </c>
      <c r="B95" s="79" t="s">
        <v>133</v>
      </c>
      <c r="C95" s="79"/>
      <c r="D95" s="79"/>
      <c r="E95" s="79"/>
      <c r="F95" s="94">
        <v>6.25E-2</v>
      </c>
      <c r="G95" s="95">
        <v>2</v>
      </c>
      <c r="H95" s="47" t="s">
        <v>129</v>
      </c>
      <c r="I95" s="54">
        <v>4012.99</v>
      </c>
      <c r="J95" s="96">
        <f>I90*G95*F95*24</f>
        <v>13639.77</v>
      </c>
      <c r="K95" s="42"/>
    </row>
    <row r="96" spans="1:11" s="7" customFormat="1" ht="36.75" customHeight="1">
      <c r="A96" s="93"/>
      <c r="B96" s="79"/>
      <c r="C96" s="79"/>
      <c r="D96" s="79"/>
      <c r="E96" s="79"/>
      <c r="F96" s="94"/>
      <c r="G96" s="95"/>
      <c r="H96" s="47" t="s">
        <v>118</v>
      </c>
      <c r="I96" s="54">
        <v>4546.59</v>
      </c>
      <c r="J96" s="96"/>
      <c r="K96" s="42"/>
    </row>
    <row r="97" spans="1:11" s="7" customFormat="1" ht="36.75" customHeight="1">
      <c r="A97" s="45">
        <v>62</v>
      </c>
      <c r="B97" s="79" t="s">
        <v>134</v>
      </c>
      <c r="C97" s="79"/>
      <c r="D97" s="79"/>
      <c r="E97" s="79"/>
      <c r="F97" s="46">
        <v>3.125E-2</v>
      </c>
      <c r="G97" s="47">
        <v>2</v>
      </c>
      <c r="H97" s="47" t="s">
        <v>129</v>
      </c>
      <c r="I97" s="54">
        <v>4012.99</v>
      </c>
      <c r="J97" s="11">
        <f>I90*F97*24</f>
        <v>3409.9425000000001</v>
      </c>
      <c r="K97" s="42"/>
    </row>
    <row r="98" spans="1:11" s="7" customFormat="1" ht="36.75" customHeight="1">
      <c r="A98" s="45">
        <v>63</v>
      </c>
      <c r="B98" s="79" t="s">
        <v>135</v>
      </c>
      <c r="C98" s="79"/>
      <c r="D98" s="79"/>
      <c r="E98" s="79"/>
      <c r="F98" s="46">
        <v>1.0416666666666666E-2</v>
      </c>
      <c r="G98" s="47">
        <v>2</v>
      </c>
      <c r="H98" s="47" t="s">
        <v>129</v>
      </c>
      <c r="I98" s="54">
        <v>4012.99</v>
      </c>
      <c r="J98" s="11">
        <f>I90*G98*F98*24</f>
        <v>2273.2950000000001</v>
      </c>
      <c r="K98" s="42"/>
    </row>
    <row r="99" spans="1:11" s="7" customFormat="1" ht="36.75" customHeight="1">
      <c r="A99" s="45">
        <v>64</v>
      </c>
      <c r="B99" s="79" t="s">
        <v>136</v>
      </c>
      <c r="C99" s="79"/>
      <c r="D99" s="79"/>
      <c r="E99" s="79"/>
      <c r="F99" s="46">
        <v>4.1666666666666664E-2</v>
      </c>
      <c r="G99" s="47">
        <v>2</v>
      </c>
      <c r="H99" s="47" t="s">
        <v>137</v>
      </c>
      <c r="I99" s="84">
        <v>4012.99</v>
      </c>
      <c r="J99" s="11">
        <f>I99*G99*F99*24</f>
        <v>8025.98</v>
      </c>
      <c r="K99" s="42"/>
    </row>
    <row r="100" spans="1:11" s="7" customFormat="1" ht="36.75" customHeight="1">
      <c r="A100" s="45">
        <v>65</v>
      </c>
      <c r="B100" s="79" t="s">
        <v>138</v>
      </c>
      <c r="C100" s="79"/>
      <c r="D100" s="79"/>
      <c r="E100" s="79"/>
      <c r="F100" s="46">
        <v>2.0833333333333332E-2</v>
      </c>
      <c r="G100" s="47">
        <v>2</v>
      </c>
      <c r="H100" s="47" t="s">
        <v>137</v>
      </c>
      <c r="I100" s="84"/>
      <c r="J100" s="11">
        <f>I99*G100*F100*24</f>
        <v>4012.99</v>
      </c>
      <c r="K100" s="42"/>
    </row>
    <row r="101" spans="1:11" s="7" customFormat="1" ht="36.75" customHeight="1">
      <c r="A101" s="45">
        <v>66</v>
      </c>
      <c r="B101" s="79" t="s">
        <v>138</v>
      </c>
      <c r="C101" s="79"/>
      <c r="D101" s="79"/>
      <c r="E101" s="79"/>
      <c r="F101" s="46">
        <v>1.0416666666666666E-2</v>
      </c>
      <c r="G101" s="47">
        <v>2</v>
      </c>
      <c r="H101" s="47" t="s">
        <v>137</v>
      </c>
      <c r="I101" s="84"/>
      <c r="J101" s="11">
        <f>I99*G101*F101*24</f>
        <v>2006.4949999999999</v>
      </c>
      <c r="K101" s="42"/>
    </row>
    <row r="102" spans="1:11" s="7" customFormat="1" ht="36.75" customHeight="1">
      <c r="A102" s="93">
        <v>67</v>
      </c>
      <c r="B102" s="79" t="s">
        <v>139</v>
      </c>
      <c r="C102" s="79"/>
      <c r="D102" s="79"/>
      <c r="E102" s="79"/>
      <c r="F102" s="94">
        <v>1.0416666666666666E-2</v>
      </c>
      <c r="G102" s="95">
        <v>2</v>
      </c>
      <c r="H102" s="47" t="s">
        <v>380</v>
      </c>
      <c r="I102" s="44">
        <v>3016.5</v>
      </c>
      <c r="J102" s="11">
        <f>I102*G102*F102*24</f>
        <v>1508.25</v>
      </c>
      <c r="K102" s="42"/>
    </row>
    <row r="103" spans="1:11" s="7" customFormat="1" ht="36.75" customHeight="1">
      <c r="A103" s="93"/>
      <c r="B103" s="79"/>
      <c r="C103" s="79"/>
      <c r="D103" s="79"/>
      <c r="E103" s="79"/>
      <c r="F103" s="94"/>
      <c r="G103" s="95"/>
      <c r="H103" s="47" t="s">
        <v>381</v>
      </c>
      <c r="I103" s="44">
        <v>3016.5</v>
      </c>
      <c r="J103" s="11">
        <f>I103*G102*F102*24</f>
        <v>1508.25</v>
      </c>
      <c r="K103" s="42"/>
    </row>
    <row r="104" spans="1:11" s="7" customFormat="1" ht="36.75" customHeight="1">
      <c r="A104" s="72" t="s">
        <v>143</v>
      </c>
      <c r="B104" s="73"/>
      <c r="C104" s="73"/>
      <c r="D104" s="73"/>
      <c r="E104" s="73"/>
      <c r="F104" s="73"/>
      <c r="G104" s="73"/>
      <c r="H104" s="73"/>
      <c r="I104" s="73"/>
      <c r="J104" s="12">
        <f>SUM(J82:J103)</f>
        <v>280348.90249999991</v>
      </c>
    </row>
    <row r="105" spans="1:11" s="7" customFormat="1" ht="36.75" customHeight="1">
      <c r="A105" s="74" t="s">
        <v>173</v>
      </c>
      <c r="B105" s="75"/>
      <c r="C105" s="75"/>
      <c r="D105" s="75"/>
      <c r="E105" s="75"/>
      <c r="F105" s="75"/>
      <c r="G105" s="75"/>
      <c r="H105" s="75"/>
      <c r="I105" s="75"/>
      <c r="J105" s="43">
        <f>(J104+J79)</f>
        <v>6108042.5428329995</v>
      </c>
    </row>
    <row r="106" spans="1:11" s="7" customFormat="1" ht="36.75" customHeight="1">
      <c r="A106" s="86" t="s">
        <v>176</v>
      </c>
      <c r="B106" s="87"/>
      <c r="C106" s="87"/>
      <c r="D106" s="87"/>
      <c r="E106" s="87"/>
      <c r="F106" s="87"/>
      <c r="G106" s="87"/>
      <c r="H106" s="87"/>
      <c r="I106" s="87"/>
      <c r="J106" s="87"/>
    </row>
    <row r="107" spans="1:11" s="7" customFormat="1" ht="36.75" customHeight="1">
      <c r="A107" s="45">
        <v>68</v>
      </c>
      <c r="B107" s="88" t="s">
        <v>377</v>
      </c>
      <c r="C107" s="89"/>
      <c r="D107" s="89"/>
      <c r="E107" s="90"/>
      <c r="F107" s="47" t="s">
        <v>12</v>
      </c>
      <c r="G107" s="47">
        <v>1</v>
      </c>
      <c r="H107" s="84">
        <v>329874.12</v>
      </c>
      <c r="I107" s="84"/>
      <c r="J107" s="48">
        <f>G107*H107</f>
        <v>329874.12</v>
      </c>
    </row>
    <row r="108" spans="1:11" s="7" customFormat="1" ht="36.75" customHeight="1">
      <c r="A108" s="74" t="s">
        <v>174</v>
      </c>
      <c r="B108" s="75"/>
      <c r="C108" s="75"/>
      <c r="D108" s="75"/>
      <c r="E108" s="75"/>
      <c r="F108" s="75"/>
      <c r="G108" s="75"/>
      <c r="H108" s="75"/>
      <c r="I108" s="75"/>
      <c r="J108" s="37">
        <f>J107</f>
        <v>329874.12</v>
      </c>
    </row>
    <row r="109" spans="1:11" s="7" customFormat="1" ht="36.75" customHeight="1">
      <c r="A109" s="91" t="s">
        <v>170</v>
      </c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1" s="7" customFormat="1" ht="36.75" customHeight="1">
      <c r="A110" s="81" t="s">
        <v>160</v>
      </c>
      <c r="B110" s="82"/>
      <c r="C110" s="82"/>
      <c r="D110" s="82"/>
      <c r="E110" s="82"/>
      <c r="F110" s="82"/>
      <c r="G110" s="82"/>
      <c r="H110" s="82"/>
      <c r="I110" s="82"/>
      <c r="J110" s="82"/>
    </row>
    <row r="111" spans="1:11" s="7" customFormat="1" ht="36.75" customHeight="1">
      <c r="A111" s="45">
        <v>69</v>
      </c>
      <c r="B111" s="85" t="s">
        <v>100</v>
      </c>
      <c r="C111" s="85"/>
      <c r="D111" s="85"/>
      <c r="E111" s="85"/>
      <c r="F111" s="47" t="s">
        <v>42</v>
      </c>
      <c r="G111" s="47">
        <v>2</v>
      </c>
      <c r="H111" s="84">
        <v>24654.114000000001</v>
      </c>
      <c r="I111" s="84"/>
      <c r="J111" s="48">
        <f t="shared" ref="J111:J118" si="5">G111*H111</f>
        <v>49308.228000000003</v>
      </c>
    </row>
    <row r="112" spans="1:11" s="7" customFormat="1" ht="36.75" customHeight="1">
      <c r="A112" s="45">
        <v>70</v>
      </c>
      <c r="B112" s="79" t="s">
        <v>164</v>
      </c>
      <c r="C112" s="79"/>
      <c r="D112" s="79"/>
      <c r="E112" s="79"/>
      <c r="F112" s="47" t="s">
        <v>50</v>
      </c>
      <c r="G112" s="47">
        <v>2</v>
      </c>
      <c r="H112" s="84">
        <v>130487.86305</v>
      </c>
      <c r="I112" s="84"/>
      <c r="J112" s="48">
        <f t="shared" si="5"/>
        <v>260975.7261</v>
      </c>
    </row>
    <row r="113" spans="1:10" s="7" customFormat="1" ht="36.75" customHeight="1">
      <c r="A113" s="45">
        <v>71</v>
      </c>
      <c r="B113" s="79" t="s">
        <v>101</v>
      </c>
      <c r="C113" s="79"/>
      <c r="D113" s="79"/>
      <c r="E113" s="79"/>
      <c r="F113" s="47" t="s">
        <v>52</v>
      </c>
      <c r="G113" s="47">
        <v>0</v>
      </c>
      <c r="H113" s="84">
        <v>13917.645</v>
      </c>
      <c r="I113" s="84"/>
      <c r="J113" s="48">
        <f t="shared" si="5"/>
        <v>0</v>
      </c>
    </row>
    <row r="114" spans="1:10" s="7" customFormat="1" ht="36.75" customHeight="1">
      <c r="A114" s="45">
        <v>72</v>
      </c>
      <c r="B114" s="79" t="s">
        <v>144</v>
      </c>
      <c r="C114" s="79"/>
      <c r="D114" s="79"/>
      <c r="E114" s="79"/>
      <c r="F114" s="47" t="s">
        <v>12</v>
      </c>
      <c r="G114" s="47">
        <v>1</v>
      </c>
      <c r="H114" s="84">
        <v>54875.286</v>
      </c>
      <c r="I114" s="84"/>
      <c r="J114" s="48">
        <f t="shared" si="5"/>
        <v>54875.286</v>
      </c>
    </row>
    <row r="115" spans="1:10" s="7" customFormat="1" ht="36.75" customHeight="1">
      <c r="A115" s="45">
        <v>73</v>
      </c>
      <c r="B115" s="79" t="s">
        <v>145</v>
      </c>
      <c r="C115" s="79"/>
      <c r="D115" s="79"/>
      <c r="E115" s="79"/>
      <c r="F115" s="47" t="s">
        <v>12</v>
      </c>
      <c r="G115" s="47">
        <v>1</v>
      </c>
      <c r="H115" s="84">
        <v>54875.286</v>
      </c>
      <c r="I115" s="84"/>
      <c r="J115" s="48">
        <f t="shared" si="5"/>
        <v>54875.286</v>
      </c>
    </row>
    <row r="116" spans="1:10" s="7" customFormat="1" ht="36.75" customHeight="1">
      <c r="A116" s="45">
        <v>74</v>
      </c>
      <c r="B116" s="79" t="s">
        <v>38</v>
      </c>
      <c r="C116" s="79"/>
      <c r="D116" s="79"/>
      <c r="E116" s="79"/>
      <c r="F116" s="47" t="s">
        <v>12</v>
      </c>
      <c r="G116" s="47">
        <v>2</v>
      </c>
      <c r="H116" s="84">
        <v>1192.941</v>
      </c>
      <c r="I116" s="84"/>
      <c r="J116" s="48">
        <f t="shared" si="5"/>
        <v>2385.8820000000001</v>
      </c>
    </row>
    <row r="117" spans="1:10" s="7" customFormat="1" ht="36.75" customHeight="1">
      <c r="A117" s="45">
        <v>75</v>
      </c>
      <c r="B117" s="79" t="s">
        <v>372</v>
      </c>
      <c r="C117" s="79"/>
      <c r="D117" s="79"/>
      <c r="E117" s="79"/>
      <c r="F117" s="47" t="s">
        <v>12</v>
      </c>
      <c r="G117" s="47">
        <v>2</v>
      </c>
      <c r="H117" s="84">
        <v>10000</v>
      </c>
      <c r="I117" s="84"/>
      <c r="J117" s="48">
        <f t="shared" si="5"/>
        <v>20000</v>
      </c>
    </row>
    <row r="118" spans="1:10" s="7" customFormat="1" ht="36.75" customHeight="1">
      <c r="A118" s="45">
        <v>76</v>
      </c>
      <c r="B118" s="79" t="s">
        <v>53</v>
      </c>
      <c r="C118" s="79"/>
      <c r="D118" s="79"/>
      <c r="E118" s="79"/>
      <c r="F118" s="47" t="s">
        <v>54</v>
      </c>
      <c r="G118" s="47">
        <v>1</v>
      </c>
      <c r="H118" s="84">
        <v>74851.199999999997</v>
      </c>
      <c r="I118" s="84"/>
      <c r="J118" s="48">
        <f t="shared" si="5"/>
        <v>74851.199999999997</v>
      </c>
    </row>
    <row r="119" spans="1:10" s="7" customFormat="1" ht="36.75" customHeight="1">
      <c r="A119" s="72" t="s">
        <v>141</v>
      </c>
      <c r="B119" s="73"/>
      <c r="C119" s="73"/>
      <c r="D119" s="73"/>
      <c r="E119" s="73"/>
      <c r="F119" s="73"/>
      <c r="G119" s="73"/>
      <c r="H119" s="73"/>
      <c r="I119" s="73"/>
      <c r="J119" s="12">
        <f>SUM(J111:J118)</f>
        <v>517271.60810000001</v>
      </c>
    </row>
    <row r="120" spans="1:10" s="7" customFormat="1" ht="36.75" customHeight="1">
      <c r="A120" s="81" t="s">
        <v>374</v>
      </c>
      <c r="B120" s="82"/>
      <c r="C120" s="82"/>
      <c r="D120" s="82"/>
      <c r="E120" s="82"/>
      <c r="F120" s="82"/>
      <c r="G120" s="82"/>
      <c r="H120" s="82"/>
      <c r="I120" s="82"/>
      <c r="J120" s="82"/>
    </row>
    <row r="121" spans="1:10" s="7" customFormat="1" ht="36.75" customHeight="1">
      <c r="A121" s="45">
        <v>77</v>
      </c>
      <c r="B121" s="79" t="s">
        <v>152</v>
      </c>
      <c r="C121" s="79"/>
      <c r="D121" s="79"/>
      <c r="E121" s="79"/>
      <c r="F121" s="47" t="s">
        <v>12</v>
      </c>
      <c r="G121" s="47" t="s">
        <v>12</v>
      </c>
      <c r="H121" s="83" t="s">
        <v>12</v>
      </c>
      <c r="I121" s="83"/>
      <c r="J121" s="48">
        <v>0</v>
      </c>
    </row>
    <row r="122" spans="1:10" s="7" customFormat="1" ht="36.75" customHeight="1">
      <c r="A122" s="45">
        <v>78</v>
      </c>
      <c r="B122" s="79" t="s">
        <v>150</v>
      </c>
      <c r="C122" s="79"/>
      <c r="D122" s="79"/>
      <c r="E122" s="79"/>
      <c r="F122" s="47" t="s">
        <v>12</v>
      </c>
      <c r="G122" s="47" t="s">
        <v>12</v>
      </c>
      <c r="H122" s="83" t="s">
        <v>12</v>
      </c>
      <c r="I122" s="83"/>
      <c r="J122" s="48">
        <v>0</v>
      </c>
    </row>
    <row r="123" spans="1:10" s="7" customFormat="1" ht="36.75" customHeight="1">
      <c r="A123" s="45">
        <v>79</v>
      </c>
      <c r="B123" s="79" t="s">
        <v>151</v>
      </c>
      <c r="C123" s="79"/>
      <c r="D123" s="79"/>
      <c r="E123" s="79"/>
      <c r="F123" s="47" t="s">
        <v>12</v>
      </c>
      <c r="G123" s="47" t="s">
        <v>12</v>
      </c>
      <c r="H123" s="83" t="s">
        <v>12</v>
      </c>
      <c r="I123" s="83"/>
      <c r="J123" s="48">
        <v>0</v>
      </c>
    </row>
    <row r="124" spans="1:10" s="7" customFormat="1" ht="36.75" customHeight="1">
      <c r="A124" s="72" t="s">
        <v>166</v>
      </c>
      <c r="B124" s="73"/>
      <c r="C124" s="73"/>
      <c r="D124" s="73"/>
      <c r="E124" s="73"/>
      <c r="F124" s="73"/>
      <c r="G124" s="73"/>
      <c r="H124" s="73"/>
      <c r="I124" s="73"/>
      <c r="J124" s="12">
        <f>SUM(J121:J123)</f>
        <v>0</v>
      </c>
    </row>
    <row r="125" spans="1:10" s="7" customFormat="1" ht="36.75" customHeight="1">
      <c r="A125" s="81" t="s">
        <v>375</v>
      </c>
      <c r="B125" s="82"/>
      <c r="C125" s="82"/>
      <c r="D125" s="82"/>
      <c r="E125" s="82"/>
      <c r="F125" s="82"/>
      <c r="G125" s="82"/>
      <c r="H125" s="82"/>
      <c r="I125" s="82"/>
      <c r="J125" s="82"/>
    </row>
    <row r="126" spans="1:10" s="7" customFormat="1" ht="36.75" customHeight="1">
      <c r="A126" s="45">
        <v>80</v>
      </c>
      <c r="B126" s="79" t="s">
        <v>146</v>
      </c>
      <c r="C126" s="79"/>
      <c r="D126" s="79"/>
      <c r="E126" s="79"/>
      <c r="F126" s="47" t="s">
        <v>12</v>
      </c>
      <c r="G126" s="47">
        <v>1</v>
      </c>
      <c r="H126" s="80">
        <v>1900</v>
      </c>
      <c r="I126" s="80"/>
      <c r="J126" s="48">
        <f>G126*H126</f>
        <v>1900</v>
      </c>
    </row>
    <row r="127" spans="1:10" s="7" customFormat="1" ht="36.75" customHeight="1">
      <c r="A127" s="45">
        <v>81</v>
      </c>
      <c r="B127" s="79" t="s">
        <v>153</v>
      </c>
      <c r="C127" s="79"/>
      <c r="D127" s="79"/>
      <c r="E127" s="79"/>
      <c r="F127" s="47" t="s">
        <v>12</v>
      </c>
      <c r="G127" s="47">
        <v>1</v>
      </c>
      <c r="H127" s="80">
        <v>1000</v>
      </c>
      <c r="I127" s="80"/>
      <c r="J127" s="48">
        <f t="shared" ref="J127:J130" si="6">G127*H127</f>
        <v>1000</v>
      </c>
    </row>
    <row r="128" spans="1:10" s="7" customFormat="1" ht="36.75" customHeight="1">
      <c r="A128" s="45">
        <v>82</v>
      </c>
      <c r="B128" s="79" t="s">
        <v>147</v>
      </c>
      <c r="C128" s="79"/>
      <c r="D128" s="79"/>
      <c r="E128" s="79"/>
      <c r="F128" s="47" t="s">
        <v>12</v>
      </c>
      <c r="G128" s="47">
        <v>1</v>
      </c>
      <c r="H128" s="80">
        <v>1300</v>
      </c>
      <c r="I128" s="80"/>
      <c r="J128" s="48">
        <f t="shared" si="6"/>
        <v>1300</v>
      </c>
    </row>
    <row r="129" spans="1:10" s="7" customFormat="1" ht="36.75" customHeight="1">
      <c r="A129" s="45">
        <v>83</v>
      </c>
      <c r="B129" s="79" t="s">
        <v>148</v>
      </c>
      <c r="C129" s="79"/>
      <c r="D129" s="79"/>
      <c r="E129" s="79"/>
      <c r="F129" s="47" t="s">
        <v>12</v>
      </c>
      <c r="G129" s="47">
        <v>4</v>
      </c>
      <c r="H129" s="80">
        <v>550</v>
      </c>
      <c r="I129" s="80"/>
      <c r="J129" s="48">
        <f t="shared" si="6"/>
        <v>2200</v>
      </c>
    </row>
    <row r="130" spans="1:10" s="7" customFormat="1" ht="36.75" customHeight="1">
      <c r="A130" s="45">
        <v>84</v>
      </c>
      <c r="B130" s="79" t="s">
        <v>149</v>
      </c>
      <c r="C130" s="79"/>
      <c r="D130" s="79"/>
      <c r="E130" s="79"/>
      <c r="F130" s="47" t="s">
        <v>12</v>
      </c>
      <c r="G130" s="47">
        <v>1</v>
      </c>
      <c r="H130" s="80">
        <v>520</v>
      </c>
      <c r="I130" s="80"/>
      <c r="J130" s="48">
        <f t="shared" si="6"/>
        <v>520</v>
      </c>
    </row>
    <row r="131" spans="1:10" s="7" customFormat="1" ht="36.75" customHeight="1">
      <c r="A131" s="72"/>
      <c r="B131" s="73"/>
      <c r="C131" s="73"/>
      <c r="D131" s="73"/>
      <c r="E131" s="73"/>
      <c r="F131" s="73"/>
      <c r="G131" s="73"/>
      <c r="H131" s="73"/>
      <c r="I131" s="73"/>
      <c r="J131" s="13">
        <f>SUM(J126:J130)</f>
        <v>6920</v>
      </c>
    </row>
    <row r="132" spans="1:10" s="7" customFormat="1" ht="36.75" customHeight="1">
      <c r="A132" s="74" t="s">
        <v>165</v>
      </c>
      <c r="B132" s="75"/>
      <c r="C132" s="75"/>
      <c r="D132" s="75"/>
      <c r="E132" s="75"/>
      <c r="F132" s="75"/>
      <c r="G132" s="75"/>
      <c r="H132" s="75"/>
      <c r="I132" s="75"/>
      <c r="J132" s="37">
        <f>J131+J124+J119</f>
        <v>524191.60810000001</v>
      </c>
    </row>
  </sheetData>
  <mergeCells count="235">
    <mergeCell ref="A7:G7"/>
    <mergeCell ref="H7:I7"/>
    <mergeCell ref="B11:E11"/>
    <mergeCell ref="H11:I11"/>
    <mergeCell ref="A12:J12"/>
    <mergeCell ref="A1:K1"/>
    <mergeCell ref="B3:F3"/>
    <mergeCell ref="H3:I3"/>
    <mergeCell ref="A4:A6"/>
    <mergeCell ref="B4:F4"/>
    <mergeCell ref="H4:I4"/>
    <mergeCell ref="B5:F5"/>
    <mergeCell ref="H5:I5"/>
    <mergeCell ref="B6:F6"/>
    <mergeCell ref="H6:I6"/>
    <mergeCell ref="B17:E17"/>
    <mergeCell ref="H17:I17"/>
    <mergeCell ref="B18:E18"/>
    <mergeCell ref="H18:I18"/>
    <mergeCell ref="B19:E19"/>
    <mergeCell ref="H19:I19"/>
    <mergeCell ref="A13:J13"/>
    <mergeCell ref="B14:E14"/>
    <mergeCell ref="H14:I14"/>
    <mergeCell ref="B15:E15"/>
    <mergeCell ref="H15:I15"/>
    <mergeCell ref="B16:E16"/>
    <mergeCell ref="H16:I16"/>
    <mergeCell ref="B23:E23"/>
    <mergeCell ref="H23:I23"/>
    <mergeCell ref="P23:P24"/>
    <mergeCell ref="Q23:Q24"/>
    <mergeCell ref="S23:S24"/>
    <mergeCell ref="B24:E24"/>
    <mergeCell ref="H24:I24"/>
    <mergeCell ref="B20:E20"/>
    <mergeCell ref="H20:I20"/>
    <mergeCell ref="B21:E21"/>
    <mergeCell ref="H21:I21"/>
    <mergeCell ref="B22:E22"/>
    <mergeCell ref="H22:I22"/>
    <mergeCell ref="A28:I28"/>
    <mergeCell ref="A29:J29"/>
    <mergeCell ref="B30:E30"/>
    <mergeCell ref="H30:I30"/>
    <mergeCell ref="B31:E31"/>
    <mergeCell ref="H31:I31"/>
    <mergeCell ref="B25:E25"/>
    <mergeCell ref="H25:I25"/>
    <mergeCell ref="B26:E26"/>
    <mergeCell ref="H26:I26"/>
    <mergeCell ref="B27:E27"/>
    <mergeCell ref="H27:I27"/>
    <mergeCell ref="A36:A38"/>
    <mergeCell ref="B36:B38"/>
    <mergeCell ref="C36:E36"/>
    <mergeCell ref="H36:I38"/>
    <mergeCell ref="B32:E32"/>
    <mergeCell ref="H32:I32"/>
    <mergeCell ref="B33:E33"/>
    <mergeCell ref="H33:I33"/>
    <mergeCell ref="B34:E34"/>
    <mergeCell ref="H34:I34"/>
    <mergeCell ref="J36:J38"/>
    <mergeCell ref="C37:E37"/>
    <mergeCell ref="C38:E38"/>
    <mergeCell ref="B39:E39"/>
    <mergeCell ref="H39:I39"/>
    <mergeCell ref="B40:E40"/>
    <mergeCell ref="H40:I40"/>
    <mergeCell ref="B35:E35"/>
    <mergeCell ref="H35:I35"/>
    <mergeCell ref="B44:E44"/>
    <mergeCell ref="H44:I44"/>
    <mergeCell ref="B45:E45"/>
    <mergeCell ref="H45:I45"/>
    <mergeCell ref="B46:E46"/>
    <mergeCell ref="H46:I46"/>
    <mergeCell ref="B41:E41"/>
    <mergeCell ref="H41:I41"/>
    <mergeCell ref="B42:E42"/>
    <mergeCell ref="H42:I42"/>
    <mergeCell ref="B43:E43"/>
    <mergeCell ref="H43:I43"/>
    <mergeCell ref="B50:E50"/>
    <mergeCell ref="H50:I50"/>
    <mergeCell ref="B51:E51"/>
    <mergeCell ref="H51:I51"/>
    <mergeCell ref="B52:E52"/>
    <mergeCell ref="H52:I52"/>
    <mergeCell ref="B47:E47"/>
    <mergeCell ref="H47:I47"/>
    <mergeCell ref="B48:E48"/>
    <mergeCell ref="H48:I48"/>
    <mergeCell ref="B49:E49"/>
    <mergeCell ref="H49:I49"/>
    <mergeCell ref="B56:E56"/>
    <mergeCell ref="H56:I56"/>
    <mergeCell ref="B57:E57"/>
    <mergeCell ref="H57:I57"/>
    <mergeCell ref="B58:E58"/>
    <mergeCell ref="H58:I58"/>
    <mergeCell ref="B53:E53"/>
    <mergeCell ref="H53:I53"/>
    <mergeCell ref="B54:E54"/>
    <mergeCell ref="H54:I54"/>
    <mergeCell ref="B55:E55"/>
    <mergeCell ref="H55:I55"/>
    <mergeCell ref="B62:E62"/>
    <mergeCell ref="H62:I62"/>
    <mergeCell ref="B63:E63"/>
    <mergeCell ref="H63:I63"/>
    <mergeCell ref="B64:E64"/>
    <mergeCell ref="H64:I64"/>
    <mergeCell ref="B59:E59"/>
    <mergeCell ref="H59:I59"/>
    <mergeCell ref="B60:E60"/>
    <mergeCell ref="H60:I60"/>
    <mergeCell ref="B61:E61"/>
    <mergeCell ref="H61:I61"/>
    <mergeCell ref="C70:E70"/>
    <mergeCell ref="H70:I70"/>
    <mergeCell ref="C71:E71"/>
    <mergeCell ref="H71:I71"/>
    <mergeCell ref="C72:E72"/>
    <mergeCell ref="H72:I72"/>
    <mergeCell ref="A65:I65"/>
    <mergeCell ref="A66:J66"/>
    <mergeCell ref="A67:A74"/>
    <mergeCell ref="B67:B74"/>
    <mergeCell ref="C67:E67"/>
    <mergeCell ref="H67:I67"/>
    <mergeCell ref="C68:E68"/>
    <mergeCell ref="H68:I68"/>
    <mergeCell ref="C69:E69"/>
    <mergeCell ref="H69:I69"/>
    <mergeCell ref="B77:E77"/>
    <mergeCell ref="H77:I77"/>
    <mergeCell ref="A78:I78"/>
    <mergeCell ref="A79:I79"/>
    <mergeCell ref="A80:J80"/>
    <mergeCell ref="B81:E81"/>
    <mergeCell ref="C73:E73"/>
    <mergeCell ref="H73:I73"/>
    <mergeCell ref="C74:E74"/>
    <mergeCell ref="H74:I74"/>
    <mergeCell ref="A75:I75"/>
    <mergeCell ref="A76:J76"/>
    <mergeCell ref="B82:E82"/>
    <mergeCell ref="H82:H88"/>
    <mergeCell ref="B83:E83"/>
    <mergeCell ref="B84:E84"/>
    <mergeCell ref="A85:A87"/>
    <mergeCell ref="B85:B87"/>
    <mergeCell ref="C85:E85"/>
    <mergeCell ref="F85:F87"/>
    <mergeCell ref="G85:G87"/>
    <mergeCell ref="B90:E90"/>
    <mergeCell ref="B91:E91"/>
    <mergeCell ref="B92:E92"/>
    <mergeCell ref="B93:E93"/>
    <mergeCell ref="B94:E94"/>
    <mergeCell ref="A95:A96"/>
    <mergeCell ref="B95:E96"/>
    <mergeCell ref="I85:I87"/>
    <mergeCell ref="J85:J87"/>
    <mergeCell ref="C86:E86"/>
    <mergeCell ref="C87:E87"/>
    <mergeCell ref="B88:E88"/>
    <mergeCell ref="B89:E89"/>
    <mergeCell ref="A102:A103"/>
    <mergeCell ref="B102:E103"/>
    <mergeCell ref="F102:F103"/>
    <mergeCell ref="G102:G103"/>
    <mergeCell ref="A104:I104"/>
    <mergeCell ref="A105:I105"/>
    <mergeCell ref="F95:F96"/>
    <mergeCell ref="G95:G96"/>
    <mergeCell ref="J95:J96"/>
    <mergeCell ref="B97:E97"/>
    <mergeCell ref="B98:E98"/>
    <mergeCell ref="B99:E99"/>
    <mergeCell ref="I99:I101"/>
    <mergeCell ref="B100:E100"/>
    <mergeCell ref="B101:E101"/>
    <mergeCell ref="B111:E111"/>
    <mergeCell ref="H111:I111"/>
    <mergeCell ref="B112:E112"/>
    <mergeCell ref="H112:I112"/>
    <mergeCell ref="B113:E113"/>
    <mergeCell ref="H113:I113"/>
    <mergeCell ref="A106:J106"/>
    <mergeCell ref="B107:E107"/>
    <mergeCell ref="H107:I107"/>
    <mergeCell ref="A108:I108"/>
    <mergeCell ref="A109:J109"/>
    <mergeCell ref="A110:J110"/>
    <mergeCell ref="B123:E123"/>
    <mergeCell ref="H123:I123"/>
    <mergeCell ref="B117:E117"/>
    <mergeCell ref="H117:I117"/>
    <mergeCell ref="B118:E118"/>
    <mergeCell ref="H118:I118"/>
    <mergeCell ref="A119:I119"/>
    <mergeCell ref="A120:J120"/>
    <mergeCell ref="B114:E114"/>
    <mergeCell ref="H114:I114"/>
    <mergeCell ref="B115:E115"/>
    <mergeCell ref="H115:I115"/>
    <mergeCell ref="B116:E116"/>
    <mergeCell ref="H116:I116"/>
    <mergeCell ref="A131:I131"/>
    <mergeCell ref="A132:I132"/>
    <mergeCell ref="F8:G8"/>
    <mergeCell ref="H8:I8"/>
    <mergeCell ref="J8:K8"/>
    <mergeCell ref="F9:G9"/>
    <mergeCell ref="H9:I9"/>
    <mergeCell ref="J9:K9"/>
    <mergeCell ref="B128:E128"/>
    <mergeCell ref="H128:I128"/>
    <mergeCell ref="B129:E129"/>
    <mergeCell ref="H129:I129"/>
    <mergeCell ref="B130:E130"/>
    <mergeCell ref="H130:I130"/>
    <mergeCell ref="A124:I124"/>
    <mergeCell ref="A125:J125"/>
    <mergeCell ref="B126:E126"/>
    <mergeCell ref="H126:I126"/>
    <mergeCell ref="B127:E127"/>
    <mergeCell ref="H127:I127"/>
    <mergeCell ref="B121:E121"/>
    <mergeCell ref="H121:I121"/>
    <mergeCell ref="B122:E122"/>
    <mergeCell ref="H122:I122"/>
  </mergeCells>
  <printOptions horizontalCentered="1"/>
  <pageMargins left="0" right="0" top="0.19685039370078741" bottom="0" header="0" footer="0"/>
  <pageSetup paperSize="9" scale="34" fitToWidth="0" orientation="portrait" r:id="rId1"/>
  <rowBreaks count="2" manualBreakCount="2">
    <brk id="65" max="15" man="1"/>
    <brk id="119" max="15" man="1"/>
  </rowBreaks>
  <colBreaks count="1" manualBreakCount="1">
    <brk id="11" max="22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CPU</vt:lpstr>
      <vt:lpstr>Devis Quadri-Rotors MICRO Z 10</vt:lpstr>
      <vt:lpstr>Feuil1</vt:lpstr>
      <vt:lpstr>Feuil2</vt:lpstr>
      <vt:lpstr>Devis Quadri-Rotors MINI Z 10</vt:lpstr>
      <vt:lpstr>CPU!Zone_d_impression</vt:lpstr>
      <vt:lpstr>'Devis Quadri-Rotors MICRO Z 10'!Zone_d_impression</vt:lpstr>
      <vt:lpstr>'Devis Quadri-Rotors MINI Z 10'!Zone_d_impression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</dc:creator>
  <cp:lastModifiedBy>nacer</cp:lastModifiedBy>
  <cp:lastPrinted>2023-06-14T11:17:44Z</cp:lastPrinted>
  <dcterms:created xsi:type="dcterms:W3CDTF">2020-07-28T16:29:08Z</dcterms:created>
  <dcterms:modified xsi:type="dcterms:W3CDTF">2024-01-01T20:30:54Z</dcterms:modified>
</cp:coreProperties>
</file>