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ummary" sheetId="5" r:id="rId1"/>
    <sheet name="Statistics" sheetId="4" r:id="rId2"/>
    <sheet name="CloudEngine S6730-H24X6C" sheetId="6" r:id="rId3"/>
    <sheet name="CloudEngine S6730-H48X6C" sheetId="7" r:id="rId4"/>
    <sheet name="CloudEngine S5735-L24T4XE-A-V2" sheetId="8" r:id="rId5"/>
    <sheet name="CloudEngine S5735-L48P4XE-A-V2" sheetId="9" r:id="rId6"/>
    <sheet name="CloudEngine S5735-L24P4XE-A-V2" sheetId="10" r:id="rId7"/>
  </sheets>
  <definedNames>
    <definedName name="CFGAREA" localSheetId="6">'CloudEngine S5735-L24P4XE-A-V2'!$C$9:$U$19</definedName>
    <definedName name="CFGAREA" localSheetId="4">'CloudEngine S5735-L24T4XE-A-V2'!$C$9:$U$19</definedName>
    <definedName name="CFGAREA" localSheetId="5">'CloudEngine S5735-L48P4XE-A-V2'!$C$9:$U$19</definedName>
    <definedName name="CFGAREA" localSheetId="2">'CloudEngine S6730-H24X6C'!$C$9:$U$32</definedName>
    <definedName name="CFGAREA" localSheetId="3">'CloudEngine S6730-H48X6C'!$C$9:$U$20</definedName>
    <definedName name="CFGAREA" localSheetId="1">Statistics!$C$9:$O$10</definedName>
    <definedName name="CFGAREA" localSheetId="0">Summary!$C$9:$G$17</definedName>
    <definedName name="ColumnHeader" localSheetId="6">""</definedName>
    <definedName name="ColumnHeader" localSheetId="4">""</definedName>
    <definedName name="ColumnHeader" localSheetId="5">""</definedName>
    <definedName name="ColumnHeader" localSheetId="2">""</definedName>
    <definedName name="ColumnHeader" localSheetId="3">""</definedName>
    <definedName name="HasColumnHeader" localSheetId="6">"0"</definedName>
    <definedName name="HasColumnHeader" localSheetId="4">"0"</definedName>
    <definedName name="HasColumnHeader" localSheetId="5">"0"</definedName>
    <definedName name="HasColumnHeader" localSheetId="2">"0"</definedName>
    <definedName name="HasColumnHeader" localSheetId="3">"0"</definedName>
    <definedName name="L3PRODUCTCODE" localSheetId="6">""</definedName>
    <definedName name="L3PRODUCTCODE" localSheetId="4">""</definedName>
    <definedName name="L3PRODUCTCODE" localSheetId="5">""</definedName>
    <definedName name="L3PRODUCTCODE" localSheetId="2">""</definedName>
    <definedName name="L3PRODUCTCODE" localSheetId="3">""</definedName>
    <definedName name="QF_SYS_CITYCOUNTRY1" localSheetId="6">"HONGKONG_Hong Kong SAR China"</definedName>
    <definedName name="QF_SYS_CITYCOUNTRY1" localSheetId="4">"HONGKONG_Hong Kong SAR China"</definedName>
    <definedName name="QF_SYS_CITYCOUNTRY1" localSheetId="5">"HONGKONG_Hong Kong SAR China"</definedName>
    <definedName name="QF_SYS_CITYCOUNTRY1" localSheetId="2">"HONGKONG_Hong Kong SAR China"</definedName>
    <definedName name="QF_SYS_CITYCOUNTRY1" localSheetId="3">"HONGKONG_Hong Kong SAR China"</definedName>
    <definedName name="QF_SYS_CITYCOUNTRY1" localSheetId="0">"HONGKONG_Hong Kong SAR China"</definedName>
    <definedName name="QF_SYS_CURRENCY1" localSheetId="6">"USD"</definedName>
    <definedName name="QF_SYS_CURRENCY1" localSheetId="4">"USD"</definedName>
    <definedName name="QF_SYS_CURRENCY1" localSheetId="5">"USD"</definedName>
    <definedName name="QF_SYS_CURRENCY1" localSheetId="2">"USD"</definedName>
    <definedName name="QF_SYS_CURRENCY1" localSheetId="3">"USD"</definedName>
    <definedName name="QF_SYS_CURRENCY1" localSheetId="0">"USD"</definedName>
    <definedName name="QF_SYS_DESTINATION1" localSheetId="6">"HONGKONG_Hong Kong SAR China"</definedName>
    <definedName name="QF_SYS_DESTINATION1" localSheetId="4">"HONGKONG_Hong Kong SAR China"</definedName>
    <definedName name="QF_SYS_DESTINATION1" localSheetId="5">"HONGKONG_Hong Kong SAR China"</definedName>
    <definedName name="QF_SYS_DESTINATION1" localSheetId="2">"HONGKONG_Hong Kong SAR China"</definedName>
    <definedName name="QF_SYS_DESTINATION1" localSheetId="3">"HONGKONG_Hong Kong SAR China"</definedName>
    <definedName name="QF_SYS_DESTINATION1" localSheetId="0">"HONGKONG_Hong Kong SAR China"</definedName>
    <definedName name="QF_SYS_DESTINATION2" localSheetId="6">"Hong Kong SAR China-HONGKONG-HONGKONG_CHINA"</definedName>
    <definedName name="QF_SYS_DESTINATION2" localSheetId="4">"Hong Kong SAR China-HONGKONG-HONGKONG_CHINA"</definedName>
    <definedName name="QF_SYS_DESTINATION2" localSheetId="5">"Hong Kong SAR China-HONGKONG-HONGKONG_CHINA"</definedName>
    <definedName name="QF_SYS_DESTINATION2" localSheetId="2">"Hong Kong SAR China-HONGKONG-HONGKONG_CHINA"</definedName>
    <definedName name="QF_SYS_DESTINATION2" localSheetId="3">"Hong Kong SAR China-HONGKONG-HONGKONG_CHINA"</definedName>
    <definedName name="QF_SYS_DESTINATION2" localSheetId="0">"Hong Kong SAR China-HONGKONG-HONGKONG_CHINA"</definedName>
    <definedName name="QF_SYS_EXCHANGE1" localSheetId="6">"1.000000"</definedName>
    <definedName name="QF_SYS_EXCHANGE1" localSheetId="4">"1.000000"</definedName>
    <definedName name="QF_SYS_EXCHANGE1" localSheetId="5">"1.000000"</definedName>
    <definedName name="QF_SYS_EXCHANGE1" localSheetId="2">"1.000000"</definedName>
    <definedName name="QF_SYS_EXCHANGE1" localSheetId="3">"1.000000"</definedName>
    <definedName name="QF_SYS_EXCHANGE1" localSheetId="0">"1.000000"</definedName>
    <definedName name="QF_SYS_LISTPRICECURRENCY" localSheetId="6">"USD"</definedName>
    <definedName name="QF_SYS_LISTPRICECURRENCY" localSheetId="4">"USD"</definedName>
    <definedName name="QF_SYS_LISTPRICECURRENCY" localSheetId="5">"USD"</definedName>
    <definedName name="QF_SYS_LISTPRICECURRENCY" localSheetId="2">"USD"</definedName>
    <definedName name="QF_SYS_LISTPRICECURRENCY" localSheetId="3">"USD"</definedName>
    <definedName name="QF_SYS_LISTPRICECURRENCY" localSheetId="0">"USD"</definedName>
    <definedName name="QF_SYS_TRADETERMDESC1" localSheetId="6">"FOB"</definedName>
    <definedName name="QF_SYS_TRADETERMDESC1" localSheetId="4">"FOB"</definedName>
    <definedName name="QF_SYS_TRADETERMDESC1" localSheetId="5">"FOB"</definedName>
    <definedName name="QF_SYS_TRADETERMDESC1" localSheetId="2">"FOB"</definedName>
    <definedName name="QF_SYS_TRADETERMDESC1" localSheetId="3">"FOB"</definedName>
    <definedName name="QF_SYS_TRADETERMDESC1" localSheetId="0">"FOB"</definedName>
    <definedName name="QuoteType" localSheetId="6">"Embedded"</definedName>
    <definedName name="QuoteType" localSheetId="4">"Embedded"</definedName>
    <definedName name="QuoteType" localSheetId="5">"Embedded"</definedName>
    <definedName name="QuoteType" localSheetId="2">"Embedded"</definedName>
    <definedName name="QuoteType" localSheetId="3">"Embedded"</definedName>
    <definedName name="QuoteType" localSheetId="0">"Embedded"</definedName>
    <definedName name="SheetByID" localSheetId="6">"144756530,null"</definedName>
    <definedName name="SheetByID" localSheetId="4">"144756522,null"</definedName>
    <definedName name="SheetByID" localSheetId="5">"144756550,null"</definedName>
    <definedName name="SheetByID" localSheetId="2">"144540382,null"</definedName>
    <definedName name="SheetByID" localSheetId="3">"144540378,null"</definedName>
    <definedName name="SheetByID" localSheetId="1">"None"</definedName>
    <definedName name="SheetByID" localSheetId="0">"None"</definedName>
    <definedName name="SheetByName" localSheetId="6">"productid,subNetName"</definedName>
    <definedName name="SheetByName" localSheetId="4">"productid,subNetName"</definedName>
    <definedName name="SheetByName" localSheetId="5">"productid,subNetName"</definedName>
    <definedName name="SheetByName" localSheetId="2">"productid,subNetName"</definedName>
    <definedName name="SheetByName" localSheetId="3">"productid,subNetName"</definedName>
    <definedName name="SheetByName" localSheetId="1">"None"</definedName>
    <definedName name="SheetByName" localSheetId="0">"None"</definedName>
    <definedName name="SheetName" localSheetId="6">"CloudEngine S5735-L24P4XE-A-V2"</definedName>
    <definedName name="SheetName" localSheetId="4">"CloudEngine S5735-L24T4XE-A-V2"</definedName>
    <definedName name="SheetName" localSheetId="5">"CloudEngine S5735-L48P4XE-A-V2"</definedName>
    <definedName name="SheetName" localSheetId="2">"CloudEngine S6730-H24X6C"</definedName>
    <definedName name="SheetName" localSheetId="3">"CloudEngine S6730-H48X6C"</definedName>
    <definedName name="SheetName" localSheetId="1">"Statistics"</definedName>
    <definedName name="SheetName" localSheetId="0">"Summary"</definedName>
    <definedName name="SheetType" localSheetId="6">"0"</definedName>
    <definedName name="SheetType" localSheetId="4">"0"</definedName>
    <definedName name="SheetType" localSheetId="5">"0"</definedName>
    <definedName name="SheetType" localSheetId="2">"0"</definedName>
    <definedName name="SheetType" localSheetId="3">"0"</definedName>
    <definedName name="SheetType" localSheetId="1">"None"</definedName>
    <definedName name="SheetType" localSheetId="0">"100003"</definedName>
    <definedName name="statistics" localSheetId="1">Statistics!$C$10:$O$17</definedName>
    <definedName name="_xlnm.Print_Titles" localSheetId="6">'CloudEngine S5735-L24P4XE-A-V2'!$B:$G,'CloudEngine S5735-L24P4XE-A-V2'!$2:$9</definedName>
    <definedName name="_xlnm.Print_Titles" localSheetId="4">'CloudEngine S5735-L24T4XE-A-V2'!$B:$G,'CloudEngine S5735-L24T4XE-A-V2'!$2:$9</definedName>
    <definedName name="_xlnm.Print_Titles" localSheetId="5">'CloudEngine S5735-L48P4XE-A-V2'!$B:$G,'CloudEngine S5735-L48P4XE-A-V2'!$2:$9</definedName>
    <definedName name="_xlnm.Print_Titles" localSheetId="2">'CloudEngine S6730-H24X6C'!$B:$G,'CloudEngine S6730-H24X6C'!$2:$9</definedName>
    <definedName name="_xlnm.Print_Titles" localSheetId="3">'CloudEngine S6730-H48X6C'!$B:$G,'CloudEngine S6730-H48X6C'!$2:$9</definedName>
    <definedName name="_xlnm.Print_Titles" localSheetId="0">Summary!$B:$E,Summary!$2:$9</definedName>
    <definedName name="_xlnm.Print_Area" localSheetId="6">'CloudEngine S5735-L24P4XE-A-V2'!$C$2:$U$19</definedName>
    <definedName name="_xlnm.Print_Area" localSheetId="4">'CloudEngine S5735-L24T4XE-A-V2'!$C$2:$U$19</definedName>
    <definedName name="_xlnm.Print_Area" localSheetId="5">'CloudEngine S5735-L48P4XE-A-V2'!$C$2:$U$19</definedName>
    <definedName name="_xlnm.Print_Area" localSheetId="2">'CloudEngine S6730-H24X6C'!$C$2:$U$32</definedName>
    <definedName name="_xlnm.Print_Area" localSheetId="3">'CloudEngine S6730-H48X6C'!$C$2:$U$20</definedName>
    <definedName name="_xlnm.Print_Area" localSheetId="0">Summary!$C$2:$G$17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<sst xmlns="http://schemas.openxmlformats.org/spreadsheetml/2006/main" count="623" uniqueCount="256">
  <si>
    <t>COL_SORTNO.0</t>
  </si>
  <si>
    <t>COL_DESCRIPTION.0</t>
  </si>
  <si>
    <t>COL_ADD.0</t>
  </si>
  <si>
    <t>COL_UNIT_PRICE1.0</t>
  </si>
  <si>
    <t>COL_TOTAL_PRICE1.0</t>
  </si>
  <si>
    <t>No.</t>
  </si>
  <si>
    <t>Config Name</t>
  </si>
  <si>
    <t>Qty.</t>
  </si>
  <si>
    <t>totalprice.0,locationid.366835132,</t>
  </si>
  <si>
    <t>1</t>
  </si>
  <si>
    <t>Site1</t>
  </si>
  <si>
    <t>totalprice.0,locationid.366835132,productcfgid.560827951,productid.144540382,subnetid.null,cfgmodeltypeid.1,producttypeid.0,isquoteleaf.1</t>
  </si>
  <si>
    <t>CloudEngine S6730-H24X6C(PDUC13_Europe)_1</t>
  </si>
  <si>
    <t>totalprice.0,locationid.366835132,productcfgid.560827798,productid.144540378,subnetid.null,cfgmodeltypeid.1,producttypeid.0,isquoteleaf.1</t>
  </si>
  <si>
    <t>CloudEngine S6730-H48X6C(PDUC13_Europe)</t>
  </si>
  <si>
    <t>totalprice.0,locationid.366835132,productcfgid.560826706,productid.144540382,subnetid.null,cfgmodeltypeid.1,producttypeid.0,isquoteleaf.1</t>
  </si>
  <si>
    <t>CloudEngine S6730-H24X6C(PDUC13_Europe)</t>
  </si>
  <si>
    <t>totalprice.0,locationid.366835132,productcfgid.560826610,productid.144756522,subnetid.null,cfgmodeltypeid.1,producttypeid.0,isquoteleaf.1</t>
  </si>
  <si>
    <t>CloudEngine S5735-L24T4XE-A-V2(PDUC13_Europe)</t>
  </si>
  <si>
    <t>totalprice.0,locationid.366835132,productcfgid.560826366,productid.144756550,subnetid.null,cfgmodeltypeid.1,producttypeid.0,isquoteleaf.1</t>
  </si>
  <si>
    <t>CloudEngine S5735-L48P4XE-A-V2(PDUC13_Europe)</t>
  </si>
  <si>
    <t>totalprice.0,locationid.366835132,productcfgid.560825563,productid.144756530,subnetid.null,cfgmodeltypeid.1,producttypeid.0,isquoteleaf.1</t>
  </si>
  <si>
    <t>CloudEngine S5735-L24P4XE-A-V2(PDUC13_Europe)</t>
  </si>
  <si>
    <t>totalprice.0,</t>
  </si>
  <si>
    <t>TOTAL PRICE</t>
  </si>
  <si>
    <t>COL_MODELID.0</t>
  </si>
  <si>
    <t>COL_MODELNAME.0</t>
  </si>
  <si>
    <t>COL_QUANTITY.0</t>
  </si>
  <si>
    <t>SINGLE_NET_VOLUME.0</t>
  </si>
  <si>
    <t>SINGLE_NET_WEG.0</t>
  </si>
  <si>
    <t>SINGLE_VM_POW.0</t>
  </si>
  <si>
    <t>SINGLE_VT_POW.0</t>
  </si>
  <si>
    <t>SINGLE_VMI_POW.0</t>
  </si>
  <si>
    <t>TOTAL_NET_VOLUME.0</t>
  </si>
  <si>
    <t>TOTAL_NET_WEG.0</t>
  </si>
  <si>
    <t>TOTAL_VM_POW.0</t>
  </si>
  <si>
    <t>TOTAL_VT_POW.0</t>
  </si>
  <si>
    <t>TOTAL_VMI_POW.0</t>
  </si>
  <si>
    <t>Volume/Weight: The volume and weight parameters of a single product are only for your reference and cannot be used for freight calculation. To calculate freight, submit for volume estimation.</t>
  </si>
  <si>
    <t>Site</t>
  </si>
  <si>
    <t>Unit Volume</t>
  </si>
  <si>
    <t>Unit Weight</t>
  </si>
  <si>
    <t>Unit Power Consumption</t>
  </si>
  <si>
    <t>Total Volume</t>
  </si>
  <si>
    <t>Total Weight</t>
  </si>
  <si>
    <t>Total Power Consumption</t>
  </si>
  <si>
    <t>Net Volume 
(m^3)</t>
  </si>
  <si>
    <t>Net Weight 
(kg)</t>
  </si>
  <si>
    <t>Max Power Consumption 
(W)</t>
  </si>
  <si>
    <t>Typical Power Consumption 
(W)</t>
  </si>
  <si>
    <t>Min Power Consumption 
(W)</t>
  </si>
  <si>
    <t>totalstatistics.1,productcfgid.560827951,locationid366835132,</t>
  </si>
  <si>
    <t>totalstatistics.1,productcfgid.560827798,locationid366835132,</t>
  </si>
  <si>
    <t>totalstatistics.1,productcfgid.560826706,locationid366835132,</t>
  </si>
  <si>
    <t>totalstatistics.1,productcfgid.560826610,locationid366835132,</t>
  </si>
  <si>
    <t>totalstatistics.1,productcfgid.560826366,locationid366835132,</t>
  </si>
  <si>
    <t>totalstatistics.1,productcfgid.560825563,locationid366835132,</t>
  </si>
  <si>
    <t>totalstatistics.1,</t>
  </si>
  <si>
    <t>Total</t>
  </si>
  <si>
    <t>COL_SALECODE.0</t>
  </si>
  <si>
    <t>COL_MODEL.0</t>
  </si>
  <si>
    <t>COL_PREFER.0</t>
  </si>
  <si>
    <t>COL_UNIT_QTY.0</t>
  </si>
  <si>
    <t>COL_EXISTINGVALUE.0</t>
  </si>
  <si>
    <t>COL_TOTALVALUE.0</t>
  </si>
  <si>
    <t>COL_EOM.0</t>
  </si>
  <si>
    <t>COL_EOS.0</t>
  </si>
  <si>
    <t>COL_WEIGHT.0</t>
  </si>
  <si>
    <t>COL_PACKVOLUME.0</t>
  </si>
  <si>
    <t>COL_VOLUME.0</t>
  </si>
  <si>
    <t>COL_NETDIMENSION.0</t>
  </si>
  <si>
    <t>COL_POWER.0</t>
  </si>
  <si>
    <t>COL_LEADTIME.0</t>
  </si>
  <si>
    <t>COL_BETAREMARK.0</t>
  </si>
  <si>
    <t>Part Number</t>
  </si>
  <si>
    <t>Model</t>
  </si>
  <si>
    <t>Description</t>
  </si>
  <si>
    <t>Preference/Prefer Flag</t>
  </si>
  <si>
    <t>Unit Qty.</t>
  </si>
  <si>
    <t>Existing</t>
  </si>
  <si>
    <t>Add</t>
  </si>
  <si>
    <t>EOM</t>
  </si>
  <si>
    <t>EOS</t>
  </si>
  <si>
    <t>Pack Weight
(kg)</t>
  </si>
  <si>
    <t>Pack Volume
(m^3)</t>
  </si>
  <si>
    <t>Pack Dimension
(D*W*H mm)</t>
  </si>
  <si>
    <t>Net Dimension
(D*W*H mm)</t>
  </si>
  <si>
    <t>Typical DC Power
(W)</t>
  </si>
  <si>
    <t>Production LT
(Days)</t>
  </si>
  <si>
    <t/>
  </si>
  <si>
    <t>sitecfgid.560827951_366835132,productcfgid.560827951,cfgmodeltypeid.1,productid.144540382,locationid.366835132,</t>
  </si>
  <si>
    <t>CloudEngine S6730-H24X6C(PDUC13_Europe)_1_Site1</t>
  </si>
  <si>
    <t>sitecfgid.560827951_366835132,productcfgid.560827951,cfgmodeltypeid.1,productid.144540382,locationid.366835132,productid.144540382,subnetid.null,equipExtId.2</t>
  </si>
  <si>
    <t>S6700 Series Ethernet Switches</t>
  </si>
  <si>
    <t>2025/12/31</t>
  </si>
  <si>
    <t>2030/12/31</t>
  </si>
  <si>
    <t>sitecfgid.560827951_366835132,productcfgid.560827951,cfgmodeltypeid.1,productid.144540382,locationid.366835132,productid.144540382,subnetid.null,sbomid2.30275495,fathersbomid.0,null</t>
  </si>
  <si>
    <t>1.1</t>
  </si>
  <si>
    <t>Mainframe</t>
  </si>
  <si>
    <t>sitecfgid.560827951_366835132,productcfgid.560827951,cfgmodeltypeid.1,productid.144540382,locationid.366835132,productid.144540382,subnetid.null,sbomid3.59739950,fathersbomid.30275495,uniqueId.29830.0,productid.144540382,producttypeid.0,partnumber.02352FSG-007,erpid.1100195369,discountcategoryid.13,multidiscountcategoryid.13_298300,desc.-386617848,isquoteleaf.1,isquoteitem.1</t>
  </si>
  <si>
    <t>02352FSG-007</t>
  </si>
  <si>
    <t>S6730-H24X6C</t>
  </si>
  <si>
    <t>S6730-H24X6C (24*10GE SFP+ ports, 6*40GE QSFP28 ports, optional license for upgrade to 6*100GE QSFP28, without power module)</t>
  </si>
  <si>
    <t>Preferred</t>
  </si>
  <si>
    <t>550*530*225</t>
  </si>
  <si>
    <t>420.0*442.0*43.6</t>
  </si>
  <si>
    <t>14</t>
  </si>
  <si>
    <t>sitecfgid.560827951_366835132,productcfgid.560827951,cfgmodeltypeid.1,productid.144540382,locationid.366835132,productid.144540382,subnetid.null,sbomid2.30275496,fathersbomid.0,null</t>
  </si>
  <si>
    <t>1.2</t>
  </si>
  <si>
    <t>Power</t>
  </si>
  <si>
    <t>sitecfgid.560827951_366835132,productcfgid.560827951,cfgmodeltypeid.1,productid.144540382,locationid.366835132,productid.144540382,subnetid.null,sbomid3.59039786,fathersbomid.30275496,uniqueId.414.48,productid.144540382,producttypeid.0,partnumber.02312FFU-002,erpid.1100094896,discountcategoryid.14,multidiscountcategoryid.14_41448,desc.-1488423646,isquoteleaf.1,isquoteitem.1</t>
  </si>
  <si>
    <t>02312FFU-002</t>
  </si>
  <si>
    <t>PAC600S12-EB</t>
  </si>
  <si>
    <t>600W AC Power Module(Back to Front, Power panel side exhaust)</t>
  </si>
  <si>
    <t>2027/12/31</t>
  </si>
  <si>
    <t>2037/12/31</t>
  </si>
  <si>
    <t>295*220*85</t>
  </si>
  <si>
    <t>214.5*90.0*39.6</t>
  </si>
  <si>
    <t>sitecfgid.560827951_366835132,productcfgid.560827951,cfgmodeltypeid.1,productid.144540382,locationid.366835132,productid.144540382,subnetid.null,sbomid2.42441791,fathersbomid.0,null</t>
  </si>
  <si>
    <t>1.3</t>
  </si>
  <si>
    <t>Software</t>
  </si>
  <si>
    <t>sitecfgid.560827951_366835132,productcfgid.560827951,cfgmodeltypeid.1,productid.144540382,locationid.366835132,productid.144540382,subnetid.null,sbomid3.56403164,fathersbomid.42441791,uniqueId.5966.0,productid.144540382,producttypeid.0,partnumber.88037BNN,erpid.1100000741,discountcategoryid.57,multidiscountcategoryid.57_59660,desc.-1067985239,isquoteleaf.1,isquoteitem.1</t>
  </si>
  <si>
    <t>88037BNN</t>
  </si>
  <si>
    <t>L-MLIC-S67H</t>
  </si>
  <si>
    <t>S67XX-H Series Basic SW,Per Device</t>
  </si>
  <si>
    <t>0.0*0.0*0.0</t>
  </si>
  <si>
    <t>sitecfgid.560827951_366835132,productcfgid.560827951,cfgmodeltypeid.1,productid.144540382,locationid.366835132,productid.144540382,subnetid.null,sbomid2.30275497,fathersbomid.0,null</t>
  </si>
  <si>
    <t>1.4</t>
  </si>
  <si>
    <t>High Speed Cable</t>
  </si>
  <si>
    <t>sitecfgid.560827951_366835132,productcfgid.560827951,cfgmodeltypeid.1,productid.144540382,locationid.366835132,productid.144540382,subnetid.null,sbomid3.30275525,fathersbomid.30275497,null</t>
  </si>
  <si>
    <t>1.4.1</t>
  </si>
  <si>
    <t>SFP+ High Speed Cable</t>
  </si>
  <si>
    <t>sitecfgid.560827951_366835132,productcfgid.560827951,cfgmodeltypeid.1,productid.144540382,locationid.366835132,productid.144540382,subnetid.null,sbomid4.49102271,fathersbomid.30275525,uniqueId.508.68,productid.144540382,producttypeid.0,partnumber.02311VGN,erpid.1000797608,discountcategoryid.382,multidiscountcategoryid.382_50868,desc.-452547885,isquoteleaf.1,isquoteitem.1</t>
  </si>
  <si>
    <t>02311VGN</t>
  </si>
  <si>
    <t>SFP+STACK-CU1M5</t>
  </si>
  <si>
    <t>SFP+ High speed dedicated stack cable-1.5m</t>
  </si>
  <si>
    <t>2026/12/31</t>
  </si>
  <si>
    <t>2036/12/31</t>
  </si>
  <si>
    <t>230.0*165.0*45.0</t>
  </si>
  <si>
    <t>sitecfgid.560827951_366835132,productcfgid.560827951,cfgmodeltypeid.1,productid.144540382,locationid.366835132,productid.144540382,subnetid.null,blank.1,isblank.1</t>
  </si>
  <si>
    <t>sitecfgid.560826706_366835132,productcfgid.560826706,cfgmodeltypeid.1,productid.144540382,locationid.366835132,</t>
  </si>
  <si>
    <t>CloudEngine S6730-H24X6C(PDUC13_Europe)_Site1</t>
  </si>
  <si>
    <t>sitecfgid.560826706_366835132,productcfgid.560826706,cfgmodeltypeid.1,productid.144540382,locationid.366835132,productid.144540382,subnetid.null,equipExtId.2</t>
  </si>
  <si>
    <t>2</t>
  </si>
  <si>
    <t>sitecfgid.560826706_366835132,productcfgid.560826706,cfgmodeltypeid.1,productid.144540382,locationid.366835132,productid.144540382,subnetid.null,sbomid2.30275495,fathersbomid.0,null</t>
  </si>
  <si>
    <t>2.1</t>
  </si>
  <si>
    <t>sitecfgid.560826706_366835132,productcfgid.560826706,cfgmodeltypeid.1,productid.144540382,locationid.366835132,productid.144540382,subnetid.null,sbomid3.59739950,fathersbomid.30275495,uniqueId.29830.0,productid.144540382,producttypeid.0,partnumber.02352FSG-007,erpid.1100195369,discountcategoryid.13,multidiscountcategoryid.13_298300,desc.-386617848,isquoteleaf.1,isquoteitem.1</t>
  </si>
  <si>
    <t>sitecfgid.560826706_366835132,productcfgid.560826706,cfgmodeltypeid.1,productid.144540382,locationid.366835132,productid.144540382,subnetid.null,sbomid2.30275496,fathersbomid.0,null</t>
  </si>
  <si>
    <t>2.2</t>
  </si>
  <si>
    <t>sitecfgid.560826706_366835132,productcfgid.560826706,cfgmodeltypeid.1,productid.144540382,locationid.366835132,productid.144540382,subnetid.null,sbomid3.59039786,fathersbomid.30275496,uniqueId.414.48,productid.144540382,producttypeid.0,partnumber.02312FFU-002,erpid.1100094896,discountcategoryid.14,multidiscountcategoryid.14_41448,desc.-1488423646,isquoteleaf.1,isquoteitem.1</t>
  </si>
  <si>
    <t>sitecfgid.560826706_366835132,productcfgid.560826706,cfgmodeltypeid.1,productid.144540382,locationid.366835132,productid.144540382,subnetid.null,sbomid2.42441791,fathersbomid.0,null</t>
  </si>
  <si>
    <t>2.3</t>
  </si>
  <si>
    <t>sitecfgid.560826706_366835132,productcfgid.560826706,cfgmodeltypeid.1,productid.144540382,locationid.366835132,productid.144540382,subnetid.null,sbomid3.56403164,fathersbomid.42441791,uniqueId.5966.0,productid.144540382,producttypeid.0,partnumber.88037BNN,erpid.1100000741,discountcategoryid.57,multidiscountcategoryid.57_59660,desc.-1067985239,isquoteleaf.1,isquoteitem.1</t>
  </si>
  <si>
    <t>sitecfgid.560826706_366835132,productcfgid.560826706,cfgmodeltypeid.1,productid.144540382,locationid.366835132,productid.144540382,subnetid.null,sbomid2.30275497,fathersbomid.0,null</t>
  </si>
  <si>
    <t>2.4</t>
  </si>
  <si>
    <t>sitecfgid.560826706_366835132,productcfgid.560826706,cfgmodeltypeid.1,productid.144540382,locationid.366835132,productid.144540382,subnetid.null,sbomid3.30275525,fathersbomid.30275497,null</t>
  </si>
  <si>
    <t>2.4.1</t>
  </si>
  <si>
    <t>sitecfgid.560826706_366835132,productcfgid.560826706,cfgmodeltypeid.1,productid.144540382,locationid.366835132,productid.144540382,subnetid.null,sbomid4.49102271,fathersbomid.30275525,uniqueId.508.68,productid.144540382,producttypeid.0,partnumber.02311VGN,erpid.1000797608,discountcategoryid.382,multidiscountcategoryid.382_50868,desc.-452547885,isquoteleaf.1,isquoteitem.1</t>
  </si>
  <si>
    <t>sitecfgid.560827798_366835132,productcfgid.560827798,cfgmodeltypeid.1,productid.144540378,locationid.366835132,</t>
  </si>
  <si>
    <t>CloudEngine S6730-H48X6C(PDUC13_Europe)_Site1</t>
  </si>
  <si>
    <t>sitecfgid.560827798_366835132,productcfgid.560827798,cfgmodeltypeid.1,productid.144540378,locationid.366835132,productid.144540378,subnetid.null,equipExtId.2</t>
  </si>
  <si>
    <t>3</t>
  </si>
  <si>
    <t>sitecfgid.560827798_366835132,productcfgid.560827798,cfgmodeltypeid.1,productid.144540378,locationid.366835132,productid.144540378,subnetid.null,sbomid2.30275495,fathersbomid.0,null</t>
  </si>
  <si>
    <t>3.1</t>
  </si>
  <si>
    <t>sitecfgid.560827798_366835132,productcfgid.560827798,cfgmodeltypeid.1,productid.144540378,locationid.366835132,productid.144540378,subnetid.null,sbomid3.59739955,fathersbomid.30275495,uniqueId.42390.0,productid.144540378,producttypeid.0,partnumber.02352FSF-009,erpid.1100195376,discountcategoryid.13,multidiscountcategoryid.13_423900,desc.-1914223688,isquoteleaf.1,isquoteitem.1</t>
  </si>
  <si>
    <t>02352FSF-009</t>
  </si>
  <si>
    <t>S6730-H48X6C</t>
  </si>
  <si>
    <t>S6730-H48X6C (48*10GE SFP+ ports, 6*40GE QSFP28 ports, optional license for upgrade to 6*100GE QSFP28, without power module)</t>
  </si>
  <si>
    <t>sitecfgid.560827798_366835132,productcfgid.560827798,cfgmodeltypeid.1,productid.144540378,locationid.366835132,productid.144540378,subnetid.null,sbomid2.30275496,fathersbomid.0,null</t>
  </si>
  <si>
    <t>3.2</t>
  </si>
  <si>
    <t>sitecfgid.560827798_366835132,productcfgid.560827798,cfgmodeltypeid.1,productid.144540378,locationid.366835132,productid.144540378,subnetid.null,sbomid3.59039786,fathersbomid.30275496,uniqueId.414.48,productid.144540378,producttypeid.0,partnumber.02312FFU-002,erpid.1100094896,discountcategoryid.14,multidiscountcategoryid.14_41448,desc.-1488423646,isquoteleaf.1,isquoteitem.1</t>
  </si>
  <si>
    <t>sitecfgid.560827798_366835132,productcfgid.560827798,cfgmodeltypeid.1,productid.144540378,locationid.366835132,productid.144540378,subnetid.null,sbomid2.42441791,fathersbomid.0,null</t>
  </si>
  <si>
    <t>3.3</t>
  </si>
  <si>
    <t>sitecfgid.560827798_366835132,productcfgid.560827798,cfgmodeltypeid.1,productid.144540378,locationid.366835132,productid.144540378,subnetid.null,sbomid3.56403164,fathersbomid.42441791,uniqueId.5966.0,productid.144540378,producttypeid.0,partnumber.88037BNN,erpid.1100000741,discountcategoryid.57,multidiscountcategoryid.57_59660,desc.-1067985239,isquoteleaf.1,isquoteitem.1</t>
  </si>
  <si>
    <t>sitecfgid.560827798_366835132,productcfgid.560827798,cfgmodeltypeid.1,productid.144540378,locationid.366835132,productid.144540378,subnetid.null,sbomid2.30275497,fathersbomid.0,null</t>
  </si>
  <si>
    <t>3.4</t>
  </si>
  <si>
    <t>sitecfgid.560827798_366835132,productcfgid.560827798,cfgmodeltypeid.1,productid.144540378,locationid.366835132,productid.144540378,subnetid.null,sbomid3.30275525,fathersbomid.30275497,null</t>
  </si>
  <si>
    <t>3.4.1</t>
  </si>
  <si>
    <t>sitecfgid.560827798_366835132,productcfgid.560827798,cfgmodeltypeid.1,productid.144540378,locationid.366835132,productid.144540378,subnetid.null,sbomid4.49102271,fathersbomid.30275525,uniqueId.508.68,productid.144540378,producttypeid.0,partnumber.02311VGN,erpid.1000797608,discountcategoryid.382,multidiscountcategoryid.382_50868,desc.-452547885,isquoteleaf.1,isquoteitem.1</t>
  </si>
  <si>
    <t>sitecfgid.560826610_366835132,productcfgid.560826610,cfgmodeltypeid.1,productid.144756522,locationid.366835132,</t>
  </si>
  <si>
    <t>CloudEngine S5735-L24T4XE-A-V2(PDUC13_Europe)_Site1</t>
  </si>
  <si>
    <t>sitecfgid.560826610_366835132,productcfgid.560826610,cfgmodeltypeid.1,productid.144756522,locationid.366835132,productid.144756522,subnetid.null,equipExtId.2</t>
  </si>
  <si>
    <t>4</t>
  </si>
  <si>
    <t>S5700 Series Ethernet Switches</t>
  </si>
  <si>
    <t>2032/12/31</t>
  </si>
  <si>
    <t>sitecfgid.560826610_366835132,productcfgid.560826610,cfgmodeltypeid.1,productid.144756522,locationid.366835132,productid.144756522,subnetid.null,sbomid2.52334337,fathersbomid.0,null</t>
  </si>
  <si>
    <t>4.1</t>
  </si>
  <si>
    <t>sitecfgid.560826610_366835132,productcfgid.560826610,cfgmodeltypeid.1,productid.144756522,locationid.366835132,productid.144756522,subnetid.null,sbomid3.52342988,fathersbomid.52334337,null</t>
  </si>
  <si>
    <t>4.1.1</t>
  </si>
  <si>
    <t>S5735-L Series Mainframe</t>
  </si>
  <si>
    <t>sitecfgid.560826610_366835132,productcfgid.560826610,cfgmodeltypeid.1,productid.144756522,locationid.366835132,productid.144756522,subnetid.null,sbomid4.58860958,fathersbomid.52342988,uniqueId.6688.2,productid.144756522,producttypeid.0,partnumber.98012011,erpid.1100272895,discountcategoryid.13,multidiscountcategoryid.13_66882,desc.-373904841,isquoteleaf.1,isquoteitem.1</t>
  </si>
  <si>
    <t>98012011</t>
  </si>
  <si>
    <t>S5735-L24T4XE-A-V2</t>
  </si>
  <si>
    <t>S5735-L24T4XE-A-V2 (24*10/100/1000BASE-T ports, 4*10GE SFP+ ports, 2*12GE stack ports, AC power)</t>
  </si>
  <si>
    <t>550*360*90</t>
  </si>
  <si>
    <t>220.0*442.0*43.6</t>
  </si>
  <si>
    <t>21</t>
  </si>
  <si>
    <t>sitecfgid.560826610_366835132,productcfgid.560826610,cfgmodeltypeid.1,productid.144756522,locationid.366835132,productid.144756522,subnetid.null,sbomid2.52334339,fathersbomid.0,null</t>
  </si>
  <si>
    <t>4.2</t>
  </si>
  <si>
    <t>sitecfgid.560826610_366835132,productcfgid.560826610,cfgmodeltypeid.1,productid.144756522,locationid.366835132,productid.144756522,subnetid.null,sbomid3.56403205,fathersbomid.52334339,uniqueId.1099.0,productid.144756522,producttypeid.0,partnumber.88037BNM,erpid.1100000060,discountcategoryid.57,multidiscountcategoryid.57_10990,desc.-726022147,isquoteleaf.1,isquoteitem.1</t>
  </si>
  <si>
    <t>88037BNM</t>
  </si>
  <si>
    <t>L-MLIC-S57L</t>
  </si>
  <si>
    <t>S57XX-L Series SW License,Per Device</t>
  </si>
  <si>
    <t>sitecfgid.560826610_366835132,productcfgid.560826610,cfgmodeltypeid.1,productid.144756522,locationid.366835132,productid.144756522,subnetid.null,sbomid2.52334344,fathersbomid.0,null</t>
  </si>
  <si>
    <t>4.3</t>
  </si>
  <si>
    <t>Optical Transceiver</t>
  </si>
  <si>
    <t>sitecfgid.560826610_366835132,productcfgid.560826610,cfgmodeltypeid.1,productid.144756522,locationid.366835132,productid.144756522,subnetid.null,sbomid3.52334902,fathersbomid.52334344,null</t>
  </si>
  <si>
    <t>4.3.1</t>
  </si>
  <si>
    <t>10G-SFP+ Optical Transceiver</t>
  </si>
  <si>
    <t>sitecfgid.560826610_366835132,productcfgid.560826610,cfgmodeltypeid.1,productid.144756522,locationid.366835132,productid.144756522,subnetid.null,sbomid4.58860885,fathersbomid.52334902,uniqueId.2857.4,productid.144756522,producttypeid.0,partnumber.02313URK,erpid.1100207722,discountcategoryid.382,multidiscountcategoryid.382_28574,desc.-2012812129,isquoteleaf.1,isquoteitem.1</t>
  </si>
  <si>
    <t>02313URK</t>
  </si>
  <si>
    <t>OSX010000</t>
  </si>
  <si>
    <t>Optical Transceiver,SFP+,10G,Single-mode Module(1310nm,10km,LC)</t>
  </si>
  <si>
    <t>150*120*16</t>
  </si>
  <si>
    <t>150.0*115.0*20.0</t>
  </si>
  <si>
    <t>sitecfgid.560826366_366835132,productcfgid.560826366,cfgmodeltypeid.1,productid.144756550,locationid.366835132,</t>
  </si>
  <si>
    <t>CloudEngine S5735-L48P4XE-A-V2(PDUC13_Europe)_Site1</t>
  </si>
  <si>
    <t>sitecfgid.560826366_366835132,productcfgid.560826366,cfgmodeltypeid.1,productid.144756550,locationid.366835132,productid.144756550,subnetid.null,equipExtId.2</t>
  </si>
  <si>
    <t>5</t>
  </si>
  <si>
    <t>sitecfgid.560826366_366835132,productcfgid.560826366,cfgmodeltypeid.1,productid.144756550,locationid.366835132,productid.144756550,subnetid.null,sbomid2.52334337,fathersbomid.0,null</t>
  </si>
  <si>
    <t>5.1</t>
  </si>
  <si>
    <t>sitecfgid.560826366_366835132,productcfgid.560826366,cfgmodeltypeid.1,productid.144756550,locationid.366835132,productid.144756550,subnetid.null,sbomid3.52342988,fathersbomid.52334337,null</t>
  </si>
  <si>
    <t>5.1.1</t>
  </si>
  <si>
    <t>sitecfgid.560826366_366835132,productcfgid.560826366,cfgmodeltypeid.1,productid.144756550,locationid.366835132,productid.144756550,subnetid.null,sbomid4.58860965,fathersbomid.52342988,uniqueId.17018.8,productid.144756550,producttypeid.0,partnumber.98012120,erpid.1100272905,discountcategoryid.13,multidiscountcategoryid.13_170188,desc.-1523747647,isquoteleaf.1,isquoteitem.1</t>
  </si>
  <si>
    <t>98012120</t>
  </si>
  <si>
    <t>S5735-L48P4XE-A-V2</t>
  </si>
  <si>
    <t>S5735-L48P4XE-A-V2 (48*10/100/1000BASE-T ports, 4*10GE SFP+ ports, 2*12GE stack ports, PoE+, 1*AC power)</t>
  </si>
  <si>
    <t>650*550*175</t>
  </si>
  <si>
    <t>sitecfgid.560826366_366835132,productcfgid.560826366,cfgmodeltypeid.1,productid.144756550,locationid.366835132,productid.144756550,subnetid.null,sbomid2.52334339,fathersbomid.0,null</t>
  </si>
  <si>
    <t>5.2</t>
  </si>
  <si>
    <t>sitecfgid.560826366_366835132,productcfgid.560826366,cfgmodeltypeid.1,productid.144756550,locationid.366835132,productid.144756550,subnetid.null,sbomid3.56403205,fathersbomid.52334339,uniqueId.1099.0,productid.144756550,producttypeid.0,partnumber.88037BNM,erpid.1100000060,discountcategoryid.57,multidiscountcategoryid.57_10990,desc.-726022147,isquoteleaf.1,isquoteitem.1</t>
  </si>
  <si>
    <t>sitecfgid.560826366_366835132,productcfgid.560826366,cfgmodeltypeid.1,productid.144756550,locationid.366835132,productid.144756550,subnetid.null,sbomid2.52334344,fathersbomid.0,null</t>
  </si>
  <si>
    <t>5.3</t>
  </si>
  <si>
    <t>sitecfgid.560826366_366835132,productcfgid.560826366,cfgmodeltypeid.1,productid.144756550,locationid.366835132,productid.144756550,subnetid.null,sbomid3.52334902,fathersbomid.52334344,null</t>
  </si>
  <si>
    <t>5.3.1</t>
  </si>
  <si>
    <t>sitecfgid.560826366_366835132,productcfgid.560826366,cfgmodeltypeid.1,productid.144756550,locationid.366835132,productid.144756550,subnetid.null,sbomid4.58860885,fathersbomid.52334902,uniqueId.2857.4,productid.144756550,producttypeid.0,partnumber.02313URK,erpid.1100207722,discountcategoryid.382,multidiscountcategoryid.382_28574,desc.-2012812129,isquoteleaf.1,isquoteitem.1</t>
  </si>
  <si>
    <t>sitecfgid.560825563_366835132,productcfgid.560825563,cfgmodeltypeid.1,productid.144756530,locationid.366835132,</t>
  </si>
  <si>
    <t>CloudEngine S5735-L24P4XE-A-V2(PDUC13_Europe)_Site1</t>
  </si>
  <si>
    <t>sitecfgid.560825563_366835132,productcfgid.560825563,cfgmodeltypeid.1,productid.144756530,locationid.366835132,productid.144756530,subnetid.null,equipExtId.2</t>
  </si>
  <si>
    <t>6</t>
  </si>
  <si>
    <t>sitecfgid.560825563_366835132,productcfgid.560825563,cfgmodeltypeid.1,productid.144756530,locationid.366835132,productid.144756530,subnetid.null,sbomid2.52334337,fathersbomid.0,null</t>
  </si>
  <si>
    <t>6.1</t>
  </si>
  <si>
    <t>sitecfgid.560825563_366835132,productcfgid.560825563,cfgmodeltypeid.1,productid.144756530,locationid.366835132,productid.144756530,subnetid.null,sbomid3.52342988,fathersbomid.52334337,null</t>
  </si>
  <si>
    <t>6.1.1</t>
  </si>
  <si>
    <t>sitecfgid.560825563_366835132,productcfgid.560825563,cfgmodeltypeid.1,productid.144756530,locationid.366835132,productid.144756530,subnetid.null,sbomid4.58860973,fathersbomid.52342988,uniqueId.9263.0,productid.144756530,producttypeid.0,partnumber.98012026,erpid.1100272899,discountcategoryid.13,multidiscountcategoryid.13_92630,desc.-1878270330,isquoteleaf.1,isquoteitem.1</t>
  </si>
  <si>
    <t>98012026</t>
  </si>
  <si>
    <t>S5735-L24P4XE-A-V2</t>
  </si>
  <si>
    <t>S5735-L24P4XE-A-V2 (24*10/100/1000BASE-T ports, 4*10GE SFP+ ports, 2*12GE stack ports, PoE+, AC power)</t>
  </si>
  <si>
    <t>sitecfgid.560825563_366835132,productcfgid.560825563,cfgmodeltypeid.1,productid.144756530,locationid.366835132,productid.144756530,subnetid.null,sbomid2.52334339,fathersbomid.0,null</t>
  </si>
  <si>
    <t>6.2</t>
  </si>
  <si>
    <t>sitecfgid.560825563_366835132,productcfgid.560825563,cfgmodeltypeid.1,productid.144756530,locationid.366835132,productid.144756530,subnetid.null,sbomid3.56403205,fathersbomid.52334339,uniqueId.1099.0,productid.144756530,producttypeid.0,partnumber.88037BNM,erpid.1100000060,discountcategoryid.57,multidiscountcategoryid.57_10990,desc.-726022147,isquoteleaf.1,isquoteitem.1</t>
  </si>
  <si>
    <t>sitecfgid.560825563_366835132,productcfgid.560825563,cfgmodeltypeid.1,productid.144756530,locationid.366835132,productid.144756530,subnetid.null,sbomid2.52334344,fathersbomid.0,null</t>
  </si>
  <si>
    <t>6.3</t>
  </si>
  <si>
    <t>sitecfgid.560825563_366835132,productcfgid.560825563,cfgmodeltypeid.1,productid.144756530,locationid.366835132,productid.144756530,subnetid.null,sbomid3.52334902,fathersbomid.52334344,null</t>
  </si>
  <si>
    <t>6.3.1</t>
  </si>
  <si>
    <t>sitecfgid.560825563_366835132,productcfgid.560825563,cfgmodeltypeid.1,productid.144756530,locationid.366835132,productid.144756530,subnetid.null,sbomid4.58860885,fathersbomid.52334902,uniqueId.2857.4,productid.144756530,producttypeid.0,partnumber.02313URK,erpid.1100207722,discountcategoryid.382,multidiscountcategoryid.382_28574,desc.-2012812129,isquoteleaf.1,isquoteitem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</si>
</sst>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;[Red]\-0\ "/>
    <numFmt numFmtId="177" formatCode="#,##0.00_);[Red]\(#,##0.00\)"/>
    <numFmt numFmtId="178" formatCode="###0.000;[Red]\-###0.000"/>
    <numFmt numFmtId="179" formatCode="###0.00;[Red]\-###0.00"/>
  </numFmts>
  <fonts count="25"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1"/>
      <name val="nul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Protection="1"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left" vertical="center"/>
      <protection locked="0"/>
    </xf>
    <xf numFmtId="49" fontId="2" fillId="2" borderId="4" xfId="0" applyNumberFormat="1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left" vertical="center"/>
      <protection locked="0"/>
    </xf>
    <xf numFmtId="49" fontId="2" fillId="4" borderId="4" xfId="0" applyNumberFormat="1" applyFont="1" applyFill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6" xfId="0" applyNumberFormat="1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40" fontId="2" fillId="0" borderId="4" xfId="0" applyNumberFormat="1" applyFont="1" applyBorder="1" applyAlignment="1" applyProtection="1">
      <alignment vertical="center" shrinkToFit="1"/>
      <protection locked="0"/>
    </xf>
    <xf numFmtId="49" fontId="2" fillId="0" borderId="4" xfId="0" applyNumberFormat="1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right" vertical="center"/>
      <protection locked="0"/>
    </xf>
    <xf numFmtId="176" fontId="2" fillId="2" borderId="4" xfId="0" applyNumberFormat="1" applyFont="1" applyFill="1" applyBorder="1" applyAlignment="1" applyProtection="1">
      <alignment horizontal="center" vertical="center"/>
      <protection locked="0"/>
    </xf>
    <xf numFmtId="40" fontId="2" fillId="2" borderId="4" xfId="0" applyNumberFormat="1" applyFont="1" applyFill="1" applyBorder="1" applyAlignment="1" applyProtection="1">
      <alignment vertical="center" shrinkToFit="1"/>
      <protection locked="0"/>
    </xf>
    <xf numFmtId="4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right" vertical="center"/>
      <protection locked="0"/>
    </xf>
    <xf numFmtId="176" fontId="2" fillId="4" borderId="4" xfId="0" applyNumberFormat="1" applyFont="1" applyFill="1" applyBorder="1" applyAlignment="1" applyProtection="1">
      <alignment horizontal="center" vertical="center"/>
      <protection locked="0"/>
    </xf>
    <xf numFmtId="40" fontId="2" fillId="4" borderId="4" xfId="0" applyNumberFormat="1" applyFont="1" applyFill="1" applyBorder="1" applyAlignment="1" applyProtection="1">
      <alignment vertical="center" shrinkToFit="1"/>
      <protection locked="0"/>
    </xf>
    <xf numFmtId="49" fontId="2" fillId="4" borderId="4" xfId="0" applyNumberFormat="1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right" vertical="center"/>
      <protection locked="0"/>
    </xf>
    <xf numFmtId="176" fontId="3" fillId="0" borderId="4" xfId="0" applyNumberFormat="1" applyFont="1" applyBorder="1" applyAlignment="1" applyProtection="1">
      <alignment horizontal="center" vertical="center"/>
      <protection locked="0"/>
    </xf>
    <xf numFmtId="40" fontId="3" fillId="0" borderId="4" xfId="0" applyNumberFormat="1" applyFont="1" applyBorder="1" applyAlignment="1" applyProtection="1">
      <alignment vertical="center" shrinkToFit="1"/>
      <protection locked="0"/>
    </xf>
    <xf numFmtId="49" fontId="3" fillId="0" borderId="4" xfId="0" applyNumberFormat="1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176" fontId="3" fillId="0" borderId="6" xfId="0" applyNumberFormat="1" applyFont="1" applyBorder="1" applyAlignment="1" applyProtection="1">
      <alignment horizontal="center" vertical="center"/>
      <protection locked="0"/>
    </xf>
    <xf numFmtId="40" fontId="3" fillId="0" borderId="6" xfId="0" applyNumberFormat="1" applyFont="1" applyBorder="1" applyAlignment="1" applyProtection="1">
      <alignment vertical="center" shrinkToFit="1"/>
      <protection locked="0"/>
    </xf>
    <xf numFmtId="49" fontId="3" fillId="0" borderId="6" xfId="0" applyNumberFormat="1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77" fontId="2" fillId="0" borderId="4" xfId="0" applyNumberFormat="1" applyFont="1" applyBorder="1" applyAlignment="1" applyProtection="1">
      <alignment horizontal="right" vertical="center" wrapText="1"/>
      <protection locked="0"/>
    </xf>
    <xf numFmtId="0" fontId="2" fillId="0" borderId="4" xfId="0" applyFont="1" applyBorder="1" applyAlignment="1" applyProtection="1">
      <alignment horizontal="righ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177" fontId="2" fillId="2" borderId="4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77" fontId="2" fillId="4" borderId="4" xfId="0" applyNumberFormat="1" applyFont="1" applyFill="1" applyBorder="1" applyAlignment="1" applyProtection="1">
      <alignment horizontal="right" vertical="center" wrapText="1"/>
      <protection locked="0"/>
    </xf>
    <xf numFmtId="0" fontId="2" fillId="4" borderId="4" xfId="0" applyFont="1" applyFill="1" applyBorder="1" applyAlignment="1" applyProtection="1">
      <alignment horizontal="right" vertical="center" wrapText="1"/>
      <protection locked="0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177" fontId="3" fillId="0" borderId="4" xfId="0" applyNumberFormat="1" applyFont="1" applyBorder="1" applyAlignment="1" applyProtection="1">
      <alignment horizontal="right" vertical="center" wrapText="1"/>
      <protection locked="0"/>
    </xf>
    <xf numFmtId="0" fontId="3" fillId="0" borderId="4" xfId="0" applyFont="1" applyBorder="1" applyAlignment="1" applyProtection="1">
      <alignment horizontal="right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77" fontId="3" fillId="0" borderId="6" xfId="0" applyNumberFormat="1" applyFont="1" applyBorder="1" applyAlignment="1" applyProtection="1">
      <alignment horizontal="right" vertical="center" wrapText="1"/>
      <protection locked="0"/>
    </xf>
    <xf numFmtId="0" fontId="3" fillId="0" borderId="6" xfId="0" applyFont="1" applyBorder="1" applyAlignment="1" applyProtection="1">
      <alignment horizontal="righ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Continuous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178" fontId="3" fillId="0" borderId="4" xfId="0" applyNumberFormat="1" applyFont="1" applyBorder="1" applyAlignment="1" applyProtection="1">
      <alignment horizontal="right" vertical="center" shrinkToFit="1"/>
      <protection locked="0"/>
    </xf>
    <xf numFmtId="179" fontId="3" fillId="0" borderId="4" xfId="0" applyNumberFormat="1" applyFont="1" applyBorder="1" applyAlignment="1" applyProtection="1">
      <alignment horizontal="right" vertical="center" shrinkToFi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178" fontId="2" fillId="2" borderId="6" xfId="0" applyNumberFormat="1" applyFont="1" applyFill="1" applyBorder="1" applyAlignment="1" applyProtection="1">
      <alignment horizontal="right" vertical="center" shrinkToFit="1"/>
      <protection locked="0"/>
    </xf>
    <xf numFmtId="179" fontId="2" fillId="2" borderId="6" xfId="0" applyNumberFormat="1" applyFont="1" applyFill="1" applyBorder="1" applyAlignment="1" applyProtection="1">
      <alignment horizontal="right" vertical="center" shrinkToFit="1"/>
      <protection locked="0"/>
    </xf>
    <xf numFmtId="179" fontId="3" fillId="0" borderId="7" xfId="0" applyNumberFormat="1" applyFont="1" applyBorder="1" applyAlignment="1" applyProtection="1">
      <alignment horizontal="right" vertical="center" shrinkToFit="1"/>
      <protection locked="0"/>
    </xf>
    <xf numFmtId="179" fontId="2" fillId="2" borderId="8" xfId="0" applyNumberFormat="1" applyFont="1" applyFill="1" applyBorder="1" applyAlignment="1" applyProtection="1">
      <alignment horizontal="right" vertical="center" shrinkToFi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40" fontId="2" fillId="4" borderId="7" xfId="0" applyNumberFormat="1" applyFont="1" applyFill="1" applyBorder="1" applyAlignment="1" applyProtection="1">
      <alignment vertical="center" shrinkToFi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40" fontId="3" fillId="0" borderId="7" xfId="0" applyNumberFormat="1" applyFont="1" applyBorder="1" applyAlignment="1" applyProtection="1">
      <alignment vertical="center" shrinkToFit="1"/>
      <protection locked="0"/>
    </xf>
    <xf numFmtId="49" fontId="2" fillId="2" borderId="5" xfId="0" applyNumberFormat="1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40" fontId="2" fillId="2" borderId="6" xfId="0" applyNumberFormat="1" applyFont="1" applyFill="1" applyBorder="1" applyAlignment="1" applyProtection="1">
      <alignment vertical="center" shrinkToFit="1"/>
      <protection locked="0"/>
    </xf>
    <xf numFmtId="40" fontId="2" fillId="2" borderId="8" xfId="0" applyNumberFormat="1" applyFont="1" applyFill="1" applyBorder="1" applyAlignment="1" applyProtection="1">
      <alignment vertical="center" shrinkToFi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3</xdr:col>
      <xdr:colOff>48450</xdr:colOff>
      <xdr:row>4</xdr:row>
      <xdr:rowOff>151925</xdr:rowOff>
    </xdr:to>
    <xdr:pic>
      <xdr:nvPicPr>
        <xdr:cNvPr id="5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07035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4</xdr:row>
      <xdr:rowOff>151925</xdr:rowOff>
    </xdr:to>
    <xdr:pic>
      <xdr:nvPicPr>
        <xdr:cNvPr id="4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10210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4</xdr:row>
      <xdr:rowOff>151925</xdr:rowOff>
    </xdr:to>
    <xdr:pic>
      <xdr:nvPicPr>
        <xdr:cNvPr id="6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10210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4</xdr:row>
      <xdr:rowOff>151925</xdr:rowOff>
    </xdr:to>
    <xdr:pic>
      <xdr:nvPicPr>
        <xdr:cNvPr id="7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10210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4</xdr:row>
      <xdr:rowOff>151925</xdr:rowOff>
    </xdr:to>
    <xdr:pic>
      <xdr:nvPicPr>
        <xdr:cNvPr id="8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10210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4</xdr:row>
      <xdr:rowOff>151925</xdr:rowOff>
    </xdr:to>
    <xdr:pic>
      <xdr:nvPicPr>
        <xdr:cNvPr id="9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10210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4</xdr:row>
      <xdr:rowOff>151925</xdr:rowOff>
    </xdr:to>
    <xdr:pic>
      <xdr:nvPicPr>
        <xdr:cNvPr id="10" name="Picture" descr="Logo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52400" y="238125"/>
          <a:ext cx="410210" cy="399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17"/>
  <sheetViews>
    <sheetView tabSelected="1" topLeftCell="B2" workbookViewId="0">
      <selection activeCell="A1" sqref="A1"/>
    </sheetView>
  </sheetViews>
  <sheetFormatPr defaultColWidth="9.1047619047619" defaultRowHeight="12.75" outlineLevelCol="6"/>
  <cols>
    <col min="1" max="1" width="2" hidden="1" customWidth="1"/>
    <col min="2" max="2" width="2" customWidth="1"/>
    <col min="3" max="3" width="5.66666666666667" customWidth="1"/>
    <col min="4" max="4" width="27.8857142857143" customWidth="1"/>
    <col min="5" max="5" width="5.66666666666667" customWidth="1"/>
    <col min="6" max="6" width="12" customWidth="1"/>
    <col min="7" max="7" width="14.552380952381" customWidth="1"/>
  </cols>
  <sheetData>
    <row r="1" hidden="1" customHeight="1" spans="3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customHeight="1"/>
    <row r="3" customHeight="1"/>
    <row r="4" customHeight="1"/>
    <row r="5" customHeight="1"/>
    <row r="6" customHeight="1" spans="3:7">
      <c r="C6" s="1"/>
      <c r="D6" s="1"/>
      <c r="E6" s="1"/>
      <c r="F6" s="1"/>
      <c r="G6" s="1"/>
    </row>
    <row r="7" customHeight="1"/>
    <row r="8" customHeight="1"/>
    <row r="9" ht="24" customHeight="1" spans="3:7">
      <c r="C9" s="2" t="s">
        <v>5</v>
      </c>
      <c r="D9" s="2" t="s">
        <v>6</v>
      </c>
      <c r="E9" s="2" t="s">
        <v>7</v>
      </c>
      <c r="F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G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</row>
    <row r="10" spans="1:7">
      <c r="A10" t="s">
        <v>8</v>
      </c>
      <c r="C10" s="12" t="s">
        <v>9</v>
      </c>
      <c r="D10" s="14" t="s">
        <v>10</v>
      </c>
      <c r="E10" s="73"/>
      <c r="F10" s="33"/>
      <c r="G10" s="74">
        <f>G11+G12+G13+G14+G15+G16</f>
        <v>2129722</v>
      </c>
    </row>
    <row r="11" ht="24" outlineLevel="1" spans="1:7">
      <c r="A11" t="s">
        <v>11</v>
      </c>
      <c r="C11" s="16"/>
      <c r="D11" s="18" t="s">
        <v>12</v>
      </c>
      <c r="E11" s="75">
        <v>22</v>
      </c>
      <c r="F11" s="37">
        <f t="shared" ref="F11:F16" si="0">IFERROR(G11/E11,0)</f>
        <v>11988</v>
      </c>
      <c r="G11" s="76">
        <f>'CloudEngine S6730-H24X6C'!L13*'CloudEngine S6730-H24X6C'!J13+'CloudEngine S6730-H24X6C'!L15*'CloudEngine S6730-H24X6C'!J15+'CloudEngine S6730-H24X6C'!L17*'CloudEngine S6730-H24X6C'!J17+'CloudEngine S6730-H24X6C'!L20*'CloudEngine S6730-H24X6C'!J20</f>
        <v>263736</v>
      </c>
    </row>
    <row r="12" ht="24" outlineLevel="1" spans="1:7">
      <c r="A12" t="s">
        <v>13</v>
      </c>
      <c r="C12" s="16"/>
      <c r="D12" s="18" t="s">
        <v>14</v>
      </c>
      <c r="E12" s="75">
        <v>8</v>
      </c>
      <c r="F12" s="37">
        <f t="shared" si="0"/>
        <v>15988</v>
      </c>
      <c r="G12" s="76">
        <f>'CloudEngine S6730-H48X6C'!L13*'CloudEngine S6730-H48X6C'!J13+'CloudEngine S6730-H48X6C'!L15*'CloudEngine S6730-H48X6C'!J15+'CloudEngine S6730-H48X6C'!L17*'CloudEngine S6730-H48X6C'!J17+'CloudEngine S6730-H48X6C'!L20*'CloudEngine S6730-H48X6C'!J20</f>
        <v>127904</v>
      </c>
    </row>
    <row r="13" ht="24" outlineLevel="1" spans="1:7">
      <c r="A13" t="s">
        <v>15</v>
      </c>
      <c r="C13" s="16"/>
      <c r="D13" s="18" t="s">
        <v>16</v>
      </c>
      <c r="E13" s="75">
        <v>4</v>
      </c>
      <c r="F13" s="37">
        <f t="shared" si="0"/>
        <v>11988</v>
      </c>
      <c r="G13" s="76">
        <f>'CloudEngine S6730-H24X6C'!L25*'CloudEngine S6730-H24X6C'!J25+'CloudEngine S6730-H24X6C'!L27*'CloudEngine S6730-H24X6C'!J27+'CloudEngine S6730-H24X6C'!L29*'CloudEngine S6730-H24X6C'!J29+'CloudEngine S6730-H24X6C'!L32*'CloudEngine S6730-H24X6C'!J32</f>
        <v>47952</v>
      </c>
    </row>
    <row r="14" ht="24" outlineLevel="1" spans="1:7">
      <c r="A14" t="s">
        <v>17</v>
      </c>
      <c r="C14" s="16"/>
      <c r="D14" s="18" t="s">
        <v>18</v>
      </c>
      <c r="E14" s="75">
        <v>2</v>
      </c>
      <c r="F14" s="37">
        <f t="shared" si="0"/>
        <v>4300</v>
      </c>
      <c r="G14" s="76">
        <f>'CloudEngine S5735-L24T4XE-A-V2'!L14*'CloudEngine S5735-L24T4XE-A-V2'!J14+'CloudEngine S5735-L24T4XE-A-V2'!L16*'CloudEngine S5735-L24T4XE-A-V2'!J16+'CloudEngine S5735-L24T4XE-A-V2'!L19*'CloudEngine S5735-L24T4XE-A-V2'!J19</f>
        <v>8600</v>
      </c>
    </row>
    <row r="15" ht="24" outlineLevel="1" spans="1:7">
      <c r="A15" t="s">
        <v>19</v>
      </c>
      <c r="C15" s="16"/>
      <c r="D15" s="18" t="s">
        <v>20</v>
      </c>
      <c r="E15" s="75">
        <v>175</v>
      </c>
      <c r="F15" s="37">
        <f t="shared" si="0"/>
        <v>7590</v>
      </c>
      <c r="G15" s="76">
        <f>'CloudEngine S5735-L48P4XE-A-V2'!L14*'CloudEngine S5735-L48P4XE-A-V2'!J14+'CloudEngine S5735-L48P4XE-A-V2'!L16*'CloudEngine S5735-L48P4XE-A-V2'!J16+'CloudEngine S5735-L48P4XE-A-V2'!L19*'CloudEngine S5735-L48P4XE-A-V2'!J19</f>
        <v>1328250</v>
      </c>
    </row>
    <row r="16" ht="24" outlineLevel="1" spans="1:7">
      <c r="A16" t="s">
        <v>21</v>
      </c>
      <c r="C16" s="16"/>
      <c r="D16" s="18" t="s">
        <v>22</v>
      </c>
      <c r="E16" s="75">
        <v>69</v>
      </c>
      <c r="F16" s="37">
        <f t="shared" si="0"/>
        <v>5120</v>
      </c>
      <c r="G16" s="76">
        <f>'CloudEngine S5735-L24P4XE-A-V2'!L14*'CloudEngine S5735-L24P4XE-A-V2'!J14+'CloudEngine S5735-L24P4XE-A-V2'!L16*'CloudEngine S5735-L24P4XE-A-V2'!J16+'CloudEngine S5735-L24P4XE-A-V2'!L19*'CloudEngine S5735-L24P4XE-A-V2'!J19</f>
        <v>353280</v>
      </c>
    </row>
    <row r="17" ht="13.5" spans="1:7">
      <c r="A17" t="s">
        <v>23</v>
      </c>
      <c r="C17" s="77"/>
      <c r="D17" s="67" t="s">
        <v>24</v>
      </c>
      <c r="E17" s="78"/>
      <c r="F17" s="79"/>
      <c r="G17" s="80">
        <f>G10</f>
        <v>2129722</v>
      </c>
    </row>
  </sheetData>
  <pageMargins left="0.511811023622047" right="0.511811023622047" top="0.511811023622047" bottom="0.47244094488189" header="0.078740157480315" footer="0.196850393700787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17"/>
  <sheetViews>
    <sheetView topLeftCell="B2" workbookViewId="0">
      <selection activeCell="A1" sqref="A1"/>
    </sheetView>
  </sheetViews>
  <sheetFormatPr defaultColWidth="9.1047619047619" defaultRowHeight="12.75"/>
  <cols>
    <col min="1" max="1" width="2" hidden="1" customWidth="1"/>
    <col min="2" max="2" width="2" customWidth="1"/>
    <col min="3" max="3" width="14.552380952381" customWidth="1"/>
    <col min="4" max="4" width="27.6666666666667" customWidth="1"/>
    <col min="5" max="5" width="8.88571428571429" customWidth="1"/>
    <col min="6" max="15" width="17.1047619047619" customWidth="1"/>
  </cols>
  <sheetData>
    <row r="1" hidden="1" customHeight="1" spans="3:15"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customHeight="1"/>
    <row r="3" customHeight="1"/>
    <row r="4" customHeight="1"/>
    <row r="5" customHeight="1"/>
    <row r="6" customHeight="1" spans="3:1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Height="1" spans="3:3">
      <c r="C7" t="s">
        <v>38</v>
      </c>
    </row>
    <row r="8" customHeight="1"/>
    <row r="9" ht="30" customHeight="1" spans="3:15">
      <c r="C9" s="2" t="s">
        <v>39</v>
      </c>
      <c r="D9" s="2" t="s">
        <v>6</v>
      </c>
      <c r="E9" s="2" t="s">
        <v>7</v>
      </c>
      <c r="F9" s="61" t="s">
        <v>40</v>
      </c>
      <c r="G9" s="61" t="s">
        <v>41</v>
      </c>
      <c r="H9" s="62" t="s">
        <v>42</v>
      </c>
      <c r="I9" s="62"/>
      <c r="J9" s="62"/>
      <c r="K9" s="61" t="s">
        <v>43</v>
      </c>
      <c r="L9" s="61" t="s">
        <v>44</v>
      </c>
      <c r="M9" s="62" t="s">
        <v>45</v>
      </c>
      <c r="N9" s="62"/>
      <c r="O9" s="62"/>
    </row>
    <row r="10" ht="36.75" spans="3:15">
      <c r="C10" s="2"/>
      <c r="D10" s="2"/>
      <c r="E10" s="2"/>
      <c r="F10" s="62" t="s">
        <v>46</v>
      </c>
      <c r="G10" s="62" t="s">
        <v>47</v>
      </c>
      <c r="H10" s="62" t="s">
        <v>48</v>
      </c>
      <c r="I10" s="62" t="s">
        <v>49</v>
      </c>
      <c r="J10" s="62" t="s">
        <v>50</v>
      </c>
      <c r="K10" s="62" t="s">
        <v>46</v>
      </c>
      <c r="L10" s="62" t="s">
        <v>47</v>
      </c>
      <c r="M10" s="62" t="s">
        <v>48</v>
      </c>
      <c r="N10" s="62" t="s">
        <v>49</v>
      </c>
      <c r="O10" s="62" t="s">
        <v>50</v>
      </c>
    </row>
    <row r="11" ht="24" spans="1:15">
      <c r="A11" t="s">
        <v>51</v>
      </c>
      <c r="C11" s="63" t="s">
        <v>10</v>
      </c>
      <c r="D11" s="18" t="s">
        <v>12</v>
      </c>
      <c r="E11" s="19">
        <v>22</v>
      </c>
      <c r="F11" s="64">
        <v>0.013</v>
      </c>
      <c r="G11" s="64">
        <v>9.99</v>
      </c>
      <c r="H11" s="65">
        <v>254</v>
      </c>
      <c r="I11" s="65">
        <v>0</v>
      </c>
      <c r="J11" s="65">
        <v>0</v>
      </c>
      <c r="K11" s="64">
        <v>0.286</v>
      </c>
      <c r="L11" s="64">
        <v>219.78</v>
      </c>
      <c r="M11" s="65">
        <v>5588</v>
      </c>
      <c r="N11" s="65">
        <v>0</v>
      </c>
      <c r="O11" s="71">
        <v>0</v>
      </c>
    </row>
    <row r="12" ht="24" spans="1:15">
      <c r="A12" t="s">
        <v>52</v>
      </c>
      <c r="C12" s="63" t="s">
        <v>10</v>
      </c>
      <c r="D12" s="18" t="s">
        <v>14</v>
      </c>
      <c r="E12" s="19">
        <v>8</v>
      </c>
      <c r="F12" s="64">
        <v>0.013</v>
      </c>
      <c r="G12" s="64">
        <v>10.21</v>
      </c>
      <c r="H12" s="65">
        <v>291</v>
      </c>
      <c r="I12" s="65">
        <v>0</v>
      </c>
      <c r="J12" s="65">
        <v>0</v>
      </c>
      <c r="K12" s="64">
        <v>0.104</v>
      </c>
      <c r="L12" s="64">
        <v>81.68</v>
      </c>
      <c r="M12" s="65">
        <v>2328</v>
      </c>
      <c r="N12" s="65">
        <v>0</v>
      </c>
      <c r="O12" s="71">
        <v>0</v>
      </c>
    </row>
    <row r="13" ht="24" spans="1:15">
      <c r="A13" t="s">
        <v>53</v>
      </c>
      <c r="C13" s="63" t="s">
        <v>10</v>
      </c>
      <c r="D13" s="18" t="s">
        <v>16</v>
      </c>
      <c r="E13" s="19">
        <v>4</v>
      </c>
      <c r="F13" s="64">
        <v>0.013</v>
      </c>
      <c r="G13" s="64">
        <v>9.99</v>
      </c>
      <c r="H13" s="65">
        <v>254</v>
      </c>
      <c r="I13" s="65">
        <v>0</v>
      </c>
      <c r="J13" s="65">
        <v>0</v>
      </c>
      <c r="K13" s="64">
        <v>0.052</v>
      </c>
      <c r="L13" s="64">
        <v>39.96</v>
      </c>
      <c r="M13" s="65">
        <v>1016</v>
      </c>
      <c r="N13" s="65">
        <v>0</v>
      </c>
      <c r="O13" s="71">
        <v>0</v>
      </c>
    </row>
    <row r="14" ht="24" spans="1:15">
      <c r="A14" t="s">
        <v>54</v>
      </c>
      <c r="C14" s="63" t="s">
        <v>10</v>
      </c>
      <c r="D14" s="18" t="s">
        <v>18</v>
      </c>
      <c r="E14" s="19">
        <v>2</v>
      </c>
      <c r="F14" s="64">
        <v>0.005</v>
      </c>
      <c r="G14" s="64">
        <v>2.58</v>
      </c>
      <c r="H14" s="65">
        <v>37.03</v>
      </c>
      <c r="I14" s="65">
        <v>0</v>
      </c>
      <c r="J14" s="65">
        <v>0</v>
      </c>
      <c r="K14" s="64">
        <v>0.01</v>
      </c>
      <c r="L14" s="64">
        <v>5.16</v>
      </c>
      <c r="M14" s="65">
        <v>74.06</v>
      </c>
      <c r="N14" s="65">
        <v>0</v>
      </c>
      <c r="O14" s="71">
        <v>0</v>
      </c>
    </row>
    <row r="15" ht="24" spans="1:15">
      <c r="A15" t="s">
        <v>55</v>
      </c>
      <c r="C15" s="63" t="s">
        <v>10</v>
      </c>
      <c r="D15" s="18" t="s">
        <v>20</v>
      </c>
      <c r="E15" s="19">
        <v>175</v>
      </c>
      <c r="F15" s="64">
        <v>0.009</v>
      </c>
      <c r="G15" s="64">
        <v>6.52</v>
      </c>
      <c r="H15" s="65">
        <v>76.66</v>
      </c>
      <c r="I15" s="65">
        <v>0</v>
      </c>
      <c r="J15" s="65">
        <v>0</v>
      </c>
      <c r="K15" s="64">
        <v>1.575</v>
      </c>
      <c r="L15" s="64">
        <v>1141</v>
      </c>
      <c r="M15" s="65">
        <v>13415.5</v>
      </c>
      <c r="N15" s="65">
        <v>0</v>
      </c>
      <c r="O15" s="71">
        <v>0</v>
      </c>
    </row>
    <row r="16" ht="24" spans="1:15">
      <c r="A16" t="s">
        <v>56</v>
      </c>
      <c r="C16" s="63" t="s">
        <v>10</v>
      </c>
      <c r="D16" s="18" t="s">
        <v>22</v>
      </c>
      <c r="E16" s="19">
        <v>69</v>
      </c>
      <c r="F16" s="64">
        <v>0.005</v>
      </c>
      <c r="G16" s="64">
        <v>3.18</v>
      </c>
      <c r="H16" s="65">
        <v>496.08</v>
      </c>
      <c r="I16" s="65">
        <v>0</v>
      </c>
      <c r="J16" s="65">
        <v>0</v>
      </c>
      <c r="K16" s="64">
        <v>0.345</v>
      </c>
      <c r="L16" s="64">
        <v>219.42</v>
      </c>
      <c r="M16" s="65">
        <v>34229.52</v>
      </c>
      <c r="N16" s="65">
        <v>0</v>
      </c>
      <c r="O16" s="71">
        <v>0</v>
      </c>
    </row>
    <row r="17" ht="13.5" spans="1:15">
      <c r="A17" t="s">
        <v>57</v>
      </c>
      <c r="C17" s="66"/>
      <c r="D17" s="67" t="s">
        <v>58</v>
      </c>
      <c r="E17" s="68"/>
      <c r="F17" s="69">
        <f t="shared" ref="F17:O17" si="0">F11+F12+F13+F14+F15+F16</f>
        <v>0.058</v>
      </c>
      <c r="G17" s="69">
        <f t="shared" si="0"/>
        <v>42.47</v>
      </c>
      <c r="H17" s="70">
        <f t="shared" si="0"/>
        <v>1408.77</v>
      </c>
      <c r="I17" s="70">
        <f t="shared" si="0"/>
        <v>0</v>
      </c>
      <c r="J17" s="70">
        <f t="shared" si="0"/>
        <v>0</v>
      </c>
      <c r="K17" s="69">
        <f t="shared" si="0"/>
        <v>2.372</v>
      </c>
      <c r="L17" s="69">
        <f t="shared" si="0"/>
        <v>1707</v>
      </c>
      <c r="M17" s="70">
        <f t="shared" si="0"/>
        <v>56651.08</v>
      </c>
      <c r="N17" s="70">
        <f t="shared" si="0"/>
        <v>0</v>
      </c>
      <c r="O17" s="72">
        <f t="shared" si="0"/>
        <v>0</v>
      </c>
    </row>
  </sheetData>
  <mergeCells count="5">
    <mergeCell ref="H9:J9"/>
    <mergeCell ref="M9:O9"/>
    <mergeCell ref="C9:C10"/>
    <mergeCell ref="D9:D10"/>
    <mergeCell ref="E9:E10"/>
  </mergeCells>
  <pageMargins left="0.511811023622047" right="0.511811023622047" top="0.511811023622047" bottom="0.47244094488189" header="0.078740157480315" footer="0.196850393700787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32"/>
  <sheetViews>
    <sheetView topLeftCell="B2" workbookViewId="0">
      <selection activeCell="A1" sqref="A1"/>
    </sheetView>
  </sheetViews>
  <sheetFormatPr defaultColWidth="9.1047619047619" defaultRowHeight="12.75"/>
  <cols>
    <col min="1" max="1" width="2" hidden="1" customWidth="1"/>
    <col min="2" max="2" width="2" customWidth="1"/>
    <col min="3" max="3" width="7.66666666666667" customWidth="1"/>
    <col min="4" max="4" width="13.6666666666667" customWidth="1"/>
    <col min="5" max="5" width="19.4380952380952" customWidth="1"/>
    <col min="6" max="6" width="34.7809523809524" customWidth="1"/>
    <col min="7" max="7" width="23.6666666666667" customWidth="1"/>
    <col min="8" max="8" width="9.1047619047619" hidden="1" customWidth="1"/>
    <col min="9" max="9" width="9.1047619047619" customWidth="1"/>
    <col min="10" max="11" width="10" customWidth="1"/>
    <col min="12" max="13" width="14.552380952381" customWidth="1"/>
    <col min="14" max="15" width="14.2190476190476" customWidth="1"/>
    <col min="16" max="17" width="8.88571428571429" customWidth="1"/>
    <col min="18" max="19" width="14.2190476190476" customWidth="1"/>
    <col min="20" max="20" width="16.7809523809524" customWidth="1"/>
    <col min="21" max="21" width="14.2190476190476" customWidth="1"/>
  </cols>
  <sheetData>
    <row r="1" hidden="1" customHeight="1" spans="3:22">
      <c r="C1" t="s">
        <v>0</v>
      </c>
      <c r="D1" t="s">
        <v>59</v>
      </c>
      <c r="E1" t="s">
        <v>60</v>
      </c>
      <c r="F1" t="s">
        <v>1</v>
      </c>
      <c r="G1" t="s">
        <v>61</v>
      </c>
      <c r="H1" t="s">
        <v>62</v>
      </c>
      <c r="I1" t="s">
        <v>63</v>
      </c>
      <c r="J1" t="s">
        <v>2</v>
      </c>
      <c r="K1" t="s">
        <v>64</v>
      </c>
      <c r="L1" t="s">
        <v>3</v>
      </c>
      <c r="M1" t="s">
        <v>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</row>
    <row r="2" customHeight="1"/>
    <row r="3" customHeight="1"/>
    <row r="4" customHeight="1"/>
    <row r="5" customHeight="1"/>
    <row r="6" customHeight="1" spans="3:2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Height="1" spans="3:3">
      <c r="C7" t="s">
        <v>38</v>
      </c>
    </row>
    <row r="8" customHeight="1"/>
    <row r="9" ht="30" customHeight="1" spans="3:22">
      <c r="C9" s="2" t="s">
        <v>5</v>
      </c>
      <c r="D9" s="2" t="s">
        <v>74</v>
      </c>
      <c r="E9" s="2" t="s">
        <v>75</v>
      </c>
      <c r="F9" s="2" t="s">
        <v>76</v>
      </c>
      <c r="G9" s="2" t="s">
        <v>77</v>
      </c>
      <c r="H9" s="3" t="s">
        <v>78</v>
      </c>
      <c r="I9" s="2" t="s">
        <v>79</v>
      </c>
      <c r="J9" s="2" t="s">
        <v>80</v>
      </c>
      <c r="K9" s="2" t="s">
        <v>58</v>
      </c>
      <c r="L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M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  <c r="N9" s="2" t="s">
        <v>81</v>
      </c>
      <c r="O9" s="2" t="s">
        <v>82</v>
      </c>
      <c r="P9" s="2" t="s">
        <v>83</v>
      </c>
      <c r="Q9" s="2" t="s">
        <v>84</v>
      </c>
      <c r="R9" s="2" t="s">
        <v>85</v>
      </c>
      <c r="S9" s="2" t="s">
        <v>86</v>
      </c>
      <c r="T9" s="2" t="s">
        <v>87</v>
      </c>
      <c r="U9" s="2" t="s">
        <v>88</v>
      </c>
      <c r="V9" s="44" t="s">
        <v>89</v>
      </c>
    </row>
    <row r="10" spans="1:22">
      <c r="A10" t="s">
        <v>90</v>
      </c>
      <c r="C10" s="4"/>
      <c r="D10" s="5" t="s">
        <v>91</v>
      </c>
      <c r="E10" s="5"/>
      <c r="F10" s="6"/>
      <c r="G10" s="6"/>
      <c r="H10" s="7"/>
      <c r="I10" s="24"/>
      <c r="J10" s="24"/>
      <c r="K10" s="24"/>
      <c r="L10" s="25"/>
      <c r="M10" s="25"/>
      <c r="N10" s="26"/>
      <c r="O10" s="26"/>
      <c r="P10" s="27"/>
      <c r="Q10" s="27"/>
      <c r="R10" s="45"/>
      <c r="S10" s="46"/>
      <c r="T10" s="27"/>
      <c r="U10" s="47"/>
      <c r="V10" s="48"/>
    </row>
    <row r="11" spans="1:22">
      <c r="A11" t="s">
        <v>92</v>
      </c>
      <c r="C11" s="8" t="s">
        <v>9</v>
      </c>
      <c r="D11" s="9" t="s">
        <v>93</v>
      </c>
      <c r="E11" s="9" t="s">
        <v>93</v>
      </c>
      <c r="F11" s="10"/>
      <c r="G11" s="10"/>
      <c r="H11" s="11"/>
      <c r="I11" s="28"/>
      <c r="J11" s="28">
        <v>22</v>
      </c>
      <c r="K11" s="28"/>
      <c r="L11" s="29">
        <f>IF(OR(J11="",M11=""),"",M11/IF(J11=0,1,J11))</f>
        <v>11988</v>
      </c>
      <c r="M11" s="29">
        <f>M12+M14+M16+M18</f>
        <v>263736</v>
      </c>
      <c r="N11" s="30" t="s">
        <v>94</v>
      </c>
      <c r="O11" s="30" t="s">
        <v>95</v>
      </c>
      <c r="P11" s="31"/>
      <c r="Q11" s="31"/>
      <c r="R11" s="49"/>
      <c r="S11" s="50"/>
      <c r="T11" s="31"/>
      <c r="U11" s="51"/>
      <c r="V11" s="48"/>
    </row>
    <row r="12" outlineLevel="1" spans="1:22">
      <c r="A12" t="s">
        <v>96</v>
      </c>
      <c r="C12" s="12" t="s">
        <v>97</v>
      </c>
      <c r="D12" s="13" t="s">
        <v>98</v>
      </c>
      <c r="E12" s="13" t="s">
        <v>98</v>
      </c>
      <c r="F12" s="14"/>
      <c r="G12" s="14"/>
      <c r="H12" s="15"/>
      <c r="I12" s="32"/>
      <c r="J12" s="32"/>
      <c r="K12" s="32"/>
      <c r="L12" s="33"/>
      <c r="M12" s="33">
        <f>SUBTOTAL(9,M13:M13)</f>
        <v>209000</v>
      </c>
      <c r="N12" s="34"/>
      <c r="O12" s="34"/>
      <c r="P12" s="35"/>
      <c r="Q12" s="35"/>
      <c r="R12" s="52"/>
      <c r="S12" s="53"/>
      <c r="T12" s="35"/>
      <c r="U12" s="54"/>
      <c r="V12" s="48"/>
    </row>
    <row r="13" ht="48" outlineLevel="2" spans="1:22">
      <c r="A13" t="s">
        <v>99</v>
      </c>
      <c r="C13" s="16"/>
      <c r="D13" s="17" t="s">
        <v>100</v>
      </c>
      <c r="E13" s="18" t="s">
        <v>101</v>
      </c>
      <c r="F13" s="18" t="s">
        <v>102</v>
      </c>
      <c r="G13" s="18" t="s">
        <v>103</v>
      </c>
      <c r="H13" s="19">
        <v>1</v>
      </c>
      <c r="I13" s="36">
        <v>0</v>
      </c>
      <c r="J13" s="36">
        <f>H13*J11</f>
        <v>22</v>
      </c>
      <c r="K13" s="36">
        <v>22</v>
      </c>
      <c r="L13" s="37">
        <v>9500</v>
      </c>
      <c r="M13" s="37">
        <f>L13*J13</f>
        <v>209000</v>
      </c>
      <c r="N13" s="38" t="s">
        <v>94</v>
      </c>
      <c r="O13" s="38" t="s">
        <v>95</v>
      </c>
      <c r="P13" s="39">
        <v>8.9</v>
      </c>
      <c r="Q13" s="39">
        <v>0.065588</v>
      </c>
      <c r="R13" s="55" t="s">
        <v>104</v>
      </c>
      <c r="S13" s="56" t="s">
        <v>105</v>
      </c>
      <c r="T13" s="39"/>
      <c r="U13" s="57" t="s">
        <v>106</v>
      </c>
      <c r="V13" s="48"/>
    </row>
    <row r="14" outlineLevel="1" spans="1:22">
      <c r="A14" t="s">
        <v>107</v>
      </c>
      <c r="C14" s="12" t="s">
        <v>108</v>
      </c>
      <c r="D14" s="13" t="s">
        <v>109</v>
      </c>
      <c r="E14" s="13" t="s">
        <v>109</v>
      </c>
      <c r="F14" s="14"/>
      <c r="G14" s="14"/>
      <c r="H14" s="15"/>
      <c r="I14" s="32"/>
      <c r="J14" s="32"/>
      <c r="K14" s="32"/>
      <c r="L14" s="33"/>
      <c r="M14" s="33">
        <f>SUBTOTAL(9,M15:M15)</f>
        <v>5808</v>
      </c>
      <c r="N14" s="34"/>
      <c r="O14" s="34"/>
      <c r="P14" s="35"/>
      <c r="Q14" s="35"/>
      <c r="R14" s="52"/>
      <c r="S14" s="53"/>
      <c r="T14" s="35"/>
      <c r="U14" s="54"/>
      <c r="V14" s="48"/>
    </row>
    <row r="15" ht="24" outlineLevel="2" spans="1:22">
      <c r="A15" t="s">
        <v>110</v>
      </c>
      <c r="C15" s="16"/>
      <c r="D15" s="17" t="s">
        <v>111</v>
      </c>
      <c r="E15" s="18" t="s">
        <v>112</v>
      </c>
      <c r="F15" s="18" t="s">
        <v>113</v>
      </c>
      <c r="G15" s="18" t="s">
        <v>103</v>
      </c>
      <c r="H15" s="19">
        <v>2</v>
      </c>
      <c r="I15" s="36">
        <v>0</v>
      </c>
      <c r="J15" s="36">
        <f>H15*J11</f>
        <v>44</v>
      </c>
      <c r="K15" s="36">
        <v>44</v>
      </c>
      <c r="L15" s="37">
        <v>132</v>
      </c>
      <c r="M15" s="37">
        <f>L15*J15</f>
        <v>5808</v>
      </c>
      <c r="N15" s="38" t="s">
        <v>114</v>
      </c>
      <c r="O15" s="38" t="s">
        <v>115</v>
      </c>
      <c r="P15" s="39">
        <v>1.52</v>
      </c>
      <c r="Q15" s="39">
        <v>0.0055</v>
      </c>
      <c r="R15" s="55" t="s">
        <v>116</v>
      </c>
      <c r="S15" s="56" t="s">
        <v>117</v>
      </c>
      <c r="T15" s="39"/>
      <c r="U15" s="57" t="s">
        <v>106</v>
      </c>
      <c r="V15" s="48"/>
    </row>
    <row r="16" outlineLevel="1" spans="1:22">
      <c r="A16" t="s">
        <v>118</v>
      </c>
      <c r="C16" s="12" t="s">
        <v>119</v>
      </c>
      <c r="D16" s="13" t="s">
        <v>120</v>
      </c>
      <c r="E16" s="13" t="s">
        <v>120</v>
      </c>
      <c r="F16" s="14"/>
      <c r="G16" s="14"/>
      <c r="H16" s="15"/>
      <c r="I16" s="32"/>
      <c r="J16" s="32"/>
      <c r="K16" s="32"/>
      <c r="L16" s="33"/>
      <c r="M16" s="33">
        <f>SUBTOTAL(9,M17:M17)</f>
        <v>41800</v>
      </c>
      <c r="N16" s="34"/>
      <c r="O16" s="34"/>
      <c r="P16" s="35"/>
      <c r="Q16" s="35"/>
      <c r="R16" s="52"/>
      <c r="S16" s="53"/>
      <c r="T16" s="35"/>
      <c r="U16" s="54"/>
      <c r="V16" s="48"/>
    </row>
    <row r="17" outlineLevel="2" spans="1:22">
      <c r="A17" t="s">
        <v>121</v>
      </c>
      <c r="C17" s="16"/>
      <c r="D17" s="17" t="s">
        <v>122</v>
      </c>
      <c r="E17" s="18" t="s">
        <v>123</v>
      </c>
      <c r="F17" s="18" t="s">
        <v>124</v>
      </c>
      <c r="G17" s="18"/>
      <c r="H17" s="19">
        <v>1</v>
      </c>
      <c r="I17" s="36">
        <v>0</v>
      </c>
      <c r="J17" s="36">
        <f>H17*J11</f>
        <v>22</v>
      </c>
      <c r="K17" s="36">
        <v>22</v>
      </c>
      <c r="L17" s="37">
        <v>1900</v>
      </c>
      <c r="M17" s="37">
        <f>L17*J17</f>
        <v>41800</v>
      </c>
      <c r="N17" s="38"/>
      <c r="O17" s="38"/>
      <c r="P17" s="39"/>
      <c r="Q17" s="39"/>
      <c r="R17" s="55"/>
      <c r="S17" s="56" t="s">
        <v>125</v>
      </c>
      <c r="T17" s="39"/>
      <c r="U17" s="57" t="s">
        <v>106</v>
      </c>
      <c r="V17" s="48"/>
    </row>
    <row r="18" outlineLevel="1" spans="1:22">
      <c r="A18" t="s">
        <v>126</v>
      </c>
      <c r="C18" s="12" t="s">
        <v>127</v>
      </c>
      <c r="D18" s="13" t="s">
        <v>128</v>
      </c>
      <c r="E18" s="13" t="s">
        <v>128</v>
      </c>
      <c r="F18" s="14"/>
      <c r="G18" s="14"/>
      <c r="H18" s="15"/>
      <c r="I18" s="32"/>
      <c r="J18" s="32"/>
      <c r="K18" s="32"/>
      <c r="L18" s="33"/>
      <c r="M18" s="33">
        <f>SUBTOTAL(9,M20:M20)</f>
        <v>7128</v>
      </c>
      <c r="N18" s="34"/>
      <c r="O18" s="34"/>
      <c r="P18" s="35"/>
      <c r="Q18" s="35"/>
      <c r="R18" s="52"/>
      <c r="S18" s="53"/>
      <c r="T18" s="35"/>
      <c r="U18" s="54"/>
      <c r="V18" s="48"/>
    </row>
    <row r="19" outlineLevel="2" spans="1:22">
      <c r="A19" t="s">
        <v>129</v>
      </c>
      <c r="C19" s="4" t="s">
        <v>130</v>
      </c>
      <c r="D19" s="5" t="s">
        <v>131</v>
      </c>
      <c r="E19" s="5" t="s">
        <v>131</v>
      </c>
      <c r="F19" s="6"/>
      <c r="G19" s="6"/>
      <c r="H19" s="7"/>
      <c r="I19" s="24"/>
      <c r="J19" s="24"/>
      <c r="K19" s="24"/>
      <c r="L19" s="25"/>
      <c r="M19" s="25">
        <f>SUBTOTAL(9,M20:M20)</f>
        <v>7128</v>
      </c>
      <c r="N19" s="26"/>
      <c r="O19" s="26"/>
      <c r="P19" s="27"/>
      <c r="Q19" s="27"/>
      <c r="R19" s="45"/>
      <c r="S19" s="46"/>
      <c r="T19" s="27"/>
      <c r="U19" s="47"/>
      <c r="V19" s="48"/>
    </row>
    <row r="20" ht="24" outlineLevel="3" spans="1:22">
      <c r="A20" t="s">
        <v>132</v>
      </c>
      <c r="C20" s="16"/>
      <c r="D20" s="17" t="s">
        <v>133</v>
      </c>
      <c r="E20" s="18" t="s">
        <v>134</v>
      </c>
      <c r="F20" s="18" t="s">
        <v>135</v>
      </c>
      <c r="G20" s="18" t="s">
        <v>103</v>
      </c>
      <c r="H20" s="19">
        <v>2</v>
      </c>
      <c r="I20" s="36">
        <v>0</v>
      </c>
      <c r="J20" s="36">
        <f>H20*J11</f>
        <v>44</v>
      </c>
      <c r="K20" s="36">
        <v>44</v>
      </c>
      <c r="L20" s="37">
        <v>162</v>
      </c>
      <c r="M20" s="37">
        <f>L20*J20</f>
        <v>7128</v>
      </c>
      <c r="N20" s="38" t="s">
        <v>136</v>
      </c>
      <c r="O20" s="38" t="s">
        <v>137</v>
      </c>
      <c r="P20" s="39"/>
      <c r="Q20" s="39"/>
      <c r="R20" s="55"/>
      <c r="S20" s="56" t="s">
        <v>138</v>
      </c>
      <c r="T20" s="39"/>
      <c r="U20" s="57" t="s">
        <v>106</v>
      </c>
      <c r="V20" s="48"/>
    </row>
    <row r="21" spans="1:22">
      <c r="A21" t="s">
        <v>139</v>
      </c>
      <c r="C21" s="16"/>
      <c r="D21" s="17"/>
      <c r="E21" s="18"/>
      <c r="F21" s="18"/>
      <c r="G21" s="18"/>
      <c r="H21" s="19"/>
      <c r="I21" s="36"/>
      <c r="J21" s="36"/>
      <c r="K21" s="36"/>
      <c r="L21" s="37"/>
      <c r="M21" s="37"/>
      <c r="N21" s="38"/>
      <c r="O21" s="38"/>
      <c r="P21" s="39"/>
      <c r="Q21" s="39"/>
      <c r="R21" s="55"/>
      <c r="S21" s="56"/>
      <c r="T21" s="39"/>
      <c r="U21" s="57"/>
      <c r="V21" s="48"/>
    </row>
    <row r="22" spans="1:22">
      <c r="A22" t="s">
        <v>140</v>
      </c>
      <c r="C22" s="4"/>
      <c r="D22" s="5" t="s">
        <v>141</v>
      </c>
      <c r="E22" s="5"/>
      <c r="F22" s="6"/>
      <c r="G22" s="6"/>
      <c r="H22" s="7"/>
      <c r="I22" s="24"/>
      <c r="J22" s="24"/>
      <c r="K22" s="24"/>
      <c r="L22" s="25"/>
      <c r="M22" s="25"/>
      <c r="N22" s="26"/>
      <c r="O22" s="26"/>
      <c r="P22" s="27"/>
      <c r="Q22" s="27"/>
      <c r="R22" s="45"/>
      <c r="S22" s="46"/>
      <c r="T22" s="27"/>
      <c r="U22" s="47"/>
      <c r="V22" s="48"/>
    </row>
    <row r="23" spans="1:22">
      <c r="A23" t="s">
        <v>142</v>
      </c>
      <c r="C23" s="8" t="s">
        <v>143</v>
      </c>
      <c r="D23" s="9" t="s">
        <v>93</v>
      </c>
      <c r="E23" s="9" t="s">
        <v>93</v>
      </c>
      <c r="F23" s="10"/>
      <c r="G23" s="10"/>
      <c r="H23" s="11"/>
      <c r="I23" s="28"/>
      <c r="J23" s="28">
        <v>4</v>
      </c>
      <c r="K23" s="28"/>
      <c r="L23" s="29">
        <f>IF(OR(J23="",M23=""),"",M23/IF(J23=0,1,J23))</f>
        <v>11988</v>
      </c>
      <c r="M23" s="29">
        <f>M24+M26+M28+M30</f>
        <v>47952</v>
      </c>
      <c r="N23" s="30" t="s">
        <v>94</v>
      </c>
      <c r="O23" s="30" t="s">
        <v>95</v>
      </c>
      <c r="P23" s="31"/>
      <c r="Q23" s="31"/>
      <c r="R23" s="49"/>
      <c r="S23" s="50"/>
      <c r="T23" s="31"/>
      <c r="U23" s="51"/>
      <c r="V23" s="48"/>
    </row>
    <row r="24" outlineLevel="1" spans="1:22">
      <c r="A24" t="s">
        <v>144</v>
      </c>
      <c r="C24" s="12" t="s">
        <v>145</v>
      </c>
      <c r="D24" s="13" t="s">
        <v>98</v>
      </c>
      <c r="E24" s="13" t="s">
        <v>98</v>
      </c>
      <c r="F24" s="14"/>
      <c r="G24" s="14"/>
      <c r="H24" s="15"/>
      <c r="I24" s="32"/>
      <c r="J24" s="32"/>
      <c r="K24" s="32"/>
      <c r="L24" s="33"/>
      <c r="M24" s="33">
        <f>SUBTOTAL(9,M25:M25)</f>
        <v>38000</v>
      </c>
      <c r="N24" s="34"/>
      <c r="O24" s="34"/>
      <c r="P24" s="35"/>
      <c r="Q24" s="35"/>
      <c r="R24" s="52"/>
      <c r="S24" s="53"/>
      <c r="T24" s="35"/>
      <c r="U24" s="54"/>
      <c r="V24" s="48"/>
    </row>
    <row r="25" ht="48" outlineLevel="2" spans="1:22">
      <c r="A25" t="s">
        <v>146</v>
      </c>
      <c r="C25" s="16"/>
      <c r="D25" s="17" t="s">
        <v>100</v>
      </c>
      <c r="E25" s="18" t="s">
        <v>101</v>
      </c>
      <c r="F25" s="18" t="s">
        <v>102</v>
      </c>
      <c r="G25" s="18" t="s">
        <v>103</v>
      </c>
      <c r="H25" s="19">
        <v>1</v>
      </c>
      <c r="I25" s="36">
        <v>0</v>
      </c>
      <c r="J25" s="36">
        <f>H25*J23</f>
        <v>4</v>
      </c>
      <c r="K25" s="36">
        <v>4</v>
      </c>
      <c r="L25" s="37">
        <v>9500</v>
      </c>
      <c r="M25" s="37">
        <f>L25*J25</f>
        <v>38000</v>
      </c>
      <c r="N25" s="38" t="s">
        <v>94</v>
      </c>
      <c r="O25" s="38" t="s">
        <v>95</v>
      </c>
      <c r="P25" s="39">
        <v>8.9</v>
      </c>
      <c r="Q25" s="39">
        <v>0.065588</v>
      </c>
      <c r="R25" s="55" t="s">
        <v>104</v>
      </c>
      <c r="S25" s="56" t="s">
        <v>105</v>
      </c>
      <c r="T25" s="39"/>
      <c r="U25" s="57" t="s">
        <v>106</v>
      </c>
      <c r="V25" s="48"/>
    </row>
    <row r="26" outlineLevel="1" spans="1:22">
      <c r="A26" t="s">
        <v>147</v>
      </c>
      <c r="C26" s="12" t="s">
        <v>148</v>
      </c>
      <c r="D26" s="13" t="s">
        <v>109</v>
      </c>
      <c r="E26" s="13" t="s">
        <v>109</v>
      </c>
      <c r="F26" s="14"/>
      <c r="G26" s="14"/>
      <c r="H26" s="15"/>
      <c r="I26" s="32"/>
      <c r="J26" s="32"/>
      <c r="K26" s="32"/>
      <c r="L26" s="33"/>
      <c r="M26" s="33">
        <f>SUBTOTAL(9,M27:M27)</f>
        <v>1056</v>
      </c>
      <c r="N26" s="34"/>
      <c r="O26" s="34"/>
      <c r="P26" s="35"/>
      <c r="Q26" s="35"/>
      <c r="R26" s="52"/>
      <c r="S26" s="53"/>
      <c r="T26" s="35"/>
      <c r="U26" s="54"/>
      <c r="V26" s="48"/>
    </row>
    <row r="27" ht="24" outlineLevel="2" spans="1:22">
      <c r="A27" t="s">
        <v>149</v>
      </c>
      <c r="C27" s="16"/>
      <c r="D27" s="17" t="s">
        <v>111</v>
      </c>
      <c r="E27" s="18" t="s">
        <v>112</v>
      </c>
      <c r="F27" s="18" t="s">
        <v>113</v>
      </c>
      <c r="G27" s="18" t="s">
        <v>103</v>
      </c>
      <c r="H27" s="19">
        <v>2</v>
      </c>
      <c r="I27" s="36">
        <v>0</v>
      </c>
      <c r="J27" s="36">
        <f>H27*J23</f>
        <v>8</v>
      </c>
      <c r="K27" s="36">
        <v>8</v>
      </c>
      <c r="L27" s="37">
        <v>132</v>
      </c>
      <c r="M27" s="37">
        <f>L27*J27</f>
        <v>1056</v>
      </c>
      <c r="N27" s="38" t="s">
        <v>114</v>
      </c>
      <c r="O27" s="38" t="s">
        <v>115</v>
      </c>
      <c r="P27" s="39">
        <v>1.52</v>
      </c>
      <c r="Q27" s="39">
        <v>0.0055</v>
      </c>
      <c r="R27" s="55" t="s">
        <v>116</v>
      </c>
      <c r="S27" s="56" t="s">
        <v>117</v>
      </c>
      <c r="T27" s="39"/>
      <c r="U27" s="57" t="s">
        <v>106</v>
      </c>
      <c r="V27" s="48"/>
    </row>
    <row r="28" outlineLevel="1" spans="1:22">
      <c r="A28" t="s">
        <v>150</v>
      </c>
      <c r="C28" s="12" t="s">
        <v>151</v>
      </c>
      <c r="D28" s="13" t="s">
        <v>120</v>
      </c>
      <c r="E28" s="13" t="s">
        <v>120</v>
      </c>
      <c r="F28" s="14"/>
      <c r="G28" s="14"/>
      <c r="H28" s="15"/>
      <c r="I28" s="32"/>
      <c r="J28" s="32"/>
      <c r="K28" s="32"/>
      <c r="L28" s="33"/>
      <c r="M28" s="33">
        <f>SUBTOTAL(9,M29:M29)</f>
        <v>7600</v>
      </c>
      <c r="N28" s="34"/>
      <c r="O28" s="34"/>
      <c r="P28" s="35"/>
      <c r="Q28" s="35"/>
      <c r="R28" s="52"/>
      <c r="S28" s="53"/>
      <c r="T28" s="35"/>
      <c r="U28" s="54"/>
      <c r="V28" s="48"/>
    </row>
    <row r="29" outlineLevel="2" spans="1:22">
      <c r="A29" t="s">
        <v>152</v>
      </c>
      <c r="C29" s="16"/>
      <c r="D29" s="17" t="s">
        <v>122</v>
      </c>
      <c r="E29" s="18" t="s">
        <v>123</v>
      </c>
      <c r="F29" s="18" t="s">
        <v>124</v>
      </c>
      <c r="G29" s="18"/>
      <c r="H29" s="19">
        <v>1</v>
      </c>
      <c r="I29" s="36">
        <v>0</v>
      </c>
      <c r="J29" s="36">
        <f>H29*J23</f>
        <v>4</v>
      </c>
      <c r="K29" s="36">
        <v>4</v>
      </c>
      <c r="L29" s="37">
        <v>1900</v>
      </c>
      <c r="M29" s="37">
        <f>L29*J29</f>
        <v>7600</v>
      </c>
      <c r="N29" s="38"/>
      <c r="O29" s="38"/>
      <c r="P29" s="39"/>
      <c r="Q29" s="39"/>
      <c r="R29" s="55"/>
      <c r="S29" s="56" t="s">
        <v>125</v>
      </c>
      <c r="T29" s="39"/>
      <c r="U29" s="57" t="s">
        <v>106</v>
      </c>
      <c r="V29" s="48"/>
    </row>
    <row r="30" outlineLevel="1" spans="1:22">
      <c r="A30" t="s">
        <v>153</v>
      </c>
      <c r="C30" s="12" t="s">
        <v>154</v>
      </c>
      <c r="D30" s="13" t="s">
        <v>128</v>
      </c>
      <c r="E30" s="13" t="s">
        <v>128</v>
      </c>
      <c r="F30" s="14"/>
      <c r="G30" s="14"/>
      <c r="H30" s="15"/>
      <c r="I30" s="32"/>
      <c r="J30" s="32"/>
      <c r="K30" s="32"/>
      <c r="L30" s="33"/>
      <c r="M30" s="33">
        <f>SUBTOTAL(9,M32:M32)</f>
        <v>1296</v>
      </c>
      <c r="N30" s="34"/>
      <c r="O30" s="34"/>
      <c r="P30" s="35"/>
      <c r="Q30" s="35"/>
      <c r="R30" s="52"/>
      <c r="S30" s="53"/>
      <c r="T30" s="35"/>
      <c r="U30" s="54"/>
      <c r="V30" s="48"/>
    </row>
    <row r="31" outlineLevel="2" spans="1:22">
      <c r="A31" t="s">
        <v>155</v>
      </c>
      <c r="C31" s="4" t="s">
        <v>156</v>
      </c>
      <c r="D31" s="5" t="s">
        <v>131</v>
      </c>
      <c r="E31" s="5" t="s">
        <v>131</v>
      </c>
      <c r="F31" s="6"/>
      <c r="G31" s="6"/>
      <c r="H31" s="7"/>
      <c r="I31" s="24"/>
      <c r="J31" s="24"/>
      <c r="K31" s="24"/>
      <c r="L31" s="25"/>
      <c r="M31" s="25">
        <f>SUBTOTAL(9,M32:M32)</f>
        <v>1296</v>
      </c>
      <c r="N31" s="26"/>
      <c r="O31" s="26"/>
      <c r="P31" s="27"/>
      <c r="Q31" s="27"/>
      <c r="R31" s="45"/>
      <c r="S31" s="46"/>
      <c r="T31" s="27"/>
      <c r="U31" s="47"/>
      <c r="V31" s="48"/>
    </row>
    <row r="32" ht="24.75" outlineLevel="3" spans="1:22">
      <c r="A32" t="s">
        <v>157</v>
      </c>
      <c r="C32" s="20"/>
      <c r="D32" s="21" t="s">
        <v>133</v>
      </c>
      <c r="E32" s="22" t="s">
        <v>134</v>
      </c>
      <c r="F32" s="22" t="s">
        <v>135</v>
      </c>
      <c r="G32" s="22" t="s">
        <v>103</v>
      </c>
      <c r="H32" s="23">
        <v>2</v>
      </c>
      <c r="I32" s="40">
        <v>0</v>
      </c>
      <c r="J32" s="40">
        <f>H32*J23</f>
        <v>8</v>
      </c>
      <c r="K32" s="40">
        <v>8</v>
      </c>
      <c r="L32" s="41">
        <v>162</v>
      </c>
      <c r="M32" s="41">
        <f>L32*J32</f>
        <v>1296</v>
      </c>
      <c r="N32" s="42" t="s">
        <v>136</v>
      </c>
      <c r="O32" s="42" t="s">
        <v>137</v>
      </c>
      <c r="P32" s="43"/>
      <c r="Q32" s="43"/>
      <c r="R32" s="58"/>
      <c r="S32" s="59" t="s">
        <v>138</v>
      </c>
      <c r="T32" s="43"/>
      <c r="U32" s="60" t="s">
        <v>106</v>
      </c>
      <c r="V32" s="48"/>
    </row>
  </sheetData>
  <mergeCells count="14">
    <mergeCell ref="D10:F10"/>
    <mergeCell ref="D11:F11"/>
    <mergeCell ref="D12:F12"/>
    <mergeCell ref="D14:F14"/>
    <mergeCell ref="D16:F16"/>
    <mergeCell ref="D18:F18"/>
    <mergeCell ref="D19:F19"/>
    <mergeCell ref="D22:F22"/>
    <mergeCell ref="D23:F23"/>
    <mergeCell ref="D24:F24"/>
    <mergeCell ref="D26:F26"/>
    <mergeCell ref="D28:F28"/>
    <mergeCell ref="D30:F30"/>
    <mergeCell ref="D31:F31"/>
  </mergeCells>
  <pageMargins left="0.511811023622047" right="0.511811023622047" top="0.511811023622047" bottom="0.47244094488189" header="0.078740157480315" footer="0.196850393700787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20"/>
  <sheetViews>
    <sheetView topLeftCell="B2" workbookViewId="0">
      <selection activeCell="A1" sqref="A1"/>
    </sheetView>
  </sheetViews>
  <sheetFormatPr defaultColWidth="9.1047619047619" defaultRowHeight="12.75"/>
  <cols>
    <col min="1" max="1" width="2" hidden="1" customWidth="1"/>
    <col min="2" max="2" width="2" customWidth="1"/>
    <col min="3" max="3" width="7.66666666666667" customWidth="1"/>
    <col min="4" max="4" width="13.6666666666667" customWidth="1"/>
    <col min="5" max="5" width="19.4380952380952" customWidth="1"/>
    <col min="6" max="6" width="34.7809523809524" customWidth="1"/>
    <col min="7" max="7" width="23.6666666666667" customWidth="1"/>
    <col min="8" max="8" width="9.1047619047619" hidden="1" customWidth="1"/>
    <col min="9" max="9" width="9.1047619047619" customWidth="1"/>
    <col min="10" max="11" width="10" customWidth="1"/>
    <col min="12" max="13" width="14.552380952381" customWidth="1"/>
    <col min="14" max="15" width="14.2190476190476" customWidth="1"/>
    <col min="16" max="17" width="8.88571428571429" customWidth="1"/>
    <col min="18" max="19" width="14.2190476190476" customWidth="1"/>
    <col min="20" max="20" width="16.7809523809524" customWidth="1"/>
    <col min="21" max="21" width="14.2190476190476" customWidth="1"/>
  </cols>
  <sheetData>
    <row r="1" hidden="1" customHeight="1" spans="3:22">
      <c r="C1" t="s">
        <v>0</v>
      </c>
      <c r="D1" t="s">
        <v>59</v>
      </c>
      <c r="E1" t="s">
        <v>60</v>
      </c>
      <c r="F1" t="s">
        <v>1</v>
      </c>
      <c r="G1" t="s">
        <v>61</v>
      </c>
      <c r="H1" t="s">
        <v>62</v>
      </c>
      <c r="I1" t="s">
        <v>63</v>
      </c>
      <c r="J1" t="s">
        <v>2</v>
      </c>
      <c r="K1" t="s">
        <v>64</v>
      </c>
      <c r="L1" t="s">
        <v>3</v>
      </c>
      <c r="M1" t="s">
        <v>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</row>
    <row r="2" customHeight="1"/>
    <row r="3" customHeight="1"/>
    <row r="4" customHeight="1"/>
    <row r="5" customHeight="1"/>
    <row r="6" customHeight="1" spans="3:2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Height="1" spans="3:3">
      <c r="C7" t="s">
        <v>38</v>
      </c>
    </row>
    <row r="8" customHeight="1"/>
    <row r="9" ht="30" customHeight="1" spans="3:22">
      <c r="C9" s="2" t="s">
        <v>5</v>
      </c>
      <c r="D9" s="2" t="s">
        <v>74</v>
      </c>
      <c r="E9" s="2" t="s">
        <v>75</v>
      </c>
      <c r="F9" s="2" t="s">
        <v>76</v>
      </c>
      <c r="G9" s="2" t="s">
        <v>77</v>
      </c>
      <c r="H9" s="3" t="s">
        <v>78</v>
      </c>
      <c r="I9" s="2" t="s">
        <v>79</v>
      </c>
      <c r="J9" s="2" t="s">
        <v>80</v>
      </c>
      <c r="K9" s="2" t="s">
        <v>58</v>
      </c>
      <c r="L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M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  <c r="N9" s="2" t="s">
        <v>81</v>
      </c>
      <c r="O9" s="2" t="s">
        <v>82</v>
      </c>
      <c r="P9" s="2" t="s">
        <v>83</v>
      </c>
      <c r="Q9" s="2" t="s">
        <v>84</v>
      </c>
      <c r="R9" s="2" t="s">
        <v>85</v>
      </c>
      <c r="S9" s="2" t="s">
        <v>86</v>
      </c>
      <c r="T9" s="2" t="s">
        <v>87</v>
      </c>
      <c r="U9" s="2" t="s">
        <v>88</v>
      </c>
      <c r="V9" s="44" t="s">
        <v>89</v>
      </c>
    </row>
    <row r="10" spans="1:22">
      <c r="A10" t="s">
        <v>158</v>
      </c>
      <c r="C10" s="4"/>
      <c r="D10" s="5" t="s">
        <v>159</v>
      </c>
      <c r="E10" s="5"/>
      <c r="F10" s="6"/>
      <c r="G10" s="6"/>
      <c r="H10" s="7"/>
      <c r="I10" s="24"/>
      <c r="J10" s="24"/>
      <c r="K10" s="24"/>
      <c r="L10" s="25"/>
      <c r="M10" s="25"/>
      <c r="N10" s="26"/>
      <c r="O10" s="26"/>
      <c r="P10" s="27"/>
      <c r="Q10" s="27"/>
      <c r="R10" s="45"/>
      <c r="S10" s="46"/>
      <c r="T10" s="27"/>
      <c r="U10" s="47"/>
      <c r="V10" s="48"/>
    </row>
    <row r="11" spans="1:22">
      <c r="A11" t="s">
        <v>160</v>
      </c>
      <c r="C11" s="8" t="s">
        <v>161</v>
      </c>
      <c r="D11" s="9" t="s">
        <v>93</v>
      </c>
      <c r="E11" s="9" t="s">
        <v>93</v>
      </c>
      <c r="F11" s="10"/>
      <c r="G11" s="10"/>
      <c r="H11" s="11"/>
      <c r="I11" s="28"/>
      <c r="J11" s="28">
        <v>8</v>
      </c>
      <c r="K11" s="28"/>
      <c r="L11" s="29">
        <f>IF(OR(J11="",M11=""),"",M11/IF(J11=0,1,J11))</f>
        <v>15988</v>
      </c>
      <c r="M11" s="29">
        <f>M12+M14+M16+M18</f>
        <v>127904</v>
      </c>
      <c r="N11" s="30" t="s">
        <v>94</v>
      </c>
      <c r="O11" s="30" t="s">
        <v>95</v>
      </c>
      <c r="P11" s="31"/>
      <c r="Q11" s="31"/>
      <c r="R11" s="49"/>
      <c r="S11" s="50"/>
      <c r="T11" s="31"/>
      <c r="U11" s="51"/>
      <c r="V11" s="48"/>
    </row>
    <row r="12" outlineLevel="1" spans="1:22">
      <c r="A12" t="s">
        <v>162</v>
      </c>
      <c r="C12" s="12" t="s">
        <v>163</v>
      </c>
      <c r="D12" s="13" t="s">
        <v>98</v>
      </c>
      <c r="E12" s="13" t="s">
        <v>98</v>
      </c>
      <c r="F12" s="14"/>
      <c r="G12" s="14"/>
      <c r="H12" s="15"/>
      <c r="I12" s="32"/>
      <c r="J12" s="32"/>
      <c r="K12" s="32"/>
      <c r="L12" s="33"/>
      <c r="M12" s="33">
        <f>SUBTOTAL(9,M13:M13)</f>
        <v>108000</v>
      </c>
      <c r="N12" s="34"/>
      <c r="O12" s="34"/>
      <c r="P12" s="35"/>
      <c r="Q12" s="35"/>
      <c r="R12" s="52"/>
      <c r="S12" s="53"/>
      <c r="T12" s="35"/>
      <c r="U12" s="54"/>
      <c r="V12" s="48"/>
    </row>
    <row r="13" ht="48" outlineLevel="2" spans="1:22">
      <c r="A13" t="s">
        <v>164</v>
      </c>
      <c r="C13" s="16"/>
      <c r="D13" s="17" t="s">
        <v>165</v>
      </c>
      <c r="E13" s="18" t="s">
        <v>166</v>
      </c>
      <c r="F13" s="18" t="s">
        <v>167</v>
      </c>
      <c r="G13" s="18" t="s">
        <v>103</v>
      </c>
      <c r="H13" s="19">
        <v>1</v>
      </c>
      <c r="I13" s="36">
        <v>0</v>
      </c>
      <c r="J13" s="36">
        <f>H13*J11</f>
        <v>8</v>
      </c>
      <c r="K13" s="36">
        <v>8</v>
      </c>
      <c r="L13" s="37">
        <v>13500</v>
      </c>
      <c r="M13" s="37">
        <f>L13*J13</f>
        <v>108000</v>
      </c>
      <c r="N13" s="38" t="s">
        <v>94</v>
      </c>
      <c r="O13" s="38" t="s">
        <v>95</v>
      </c>
      <c r="P13" s="39">
        <v>9.2</v>
      </c>
      <c r="Q13" s="39">
        <v>0.065588</v>
      </c>
      <c r="R13" s="55" t="s">
        <v>104</v>
      </c>
      <c r="S13" s="56" t="s">
        <v>105</v>
      </c>
      <c r="T13" s="39"/>
      <c r="U13" s="57" t="s">
        <v>106</v>
      </c>
      <c r="V13" s="48"/>
    </row>
    <row r="14" outlineLevel="1" spans="1:22">
      <c r="A14" t="s">
        <v>168</v>
      </c>
      <c r="C14" s="12" t="s">
        <v>169</v>
      </c>
      <c r="D14" s="13" t="s">
        <v>109</v>
      </c>
      <c r="E14" s="13" t="s">
        <v>109</v>
      </c>
      <c r="F14" s="14"/>
      <c r="G14" s="14"/>
      <c r="H14" s="15"/>
      <c r="I14" s="32"/>
      <c r="J14" s="32"/>
      <c r="K14" s="32"/>
      <c r="L14" s="33"/>
      <c r="M14" s="33">
        <f>SUBTOTAL(9,M15:M15)</f>
        <v>2112</v>
      </c>
      <c r="N14" s="34"/>
      <c r="O14" s="34"/>
      <c r="P14" s="35"/>
      <c r="Q14" s="35"/>
      <c r="R14" s="52"/>
      <c r="S14" s="53"/>
      <c r="T14" s="35"/>
      <c r="U14" s="54"/>
      <c r="V14" s="48"/>
    </row>
    <row r="15" ht="24" outlineLevel="2" spans="1:22">
      <c r="A15" t="s">
        <v>170</v>
      </c>
      <c r="C15" s="16"/>
      <c r="D15" s="17" t="s">
        <v>111</v>
      </c>
      <c r="E15" s="18" t="s">
        <v>112</v>
      </c>
      <c r="F15" s="18" t="s">
        <v>113</v>
      </c>
      <c r="G15" s="18" t="s">
        <v>103</v>
      </c>
      <c r="H15" s="19">
        <v>2</v>
      </c>
      <c r="I15" s="36">
        <v>0</v>
      </c>
      <c r="J15" s="36">
        <f>H15*J11</f>
        <v>16</v>
      </c>
      <c r="K15" s="36">
        <v>16</v>
      </c>
      <c r="L15" s="37">
        <v>132</v>
      </c>
      <c r="M15" s="37">
        <f>L15*J15</f>
        <v>2112</v>
      </c>
      <c r="N15" s="38" t="s">
        <v>114</v>
      </c>
      <c r="O15" s="38" t="s">
        <v>115</v>
      </c>
      <c r="P15" s="39">
        <v>1.52</v>
      </c>
      <c r="Q15" s="39">
        <v>0.0055</v>
      </c>
      <c r="R15" s="55" t="s">
        <v>116</v>
      </c>
      <c r="S15" s="56" t="s">
        <v>117</v>
      </c>
      <c r="T15" s="39"/>
      <c r="U15" s="57" t="s">
        <v>106</v>
      </c>
      <c r="V15" s="48"/>
    </row>
    <row r="16" outlineLevel="1" spans="1:22">
      <c r="A16" t="s">
        <v>171</v>
      </c>
      <c r="C16" s="12" t="s">
        <v>172</v>
      </c>
      <c r="D16" s="13" t="s">
        <v>120</v>
      </c>
      <c r="E16" s="13" t="s">
        <v>120</v>
      </c>
      <c r="F16" s="14"/>
      <c r="G16" s="14"/>
      <c r="H16" s="15"/>
      <c r="I16" s="32"/>
      <c r="J16" s="32"/>
      <c r="K16" s="32"/>
      <c r="L16" s="33"/>
      <c r="M16" s="33">
        <f>SUBTOTAL(9,M17:M17)</f>
        <v>15200</v>
      </c>
      <c r="N16" s="34"/>
      <c r="O16" s="34"/>
      <c r="P16" s="35"/>
      <c r="Q16" s="35"/>
      <c r="R16" s="52"/>
      <c r="S16" s="53"/>
      <c r="T16" s="35"/>
      <c r="U16" s="54"/>
      <c r="V16" s="48"/>
    </row>
    <row r="17" outlineLevel="2" spans="1:22">
      <c r="A17" t="s">
        <v>173</v>
      </c>
      <c r="C17" s="16"/>
      <c r="D17" s="17" t="s">
        <v>122</v>
      </c>
      <c r="E17" s="18" t="s">
        <v>123</v>
      </c>
      <c r="F17" s="18" t="s">
        <v>124</v>
      </c>
      <c r="G17" s="18"/>
      <c r="H17" s="19">
        <v>1</v>
      </c>
      <c r="I17" s="36">
        <v>0</v>
      </c>
      <c r="J17" s="36">
        <f>H17*J11</f>
        <v>8</v>
      </c>
      <c r="K17" s="36">
        <v>8</v>
      </c>
      <c r="L17" s="37">
        <v>1900</v>
      </c>
      <c r="M17" s="37">
        <f>L17*J17</f>
        <v>15200</v>
      </c>
      <c r="N17" s="38"/>
      <c r="O17" s="38"/>
      <c r="P17" s="39"/>
      <c r="Q17" s="39"/>
      <c r="R17" s="55"/>
      <c r="S17" s="56" t="s">
        <v>125</v>
      </c>
      <c r="T17" s="39"/>
      <c r="U17" s="57" t="s">
        <v>106</v>
      </c>
      <c r="V17" s="48"/>
    </row>
    <row r="18" outlineLevel="1" spans="1:22">
      <c r="A18" t="s">
        <v>174</v>
      </c>
      <c r="C18" s="12" t="s">
        <v>175</v>
      </c>
      <c r="D18" s="13" t="s">
        <v>128</v>
      </c>
      <c r="E18" s="13" t="s">
        <v>128</v>
      </c>
      <c r="F18" s="14"/>
      <c r="G18" s="14"/>
      <c r="H18" s="15"/>
      <c r="I18" s="32"/>
      <c r="J18" s="32"/>
      <c r="K18" s="32"/>
      <c r="L18" s="33"/>
      <c r="M18" s="33">
        <f>SUBTOTAL(9,M20:M20)</f>
        <v>2592</v>
      </c>
      <c r="N18" s="34"/>
      <c r="O18" s="34"/>
      <c r="P18" s="35"/>
      <c r="Q18" s="35"/>
      <c r="R18" s="52"/>
      <c r="S18" s="53"/>
      <c r="T18" s="35"/>
      <c r="U18" s="54"/>
      <c r="V18" s="48"/>
    </row>
    <row r="19" outlineLevel="2" spans="1:22">
      <c r="A19" t="s">
        <v>176</v>
      </c>
      <c r="C19" s="4" t="s">
        <v>177</v>
      </c>
      <c r="D19" s="5" t="s">
        <v>131</v>
      </c>
      <c r="E19" s="5" t="s">
        <v>131</v>
      </c>
      <c r="F19" s="6"/>
      <c r="G19" s="6"/>
      <c r="H19" s="7"/>
      <c r="I19" s="24"/>
      <c r="J19" s="24"/>
      <c r="K19" s="24"/>
      <c r="L19" s="25"/>
      <c r="M19" s="25">
        <f>SUBTOTAL(9,M20:M20)</f>
        <v>2592</v>
      </c>
      <c r="N19" s="26"/>
      <c r="O19" s="26"/>
      <c r="P19" s="27"/>
      <c r="Q19" s="27"/>
      <c r="R19" s="45"/>
      <c r="S19" s="46"/>
      <c r="T19" s="27"/>
      <c r="U19" s="47"/>
      <c r="V19" s="48"/>
    </row>
    <row r="20" ht="24.75" outlineLevel="3" spans="1:22">
      <c r="A20" t="s">
        <v>178</v>
      </c>
      <c r="C20" s="20"/>
      <c r="D20" s="21" t="s">
        <v>133</v>
      </c>
      <c r="E20" s="22" t="s">
        <v>134</v>
      </c>
      <c r="F20" s="22" t="s">
        <v>135</v>
      </c>
      <c r="G20" s="22" t="s">
        <v>103</v>
      </c>
      <c r="H20" s="23">
        <v>2</v>
      </c>
      <c r="I20" s="40">
        <v>0</v>
      </c>
      <c r="J20" s="40">
        <f>H20*J11</f>
        <v>16</v>
      </c>
      <c r="K20" s="40">
        <v>16</v>
      </c>
      <c r="L20" s="41">
        <v>162</v>
      </c>
      <c r="M20" s="41">
        <f>L20*J20</f>
        <v>2592</v>
      </c>
      <c r="N20" s="42" t="s">
        <v>136</v>
      </c>
      <c r="O20" s="42" t="s">
        <v>137</v>
      </c>
      <c r="P20" s="43"/>
      <c r="Q20" s="43"/>
      <c r="R20" s="58"/>
      <c r="S20" s="59" t="s">
        <v>138</v>
      </c>
      <c r="T20" s="43"/>
      <c r="U20" s="60" t="s">
        <v>106</v>
      </c>
      <c r="V20" s="48"/>
    </row>
  </sheetData>
  <mergeCells count="7">
    <mergeCell ref="D10:F10"/>
    <mergeCell ref="D11:F11"/>
    <mergeCell ref="D12:F12"/>
    <mergeCell ref="D14:F14"/>
    <mergeCell ref="D16:F16"/>
    <mergeCell ref="D18:F18"/>
    <mergeCell ref="D19:F19"/>
  </mergeCells>
  <pageMargins left="0.511811023622047" right="0.511811023622047" top="0.511811023622047" bottom="0.47244094488189" header="0.078740157480315" footer="0.196850393700787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19"/>
  <sheetViews>
    <sheetView topLeftCell="B2" workbookViewId="0">
      <selection activeCell="A1" sqref="A1"/>
    </sheetView>
  </sheetViews>
  <sheetFormatPr defaultColWidth="9.1047619047619" defaultRowHeight="12.75"/>
  <cols>
    <col min="1" max="1" width="2" hidden="1" customWidth="1"/>
    <col min="2" max="2" width="2" customWidth="1"/>
    <col min="3" max="3" width="7.66666666666667" customWidth="1"/>
    <col min="4" max="4" width="13.6666666666667" customWidth="1"/>
    <col min="5" max="5" width="19.4380952380952" customWidth="1"/>
    <col min="6" max="6" width="34.7809523809524" customWidth="1"/>
    <col min="7" max="7" width="23.6666666666667" customWidth="1"/>
    <col min="8" max="8" width="9.1047619047619" hidden="1" customWidth="1"/>
    <col min="9" max="9" width="9.1047619047619" customWidth="1"/>
    <col min="10" max="11" width="10" customWidth="1"/>
    <col min="12" max="13" width="14.552380952381" customWidth="1"/>
    <col min="14" max="15" width="14.2190476190476" customWidth="1"/>
    <col min="16" max="17" width="8.88571428571429" customWidth="1"/>
    <col min="18" max="19" width="14.2190476190476" customWidth="1"/>
    <col min="20" max="20" width="16.7809523809524" customWidth="1"/>
    <col min="21" max="21" width="14.2190476190476" customWidth="1"/>
  </cols>
  <sheetData>
    <row r="1" hidden="1" customHeight="1" spans="3:22">
      <c r="C1" t="s">
        <v>0</v>
      </c>
      <c r="D1" t="s">
        <v>59</v>
      </c>
      <c r="E1" t="s">
        <v>60</v>
      </c>
      <c r="F1" t="s">
        <v>1</v>
      </c>
      <c r="G1" t="s">
        <v>61</v>
      </c>
      <c r="H1" t="s">
        <v>62</v>
      </c>
      <c r="I1" t="s">
        <v>63</v>
      </c>
      <c r="J1" t="s">
        <v>2</v>
      </c>
      <c r="K1" t="s">
        <v>64</v>
      </c>
      <c r="L1" t="s">
        <v>3</v>
      </c>
      <c r="M1" t="s">
        <v>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</row>
    <row r="2" customHeight="1"/>
    <row r="3" customHeight="1"/>
    <row r="4" customHeight="1"/>
    <row r="5" customHeight="1"/>
    <row r="6" customHeight="1" spans="3:2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Height="1" spans="3:3">
      <c r="C7" t="s">
        <v>38</v>
      </c>
    </row>
    <row r="8" customHeight="1"/>
    <row r="9" ht="30" customHeight="1" spans="3:22">
      <c r="C9" s="2" t="s">
        <v>5</v>
      </c>
      <c r="D9" s="2" t="s">
        <v>74</v>
      </c>
      <c r="E9" s="2" t="s">
        <v>75</v>
      </c>
      <c r="F9" s="2" t="s">
        <v>76</v>
      </c>
      <c r="G9" s="2" t="s">
        <v>77</v>
      </c>
      <c r="H9" s="3" t="s">
        <v>78</v>
      </c>
      <c r="I9" s="2" t="s">
        <v>79</v>
      </c>
      <c r="J9" s="2" t="s">
        <v>80</v>
      </c>
      <c r="K9" s="2" t="s">
        <v>58</v>
      </c>
      <c r="L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M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  <c r="N9" s="2" t="s">
        <v>81</v>
      </c>
      <c r="O9" s="2" t="s">
        <v>82</v>
      </c>
      <c r="P9" s="2" t="s">
        <v>83</v>
      </c>
      <c r="Q9" s="2" t="s">
        <v>84</v>
      </c>
      <c r="R9" s="2" t="s">
        <v>85</v>
      </c>
      <c r="S9" s="2" t="s">
        <v>86</v>
      </c>
      <c r="T9" s="2" t="s">
        <v>87</v>
      </c>
      <c r="U9" s="2" t="s">
        <v>88</v>
      </c>
      <c r="V9" s="44" t="s">
        <v>89</v>
      </c>
    </row>
    <row r="10" spans="1:22">
      <c r="A10" t="s">
        <v>179</v>
      </c>
      <c r="C10" s="4"/>
      <c r="D10" s="5" t="s">
        <v>180</v>
      </c>
      <c r="E10" s="5"/>
      <c r="F10" s="6"/>
      <c r="G10" s="6"/>
      <c r="H10" s="7"/>
      <c r="I10" s="24"/>
      <c r="J10" s="24"/>
      <c r="K10" s="24"/>
      <c r="L10" s="25"/>
      <c r="M10" s="25"/>
      <c r="N10" s="26"/>
      <c r="O10" s="26"/>
      <c r="P10" s="27"/>
      <c r="Q10" s="27"/>
      <c r="R10" s="45"/>
      <c r="S10" s="46"/>
      <c r="T10" s="27"/>
      <c r="U10" s="47"/>
      <c r="V10" s="48"/>
    </row>
    <row r="11" spans="1:22">
      <c r="A11" t="s">
        <v>181</v>
      </c>
      <c r="C11" s="8" t="s">
        <v>182</v>
      </c>
      <c r="D11" s="9" t="s">
        <v>183</v>
      </c>
      <c r="E11" s="9" t="s">
        <v>183</v>
      </c>
      <c r="F11" s="10"/>
      <c r="G11" s="10"/>
      <c r="H11" s="11"/>
      <c r="I11" s="28"/>
      <c r="J11" s="28">
        <v>2</v>
      </c>
      <c r="K11" s="28"/>
      <c r="L11" s="29">
        <f>IF(OR(J11="",M11=""),"",M11/IF(J11=0,1,J11))</f>
        <v>4300</v>
      </c>
      <c r="M11" s="29">
        <f>M12+M15+M17</f>
        <v>8600</v>
      </c>
      <c r="N11" s="30" t="s">
        <v>114</v>
      </c>
      <c r="O11" s="30" t="s">
        <v>184</v>
      </c>
      <c r="P11" s="31"/>
      <c r="Q11" s="31"/>
      <c r="R11" s="49"/>
      <c r="S11" s="50"/>
      <c r="T11" s="31"/>
      <c r="U11" s="51"/>
      <c r="V11" s="48"/>
    </row>
    <row r="12" outlineLevel="1" spans="1:22">
      <c r="A12" t="s">
        <v>185</v>
      </c>
      <c r="C12" s="12" t="s">
        <v>186</v>
      </c>
      <c r="D12" s="13" t="s">
        <v>98</v>
      </c>
      <c r="E12" s="13" t="s">
        <v>98</v>
      </c>
      <c r="F12" s="14"/>
      <c r="G12" s="14"/>
      <c r="H12" s="15"/>
      <c r="I12" s="32"/>
      <c r="J12" s="32"/>
      <c r="K12" s="32"/>
      <c r="L12" s="33"/>
      <c r="M12" s="33">
        <f>SUBTOTAL(9,M14:M14)</f>
        <v>4260</v>
      </c>
      <c r="N12" s="34"/>
      <c r="O12" s="34"/>
      <c r="P12" s="35"/>
      <c r="Q12" s="35"/>
      <c r="R12" s="52"/>
      <c r="S12" s="53"/>
      <c r="T12" s="35"/>
      <c r="U12" s="54"/>
      <c r="V12" s="48"/>
    </row>
    <row r="13" outlineLevel="2" spans="1:22">
      <c r="A13" t="s">
        <v>187</v>
      </c>
      <c r="C13" s="4" t="s">
        <v>188</v>
      </c>
      <c r="D13" s="5" t="s">
        <v>189</v>
      </c>
      <c r="E13" s="5" t="s">
        <v>189</v>
      </c>
      <c r="F13" s="6"/>
      <c r="G13" s="6"/>
      <c r="H13" s="7"/>
      <c r="I13" s="24"/>
      <c r="J13" s="24"/>
      <c r="K13" s="24"/>
      <c r="L13" s="25"/>
      <c r="M13" s="25">
        <f>SUBTOTAL(9,M14:M14)</f>
        <v>4260</v>
      </c>
      <c r="N13" s="26"/>
      <c r="O13" s="26"/>
      <c r="P13" s="27"/>
      <c r="Q13" s="27"/>
      <c r="R13" s="45"/>
      <c r="S13" s="46"/>
      <c r="T13" s="27"/>
      <c r="U13" s="47"/>
      <c r="V13" s="48"/>
    </row>
    <row r="14" ht="36" outlineLevel="3" spans="1:22">
      <c r="A14" t="s">
        <v>190</v>
      </c>
      <c r="C14" s="16"/>
      <c r="D14" s="17" t="s">
        <v>191</v>
      </c>
      <c r="E14" s="18" t="s">
        <v>192</v>
      </c>
      <c r="F14" s="18" t="s">
        <v>193</v>
      </c>
      <c r="G14" s="18"/>
      <c r="H14" s="19">
        <v>1</v>
      </c>
      <c r="I14" s="36">
        <v>0</v>
      </c>
      <c r="J14" s="36">
        <f>H14*J11</f>
        <v>2</v>
      </c>
      <c r="K14" s="36">
        <v>2</v>
      </c>
      <c r="L14" s="37">
        <v>2130</v>
      </c>
      <c r="M14" s="37">
        <f>L14*J14</f>
        <v>4260</v>
      </c>
      <c r="N14" s="38" t="s">
        <v>114</v>
      </c>
      <c r="O14" s="38" t="s">
        <v>184</v>
      </c>
      <c r="P14" s="39"/>
      <c r="Q14" s="39">
        <v>0.01782</v>
      </c>
      <c r="R14" s="55" t="s">
        <v>194</v>
      </c>
      <c r="S14" s="56" t="s">
        <v>195</v>
      </c>
      <c r="T14" s="39"/>
      <c r="U14" s="57" t="s">
        <v>196</v>
      </c>
      <c r="V14" s="48"/>
    </row>
    <row r="15" outlineLevel="1" spans="1:22">
      <c r="A15" t="s">
        <v>197</v>
      </c>
      <c r="C15" s="12" t="s">
        <v>198</v>
      </c>
      <c r="D15" s="13" t="s">
        <v>120</v>
      </c>
      <c r="E15" s="13" t="s">
        <v>120</v>
      </c>
      <c r="F15" s="14"/>
      <c r="G15" s="14"/>
      <c r="H15" s="15"/>
      <c r="I15" s="32"/>
      <c r="J15" s="32"/>
      <c r="K15" s="32"/>
      <c r="L15" s="33"/>
      <c r="M15" s="33">
        <f>SUBTOTAL(9,M16:M16)</f>
        <v>700</v>
      </c>
      <c r="N15" s="34"/>
      <c r="O15" s="34"/>
      <c r="P15" s="35"/>
      <c r="Q15" s="35"/>
      <c r="R15" s="52"/>
      <c r="S15" s="53"/>
      <c r="T15" s="35"/>
      <c r="U15" s="54"/>
      <c r="V15" s="48"/>
    </row>
    <row r="16" outlineLevel="2" spans="1:22">
      <c r="A16" t="s">
        <v>199</v>
      </c>
      <c r="C16" s="16"/>
      <c r="D16" s="17" t="s">
        <v>200</v>
      </c>
      <c r="E16" s="18" t="s">
        <v>201</v>
      </c>
      <c r="F16" s="18" t="s">
        <v>202</v>
      </c>
      <c r="G16" s="18"/>
      <c r="H16" s="19">
        <v>1</v>
      </c>
      <c r="I16" s="36">
        <v>0</v>
      </c>
      <c r="J16" s="36">
        <f>H16*J11</f>
        <v>2</v>
      </c>
      <c r="K16" s="36">
        <v>2</v>
      </c>
      <c r="L16" s="37">
        <v>350</v>
      </c>
      <c r="M16" s="37">
        <f>L16*J16</f>
        <v>700</v>
      </c>
      <c r="N16" s="38"/>
      <c r="O16" s="38"/>
      <c r="P16" s="39"/>
      <c r="Q16" s="39"/>
      <c r="R16" s="55"/>
      <c r="S16" s="56" t="s">
        <v>125</v>
      </c>
      <c r="T16" s="39"/>
      <c r="U16" s="57" t="s">
        <v>106</v>
      </c>
      <c r="V16" s="48"/>
    </row>
    <row r="17" outlineLevel="1" spans="1:22">
      <c r="A17" t="s">
        <v>203</v>
      </c>
      <c r="C17" s="12" t="s">
        <v>204</v>
      </c>
      <c r="D17" s="13" t="s">
        <v>205</v>
      </c>
      <c r="E17" s="13" t="s">
        <v>205</v>
      </c>
      <c r="F17" s="14"/>
      <c r="G17" s="14"/>
      <c r="H17" s="15"/>
      <c r="I17" s="32"/>
      <c r="J17" s="32"/>
      <c r="K17" s="32"/>
      <c r="L17" s="33"/>
      <c r="M17" s="33">
        <f>SUBTOTAL(9,M19:M19)</f>
        <v>3640</v>
      </c>
      <c r="N17" s="34"/>
      <c r="O17" s="34"/>
      <c r="P17" s="35"/>
      <c r="Q17" s="35"/>
      <c r="R17" s="52"/>
      <c r="S17" s="53"/>
      <c r="T17" s="35"/>
      <c r="U17" s="54"/>
      <c r="V17" s="48"/>
    </row>
    <row r="18" outlineLevel="2" spans="1:22">
      <c r="A18" t="s">
        <v>206</v>
      </c>
      <c r="C18" s="4" t="s">
        <v>207</v>
      </c>
      <c r="D18" s="5" t="s">
        <v>208</v>
      </c>
      <c r="E18" s="5" t="s">
        <v>208</v>
      </c>
      <c r="F18" s="6"/>
      <c r="G18" s="6"/>
      <c r="H18" s="7"/>
      <c r="I18" s="24"/>
      <c r="J18" s="24"/>
      <c r="K18" s="24"/>
      <c r="L18" s="25"/>
      <c r="M18" s="25">
        <f>SUBTOTAL(9,M19:M19)</f>
        <v>3640</v>
      </c>
      <c r="N18" s="26"/>
      <c r="O18" s="26"/>
      <c r="P18" s="27"/>
      <c r="Q18" s="27"/>
      <c r="R18" s="45"/>
      <c r="S18" s="46"/>
      <c r="T18" s="27"/>
      <c r="U18" s="47"/>
      <c r="V18" s="48"/>
    </row>
    <row r="19" ht="24.75" outlineLevel="3" spans="1:22">
      <c r="A19" t="s">
        <v>209</v>
      </c>
      <c r="C19" s="20"/>
      <c r="D19" s="21" t="s">
        <v>210</v>
      </c>
      <c r="E19" s="22" t="s">
        <v>211</v>
      </c>
      <c r="F19" s="22" t="s">
        <v>212</v>
      </c>
      <c r="G19" s="22" t="s">
        <v>103</v>
      </c>
      <c r="H19" s="23">
        <v>2</v>
      </c>
      <c r="I19" s="40">
        <v>0</v>
      </c>
      <c r="J19" s="40">
        <f>H19*J11</f>
        <v>4</v>
      </c>
      <c r="K19" s="40">
        <v>4</v>
      </c>
      <c r="L19" s="41">
        <v>910</v>
      </c>
      <c r="M19" s="41">
        <f>L19*J19</f>
        <v>3640</v>
      </c>
      <c r="N19" s="42" t="s">
        <v>136</v>
      </c>
      <c r="O19" s="42" t="s">
        <v>137</v>
      </c>
      <c r="P19" s="43">
        <v>0.02</v>
      </c>
      <c r="Q19" s="43">
        <v>0.000288</v>
      </c>
      <c r="R19" s="58" t="s">
        <v>213</v>
      </c>
      <c r="S19" s="59" t="s">
        <v>214</v>
      </c>
      <c r="T19" s="43"/>
      <c r="U19" s="60" t="s">
        <v>106</v>
      </c>
      <c r="V19" s="48"/>
    </row>
  </sheetData>
  <mergeCells count="7">
    <mergeCell ref="D10:F10"/>
    <mergeCell ref="D11:F11"/>
    <mergeCell ref="D12:F12"/>
    <mergeCell ref="D13:F13"/>
    <mergeCell ref="D15:F15"/>
    <mergeCell ref="D17:F17"/>
    <mergeCell ref="D18:F18"/>
  </mergeCells>
  <pageMargins left="0.511811023622047" right="0.511811023622047" top="0.511811023622047" bottom="0.47244094488189" header="0.078740157480315" footer="0.196850393700787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19"/>
  <sheetViews>
    <sheetView topLeftCell="B2" workbookViewId="0">
      <selection activeCell="A1" sqref="A1"/>
    </sheetView>
  </sheetViews>
  <sheetFormatPr defaultColWidth="9.1047619047619" defaultRowHeight="12.75"/>
  <cols>
    <col min="1" max="1" width="2" hidden="1" customWidth="1"/>
    <col min="2" max="2" width="2" customWidth="1"/>
    <col min="3" max="3" width="7.66666666666667" customWidth="1"/>
    <col min="4" max="4" width="13.6666666666667" customWidth="1"/>
    <col min="5" max="5" width="19.4380952380952" customWidth="1"/>
    <col min="6" max="6" width="34.7809523809524" customWidth="1"/>
    <col min="7" max="7" width="23.6666666666667" customWidth="1"/>
    <col min="8" max="8" width="9.1047619047619" hidden="1" customWidth="1"/>
    <col min="9" max="9" width="9.1047619047619" customWidth="1"/>
    <col min="10" max="11" width="10" customWidth="1"/>
    <col min="12" max="13" width="14.552380952381" customWidth="1"/>
    <col min="14" max="15" width="14.2190476190476" customWidth="1"/>
    <col min="16" max="17" width="8.88571428571429" customWidth="1"/>
    <col min="18" max="19" width="14.2190476190476" customWidth="1"/>
    <col min="20" max="20" width="16.7809523809524" customWidth="1"/>
    <col min="21" max="21" width="14.2190476190476" customWidth="1"/>
  </cols>
  <sheetData>
    <row r="1" hidden="1" customHeight="1" spans="3:22">
      <c r="C1" t="s">
        <v>0</v>
      </c>
      <c r="D1" t="s">
        <v>59</v>
      </c>
      <c r="E1" t="s">
        <v>60</v>
      </c>
      <c r="F1" t="s">
        <v>1</v>
      </c>
      <c r="G1" t="s">
        <v>61</v>
      </c>
      <c r="H1" t="s">
        <v>62</v>
      </c>
      <c r="I1" t="s">
        <v>63</v>
      </c>
      <c r="J1" t="s">
        <v>2</v>
      </c>
      <c r="K1" t="s">
        <v>64</v>
      </c>
      <c r="L1" t="s">
        <v>3</v>
      </c>
      <c r="M1" t="s">
        <v>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</row>
    <row r="2" customHeight="1"/>
    <row r="3" customHeight="1"/>
    <row r="4" customHeight="1"/>
    <row r="5" customHeight="1"/>
    <row r="6" customHeight="1" spans="3:2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Height="1" spans="3:3">
      <c r="C7" t="s">
        <v>38</v>
      </c>
    </row>
    <row r="8" customHeight="1"/>
    <row r="9" ht="30" customHeight="1" spans="3:22">
      <c r="C9" s="2" t="s">
        <v>5</v>
      </c>
      <c r="D9" s="2" t="s">
        <v>74</v>
      </c>
      <c r="E9" s="2" t="s">
        <v>75</v>
      </c>
      <c r="F9" s="2" t="s">
        <v>76</v>
      </c>
      <c r="G9" s="2" t="s">
        <v>77</v>
      </c>
      <c r="H9" s="3" t="s">
        <v>78</v>
      </c>
      <c r="I9" s="2" t="s">
        <v>79</v>
      </c>
      <c r="J9" s="2" t="s">
        <v>80</v>
      </c>
      <c r="K9" s="2" t="s">
        <v>58</v>
      </c>
      <c r="L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M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  <c r="N9" s="2" t="s">
        <v>81</v>
      </c>
      <c r="O9" s="2" t="s">
        <v>82</v>
      </c>
      <c r="P9" s="2" t="s">
        <v>83</v>
      </c>
      <c r="Q9" s="2" t="s">
        <v>84</v>
      </c>
      <c r="R9" s="2" t="s">
        <v>85</v>
      </c>
      <c r="S9" s="2" t="s">
        <v>86</v>
      </c>
      <c r="T9" s="2" t="s">
        <v>87</v>
      </c>
      <c r="U9" s="2" t="s">
        <v>88</v>
      </c>
      <c r="V9" s="44" t="s">
        <v>89</v>
      </c>
    </row>
    <row r="10" spans="1:22">
      <c r="A10" t="s">
        <v>215</v>
      </c>
      <c r="C10" s="4"/>
      <c r="D10" s="5" t="s">
        <v>216</v>
      </c>
      <c r="E10" s="5"/>
      <c r="F10" s="6"/>
      <c r="G10" s="6"/>
      <c r="H10" s="7"/>
      <c r="I10" s="24"/>
      <c r="J10" s="24"/>
      <c r="K10" s="24"/>
      <c r="L10" s="25"/>
      <c r="M10" s="25"/>
      <c r="N10" s="26"/>
      <c r="O10" s="26"/>
      <c r="P10" s="27"/>
      <c r="Q10" s="27"/>
      <c r="R10" s="45"/>
      <c r="S10" s="46"/>
      <c r="T10" s="27"/>
      <c r="U10" s="47"/>
      <c r="V10" s="48"/>
    </row>
    <row r="11" spans="1:22">
      <c r="A11" t="s">
        <v>217</v>
      </c>
      <c r="C11" s="8" t="s">
        <v>218</v>
      </c>
      <c r="D11" s="9" t="s">
        <v>183</v>
      </c>
      <c r="E11" s="9" t="s">
        <v>183</v>
      </c>
      <c r="F11" s="10"/>
      <c r="G11" s="10"/>
      <c r="H11" s="11"/>
      <c r="I11" s="28"/>
      <c r="J11" s="28">
        <v>175</v>
      </c>
      <c r="K11" s="28"/>
      <c r="L11" s="29">
        <f>IF(OR(J11="",M11=""),"",M11/IF(J11=0,1,J11))</f>
        <v>7590</v>
      </c>
      <c r="M11" s="29">
        <f>M12+M15+M17</f>
        <v>1328250</v>
      </c>
      <c r="N11" s="30" t="s">
        <v>114</v>
      </c>
      <c r="O11" s="30" t="s">
        <v>184</v>
      </c>
      <c r="P11" s="31"/>
      <c r="Q11" s="31"/>
      <c r="R11" s="49"/>
      <c r="S11" s="50"/>
      <c r="T11" s="31"/>
      <c r="U11" s="51"/>
      <c r="V11" s="48"/>
    </row>
    <row r="12" outlineLevel="1" spans="1:22">
      <c r="A12" t="s">
        <v>219</v>
      </c>
      <c r="C12" s="12" t="s">
        <v>220</v>
      </c>
      <c r="D12" s="13" t="s">
        <v>98</v>
      </c>
      <c r="E12" s="13" t="s">
        <v>98</v>
      </c>
      <c r="F12" s="14"/>
      <c r="G12" s="14"/>
      <c r="H12" s="15"/>
      <c r="I12" s="32"/>
      <c r="J12" s="32"/>
      <c r="K12" s="32"/>
      <c r="L12" s="33"/>
      <c r="M12" s="33">
        <f>SUBTOTAL(9,M14:M14)</f>
        <v>948500</v>
      </c>
      <c r="N12" s="34"/>
      <c r="O12" s="34"/>
      <c r="P12" s="35"/>
      <c r="Q12" s="35"/>
      <c r="R12" s="52"/>
      <c r="S12" s="53"/>
      <c r="T12" s="35"/>
      <c r="U12" s="54"/>
      <c r="V12" s="48"/>
    </row>
    <row r="13" outlineLevel="2" spans="1:22">
      <c r="A13" t="s">
        <v>221</v>
      </c>
      <c r="C13" s="4" t="s">
        <v>222</v>
      </c>
      <c r="D13" s="5" t="s">
        <v>189</v>
      </c>
      <c r="E13" s="5" t="s">
        <v>189</v>
      </c>
      <c r="F13" s="6"/>
      <c r="G13" s="6"/>
      <c r="H13" s="7"/>
      <c r="I13" s="24"/>
      <c r="J13" s="24"/>
      <c r="K13" s="24"/>
      <c r="L13" s="25"/>
      <c r="M13" s="25">
        <f>SUBTOTAL(9,M14:M14)</f>
        <v>948500</v>
      </c>
      <c r="N13" s="26"/>
      <c r="O13" s="26"/>
      <c r="P13" s="27"/>
      <c r="Q13" s="27"/>
      <c r="R13" s="45"/>
      <c r="S13" s="46"/>
      <c r="T13" s="27"/>
      <c r="U13" s="47"/>
      <c r="V13" s="48"/>
    </row>
    <row r="14" ht="48" outlineLevel="3" spans="1:22">
      <c r="A14" t="s">
        <v>223</v>
      </c>
      <c r="C14" s="16"/>
      <c r="D14" s="17" t="s">
        <v>224</v>
      </c>
      <c r="E14" s="18" t="s">
        <v>225</v>
      </c>
      <c r="F14" s="18" t="s">
        <v>226</v>
      </c>
      <c r="G14" s="18" t="s">
        <v>103</v>
      </c>
      <c r="H14" s="19">
        <v>1</v>
      </c>
      <c r="I14" s="36">
        <v>0</v>
      </c>
      <c r="J14" s="36">
        <f>H14*J11</f>
        <v>175</v>
      </c>
      <c r="K14" s="36">
        <v>175</v>
      </c>
      <c r="L14" s="37">
        <v>5420</v>
      </c>
      <c r="M14" s="37">
        <f>L14*J14</f>
        <v>948500</v>
      </c>
      <c r="N14" s="38" t="s">
        <v>114</v>
      </c>
      <c r="O14" s="38" t="s">
        <v>184</v>
      </c>
      <c r="P14" s="39"/>
      <c r="Q14" s="39">
        <v>0.062563</v>
      </c>
      <c r="R14" s="55" t="s">
        <v>227</v>
      </c>
      <c r="S14" s="56" t="s">
        <v>105</v>
      </c>
      <c r="T14" s="39"/>
      <c r="U14" s="57" t="s">
        <v>106</v>
      </c>
      <c r="V14" s="48"/>
    </row>
    <row r="15" outlineLevel="1" spans="1:22">
      <c r="A15" t="s">
        <v>228</v>
      </c>
      <c r="C15" s="12" t="s">
        <v>229</v>
      </c>
      <c r="D15" s="13" t="s">
        <v>120</v>
      </c>
      <c r="E15" s="13" t="s">
        <v>120</v>
      </c>
      <c r="F15" s="14"/>
      <c r="G15" s="14"/>
      <c r="H15" s="15"/>
      <c r="I15" s="32"/>
      <c r="J15" s="32"/>
      <c r="K15" s="32"/>
      <c r="L15" s="33"/>
      <c r="M15" s="33">
        <f>SUBTOTAL(9,M16:M16)</f>
        <v>61250</v>
      </c>
      <c r="N15" s="34"/>
      <c r="O15" s="34"/>
      <c r="P15" s="35"/>
      <c r="Q15" s="35"/>
      <c r="R15" s="52"/>
      <c r="S15" s="53"/>
      <c r="T15" s="35"/>
      <c r="U15" s="54"/>
      <c r="V15" s="48"/>
    </row>
    <row r="16" outlineLevel="2" spans="1:22">
      <c r="A16" t="s">
        <v>230</v>
      </c>
      <c r="C16" s="16"/>
      <c r="D16" s="17" t="s">
        <v>200</v>
      </c>
      <c r="E16" s="18" t="s">
        <v>201</v>
      </c>
      <c r="F16" s="18" t="s">
        <v>202</v>
      </c>
      <c r="G16" s="18"/>
      <c r="H16" s="19">
        <v>1</v>
      </c>
      <c r="I16" s="36">
        <v>0</v>
      </c>
      <c r="J16" s="36">
        <f>H16*J11</f>
        <v>175</v>
      </c>
      <c r="K16" s="36">
        <v>175</v>
      </c>
      <c r="L16" s="37">
        <v>350</v>
      </c>
      <c r="M16" s="37">
        <f>L16*J16</f>
        <v>61250</v>
      </c>
      <c r="N16" s="38"/>
      <c r="O16" s="38"/>
      <c r="P16" s="39"/>
      <c r="Q16" s="39"/>
      <c r="R16" s="55"/>
      <c r="S16" s="56" t="s">
        <v>125</v>
      </c>
      <c r="T16" s="39"/>
      <c r="U16" s="57" t="s">
        <v>106</v>
      </c>
      <c r="V16" s="48"/>
    </row>
    <row r="17" outlineLevel="1" spans="1:22">
      <c r="A17" t="s">
        <v>231</v>
      </c>
      <c r="C17" s="12" t="s">
        <v>232</v>
      </c>
      <c r="D17" s="13" t="s">
        <v>205</v>
      </c>
      <c r="E17" s="13" t="s">
        <v>205</v>
      </c>
      <c r="F17" s="14"/>
      <c r="G17" s="14"/>
      <c r="H17" s="15"/>
      <c r="I17" s="32"/>
      <c r="J17" s="32"/>
      <c r="K17" s="32"/>
      <c r="L17" s="33"/>
      <c r="M17" s="33">
        <f>SUBTOTAL(9,M19:M19)</f>
        <v>318500</v>
      </c>
      <c r="N17" s="34"/>
      <c r="O17" s="34"/>
      <c r="P17" s="35"/>
      <c r="Q17" s="35"/>
      <c r="R17" s="52"/>
      <c r="S17" s="53"/>
      <c r="T17" s="35"/>
      <c r="U17" s="54"/>
      <c r="V17" s="48"/>
    </row>
    <row r="18" outlineLevel="2" spans="1:22">
      <c r="A18" t="s">
        <v>233</v>
      </c>
      <c r="C18" s="4" t="s">
        <v>234</v>
      </c>
      <c r="D18" s="5" t="s">
        <v>208</v>
      </c>
      <c r="E18" s="5" t="s">
        <v>208</v>
      </c>
      <c r="F18" s="6"/>
      <c r="G18" s="6"/>
      <c r="H18" s="7"/>
      <c r="I18" s="24"/>
      <c r="J18" s="24"/>
      <c r="K18" s="24"/>
      <c r="L18" s="25"/>
      <c r="M18" s="25">
        <f>SUBTOTAL(9,M19:M19)</f>
        <v>318500</v>
      </c>
      <c r="N18" s="26"/>
      <c r="O18" s="26"/>
      <c r="P18" s="27"/>
      <c r="Q18" s="27"/>
      <c r="R18" s="45"/>
      <c r="S18" s="46"/>
      <c r="T18" s="27"/>
      <c r="U18" s="47"/>
      <c r="V18" s="48"/>
    </row>
    <row r="19" ht="24.75" outlineLevel="3" spans="1:22">
      <c r="A19" t="s">
        <v>235</v>
      </c>
      <c r="C19" s="20"/>
      <c r="D19" s="21" t="s">
        <v>210</v>
      </c>
      <c r="E19" s="22" t="s">
        <v>211</v>
      </c>
      <c r="F19" s="22" t="s">
        <v>212</v>
      </c>
      <c r="G19" s="22" t="s">
        <v>103</v>
      </c>
      <c r="H19" s="23">
        <v>2</v>
      </c>
      <c r="I19" s="40">
        <v>0</v>
      </c>
      <c r="J19" s="40">
        <f>H19*J11</f>
        <v>350</v>
      </c>
      <c r="K19" s="40">
        <v>350</v>
      </c>
      <c r="L19" s="41">
        <v>910</v>
      </c>
      <c r="M19" s="41">
        <f>L19*J19</f>
        <v>318500</v>
      </c>
      <c r="N19" s="42" t="s">
        <v>136</v>
      </c>
      <c r="O19" s="42" t="s">
        <v>137</v>
      </c>
      <c r="P19" s="43">
        <v>0.02</v>
      </c>
      <c r="Q19" s="43">
        <v>0.000288</v>
      </c>
      <c r="R19" s="58" t="s">
        <v>213</v>
      </c>
      <c r="S19" s="59" t="s">
        <v>214</v>
      </c>
      <c r="T19" s="43"/>
      <c r="U19" s="60" t="s">
        <v>106</v>
      </c>
      <c r="V19" s="48"/>
    </row>
  </sheetData>
  <mergeCells count="7">
    <mergeCell ref="D10:F10"/>
    <mergeCell ref="D11:F11"/>
    <mergeCell ref="D12:F12"/>
    <mergeCell ref="D13:F13"/>
    <mergeCell ref="D15:F15"/>
    <mergeCell ref="D17:F17"/>
    <mergeCell ref="D18:F18"/>
  </mergeCells>
  <pageMargins left="0.511811023622047" right="0.511811023622047" top="0.511811023622047" bottom="0.47244094488189" header="0.078740157480315" footer="0.196850393700787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19"/>
  <sheetViews>
    <sheetView topLeftCell="B2" workbookViewId="0">
      <selection activeCell="A1" sqref="A1"/>
    </sheetView>
  </sheetViews>
  <sheetFormatPr defaultColWidth="9.1047619047619" defaultRowHeight="12.75"/>
  <cols>
    <col min="1" max="1" width="2" hidden="1" customWidth="1"/>
    <col min="2" max="2" width="2" customWidth="1"/>
    <col min="3" max="3" width="7.66666666666667" customWidth="1"/>
    <col min="4" max="4" width="13.6666666666667" customWidth="1"/>
    <col min="5" max="5" width="19.4380952380952" customWidth="1"/>
    <col min="6" max="6" width="34.7809523809524" customWidth="1"/>
    <col min="7" max="7" width="23.6666666666667" customWidth="1"/>
    <col min="8" max="8" width="9.1047619047619" hidden="1" customWidth="1"/>
    <col min="9" max="9" width="9.1047619047619" customWidth="1"/>
    <col min="10" max="11" width="10" customWidth="1"/>
    <col min="12" max="13" width="14.552380952381" customWidth="1"/>
    <col min="14" max="15" width="14.2190476190476" customWidth="1"/>
    <col min="16" max="17" width="8.88571428571429" customWidth="1"/>
    <col min="18" max="19" width="14.2190476190476" customWidth="1"/>
    <col min="20" max="20" width="16.7809523809524" customWidth="1"/>
    <col min="21" max="21" width="14.2190476190476" customWidth="1"/>
  </cols>
  <sheetData>
    <row r="1" hidden="1" customHeight="1" spans="3:22">
      <c r="C1" t="s">
        <v>0</v>
      </c>
      <c r="D1" t="s">
        <v>59</v>
      </c>
      <c r="E1" t="s">
        <v>60</v>
      </c>
      <c r="F1" t="s">
        <v>1</v>
      </c>
      <c r="G1" t="s">
        <v>61</v>
      </c>
      <c r="H1" t="s">
        <v>62</v>
      </c>
      <c r="I1" t="s">
        <v>63</v>
      </c>
      <c r="J1" t="s">
        <v>2</v>
      </c>
      <c r="K1" t="s">
        <v>64</v>
      </c>
      <c r="L1" t="s">
        <v>3</v>
      </c>
      <c r="M1" t="s">
        <v>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</row>
    <row r="2" customHeight="1"/>
    <row r="3" customHeight="1"/>
    <row r="4" customHeight="1"/>
    <row r="5" customHeight="1"/>
    <row r="6" customHeight="1" spans="3:2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Height="1" spans="3:3">
      <c r="C7" t="s">
        <v>38</v>
      </c>
    </row>
    <row r="8" customHeight="1"/>
    <row r="9" ht="30" customHeight="1" spans="3:22">
      <c r="C9" s="2" t="s">
        <v>5</v>
      </c>
      <c r="D9" s="2" t="s">
        <v>74</v>
      </c>
      <c r="E9" s="2" t="s">
        <v>75</v>
      </c>
      <c r="F9" s="2" t="s">
        <v>76</v>
      </c>
      <c r="G9" s="2" t="s">
        <v>77</v>
      </c>
      <c r="H9" s="3" t="s">
        <v>78</v>
      </c>
      <c r="I9" s="2" t="s">
        <v>79</v>
      </c>
      <c r="J9" s="2" t="s">
        <v>80</v>
      </c>
      <c r="K9" s="2" t="s">
        <v>58</v>
      </c>
      <c r="L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M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  <c r="N9" s="2" t="s">
        <v>81</v>
      </c>
      <c r="O9" s="2" t="s">
        <v>82</v>
      </c>
      <c r="P9" s="2" t="s">
        <v>83</v>
      </c>
      <c r="Q9" s="2" t="s">
        <v>84</v>
      </c>
      <c r="R9" s="2" t="s">
        <v>85</v>
      </c>
      <c r="S9" s="2" t="s">
        <v>86</v>
      </c>
      <c r="T9" s="2" t="s">
        <v>87</v>
      </c>
      <c r="U9" s="2" t="s">
        <v>88</v>
      </c>
      <c r="V9" s="44" t="s">
        <v>89</v>
      </c>
    </row>
    <row r="10" spans="1:22">
      <c r="A10" t="s">
        <v>236</v>
      </c>
      <c r="C10" s="4"/>
      <c r="D10" s="5" t="s">
        <v>237</v>
      </c>
      <c r="E10" s="5"/>
      <c r="F10" s="6"/>
      <c r="G10" s="6"/>
      <c r="H10" s="7"/>
      <c r="I10" s="24"/>
      <c r="J10" s="24"/>
      <c r="K10" s="24"/>
      <c r="L10" s="25"/>
      <c r="M10" s="25"/>
      <c r="N10" s="26"/>
      <c r="O10" s="26"/>
      <c r="P10" s="27"/>
      <c r="Q10" s="27"/>
      <c r="R10" s="45"/>
      <c r="S10" s="46"/>
      <c r="T10" s="27"/>
      <c r="U10" s="47"/>
      <c r="V10" s="48"/>
    </row>
    <row r="11" spans="1:22">
      <c r="A11" t="s">
        <v>238</v>
      </c>
      <c r="C11" s="8" t="s">
        <v>239</v>
      </c>
      <c r="D11" s="9" t="s">
        <v>183</v>
      </c>
      <c r="E11" s="9" t="s">
        <v>183</v>
      </c>
      <c r="F11" s="10"/>
      <c r="G11" s="10"/>
      <c r="H11" s="11"/>
      <c r="I11" s="28"/>
      <c r="J11" s="28">
        <v>69</v>
      </c>
      <c r="K11" s="28"/>
      <c r="L11" s="29">
        <f>IF(OR(J11="",M11=""),"",M11/IF(J11=0,1,J11))</f>
        <v>5120</v>
      </c>
      <c r="M11" s="29">
        <f>M12+M15+M17</f>
        <v>353280</v>
      </c>
      <c r="N11" s="30" t="s">
        <v>114</v>
      </c>
      <c r="O11" s="30" t="s">
        <v>184</v>
      </c>
      <c r="P11" s="31"/>
      <c r="Q11" s="31"/>
      <c r="R11" s="49"/>
      <c r="S11" s="50"/>
      <c r="T11" s="31"/>
      <c r="U11" s="51"/>
      <c r="V11" s="48"/>
    </row>
    <row r="12" outlineLevel="1" spans="1:22">
      <c r="A12" t="s">
        <v>240</v>
      </c>
      <c r="C12" s="12" t="s">
        <v>241</v>
      </c>
      <c r="D12" s="13" t="s">
        <v>98</v>
      </c>
      <c r="E12" s="13" t="s">
        <v>98</v>
      </c>
      <c r="F12" s="14"/>
      <c r="G12" s="14"/>
      <c r="H12" s="15"/>
      <c r="I12" s="32"/>
      <c r="J12" s="32"/>
      <c r="K12" s="32"/>
      <c r="L12" s="33"/>
      <c r="M12" s="33">
        <f>SUBTOTAL(9,M14:M14)</f>
        <v>203550</v>
      </c>
      <c r="N12" s="34"/>
      <c r="O12" s="34"/>
      <c r="P12" s="35"/>
      <c r="Q12" s="35"/>
      <c r="R12" s="52"/>
      <c r="S12" s="53"/>
      <c r="T12" s="35"/>
      <c r="U12" s="54"/>
      <c r="V12" s="48"/>
    </row>
    <row r="13" outlineLevel="2" spans="1:22">
      <c r="A13" t="s">
        <v>242</v>
      </c>
      <c r="C13" s="4" t="s">
        <v>243</v>
      </c>
      <c r="D13" s="5" t="s">
        <v>189</v>
      </c>
      <c r="E13" s="5" t="s">
        <v>189</v>
      </c>
      <c r="F13" s="6"/>
      <c r="G13" s="6"/>
      <c r="H13" s="7"/>
      <c r="I13" s="24"/>
      <c r="J13" s="24"/>
      <c r="K13" s="24"/>
      <c r="L13" s="25"/>
      <c r="M13" s="25">
        <f>SUBTOTAL(9,M14:M14)</f>
        <v>203550</v>
      </c>
      <c r="N13" s="26"/>
      <c r="O13" s="26"/>
      <c r="P13" s="27"/>
      <c r="Q13" s="27"/>
      <c r="R13" s="45"/>
      <c r="S13" s="46"/>
      <c r="T13" s="27"/>
      <c r="U13" s="47"/>
      <c r="V13" s="48"/>
    </row>
    <row r="14" ht="48" outlineLevel="3" spans="1:22">
      <c r="A14" t="s">
        <v>244</v>
      </c>
      <c r="C14" s="16"/>
      <c r="D14" s="17" t="s">
        <v>245</v>
      </c>
      <c r="E14" s="18" t="s">
        <v>246</v>
      </c>
      <c r="F14" s="18" t="s">
        <v>247</v>
      </c>
      <c r="G14" s="18"/>
      <c r="H14" s="19">
        <v>1</v>
      </c>
      <c r="I14" s="36">
        <v>0</v>
      </c>
      <c r="J14" s="36">
        <f>H14*J11</f>
        <v>69</v>
      </c>
      <c r="K14" s="36">
        <v>69</v>
      </c>
      <c r="L14" s="37">
        <v>2950</v>
      </c>
      <c r="M14" s="37">
        <f>L14*J14</f>
        <v>203550</v>
      </c>
      <c r="N14" s="38" t="s">
        <v>114</v>
      </c>
      <c r="O14" s="38" t="s">
        <v>184</v>
      </c>
      <c r="P14" s="39"/>
      <c r="Q14" s="39">
        <v>0.01782</v>
      </c>
      <c r="R14" s="55" t="s">
        <v>194</v>
      </c>
      <c r="S14" s="56" t="s">
        <v>195</v>
      </c>
      <c r="T14" s="39"/>
      <c r="U14" s="57" t="s">
        <v>196</v>
      </c>
      <c r="V14" s="48"/>
    </row>
    <row r="15" outlineLevel="1" spans="1:22">
      <c r="A15" t="s">
        <v>248</v>
      </c>
      <c r="C15" s="12" t="s">
        <v>249</v>
      </c>
      <c r="D15" s="13" t="s">
        <v>120</v>
      </c>
      <c r="E15" s="13" t="s">
        <v>120</v>
      </c>
      <c r="F15" s="14"/>
      <c r="G15" s="14"/>
      <c r="H15" s="15"/>
      <c r="I15" s="32"/>
      <c r="J15" s="32"/>
      <c r="K15" s="32"/>
      <c r="L15" s="33"/>
      <c r="M15" s="33">
        <f>SUBTOTAL(9,M16:M16)</f>
        <v>24150</v>
      </c>
      <c r="N15" s="34"/>
      <c r="O15" s="34"/>
      <c r="P15" s="35"/>
      <c r="Q15" s="35"/>
      <c r="R15" s="52"/>
      <c r="S15" s="53"/>
      <c r="T15" s="35"/>
      <c r="U15" s="54"/>
      <c r="V15" s="48"/>
    </row>
    <row r="16" outlineLevel="2" spans="1:22">
      <c r="A16" t="s">
        <v>250</v>
      </c>
      <c r="C16" s="16"/>
      <c r="D16" s="17" t="s">
        <v>200</v>
      </c>
      <c r="E16" s="18" t="s">
        <v>201</v>
      </c>
      <c r="F16" s="18" t="s">
        <v>202</v>
      </c>
      <c r="G16" s="18"/>
      <c r="H16" s="19">
        <v>1</v>
      </c>
      <c r="I16" s="36">
        <v>0</v>
      </c>
      <c r="J16" s="36">
        <f>H16*J11</f>
        <v>69</v>
      </c>
      <c r="K16" s="36">
        <v>69</v>
      </c>
      <c r="L16" s="37">
        <v>350</v>
      </c>
      <c r="M16" s="37">
        <f>L16*J16</f>
        <v>24150</v>
      </c>
      <c r="N16" s="38"/>
      <c r="O16" s="38"/>
      <c r="P16" s="39"/>
      <c r="Q16" s="39"/>
      <c r="R16" s="55"/>
      <c r="S16" s="56" t="s">
        <v>125</v>
      </c>
      <c r="T16" s="39"/>
      <c r="U16" s="57" t="s">
        <v>106</v>
      </c>
      <c r="V16" s="48"/>
    </row>
    <row r="17" outlineLevel="1" spans="1:22">
      <c r="A17" t="s">
        <v>251</v>
      </c>
      <c r="C17" s="12" t="s">
        <v>252</v>
      </c>
      <c r="D17" s="13" t="s">
        <v>205</v>
      </c>
      <c r="E17" s="13" t="s">
        <v>205</v>
      </c>
      <c r="F17" s="14"/>
      <c r="G17" s="14"/>
      <c r="H17" s="15"/>
      <c r="I17" s="32"/>
      <c r="J17" s="32"/>
      <c r="K17" s="32"/>
      <c r="L17" s="33"/>
      <c r="M17" s="33">
        <f>SUBTOTAL(9,M19:M19)</f>
        <v>125580</v>
      </c>
      <c r="N17" s="34"/>
      <c r="O17" s="34"/>
      <c r="P17" s="35"/>
      <c r="Q17" s="35"/>
      <c r="R17" s="52"/>
      <c r="S17" s="53"/>
      <c r="T17" s="35"/>
      <c r="U17" s="54"/>
      <c r="V17" s="48"/>
    </row>
    <row r="18" outlineLevel="2" spans="1:22">
      <c r="A18" t="s">
        <v>253</v>
      </c>
      <c r="C18" s="4" t="s">
        <v>254</v>
      </c>
      <c r="D18" s="5" t="s">
        <v>208</v>
      </c>
      <c r="E18" s="5" t="s">
        <v>208</v>
      </c>
      <c r="F18" s="6"/>
      <c r="G18" s="6"/>
      <c r="H18" s="7"/>
      <c r="I18" s="24"/>
      <c r="J18" s="24"/>
      <c r="K18" s="24"/>
      <c r="L18" s="25"/>
      <c r="M18" s="25">
        <f>SUBTOTAL(9,M19:M19)</f>
        <v>125580</v>
      </c>
      <c r="N18" s="26"/>
      <c r="O18" s="26"/>
      <c r="P18" s="27"/>
      <c r="Q18" s="27"/>
      <c r="R18" s="45"/>
      <c r="S18" s="46"/>
      <c r="T18" s="27"/>
      <c r="U18" s="47"/>
      <c r="V18" s="48"/>
    </row>
    <row r="19" ht="24.75" outlineLevel="3" spans="1:22">
      <c r="A19" t="s">
        <v>255</v>
      </c>
      <c r="C19" s="20"/>
      <c r="D19" s="21" t="s">
        <v>210</v>
      </c>
      <c r="E19" s="22" t="s">
        <v>211</v>
      </c>
      <c r="F19" s="22" t="s">
        <v>212</v>
      </c>
      <c r="G19" s="22" t="s">
        <v>103</v>
      </c>
      <c r="H19" s="23">
        <v>2</v>
      </c>
      <c r="I19" s="40">
        <v>0</v>
      </c>
      <c r="J19" s="40">
        <f>H19*J11</f>
        <v>138</v>
      </c>
      <c r="K19" s="40">
        <v>138</v>
      </c>
      <c r="L19" s="41">
        <v>910</v>
      </c>
      <c r="M19" s="41">
        <f>L19*J19</f>
        <v>125580</v>
      </c>
      <c r="N19" s="42" t="s">
        <v>136</v>
      </c>
      <c r="O19" s="42" t="s">
        <v>137</v>
      </c>
      <c r="P19" s="43">
        <v>0.02</v>
      </c>
      <c r="Q19" s="43">
        <v>0.000288</v>
      </c>
      <c r="R19" s="58" t="s">
        <v>213</v>
      </c>
      <c r="S19" s="59" t="s">
        <v>214</v>
      </c>
      <c r="T19" s="43"/>
      <c r="U19" s="60" t="s">
        <v>106</v>
      </c>
      <c r="V19" s="48"/>
    </row>
  </sheetData>
  <mergeCells count="7">
    <mergeCell ref="D10:F10"/>
    <mergeCell ref="D11:F11"/>
    <mergeCell ref="D12:F12"/>
    <mergeCell ref="D13:F13"/>
    <mergeCell ref="D15:F15"/>
    <mergeCell ref="D17:F17"/>
    <mergeCell ref="D18:F18"/>
  </mergeCells>
  <pageMargins left="0.511811023622047" right="0.511811023622047" top="0.511811023622047" bottom="0.47244094488189" header="0.078740157480315" footer="0.196850393700787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Statistics</vt:lpstr>
      <vt:lpstr>CloudEngine S6730-H24X6C</vt:lpstr>
      <vt:lpstr>CloudEngine S6730-H48X6C</vt:lpstr>
      <vt:lpstr>CloudEngine S5735-L24T4XE-A-V2</vt:lpstr>
      <vt:lpstr>CloudEngine S5735-L48P4XE-A-V2</vt:lpstr>
      <vt:lpstr>CloudEngine S5735-L24P4XE-A-V2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蒋丽</cp:lastModifiedBy>
  <dcterms:created xsi:type="dcterms:W3CDTF">2006-09-13T11:21:00Z</dcterms:created>
  <dcterms:modified xsi:type="dcterms:W3CDTF">2025-07-31T06:01:06Z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F525651F8AB14EFAAA20972D836E882A_13</vt:lpwstr>
  </property>
  <property fmtid="{D5CDD505-2E9C-101B-9397-08002B2CF9AE}" pid="3" name="KSOProductBuildVer">
    <vt:lpwstr>2052-12.1.0.22215</vt:lpwstr>
  </property>
</Properties>
</file>