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 filterPrivacy="1" defaultThemeVersion="124226"/>
  <xr:revisionPtr revIDLastSave="0" documentId="13_ncr:1_{64628EA9-BA18-A147-BD7B-8988AFADF36E}" xr6:coauthVersionLast="47" xr6:coauthVersionMax="47" xr10:uidLastSave="{00000000-0000-0000-0000-000000000000}"/>
  <bookViews>
    <workbookView xWindow="0" yWindow="500" windowWidth="19520" windowHeight="14940" activeTab="2" xr2:uid="{00000000-000D-0000-FFFF-FFFF00000000}"/>
  </bookViews>
  <sheets>
    <sheet name="Summary" sheetId="5" r:id="rId1"/>
    <sheet name="Statistics" sheetId="4" r:id="rId2"/>
    <sheet name="AllInOne" sheetId="6" r:id="rId3"/>
  </sheets>
  <definedNames>
    <definedName name="CFGAREA" localSheetId="2">AllInOne!$C$9:$J$23</definedName>
    <definedName name="CFGAREA" localSheetId="1">Statistics!$C$9:$I$10</definedName>
    <definedName name="CFGAREA" localSheetId="0">Summary!$C$9:$G$14</definedName>
    <definedName name="ColumnHeader" localSheetId="2">""</definedName>
    <definedName name="HasColumnHeader" localSheetId="2">"0"</definedName>
    <definedName name="L3PRODUCTCODE" localSheetId="2">""</definedName>
    <definedName name="_xlnm.Print_Area" localSheetId="2">AllInOne!$C$2:$J$23</definedName>
    <definedName name="_xlnm.Print_Area" localSheetId="0">Summary!$C$2:$G$14</definedName>
    <definedName name="_xlnm.Print_Titles" localSheetId="2">AllInOne!$B:$F,AllInOne!$2:$9</definedName>
    <definedName name="_xlnm.Print_Titles" localSheetId="0">Summary!$B:$E,Summary!$2:$9</definedName>
    <definedName name="QF_SYS_CITYCOUNTRY1" localSheetId="2">"MACAU_Hong Kong SAR China"</definedName>
    <definedName name="QF_SYS_CITYCOUNTRY1" localSheetId="0">"MACAU_Hong Kong SAR China"</definedName>
    <definedName name="QF_SYS_CURRENCY1" localSheetId="2">"USD"</definedName>
    <definedName name="QF_SYS_CURRENCY1" localSheetId="0">"USD"</definedName>
    <definedName name="QF_SYS_DESTINATION1" localSheetId="2">"MACAU_Hong Kong SAR China"</definedName>
    <definedName name="QF_SYS_DESTINATION1" localSheetId="0">"MACAU_Hong Kong SAR China"</definedName>
    <definedName name="QF_SYS_DESTINATION2" localSheetId="2">"Hong Kong SAR China-MACAU-MACAU_HONG KONG"</definedName>
    <definedName name="QF_SYS_DESTINATION2" localSheetId="0">"Hong Kong SAR China-MACAU-MACAU_HONG KONG"</definedName>
    <definedName name="QF_SYS_EXCHANGE1" localSheetId="2">"1.000000"</definedName>
    <definedName name="QF_SYS_EXCHANGE1" localSheetId="0">"1.000000"</definedName>
    <definedName name="QF_SYS_LISTPRICECURRENCY" localSheetId="2">"USD"</definedName>
    <definedName name="QF_SYS_LISTPRICECURRENCY" localSheetId="0">"USD"</definedName>
    <definedName name="QF_SYS_TRADETERMDESC1" localSheetId="2">"EXW"</definedName>
    <definedName name="QF_SYS_TRADETERMDESC1" localSheetId="0">"EXW"</definedName>
    <definedName name="QuoteType" localSheetId="2">"Embedded"</definedName>
    <definedName name="QuoteType" localSheetId="0">"Embedded"</definedName>
    <definedName name="SheetByID" localSheetId="2">"None"</definedName>
    <definedName name="SheetByID" localSheetId="1">"None"</definedName>
    <definedName name="SheetByID" localSheetId="0">"None"</definedName>
    <definedName name="SheetByName" localSheetId="2">"None"</definedName>
    <definedName name="SheetByName" localSheetId="1">"None"</definedName>
    <definedName name="SheetByName" localSheetId="0">"None"</definedName>
    <definedName name="SheetName" localSheetId="2">"AllInOne"</definedName>
    <definedName name="SheetName" localSheetId="1">"Statistics"</definedName>
    <definedName name="SheetName" localSheetId="0">"Summary"</definedName>
    <definedName name="SheetType" localSheetId="2">"0"</definedName>
    <definedName name="SheetType" localSheetId="1">"None"</definedName>
    <definedName name="SheetType" localSheetId="0">"100003"</definedName>
    <definedName name="statistics" localSheetId="1">Statistics!$C$10:$I$14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6" l="1"/>
  <c r="J23" i="6" s="1"/>
  <c r="J22" i="6" s="1"/>
  <c r="J21" i="6" s="1"/>
  <c r="I21" i="6" s="1"/>
  <c r="H18" i="6"/>
  <c r="J18" i="6" s="1"/>
  <c r="J17" i="6" s="1"/>
  <c r="J16" i="6" s="1"/>
  <c r="I16" i="6" s="1"/>
  <c r="J13" i="6"/>
  <c r="J12" i="6" s="1"/>
  <c r="J11" i="6" s="1"/>
  <c r="I11" i="6" s="1"/>
  <c r="H13" i="6"/>
  <c r="J9" i="6"/>
  <c r="I9" i="6"/>
  <c r="I14" i="4"/>
  <c r="H14" i="4"/>
  <c r="G14" i="4"/>
  <c r="F14" i="4"/>
  <c r="E14" i="4"/>
  <c r="G13" i="5"/>
  <c r="G10" i="5" s="1"/>
  <c r="G14" i="5" s="1"/>
  <c r="F13" i="5"/>
  <c r="G12" i="5"/>
  <c r="F12" i="5" s="1"/>
  <c r="G11" i="5"/>
  <c r="F11" i="5"/>
  <c r="G9" i="5"/>
  <c r="F9" i="5"/>
</calcChain>
</file>

<file path=xl/sharedStrings.xml><?xml version="1.0" encoding="utf-8"?>
<sst xmlns="http://schemas.openxmlformats.org/spreadsheetml/2006/main" count="109" uniqueCount="86">
  <si>
    <t>Site</t>
  </si>
  <si>
    <t>Config Name</t>
  </si>
  <si>
    <t>Volume</t>
  </si>
  <si>
    <t>Net Volume 
(m^3)</t>
  </si>
  <si>
    <t>Weight</t>
  </si>
  <si>
    <t>Net Weight 
(kg)</t>
  </si>
  <si>
    <t>Power Consumption</t>
  </si>
  <si>
    <t>Max Power Consumption 
(W)</t>
  </si>
  <si>
    <t>Typical Power Consumption 
(W)</t>
  </si>
  <si>
    <t>Min Power Consumption 
(W)</t>
  </si>
  <si>
    <t>Site1</t>
  </si>
  <si>
    <t>AirEngine 5762C-10-V2</t>
  </si>
  <si>
    <t>AirEngine 5762C-17W-V2</t>
  </si>
  <si>
    <t>AirEngine9700-M1</t>
  </si>
  <si>
    <t>Total</t>
  </si>
  <si>
    <t>No.</t>
  </si>
  <si>
    <t>Qty.</t>
  </si>
  <si>
    <t>TOTAL PRICE</t>
  </si>
  <si>
    <t>Part Number</t>
  </si>
  <si>
    <t>Model</t>
  </si>
  <si>
    <t>Description</t>
  </si>
  <si>
    <t>Unit Qty.</t>
  </si>
  <si>
    <t/>
  </si>
  <si>
    <t>AirEngine 5762C-10-V2_Site1</t>
  </si>
  <si>
    <t>WLAN AP</t>
  </si>
  <si>
    <t>WLAN AP Hardware</t>
  </si>
  <si>
    <t>50087862</t>
  </si>
  <si>
    <t>AirEngine5762C-10-V2</t>
  </si>
  <si>
    <t>AirEngine5762C-10-V2(11ax indoor,2+2 dual bands,smart antenna)</t>
  </si>
  <si>
    <t>AirEngine 5762C-17W-V2_Site1</t>
  </si>
  <si>
    <t>50087881</t>
  </si>
  <si>
    <t>AirEngine5762C-17W-V2</t>
  </si>
  <si>
    <t>AirEngine5762C-17W-V2(11ax indoor,2+2 dual bands,smart antenna)</t>
  </si>
  <si>
    <t>AirEngine9700-M1 V200R024_Site1</t>
  </si>
  <si>
    <t>WLAN AirEngine 9700-M1</t>
  </si>
  <si>
    <t>Software</t>
  </si>
  <si>
    <t>88035WEY</t>
  </si>
  <si>
    <t>L-AIRAC-1AP</t>
  </si>
  <si>
    <t>AirEngine Access Controller AP Resource License(1 AP)</t>
  </si>
  <si>
    <t>COL_SORTNO.0</t>
  </si>
  <si>
    <t>COL_DESCRIPTION.0</t>
  </si>
  <si>
    <t>COL_ADD.0</t>
  </si>
  <si>
    <t>COL_UNIT_PRICE1.0</t>
  </si>
  <si>
    <t>COL_TOTAL_PRICE1.0</t>
  </si>
  <si>
    <t>totalprice.0,locationid.366835132,</t>
  </si>
  <si>
    <t>1</t>
  </si>
  <si>
    <t>totalprice.0,locationid.366835132,productcfgid.562944364,productid.145396507,subnetid.null,cfgmodeltypeid.1,producttypeid.0,isquoteleaf.1</t>
  </si>
  <si>
    <t>totalprice.0,locationid.366835132,productcfgid.562944576,productid.145396551,subnetid.null,cfgmodeltypeid.1,producttypeid.0,isquoteleaf.1</t>
  </si>
  <si>
    <t>totalprice.0,locationid.366835132,productcfgid.562944876,productid.145196376,subnetid.null,cfgmodeltypeid.1,producttypeid.0,isquoteleaf.1</t>
  </si>
  <si>
    <t>totalprice.0,</t>
  </si>
  <si>
    <t>COL_MODELID.0</t>
  </si>
  <si>
    <t>COL_MODELNAME.0</t>
  </si>
  <si>
    <t>TOTAL_NET_VOLUME.0</t>
  </si>
  <si>
    <t>TOTAL_NET_WEG.0</t>
  </si>
  <si>
    <t>TOTAL_VM_POW.0</t>
  </si>
  <si>
    <t>TOTAL_VT_POW.0</t>
  </si>
  <si>
    <t>TOTAL_VMI_POW.0</t>
  </si>
  <si>
    <t>Volume/Weight: The volume and weight parameters of a single product are only for your reference and cannot be used for freight calculation. To calculate freight, submit for volume estimation.</t>
  </si>
  <si>
    <t>totalstatistics.1,productcfgid.562944364,locationid366835132,</t>
  </si>
  <si>
    <t>totalstatistics.1,productcfgid.562944576,locationid366835132,</t>
  </si>
  <si>
    <t>totalstatistics.1,productcfgid.562944876,locationid366835132,</t>
  </si>
  <si>
    <t>totalstatistics.1,</t>
  </si>
  <si>
    <t>These Statistics contain the number of the configs.</t>
  </si>
  <si>
    <t>COL_SALECODE.0</t>
  </si>
  <si>
    <t>COL_MODEL.0</t>
  </si>
  <si>
    <t>COL_UNIT_QTY.0</t>
  </si>
  <si>
    <t>COL_BETAREMARK.0</t>
  </si>
  <si>
    <t>sitecfgid.562944364_366835132,productcfgid.562944364,cfgmodeltypeid.1,productid.145396507,locationid.366835132,</t>
  </si>
  <si>
    <t>sitecfgid.562944364_366835132,productcfgid.562944364,cfgmodeltypeid.1,productid.145396507,locationid.366835132,productid.145396507,subnetid.null,equipExtId.2</t>
  </si>
  <si>
    <t>sitecfgid.562944364_366835132,productcfgid.562944364,cfgmodeltypeid.1,productid.145396507,locationid.366835132,productid.145396507,subnetid.null,sbomid2.25113890,fathersbomid.0,null</t>
  </si>
  <si>
    <t>1.1</t>
  </si>
  <si>
    <t>sitecfgid.562944364_366835132,productcfgid.562944364,cfgmodeltypeid.1,productid.145396507,locationid.366835132,productid.145396507,subnetid.null,sbomid3.59744521,fathersbomid.25113890,uniqueId.1679.9,productid.145396507,producttypeid.0,partnumber.50087862,erpid.1100444607,discountcategoryid.13,multidiscountcategoryid.13_16799,desc.-2012567206,isquoteleaf.1,isquoteitem.1</t>
  </si>
  <si>
    <t>sitecfgid.562944364_366835132,productcfgid.562944364,cfgmodeltypeid.1,productid.145396507,locationid.366835132,productid.145396507,subnetid.null,blank.1,isblank.1</t>
  </si>
  <si>
    <t>sitecfgid.562944576_366835132,productcfgid.562944576,cfgmodeltypeid.1,productid.145396551,locationid.366835132,</t>
  </si>
  <si>
    <t>sitecfgid.562944576_366835132,productcfgid.562944576,cfgmodeltypeid.1,productid.145396551,locationid.366835132,productid.145396551,subnetid.null,equipExtId.2</t>
  </si>
  <si>
    <t>2</t>
  </si>
  <si>
    <t>sitecfgid.562944576_366835132,productcfgid.562944576,cfgmodeltypeid.1,productid.145396551,locationid.366835132,productid.145396551,subnetid.null,sbomid2.25113890,fathersbomid.0,null</t>
  </si>
  <si>
    <t>2.1</t>
  </si>
  <si>
    <t>sitecfgid.562944576_366835132,productcfgid.562944576,cfgmodeltypeid.1,productid.145396551,locationid.366835132,productid.145396551,subnetid.null,sbomid3.59744869,fathersbomid.25113890,uniqueId.1868.3,productid.145396551,producttypeid.0,partnumber.50087881,erpid.1100465685,discountcategoryid.13,multidiscountcategoryid.13_18683000000000002,desc.-1585874180,isquoteleaf.1,isquoteitem.1</t>
  </si>
  <si>
    <t>sitecfgid.562944576_366835132,productcfgid.562944576,cfgmodeltypeid.1,productid.145396551,locationid.366835132,productid.145396551,subnetid.null,blank.1,isblank.1</t>
  </si>
  <si>
    <t>sitecfgid.562944876_366835132,productcfgid.562944876,cfgmodeltypeid.1,productid.145196376,locationid.366835132,</t>
  </si>
  <si>
    <t>sitecfgid.562944876_366835132,productcfgid.562944876,cfgmodeltypeid.1,productid.145196376,locationid.366835132,productid.145196376,subnetid.null,equipExtId.2</t>
  </si>
  <si>
    <t>3</t>
  </si>
  <si>
    <t>sitecfgid.562944876_366835132,productcfgid.562944876,cfgmodeltypeid.1,productid.145196376,locationid.366835132,productid.145196376,subnetid.null,sbomid2.54990887,fathersbomid.0,null</t>
  </si>
  <si>
    <t>3.1</t>
  </si>
  <si>
    <t>sitecfgid.562944876_366835132,productcfgid.562944876,cfgmodeltypeid.1,productid.145196376,locationid.366835132,productid.145196376,subnetid.null,sbomid3.54991344,fathersbomid.54990887,uniqueId.471.0,productid.145196376,producttypeid.0,partnumber.88035WEY,erpid.1001465269,discountcategoryid.57,multidiscountcategoryid.57_4710,desc.-159515673,isquoteleaf.1,isquoteitem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</si>
</sst>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#0.000;[Red]\-###0.000"/>
    <numFmt numFmtId="177" formatCode="###0.00;[Red]\-###0.00"/>
    <numFmt numFmtId="178" formatCode="#,##0.00;[Red]\-#,##0.00"/>
    <numFmt numFmtId="179" formatCode="0_ ;[Red]\-0\ "/>
  </numFmts>
  <fonts count="6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"/>
      <name val="null"/>
      <family val="2"/>
    </font>
    <font>
      <sz val="9"/>
      <name val="FangSong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Continuous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176" fontId="1" fillId="0" borderId="4" xfId="0" applyNumberFormat="1" applyFont="1" applyBorder="1" applyAlignment="1" applyProtection="1">
      <alignment horizontal="right" vertical="center" shrinkToFit="1"/>
      <protection locked="0"/>
    </xf>
    <xf numFmtId="177" fontId="1" fillId="0" borderId="4" xfId="0" applyNumberFormat="1" applyFont="1" applyBorder="1" applyAlignment="1" applyProtection="1">
      <alignment horizontal="right" vertical="center" shrinkToFit="1"/>
      <protection locked="0"/>
    </xf>
    <xf numFmtId="177" fontId="1" fillId="0" borderId="5" xfId="0" applyNumberFormat="1" applyFont="1" applyBorder="1" applyAlignment="1" applyProtection="1">
      <alignment horizontal="right" vertical="center" shrinkToFit="1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7" xfId="0" applyFont="1" applyFill="1" applyBorder="1" applyAlignment="1" applyProtection="1">
      <alignment horizontal="left" vertical="center" wrapText="1"/>
      <protection locked="0"/>
    </xf>
    <xf numFmtId="176" fontId="2" fillId="2" borderId="7" xfId="0" applyNumberFormat="1" applyFont="1" applyFill="1" applyBorder="1" applyAlignment="1" applyProtection="1">
      <alignment horizontal="right" vertical="center" shrinkToFit="1"/>
      <protection locked="0"/>
    </xf>
    <xf numFmtId="177" fontId="2" fillId="2" borderId="7" xfId="0" applyNumberFormat="1" applyFont="1" applyFill="1" applyBorder="1" applyAlignment="1" applyProtection="1">
      <alignment horizontal="right" vertical="center" shrinkToFit="1"/>
      <protection locked="0"/>
    </xf>
    <xf numFmtId="177" fontId="2" fillId="2" borderId="8" xfId="0" applyNumberFormat="1" applyFont="1" applyFill="1" applyBorder="1" applyAlignment="1" applyProtection="1">
      <alignment horizontal="right" vertical="center" shrinkToFit="1"/>
      <protection locked="0"/>
    </xf>
    <xf numFmtId="0" fontId="0" fillId="0" borderId="1" xfId="0" applyBorder="1" applyAlignment="1" applyProtection="1">
      <protection locked="0"/>
    </xf>
    <xf numFmtId="49" fontId="2" fillId="3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horizontal="left" vertical="center"/>
      <protection locked="0"/>
    </xf>
    <xf numFmtId="49" fontId="2" fillId="2" borderId="3" xfId="0" applyNumberFormat="1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 applyProtection="1">
      <alignment horizontal="left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178" fontId="2" fillId="3" borderId="4" xfId="0" applyNumberFormat="1" applyFont="1" applyFill="1" applyBorder="1" applyAlignment="1" applyProtection="1">
      <alignment vertical="center" shrinkToFit="1"/>
      <protection locked="0"/>
    </xf>
    <xf numFmtId="178" fontId="1" fillId="0" borderId="4" xfId="0" applyNumberFormat="1" applyFont="1" applyBorder="1" applyAlignment="1" applyProtection="1">
      <alignment vertical="center" shrinkToFit="1"/>
      <protection locked="0"/>
    </xf>
    <xf numFmtId="178" fontId="2" fillId="2" borderId="4" xfId="0" applyNumberFormat="1" applyFont="1" applyFill="1" applyBorder="1" applyAlignment="1" applyProtection="1">
      <alignment vertical="center" shrinkToFit="1"/>
      <protection locked="0"/>
    </xf>
    <xf numFmtId="178" fontId="2" fillId="3" borderId="5" xfId="0" applyNumberFormat="1" applyFont="1" applyFill="1" applyBorder="1" applyAlignment="1" applyProtection="1">
      <alignment vertical="center" shrinkToFit="1"/>
      <protection locked="0"/>
    </xf>
    <xf numFmtId="178" fontId="1" fillId="0" borderId="5" xfId="0" applyNumberFormat="1" applyFont="1" applyBorder="1" applyAlignment="1" applyProtection="1">
      <alignment vertical="center" shrinkToFit="1"/>
      <protection locked="0"/>
    </xf>
    <xf numFmtId="178" fontId="2" fillId="2" borderId="5" xfId="0" applyNumberFormat="1" applyFont="1" applyFill="1" applyBorder="1" applyAlignment="1" applyProtection="1">
      <alignment vertical="center" shrinkToFit="1"/>
      <protection locked="0"/>
    </xf>
    <xf numFmtId="49" fontId="2" fillId="2" borderId="6" xfId="0" applyNumberFormat="1" applyFont="1" applyFill="1" applyBorder="1" applyAlignment="1" applyProtection="1">
      <alignment horizontal="left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178" fontId="2" fillId="2" borderId="7" xfId="0" applyNumberFormat="1" applyFont="1" applyFill="1" applyBorder="1" applyAlignment="1" applyProtection="1">
      <alignment vertical="center" shrinkToFit="1"/>
      <protection locked="0"/>
    </xf>
    <xf numFmtId="178" fontId="2" fillId="2" borderId="8" xfId="0" applyNumberFormat="1" applyFont="1" applyFill="1" applyBorder="1" applyAlignment="1" applyProtection="1">
      <alignment vertical="center" shrinkToFi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1" fillId="0" borderId="4" xfId="0" applyNumberFormat="1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179" fontId="2" fillId="0" borderId="4" xfId="0" applyNumberFormat="1" applyFont="1" applyBorder="1" applyAlignment="1" applyProtection="1">
      <alignment horizontal="center" vertical="center"/>
      <protection locked="0"/>
    </xf>
    <xf numFmtId="179" fontId="2" fillId="2" borderId="4" xfId="0" applyNumberFormat="1" applyFont="1" applyFill="1" applyBorder="1" applyAlignment="1" applyProtection="1">
      <alignment horizontal="center" vertical="center"/>
      <protection locked="0"/>
    </xf>
    <xf numFmtId="179" fontId="2" fillId="3" borderId="4" xfId="0" applyNumberFormat="1" applyFont="1" applyFill="1" applyBorder="1" applyAlignment="1" applyProtection="1">
      <alignment horizontal="center" vertical="center"/>
      <protection locked="0"/>
    </xf>
    <xf numFmtId="179" fontId="1" fillId="0" borderId="4" xfId="0" applyNumberFormat="1" applyFont="1" applyBorder="1" applyAlignment="1" applyProtection="1">
      <alignment horizontal="center" vertical="center"/>
      <protection locked="0"/>
    </xf>
    <xf numFmtId="178" fontId="2" fillId="0" borderId="4" xfId="0" applyNumberFormat="1" applyFont="1" applyBorder="1" applyAlignment="1" applyProtection="1">
      <alignment vertical="center" shrinkToFit="1"/>
      <protection locked="0"/>
    </xf>
    <xf numFmtId="178" fontId="2" fillId="0" borderId="5" xfId="0" applyNumberFormat="1" applyFont="1" applyBorder="1" applyAlignment="1" applyProtection="1">
      <alignment vertical="center" shrinkToFit="1"/>
      <protection locked="0"/>
    </xf>
    <xf numFmtId="0" fontId="4" fillId="0" borderId="0" xfId="0" applyFont="1" applyProtection="1">
      <alignment vertical="center"/>
      <protection locked="0"/>
    </xf>
    <xf numFmtId="49" fontId="1" fillId="0" borderId="6" xfId="0" applyNumberFormat="1" applyFont="1" applyBorder="1" applyAlignment="1" applyProtection="1">
      <alignment horizontal="left" vertical="center"/>
      <protection locked="0"/>
    </xf>
    <xf numFmtId="49" fontId="1" fillId="0" borderId="7" xfId="0" applyNumberFormat="1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179" fontId="1" fillId="0" borderId="7" xfId="0" applyNumberFormat="1" applyFont="1" applyBorder="1" applyAlignment="1" applyProtection="1">
      <alignment horizontal="center" vertical="center"/>
      <protection locked="0"/>
    </xf>
    <xf numFmtId="178" fontId="1" fillId="0" borderId="7" xfId="0" applyNumberFormat="1" applyFont="1" applyBorder="1" applyAlignment="1" applyProtection="1">
      <alignment vertical="center" shrinkToFit="1"/>
      <protection locked="0"/>
    </xf>
    <xf numFmtId="178" fontId="1" fillId="0" borderId="8" xfId="0" applyNumberFormat="1" applyFont="1" applyBorder="1" applyAlignment="1" applyProtection="1">
      <alignment vertical="center" shrinkToFi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49" fontId="2" fillId="0" borderId="4" xfId="0" applyNumberFormat="1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left" vertical="center" wrapText="1"/>
      <protection locked="0"/>
    </xf>
    <xf numFmtId="49" fontId="2" fillId="3" borderId="4" xfId="0" applyNumberFormat="1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 applyProtection="1">
      <alignment horizontal="left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3</xdr:col>
      <xdr:colOff>48450</xdr:colOff>
      <xdr:row>5</xdr:row>
      <xdr:rowOff>-10000</xdr:rowOff>
    </xdr:to>
    <xdr:pic>
      <xdr:nvPicPr>
        <xdr:cNvPr id="5" name="Picture" descr="Log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5</xdr:row>
      <xdr:rowOff>-10000</xdr:rowOff>
    </xdr:to>
    <xdr:pic>
      <xdr:nvPicPr>
        <xdr:cNvPr id="4" name="Picture" descr="Log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5</xdr:row>
      <xdr:rowOff>-10000</xdr:rowOff>
    </xdr:to>
    <xdr:pic>
      <xdr:nvPicPr>
        <xdr:cNvPr id="6" name="Picture" descr="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4"/>
  <sheetViews>
    <sheetView topLeftCell="B2" workbookViewId="0"/>
  </sheetViews>
  <sheetFormatPr baseColWidth="10" defaultColWidth="9.1640625" defaultRowHeight="15" outlineLevelRow="1"/>
  <cols>
    <col min="1" max="1" width="2" hidden="1" customWidth="1"/>
    <col min="2" max="2" width="2" customWidth="1"/>
    <col min="3" max="3" width="5.6640625" customWidth="1"/>
    <col min="4" max="4" width="28" customWidth="1"/>
    <col min="5" max="5" width="5.6640625" customWidth="1"/>
    <col min="6" max="6" width="12" customWidth="1"/>
    <col min="7" max="7" width="14.5" customWidth="1"/>
  </cols>
  <sheetData>
    <row r="1" spans="1:7" ht="12.75" hidden="1" customHeight="1"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 ht="12.75" customHeight="1"/>
    <row r="3" spans="1:7" ht="12.75" customHeight="1"/>
    <row r="4" spans="1:7" ht="12.75" customHeight="1"/>
    <row r="5" spans="1:7" ht="12.75" customHeight="1"/>
    <row r="6" spans="1:7" ht="12.75" customHeight="1">
      <c r="C6" s="14"/>
      <c r="D6" s="14"/>
      <c r="E6" s="14"/>
      <c r="F6" s="14"/>
      <c r="G6" s="14"/>
    </row>
    <row r="7" spans="1:7" ht="12.75" customHeight="1"/>
    <row r="8" spans="1:7" ht="12.75" customHeight="1"/>
    <row r="9" spans="1:7" ht="24" customHeight="1">
      <c r="C9" s="1" t="s">
        <v>15</v>
      </c>
      <c r="D9" s="1" t="s">
        <v>1</v>
      </c>
      <c r="E9" s="1" t="s">
        <v>16</v>
      </c>
      <c r="F9" s="1" t="str">
        <f>IF(QuoteType="Embedded","Unit Price
("&amp;QF_SYS_CURRENCY1&amp;IF(QF_SYS_TRADETERMDESC1="","",IF(QF_SYS_CURRENCY1="",""," "))&amp;QF_SYS_TRADETERMDESC1&amp;IF(QF_SYS_DESTINATION1="","",IF(QF_SYS_TRADETERMDESC1="",IF(QF_SYS_CURRENCY1="",""," ")," "))&amp;QF_SYS_DESTINATION1&amp;")","Unit Price
("&amp;QF_SYS_CURRENCY1&amp;")")</f>
        <v>Unit Price
(USD EXW MACAU_Hong Kong SAR China)</v>
      </c>
      <c r="G9" s="1" t="str">
        <f>IF(QuoteType="Embedded","Total Price
("&amp;QF_SYS_CURRENCY1&amp;IF(QF_SYS_TRADETERMDESC1="","",IF(QF_SYS_CURRENCY1="",""," "))&amp;QF_SYS_TRADETERMDESC1&amp;IF(QF_SYS_DESTINATION1="","",IF(QF_SYS_TRADETERMDESC1="",IF(QF_SYS_CURRENCY1="",""," ")," "))&amp;QF_SYS_DESTINATION1&amp;")","Total Price
("&amp;QF_SYS_CURRENCY1&amp;")")</f>
        <v>Total Price
(USD EXW MACAU_Hong Kong SAR China)</v>
      </c>
    </row>
    <row r="10" spans="1:7" ht="13">
      <c r="A10" t="s">
        <v>44</v>
      </c>
      <c r="C10" s="15" t="s">
        <v>45</v>
      </c>
      <c r="D10" s="18" t="s">
        <v>10</v>
      </c>
      <c r="E10" s="19"/>
      <c r="F10" s="22"/>
      <c r="G10" s="25">
        <f>G11+G12+G13</f>
        <v>32000</v>
      </c>
    </row>
    <row r="11" spans="1:7" ht="13" outlineLevel="1">
      <c r="A11" t="s">
        <v>46</v>
      </c>
      <c r="C11" s="16"/>
      <c r="D11" s="5" t="s">
        <v>11</v>
      </c>
      <c r="E11" s="20">
        <v>250</v>
      </c>
      <c r="F11" s="23">
        <f>IFERROR(G11/E11,0)</f>
        <v>53.5</v>
      </c>
      <c r="G11" s="26">
        <f>AllInOne!I13*AllInOne!H13</f>
        <v>13375</v>
      </c>
    </row>
    <row r="12" spans="1:7" ht="13" outlineLevel="1">
      <c r="A12" t="s">
        <v>47</v>
      </c>
      <c r="C12" s="16"/>
      <c r="D12" s="5" t="s">
        <v>12</v>
      </c>
      <c r="E12" s="20">
        <v>250</v>
      </c>
      <c r="F12" s="23">
        <f>IFERROR(G12/E12,0)</f>
        <v>59.5</v>
      </c>
      <c r="G12" s="26">
        <f>AllInOne!I18*AllInOne!H18</f>
        <v>14875</v>
      </c>
    </row>
    <row r="13" spans="1:7" ht="13" outlineLevel="1">
      <c r="A13" t="s">
        <v>48</v>
      </c>
      <c r="C13" s="16"/>
      <c r="D13" s="5" t="s">
        <v>13</v>
      </c>
      <c r="E13" s="20">
        <v>1</v>
      </c>
      <c r="F13" s="23">
        <f>IFERROR(G13/E13,0)</f>
        <v>3750</v>
      </c>
      <c r="G13" s="26">
        <f>AllInOne!I23*AllInOne!H23</f>
        <v>3750</v>
      </c>
    </row>
    <row r="14" spans="1:7" ht="13">
      <c r="A14" t="s">
        <v>49</v>
      </c>
      <c r="C14" s="28"/>
      <c r="D14" s="10" t="s">
        <v>17</v>
      </c>
      <c r="E14" s="29"/>
      <c r="F14" s="30"/>
      <c r="G14" s="31">
        <f>G10</f>
        <v>32000</v>
      </c>
    </row>
  </sheetData>
  <phoneticPr fontId="5" type="noConversion"/>
  <pageMargins left="0.51181102362204722" right="0.51181102362204722" top="0.51181102362204722" bottom="0.47244094488188981" header="7.874015748031496E-2" footer="0.1968503937007874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16"/>
  <sheetViews>
    <sheetView topLeftCell="B2" workbookViewId="0"/>
  </sheetViews>
  <sheetFormatPr baseColWidth="10" defaultColWidth="9.1640625" defaultRowHeight="15"/>
  <cols>
    <col min="1" max="1" width="2" hidden="1" customWidth="1"/>
    <col min="2" max="2" width="2" customWidth="1"/>
    <col min="3" max="3" width="14.5" customWidth="1"/>
    <col min="4" max="4" width="27.6640625" customWidth="1"/>
    <col min="5" max="9" width="17.1640625" customWidth="1"/>
  </cols>
  <sheetData>
    <row r="1" spans="1:9" ht="12.75" hidden="1" customHeight="1"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</row>
    <row r="2" spans="1:9" ht="12.75" customHeight="1"/>
    <row r="3" spans="1:9" ht="12.75" customHeight="1"/>
    <row r="4" spans="1:9" ht="12.75" customHeight="1"/>
    <row r="5" spans="1:9" ht="12.75" customHeight="1"/>
    <row r="6" spans="1:9" ht="12.75" customHeight="1">
      <c r="C6" s="14"/>
      <c r="D6" s="14"/>
      <c r="E6" s="14"/>
      <c r="F6" s="14"/>
      <c r="G6" s="14"/>
      <c r="H6" s="14"/>
      <c r="I6" s="14"/>
    </row>
    <row r="7" spans="1:9" ht="12.75" customHeight="1">
      <c r="C7" t="s">
        <v>57</v>
      </c>
    </row>
    <row r="8" spans="1:9" ht="12.75" customHeight="1"/>
    <row r="9" spans="1:9" ht="30" customHeight="1">
      <c r="C9" s="50" t="s">
        <v>0</v>
      </c>
      <c r="D9" s="50" t="s">
        <v>1</v>
      </c>
      <c r="E9" s="2" t="s">
        <v>2</v>
      </c>
      <c r="F9" s="2" t="s">
        <v>4</v>
      </c>
      <c r="G9" s="51" t="s">
        <v>6</v>
      </c>
      <c r="H9" s="51"/>
      <c r="I9" s="51"/>
    </row>
    <row r="10" spans="1:9" ht="39">
      <c r="C10" s="50"/>
      <c r="D10" s="50"/>
      <c r="E10" s="3" t="s">
        <v>3</v>
      </c>
      <c r="F10" s="3" t="s">
        <v>5</v>
      </c>
      <c r="G10" s="3" t="s">
        <v>7</v>
      </c>
      <c r="H10" s="3" t="s">
        <v>8</v>
      </c>
      <c r="I10" s="3" t="s">
        <v>9</v>
      </c>
    </row>
    <row r="11" spans="1:9" ht="13">
      <c r="A11" t="s">
        <v>58</v>
      </c>
      <c r="C11" s="4" t="s">
        <v>10</v>
      </c>
      <c r="D11" s="5" t="s">
        <v>11</v>
      </c>
      <c r="E11" s="6">
        <v>0.25</v>
      </c>
      <c r="F11" s="6">
        <v>113.75</v>
      </c>
      <c r="G11" s="7">
        <v>2350</v>
      </c>
      <c r="H11" s="7">
        <v>1825</v>
      </c>
      <c r="I11" s="8">
        <v>0</v>
      </c>
    </row>
    <row r="12" spans="1:9" ht="13">
      <c r="A12" t="s">
        <v>59</v>
      </c>
      <c r="C12" s="4" t="s">
        <v>10</v>
      </c>
      <c r="D12" s="5" t="s">
        <v>12</v>
      </c>
      <c r="E12" s="6">
        <v>0.25</v>
      </c>
      <c r="F12" s="6">
        <v>57.5</v>
      </c>
      <c r="G12" s="7">
        <v>2350</v>
      </c>
      <c r="H12" s="7">
        <v>1825</v>
      </c>
      <c r="I12" s="8">
        <v>0</v>
      </c>
    </row>
    <row r="13" spans="1:9" ht="13">
      <c r="A13" t="s">
        <v>60</v>
      </c>
      <c r="C13" s="4" t="s">
        <v>10</v>
      </c>
      <c r="D13" s="5" t="s">
        <v>13</v>
      </c>
      <c r="E13" s="6">
        <v>0</v>
      </c>
      <c r="F13" s="6">
        <v>0</v>
      </c>
      <c r="G13" s="7">
        <v>0</v>
      </c>
      <c r="H13" s="7">
        <v>0</v>
      </c>
      <c r="I13" s="8">
        <v>0</v>
      </c>
    </row>
    <row r="14" spans="1:9" ht="13">
      <c r="A14" t="s">
        <v>61</v>
      </c>
      <c r="C14" s="9"/>
      <c r="D14" s="10" t="s">
        <v>14</v>
      </c>
      <c r="E14" s="11">
        <f>E11+E12+E13</f>
        <v>0.5</v>
      </c>
      <c r="F14" s="11">
        <f>F11+F12+F13</f>
        <v>171.25</v>
      </c>
      <c r="G14" s="12">
        <f>G11+G12+G13</f>
        <v>4700</v>
      </c>
      <c r="H14" s="12">
        <f>H11+H12+H13</f>
        <v>3650</v>
      </c>
      <c r="I14" s="13">
        <f>I11+I12+I13</f>
        <v>0</v>
      </c>
    </row>
    <row r="16" spans="1:9" ht="13">
      <c r="C16" t="s">
        <v>62</v>
      </c>
    </row>
  </sheetData>
  <mergeCells count="3">
    <mergeCell ref="C9:C10"/>
    <mergeCell ref="D9:D10"/>
    <mergeCell ref="G9:I9"/>
  </mergeCells>
  <phoneticPr fontId="5" type="noConversion"/>
  <pageMargins left="0.51181102362204722" right="0.51181102362204722" top="0.51181102362204722" bottom="0.47244094488188981" header="7.874015748031496E-2" footer="0.1968503937007874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24"/>
  <sheetViews>
    <sheetView tabSelected="1" topLeftCell="B2" workbookViewId="0"/>
  </sheetViews>
  <sheetFormatPr baseColWidth="10" defaultColWidth="9.1640625" defaultRowHeight="15" outlineLevelRow="2"/>
  <cols>
    <col min="1" max="1" width="2" hidden="1" customWidth="1"/>
    <col min="2" max="2" width="2" customWidth="1"/>
    <col min="3" max="3" width="7.6640625" customWidth="1"/>
    <col min="4" max="4" width="13.6640625" customWidth="1"/>
    <col min="5" max="5" width="19.33203125" customWidth="1"/>
    <col min="6" max="6" width="34.83203125" customWidth="1"/>
    <col min="7" max="7" width="9.1640625" customWidth="1"/>
    <col min="8" max="8" width="10" customWidth="1"/>
    <col min="9" max="10" width="14.5" customWidth="1"/>
  </cols>
  <sheetData>
    <row r="1" spans="1:11" ht="12.75" hidden="1" customHeight="1">
      <c r="C1" t="s">
        <v>39</v>
      </c>
      <c r="D1" t="s">
        <v>63</v>
      </c>
      <c r="E1" t="s">
        <v>64</v>
      </c>
      <c r="F1" t="s">
        <v>40</v>
      </c>
      <c r="G1" t="s">
        <v>65</v>
      </c>
      <c r="H1" t="s">
        <v>41</v>
      </c>
      <c r="I1" t="s">
        <v>42</v>
      </c>
      <c r="J1" t="s">
        <v>43</v>
      </c>
      <c r="K1" t="s">
        <v>66</v>
      </c>
    </row>
    <row r="2" spans="1:11" ht="12.75" customHeight="1"/>
    <row r="3" spans="1:11" ht="12.75" customHeight="1"/>
    <row r="4" spans="1:11" ht="12.75" customHeight="1"/>
    <row r="5" spans="1:11" ht="12.75" customHeight="1"/>
    <row r="6" spans="1:11" ht="12.75" customHeight="1">
      <c r="C6" s="14"/>
      <c r="D6" s="14"/>
      <c r="E6" s="14"/>
      <c r="F6" s="14"/>
      <c r="G6" s="14"/>
      <c r="H6" s="14"/>
      <c r="I6" s="14"/>
      <c r="J6" s="14"/>
    </row>
    <row r="7" spans="1:11" ht="12.75" customHeight="1"/>
    <row r="8" spans="1:11" ht="12.75" customHeight="1"/>
    <row r="9" spans="1:11" ht="30" customHeight="1">
      <c r="C9" s="1" t="s">
        <v>15</v>
      </c>
      <c r="D9" s="1" t="s">
        <v>18</v>
      </c>
      <c r="E9" s="1" t="s">
        <v>19</v>
      </c>
      <c r="F9" s="1" t="s">
        <v>20</v>
      </c>
      <c r="G9" s="1" t="s">
        <v>21</v>
      </c>
      <c r="H9" s="1" t="s">
        <v>16</v>
      </c>
      <c r="I9" s="1" t="str">
        <f>IF(QuoteType="Embedded","Unit Price
("&amp;QF_SYS_CURRENCY1&amp;IF(QF_SYS_TRADETERMDESC1="","",IF(QF_SYS_CURRENCY1="",""," "))&amp;QF_SYS_TRADETERMDESC1&amp;IF(QF_SYS_DESTINATION1="","",IF(QF_SYS_TRADETERMDESC1="",IF(QF_SYS_CURRENCY1="",""," ")," "))&amp;QF_SYS_DESTINATION1&amp;")","Unit Price
("&amp;QF_SYS_CURRENCY1&amp;")")</f>
        <v>Unit Price
(USD EXW MACAU_Hong Kong SAR China)</v>
      </c>
      <c r="J9" s="1" t="str">
        <f>IF(QuoteType="Embedded","Total Price
("&amp;QF_SYS_CURRENCY1&amp;IF(QF_SYS_TRADETERMDESC1="","",IF(QF_SYS_CURRENCY1="",""," "))&amp;QF_SYS_TRADETERMDESC1&amp;IF(QF_SYS_DESTINATION1="","",IF(QF_SYS_TRADETERMDESC1="",IF(QF_SYS_CURRENCY1="",""," ")," "))&amp;QF_SYS_DESTINATION1&amp;")","Total Price
("&amp;QF_SYS_CURRENCY1&amp;")")</f>
        <v>Total Price
(USD EXW MACAU_Hong Kong SAR China)</v>
      </c>
      <c r="K9" s="32" t="s">
        <v>22</v>
      </c>
    </row>
    <row r="10" spans="1:11" ht="13">
      <c r="A10" t="s">
        <v>67</v>
      </c>
      <c r="C10" s="33"/>
      <c r="D10" s="52" t="s">
        <v>23</v>
      </c>
      <c r="E10" s="52"/>
      <c r="F10" s="53"/>
      <c r="G10" s="35"/>
      <c r="H10" s="36"/>
      <c r="I10" s="40"/>
      <c r="J10" s="41"/>
      <c r="K10" s="42"/>
    </row>
    <row r="11" spans="1:11" ht="13">
      <c r="A11" t="s">
        <v>68</v>
      </c>
      <c r="C11" s="17" t="s">
        <v>45</v>
      </c>
      <c r="D11" s="54" t="s">
        <v>24</v>
      </c>
      <c r="E11" s="54" t="s">
        <v>24</v>
      </c>
      <c r="F11" s="55"/>
      <c r="G11" s="21"/>
      <c r="H11" s="37">
        <v>250</v>
      </c>
      <c r="I11" s="24">
        <f>IF(OR(H11="",J11=""),"",J11/IF(H11=0,1,H11))</f>
        <v>53.5</v>
      </c>
      <c r="J11" s="27">
        <f>J12</f>
        <v>13375</v>
      </c>
      <c r="K11" s="42"/>
    </row>
    <row r="12" spans="1:11" ht="13" outlineLevel="1">
      <c r="A12" t="s">
        <v>69</v>
      </c>
      <c r="C12" s="15" t="s">
        <v>70</v>
      </c>
      <c r="D12" s="56" t="s">
        <v>25</v>
      </c>
      <c r="E12" s="56" t="s">
        <v>25</v>
      </c>
      <c r="F12" s="57"/>
      <c r="G12" s="19"/>
      <c r="H12" s="38"/>
      <c r="I12" s="22"/>
      <c r="J12" s="25">
        <f>SUBTOTAL(9,J13:J13)</f>
        <v>13375</v>
      </c>
      <c r="K12" s="42"/>
    </row>
    <row r="13" spans="1:11" ht="26" outlineLevel="2">
      <c r="A13" t="s">
        <v>71</v>
      </c>
      <c r="C13" s="16"/>
      <c r="D13" s="34" t="s">
        <v>26</v>
      </c>
      <c r="E13" s="5" t="s">
        <v>27</v>
      </c>
      <c r="F13" s="5" t="s">
        <v>28</v>
      </c>
      <c r="G13" s="20">
        <v>1</v>
      </c>
      <c r="H13" s="39">
        <f>G13*H11</f>
        <v>250</v>
      </c>
      <c r="I13" s="23">
        <v>53.5</v>
      </c>
      <c r="J13" s="26">
        <f>I13*H13</f>
        <v>13375</v>
      </c>
      <c r="K13" s="42"/>
    </row>
    <row r="14" spans="1:11" ht="13">
      <c r="A14" t="s">
        <v>72</v>
      </c>
      <c r="C14" s="16"/>
      <c r="D14" s="34"/>
      <c r="E14" s="5"/>
      <c r="F14" s="5"/>
      <c r="G14" s="20"/>
      <c r="H14" s="39"/>
      <c r="I14" s="23"/>
      <c r="J14" s="26"/>
      <c r="K14" s="42"/>
    </row>
    <row r="15" spans="1:11" ht="13">
      <c r="A15" t="s">
        <v>73</v>
      </c>
      <c r="C15" s="33"/>
      <c r="D15" s="52" t="s">
        <v>29</v>
      </c>
      <c r="E15" s="52"/>
      <c r="F15" s="53"/>
      <c r="G15" s="35"/>
      <c r="H15" s="36"/>
      <c r="I15" s="40"/>
      <c r="J15" s="41"/>
      <c r="K15" s="42"/>
    </row>
    <row r="16" spans="1:11" ht="13">
      <c r="A16" t="s">
        <v>74</v>
      </c>
      <c r="C16" s="17" t="s">
        <v>75</v>
      </c>
      <c r="D16" s="54" t="s">
        <v>24</v>
      </c>
      <c r="E16" s="54" t="s">
        <v>24</v>
      </c>
      <c r="F16" s="55"/>
      <c r="G16" s="21"/>
      <c r="H16" s="37">
        <v>250</v>
      </c>
      <c r="I16" s="24">
        <f>IF(OR(H16="",J16=""),"",J16/IF(H16=0,1,H16))</f>
        <v>59.5</v>
      </c>
      <c r="J16" s="27">
        <f>J17</f>
        <v>14875</v>
      </c>
      <c r="K16" s="42"/>
    </row>
    <row r="17" spans="1:11" ht="13" outlineLevel="1">
      <c r="A17" t="s">
        <v>76</v>
      </c>
      <c r="C17" s="15" t="s">
        <v>77</v>
      </c>
      <c r="D17" s="56" t="s">
        <v>25</v>
      </c>
      <c r="E17" s="56" t="s">
        <v>25</v>
      </c>
      <c r="F17" s="57"/>
      <c r="G17" s="19"/>
      <c r="H17" s="38"/>
      <c r="I17" s="22"/>
      <c r="J17" s="25">
        <f>SUBTOTAL(9,J18:J18)</f>
        <v>14875</v>
      </c>
      <c r="K17" s="42"/>
    </row>
    <row r="18" spans="1:11" ht="26" outlineLevel="2">
      <c r="A18" t="s">
        <v>78</v>
      </c>
      <c r="C18" s="16"/>
      <c r="D18" s="34" t="s">
        <v>30</v>
      </c>
      <c r="E18" s="5" t="s">
        <v>31</v>
      </c>
      <c r="F18" s="5" t="s">
        <v>32</v>
      </c>
      <c r="G18" s="20">
        <v>1</v>
      </c>
      <c r="H18" s="39">
        <f>G18*H16</f>
        <v>250</v>
      </c>
      <c r="I18" s="23">
        <v>59.5</v>
      </c>
      <c r="J18" s="26">
        <f>I18*H18</f>
        <v>14875</v>
      </c>
      <c r="K18" s="42"/>
    </row>
    <row r="19" spans="1:11" ht="13">
      <c r="A19" t="s">
        <v>79</v>
      </c>
      <c r="C19" s="16"/>
      <c r="D19" s="34"/>
      <c r="E19" s="5"/>
      <c r="F19" s="5"/>
      <c r="G19" s="20"/>
      <c r="H19" s="39"/>
      <c r="I19" s="23"/>
      <c r="J19" s="26"/>
      <c r="K19" s="42"/>
    </row>
    <row r="20" spans="1:11" ht="13">
      <c r="A20" t="s">
        <v>80</v>
      </c>
      <c r="C20" s="33"/>
      <c r="D20" s="52" t="s">
        <v>33</v>
      </c>
      <c r="E20" s="52"/>
      <c r="F20" s="53"/>
      <c r="G20" s="35"/>
      <c r="H20" s="36"/>
      <c r="I20" s="40"/>
      <c r="J20" s="41"/>
      <c r="K20" s="42"/>
    </row>
    <row r="21" spans="1:11" ht="13">
      <c r="A21" t="s">
        <v>81</v>
      </c>
      <c r="C21" s="17" t="s">
        <v>82</v>
      </c>
      <c r="D21" s="54" t="s">
        <v>34</v>
      </c>
      <c r="E21" s="54" t="s">
        <v>34</v>
      </c>
      <c r="F21" s="55"/>
      <c r="G21" s="21"/>
      <c r="H21" s="37">
        <v>1</v>
      </c>
      <c r="I21" s="24">
        <f>IF(OR(H21="",J21=""),"",J21/IF(H21=0,1,H21))</f>
        <v>3750</v>
      </c>
      <c r="J21" s="27">
        <f>J22</f>
        <v>3750</v>
      </c>
      <c r="K21" s="42"/>
    </row>
    <row r="22" spans="1:11" ht="13" outlineLevel="1">
      <c r="A22" t="s">
        <v>83</v>
      </c>
      <c r="C22" s="15" t="s">
        <v>84</v>
      </c>
      <c r="D22" s="56" t="s">
        <v>35</v>
      </c>
      <c r="E22" s="56" t="s">
        <v>35</v>
      </c>
      <c r="F22" s="57"/>
      <c r="G22" s="19"/>
      <c r="H22" s="38"/>
      <c r="I22" s="22"/>
      <c r="J22" s="25">
        <f>SUBTOTAL(9,J23:J23)</f>
        <v>3750</v>
      </c>
      <c r="K22" s="42"/>
    </row>
    <row r="23" spans="1:11" ht="26" outlineLevel="2">
      <c r="A23" t="s">
        <v>85</v>
      </c>
      <c r="C23" s="43"/>
      <c r="D23" s="44" t="s">
        <v>36</v>
      </c>
      <c r="E23" s="45" t="s">
        <v>37</v>
      </c>
      <c r="F23" s="45" t="s">
        <v>38</v>
      </c>
      <c r="G23" s="46">
        <v>250</v>
      </c>
      <c r="H23" s="47">
        <f>G23*H21</f>
        <v>250</v>
      </c>
      <c r="I23" s="48">
        <v>15</v>
      </c>
      <c r="J23" s="49">
        <f>I23*H23</f>
        <v>3750</v>
      </c>
      <c r="K23" s="42"/>
    </row>
    <row r="24" spans="1:11" ht="13"/>
  </sheetData>
  <mergeCells count="9">
    <mergeCell ref="D17:F17"/>
    <mergeCell ref="D20:F20"/>
    <mergeCell ref="D21:F21"/>
    <mergeCell ref="D22:F22"/>
    <mergeCell ref="D10:F10"/>
    <mergeCell ref="D11:F11"/>
    <mergeCell ref="D12:F12"/>
    <mergeCell ref="D15:F15"/>
    <mergeCell ref="D16:F16"/>
  </mergeCells>
  <phoneticPr fontId="5" type="noConversion"/>
  <pageMargins left="0.51181102362204722" right="0.51181102362204722" top="0.51181102362204722" bottom="0.47244094488188981" header="7.874015748031496E-2" footer="0.1968503937007874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8</vt:i4>
      </vt:variant>
    </vt:vector>
  </HeadingPairs>
  <TitlesOfParts>
    <vt:vector size="11" baseType="lpstr">
      <vt:lpstr>Summary</vt:lpstr>
      <vt:lpstr>Statistics</vt:lpstr>
      <vt:lpstr>AllInOne</vt:lpstr>
      <vt:lpstr>AllInOne!CFGAREA</vt:lpstr>
      <vt:lpstr>Statistics!CFGAREA</vt:lpstr>
      <vt:lpstr>Summary!CFGAREA</vt:lpstr>
      <vt:lpstr>AllInOne!Print_Area</vt:lpstr>
      <vt:lpstr>Summary!Print_Area</vt:lpstr>
      <vt:lpstr>AllInOne!Print_Titles</vt:lpstr>
      <vt:lpstr>Summary!Print_Titles</vt:lpstr>
      <vt:lpstr>Statistics!statistics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2025-07-31T03:08:25Z</dcterms:modified>
</cp:coreProperties>
</file>