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ياسر\ذكاء اعمال\"/>
    </mc:Choice>
  </mc:AlternateContent>
  <xr:revisionPtr revIDLastSave="0" documentId="8_{3049A12D-EFE4-4A75-9BFC-8865B16F699C}" xr6:coauthVersionLast="46" xr6:coauthVersionMax="46" xr10:uidLastSave="{00000000-0000-0000-0000-000000000000}"/>
  <bookViews>
    <workbookView xWindow="0" yWindow="0" windowWidth="20490" windowHeight="8940" tabRatio="823" firstSheet="1" activeTab="1" xr2:uid="{00000000-000D-0000-FFFF-FFFF00000000}"/>
  </bookViews>
  <sheets>
    <sheet name="Schedule" sheetId="1" r:id="rId1"/>
    <sheet name="Part-Time Expenses" sheetId="6" r:id="rId2"/>
    <sheet name="Answer Report" sheetId="7" r:id="rId3"/>
    <sheet name="Sensitivity Report" sheetId="8" r:id="rId4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'Part-Time Expenses'!$H$3</definedName>
    <definedName name="solver_opt" localSheetId="0" hidden="1">Schedule!$L$12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L14" i="1" l="1"/>
  <c r="G14" i="1"/>
  <c r="H14" i="1"/>
  <c r="I14" i="1"/>
  <c r="J14" i="1"/>
  <c r="K14" i="1"/>
  <c r="F14" i="1"/>
  <c r="D19" i="1" s="1"/>
  <c r="D21" i="1" s="1"/>
</calcChain>
</file>

<file path=xl/sharedStrings.xml><?xml version="1.0" encoding="utf-8"?>
<sst xmlns="http://schemas.openxmlformats.org/spreadsheetml/2006/main" count="118" uniqueCount="82">
  <si>
    <t>Red Sea Resort and SPA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</si>
  <si>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</si>
  <si>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</si>
  <si>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</si>
  <si>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</si>
  <si>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</si>
  <si>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</si>
  <si>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</si>
  <si>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</si>
  <si>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</si>
  <si>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</si>
  <si>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</si>
  <si>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</si>
  <si>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</si>
  <si>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</si>
  <si>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</si>
  <si>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</si>
  <si>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</si>
  <si>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</si>
  <si>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</si>
  <si>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</si>
  <si>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</si>
  <si>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</si>
  <si>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</si>
  <si>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</si>
  <si>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</si>
  <si>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Needed:</t>
  </si>
  <si>
    <t>Total shifts schedule</t>
  </si>
  <si>
    <t>Pay/Employee/Day:</t>
  </si>
  <si>
    <t>Payroll/Week:</t>
  </si>
  <si>
    <t>Expenses</t>
  </si>
  <si>
    <t>Average Part-time hours</t>
  </si>
  <si>
    <t>Average Hourly Rate</t>
  </si>
  <si>
    <t>Benefit %</t>
  </si>
  <si>
    <t>Total PT Wage Expense</t>
  </si>
  <si>
    <t>Microsoft Excel Answer Report</t>
  </si>
  <si>
    <t>Worksheet: Schedule</t>
  </si>
  <si>
    <t>Report Created:Sat Mar 13 2021 16:53:40 GMT+0300 (التوقيت العربي الرسمي)</t>
  </si>
  <si>
    <t>Result: Solver found a solution.  All constraints and optimality conditions are satisfied.</t>
  </si>
  <si>
    <t>Engine: Standard LP/Quadratic</t>
  </si>
  <si>
    <t>Solution Time: 3 milliseconds</t>
  </si>
  <si>
    <t>Iterations: 5</t>
  </si>
  <si>
    <t>Subproblems: 0</t>
  </si>
  <si>
    <t>Incumbent Solutions: 0</t>
  </si>
  <si>
    <t>Objective Cell (Min)</t>
  </si>
  <si>
    <t>Cell</t>
  </si>
  <si>
    <t>Original Value</t>
  </si>
  <si>
    <t>Final Value</t>
  </si>
  <si>
    <t>Schedule'!$D$21</t>
  </si>
  <si>
    <t>Decision Variable Cells</t>
  </si>
  <si>
    <t>$D$6</t>
  </si>
  <si>
    <t>$D$7</t>
  </si>
  <si>
    <t>$D$8</t>
  </si>
  <si>
    <t>$D$9</t>
  </si>
  <si>
    <t>$D$10</t>
  </si>
  <si>
    <t>$D$11</t>
  </si>
  <si>
    <t>$D$12</t>
  </si>
  <si>
    <t>Constraints</t>
  </si>
  <si>
    <t>Lower Bound</t>
  </si>
  <si>
    <t>Upper Bound</t>
  </si>
  <si>
    <t>Slack</t>
  </si>
  <si>
    <t>$F$14</t>
  </si>
  <si>
    <t>$G$14</t>
  </si>
  <si>
    <t>$H$14</t>
  </si>
  <si>
    <t>$I$14</t>
  </si>
  <si>
    <t>$J$14</t>
  </si>
  <si>
    <t>$K$14</t>
  </si>
  <si>
    <t>Microsoft Excel Sensitivity Report</t>
  </si>
  <si>
    <t>Final</t>
  </si>
  <si>
    <t>Reduced</t>
  </si>
  <si>
    <t>Maximum</t>
  </si>
  <si>
    <t>Minimum</t>
  </si>
  <si>
    <t>Value</t>
  </si>
  <si>
    <t>Cost</t>
  </si>
  <si>
    <t>Objective Coefficient</t>
  </si>
  <si>
    <t>Shadow</t>
  </si>
  <si>
    <t>Constraint</t>
  </si>
  <si>
    <t>Allowable</t>
  </si>
  <si>
    <t>Price</t>
  </si>
  <si>
    <t>R.H.Side</t>
  </si>
  <si>
    <t>Increase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</si>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</sst>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name val="Arial"/>
      <family val="2"/>
    </font>
    <font>
      <i/>
      <sz val="10"/>
      <name val="Arial"/>
      <family val="2"/>
      <scheme val="minor"/>
    </font>
    <font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36"/>
      <color theme="1"/>
      <name val="Calibri (Body)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/>
      <right/>
      <top style="thin">
        <color indexed="22"/>
      </top>
      <bottom style="thick">
        <color indexed="18"/>
      </bottom>
      <diagonal/>
    </border>
    <border>
      <left/>
      <right/>
      <top/>
      <bottom style="thick">
        <color theme="3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1"/>
    <xf numFmtId="0" fontId="2" fillId="0" borderId="0" xfId="1" applyAlignment="1"/>
    <xf numFmtId="1" fontId="2" fillId="0" borderId="0" xfId="1" applyNumberFormat="1" applyAlignment="1"/>
    <xf numFmtId="1" fontId="2" fillId="0" borderId="0" xfId="1" applyNumberFormat="1" applyAlignment="1">
      <alignment horizontal="center"/>
    </xf>
    <xf numFmtId="0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" fontId="2" fillId="0" borderId="0" xfId="1" applyNumberFormat="1" applyFill="1" applyBorder="1" applyAlignment="1">
      <alignment horizontal="center"/>
    </xf>
    <xf numFmtId="1" fontId="2" fillId="0" borderId="0" xfId="1" applyNumberFormat="1" applyBorder="1" applyAlignment="1">
      <alignment horizontal="center"/>
    </xf>
    <xf numFmtId="1" fontId="2" fillId="0" borderId="20" xfId="1" applyNumberFormat="1" applyFill="1" applyBorder="1" applyAlignment="1">
      <alignment horizontal="center"/>
    </xf>
    <xf numFmtId="0" fontId="3" fillId="0" borderId="14" xfId="1" applyNumberFormat="1" applyFont="1" applyFill="1" applyBorder="1" applyAlignment="1">
      <alignment horizontal="left"/>
    </xf>
    <xf numFmtId="0" fontId="3" fillId="0" borderId="15" xfId="1" applyNumberFormat="1" applyFont="1" applyFill="1" applyBorder="1" applyAlignment="1">
      <alignment horizontal="left"/>
    </xf>
    <xf numFmtId="0" fontId="4" fillId="0" borderId="0" xfId="1" applyFont="1" applyAlignment="1"/>
    <xf numFmtId="0" fontId="5" fillId="0" borderId="0" xfId="1" applyNumberFormat="1" applyFont="1" applyAlignment="1">
      <alignment horizontal="right"/>
    </xf>
    <xf numFmtId="0" fontId="5" fillId="0" borderId="0" xfId="1" applyFont="1" applyAlignment="1">
      <alignment horizontal="right"/>
    </xf>
    <xf numFmtId="1" fontId="4" fillId="0" borderId="0" xfId="1" applyNumberFormat="1" applyFont="1" applyFill="1" applyBorder="1" applyAlignment="1">
      <alignment horizontal="center"/>
    </xf>
    <xf numFmtId="1" fontId="4" fillId="0" borderId="11" xfId="1" applyNumberFormat="1" applyFont="1" applyFill="1" applyBorder="1" applyAlignment="1"/>
    <xf numFmtId="1" fontId="4" fillId="0" borderId="1" xfId="1" applyNumberFormat="1" applyFon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" fontId="4" fillId="0" borderId="11" xfId="1" applyNumberFormat="1" applyFont="1" applyFill="1" applyBorder="1" applyAlignment="1">
      <alignment horizontal="center"/>
    </xf>
    <xf numFmtId="1" fontId="4" fillId="0" borderId="12" xfId="1" applyNumberFormat="1" applyFont="1" applyFill="1" applyBorder="1" applyAlignment="1">
      <alignment horizontal="center"/>
    </xf>
    <xf numFmtId="1" fontId="4" fillId="0" borderId="12" xfId="1" applyNumberFormat="1" applyFont="1" applyFill="1" applyBorder="1" applyAlignment="1"/>
    <xf numFmtId="1" fontId="4" fillId="0" borderId="19" xfId="1" applyNumberFormat="1" applyFont="1" applyFill="1" applyBorder="1" applyAlignment="1">
      <alignment horizontal="center"/>
    </xf>
    <xf numFmtId="1" fontId="4" fillId="0" borderId="3" xfId="1" applyNumberFormat="1" applyFont="1" applyFill="1" applyBorder="1" applyAlignment="1"/>
    <xf numFmtId="1" fontId="4" fillId="0" borderId="10" xfId="1" applyNumberFormat="1" applyFont="1" applyFill="1" applyBorder="1" applyAlignment="1">
      <alignment horizontal="center"/>
    </xf>
    <xf numFmtId="1" fontId="4" fillId="0" borderId="9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0" fontId="5" fillId="0" borderId="5" xfId="1" applyNumberFormat="1" applyFont="1" applyFill="1" applyBorder="1" applyAlignment="1">
      <alignment horizontal="left"/>
    </xf>
    <xf numFmtId="0" fontId="5" fillId="0" borderId="13" xfId="1" applyNumberFormat="1" applyFont="1" applyFill="1" applyBorder="1" applyAlignment="1">
      <alignment horizontal="left"/>
    </xf>
    <xf numFmtId="0" fontId="5" fillId="0" borderId="2" xfId="1" applyFont="1" applyFill="1" applyBorder="1" applyAlignment="1"/>
    <xf numFmtId="0" fontId="5" fillId="0" borderId="7" xfId="1" applyNumberFormat="1" applyFont="1" applyFill="1" applyBorder="1" applyAlignment="1">
      <alignment horizontal="center"/>
    </xf>
    <xf numFmtId="0" fontId="5" fillId="0" borderId="6" xfId="1" applyNumberFormat="1" applyFont="1" applyFill="1" applyBorder="1" applyAlignment="1">
      <alignment horizontal="center"/>
    </xf>
    <xf numFmtId="0" fontId="5" fillId="0" borderId="16" xfId="1" applyNumberFormat="1" applyFont="1" applyFill="1" applyBorder="1" applyAlignment="1">
      <alignment horizontal="left"/>
    </xf>
    <xf numFmtId="0" fontId="3" fillId="0" borderId="11" xfId="1" applyFont="1" applyFill="1" applyBorder="1" applyAlignment="1"/>
    <xf numFmtId="0" fontId="5" fillId="0" borderId="17" xfId="1" applyNumberFormat="1" applyFont="1" applyFill="1" applyBorder="1" applyAlignment="1">
      <alignment horizontal="left"/>
    </xf>
    <xf numFmtId="0" fontId="3" fillId="0" borderId="18" xfId="1" applyFont="1" applyFill="1" applyBorder="1" applyAlignment="1"/>
    <xf numFmtId="164" fontId="0" fillId="0" borderId="0" xfId="0" applyNumberFormat="1"/>
    <xf numFmtId="10" fontId="0" fillId="0" borderId="21" xfId="0" applyNumberFormat="1" applyBorder="1"/>
    <xf numFmtId="165" fontId="0" fillId="0" borderId="0" xfId="0" applyNumberFormat="1"/>
    <xf numFmtId="164" fontId="2" fillId="0" borderId="0" xfId="1" applyNumberFormat="1" applyAlignment="1">
      <alignment horizontal="right"/>
    </xf>
    <xf numFmtId="164" fontId="2" fillId="0" borderId="0" xfId="1" applyNumberFormat="1"/>
    <xf numFmtId="0" fontId="6" fillId="0" borderId="0" xfId="0" applyFont="1" applyAlignment="1"/>
    <xf numFmtId="0" fontId="0" fillId="0" borderId="0" xfId="0" applyAlignment="1"/>
    <xf numFmtId="0" fontId="7" fillId="0" borderId="0" xfId="0" applyFont="1"/>
    <xf numFmtId="0" fontId="8" fillId="0" borderId="0" xfId="0" applyFont="1" applyBorder="1"/>
    <xf numFmtId="0" fontId="9" fillId="0" borderId="0" xfId="0" applyFont="1" applyBorder="1"/>
    <xf numFmtId="0" fontId="8" fillId="0" borderId="22" xfId="0" applyFont="1" applyBorder="1"/>
    <xf numFmtId="0" fontId="8" fillId="0" borderId="21" xfId="0" applyFont="1" applyBorder="1"/>
    <xf numFmtId="0" fontId="8" fillId="0" borderId="21" xfId="0" quotePrefix="1" applyFont="1" applyBorder="1"/>
  </cellXfs>
  <cellStyles count="2">
    <cellStyle name="Normal 2" xfId="1" xr:uid="{00000000-0005-0000-0000-000001000000}"/>
    <cellStyle name="عادي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lef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148A8B5-DC6A-45FD-973F-EF037BADAE1D}">
  <we:reference id="wa104100404" version="2.0.0.0" store="ar-SA" storeType="OMEX"/>
  <we:alternateReferences>
    <we:reference id="wa104100404" version="2.0.0.0" store="wa104100404" storeType="OMEX"/>
  </we:alternateReferences>
  <we:properties>
    <we:property name="FS5Y" value="&quot;&quot;"/>
    <we:property name="UniqueID" value="&quot;20212131615636696951&quot;"/>
    <we:property name="CS9aHQ4gHwZpAyAS" value="&quot;fggWSls=&quot;"/>
    <we:property name="CS9aHQ4gHwZpPy0ULjxCMj8iVQ==" value="&quot;Fhw=&quot;"/>
    <we:property name="CS9aHQ4gHwZpASMAFTBe" value="&quot;aA==&quot;"/>
    <we:property name="CS9aHQ4gHwZpPy0ULjxCMjQpVQ==" value="&quot;aw==&quot;"/>
    <we:property name="CS9aHQ4gHwZpPy0ULjxCMio+Vw==" value="&quot;amICSFplQ1I=&quot;"/>
    <we:property name="CS9aHQ4gHwZpPy0ULjxCMikvXg==" value="&quot;aw==&quot;"/>
    <we:property name="CS9aHQ4gHwZpPy0ULjxCMiggSg==" value="&quot;ag==&quot;"/>
    <we:property name="CS9aHQ4gHwZpPy0ULjxCMi4jXg==" value="&quot;amICSQ==&quot;"/>
    <we:property name="CS9aHQ4gHwZpPy0ULjxCMjk6VQ==" value="&quot;amICSFpk&quot;"/>
    <we:property name="CS9aHQ4gHwZpPy0ULjxCMjc/Xg==" value="&quot;ag==&quot;"/>
    <we:property name="CS9aHQ4gHwZpPy0ULjxCMik/SA==" value="&quot;a3wC&quot;"/>
    <we:property name="CS9aHQ4gHwZpPy0ULjxCMig/Vg==" value="&quot;ag==&quot;"/>
    <we:property name="CS9aHQ4gHwZpPy0ULjxCMjc+Rg==" value="&quot;amICT18=&quot;"/>
    <we:property name="CS9aHQ4gHwZpPy0ULjxCMjciWw==" value="&quot;aXw=&quot;"/>
    <we:property name="CS9aHQ4gHwZpPy0ULjxCMiguRA==" value="&quot;aw==&quot;"/>
    <we:property name="CS9aHQ4gHwZpPy0ULjxCMjQ4QA==" value="&quot;aA==&quot;"/>
    <we:property name="CS9aHQ4gHwZpPy0ULjxCMjsvUQ==" value="&quot;amICSFs=&quot;"/>
    <we:property name="CS9aHQ4gHwZpPy0ULjxCMigpQQ==" value="&quot;bw==&quot;"/>
    <we:property name="CS9aHQ4gHwZpPy0ULjxCMjs+QQ==" value="&quot;aw==&quot;"/>
    <we:property name="CS9aHQ4gHwZpPy0ULjxCMik4Uw==" value="&quot;ag==&quot;"/>
    <we:property name="CS9aHQ4gHwZpPy0ULjxCMjcpRg==" value="&quot;aA==&quot;"/>
    <we:property name="CS9aHQ4gHwZpPy0ULjxCMikjUQ==" value="&quot;ag==&quot;"/>
    <we:property name="CS9aHQ4gHwZpPy0ULjxCMjY8Rg==" value="&quot;ag==&quot;"/>
    <we:property name="CS9aHQ4gHwZpPy0ULjxCMjY8Qg==" value="&quot;ag==&quot;"/>
    <we:property name="CS9aHQ4gHwZpPy0ULjxCMj0tQg==" value="&quot;amICSFplQ1I=&quot;"/>
    <we:property name="CS9aHQ4gHwZpPy0ULjxCMjM8QQ==" value="&quot;amILQQ==&quot;"/>
    <we:property name="CS9aHQ4gHwZpPy0ULjxCMjwpUw==" value="&quot;amICSFplQ1I=&quot;"/>
    <we:property name="CS9aHQ4gHwZpPy0ULjxCMjM8Ww==" value="&quot;aw==&quot;"/>
    <we:property name="CS9aHQ4gHwZpPy0ULjxCMjM8Vg==" value="&quot;aQ==&quot;"/>
    <we:property name="CS9aHQ4gHwZpGiMKMThSAT8/" value="&quot;fggWTlBxN0d5fg==&quot;"/>
    <we:property name="CS9aHQ4gHwZpPy0ULjxCMjQ5Xw==" value="&quot;aA==&quot;"/>
    <we:property name="CS9aHQ4gHwZpPy0ULjxCMjYkQUk=" value="&quot;fgoWSV5vVyhsfXY=&quot;"/>
    <we:property name="CS9aHQ4gHwZpPy0ULjxCMigpXkk=" value="&quot;enIPWA==&quot;"/>
    <we:property name="CS9aHQ4gHwZpPy0ULjxCMigkQUk=" value="&quot;fgoWSVxvVyhsfXQ=&quot;"/>
    <we:property name="CS9aHQ4gHwZpPy0ULjxCMjYkQUo=" value="&quot;fggWTlBxN0d5fg==&quot;"/>
    <we:property name="CS9aHQ4gHwZpPy0ULjxCMigpXko=" value="&quot;enIPWA==&quot;"/>
    <we:property name="CS9aHQ4gHwZpPy0ULjxCMigkQUo=" value="&quot;aw==&quot;"/>
    <we:property name="Cj5dHB82B0MFJTpZKzZcGz8+bRYfOA==" value="&quot;aA==&quot;"/>
    <we:property name="Cj5dHB82B0MFJTpZKzZcGz8+bQoPOUI=" value="&quot;enAPWA==&quot;"/>
    <we:property name="Cj5dHB82B0MFJTpZKzZcGz8+bQoPOUE=" value="&quot;enIPWA==&quot;"/>
    <we:property name="Cj5dHB82B0MFJTpZKzZcGz8+bRQCJkI=" value="&quot;fg8WSVtvVyBsfXc=&quot;"/>
    <we:property name="Cj5dHB82B0MFJTpZKzZcGz8+bQoCJkI=" value="&quot;fg4WSVtvVyFsfXc=&quot;"/>
    <we:property name="Cj5dHB82B0MFJTpZKzZcGz8+bRQCJkE=" value="&quot;fggWQVBxNUdx&quot;"/>
    <we:property name="Cj5dHB82B0MFJTpZKzZcGz8+bQoCJkE=" value="&quot;ag==&quot;"/>
    <we:property name="Cj5dHB82B0MFJTpZDjhCBDsuXh0Z" value="&quot;fggWQVBxNUdx&quot;"/>
    <we:property name="Cj5dHB82B0MFJTpZFzta" value="&quot;fggWSVI=&quot;"/>
    <we:property name="Cj5dHB82B0MFJTpZFThIIDMi" value="&quot;aw==&quot;"/>
    <we:property name="Cj5dHB82B0MFJTpZKzZcGz8+bR0EMg==" value="&quot;ag==&quot;"/>
    <we:property name="Cj5dHB82B0MFJTpZKzZcGz8+bRYPMg==" value="&quot;aw==&quot;"/>
    <we:property name="Ci1ADEcBGg4tbAcAKDxeHj8/EwsFOQUGOhMnFj8=" value="&quot;HR51&quot;"/>
    <we:property name="Ci1ADEcBGg4tbAcAKDxeHj8/EzULLT4KJg==" value="&quot;aw==&quot;"/>
    <we:property name="Ci1ADEcBGg4tbAcAKDxeHj8/EzcIPw==" value="&quot;fgAWSVg=&quot;"/>
    <we:property name="Ci1ADEcBGg4tbAcAKDxeHj8/EwsFOQUGOhMsHT8=" value="&quot;aw==&quot;"/>
    <we:property name="Ci1ADEcBGg4tbAcAKDxeHj8/EwsFOQUGOhMyCj0=" value="&quot;amICSFplQ1I=&quot;"/>
    <we:property name="Ci1ADEcBGg4tbAcAKDxeHj8/EwsFOQUGOhMxGzQ=" value="&quot;aw==&quot;"/>
    <we:property name="Ci1ADEcBGg4tbAcAKDxeHj8/EwsFOQUGOhMwFCA=" value="&quot;ag==&quot;"/>
    <we:property name="Ci1ADEcBGg4tbAcAKDxeHj8/EwsFOQUGOhM2FzQ=" value="&quot;amICSQ==&quot;"/>
    <we:property name="Ci1ADEcBGg4tbAcAKDxeHj8/EwsFOQUGOhMhDj8=" value="&quot;amICSFpk&quot;"/>
    <we:property name="Ci1ADEcBGg4tbAcAKDxeHj8/EwsFOQUGOhMvCzQ=" value="&quot;ag==&quot;"/>
    <we:property name="Ci1ADEcBGg4tbAcAKDxeHj8/EwsFOQUGOhMxCyI=" value="&quot;a3wC&quot;"/>
    <we:property name="Ci1ADEcBGg4tbAcAKDxeHj8/EwsFOQUGOhMwCzw=" value="&quot;ag==&quot;"/>
    <we:property name="Ci1ADEcBGg4tbAcAKDxeHj8/EwsFOQUGOhMvCiw=" value="&quot;amICT18=&quot;"/>
    <we:property name="Ci1ADEcBGg4tbAcAKDxeHj8/EwsFOQUGOhMvFjE=" value="&quot;aXw=&quot;"/>
    <we:property name="Ci1ADEcBGg4tbAcAKDxeHj8/EwsFOQUGOhMwGi4=" value="&quot;aw==&quot;"/>
    <we:property name="Ci1ADEcBGg4tbAcAKDxeHj8/EwsFOQUGOhMsDCo=" value="&quot;aA==&quot;"/>
    <we:property name="Ci1ADEcBGg4tbAcAKDxeHj8/EwsFOQUGOhMjGzs=" value="&quot;amICSFs=&quot;"/>
    <we:property name="Ci1ADEcBGg4tbAcAKDxeHj8/EwsFOQUGOhMwHSs=" value="&quot;bw==&quot;"/>
    <we:property name="Ci1ADEcBGg4tbAcAKDxeHj8/EwsFOQUGOhMjCis=" value="&quot;aw==&quot;"/>
    <we:property name="Ci1ADEcBGg4tbAcAKDxeHj8/EwsFOQUGOhMxDDk=" value="&quot;ag==&quot;"/>
    <we:property name="Ci1ADEcBGg4tbAcAKDxeHj8/EwsFOQUGOhMvHSw=" value="&quot;aA==&quot;"/>
    <we:property name="Ci1ADEcBGg4tbAcAKDxeHj8/EwsFOQUGOhMxFzs=" value="&quot;ag==&quot;"/>
    <we:property name="Ci1ADEcBGg4tbAcAKDxeHj8/EwsFOQUGOhMuCCw=" value="&quot;ag==&quot;"/>
    <we:property name="Ci1ADEcBGg4tbAcAKDxeHj8/EwsFOQUGOhMuCCg=" value="&quot;ag==&quot;"/>
    <we:property name="Ci1ADEcBGg4tbAcAKDxeHj8/EwsFOQUGOhMlGSg=" value="&quot;amICSFplQ1I=&quot;"/>
    <we:property name="Ci1ADEcBGg4tbAcAKDxeHj8/EwsFOQUGOhMrCCs=" value="&quot;amILQQ==&quot;"/>
    <we:property name="Ci1ADEcBGg4tbAcAKDxeHj8/EwsFOQUGOhMkHTk=" value="&quot;amICSFplQ1I=&quot;"/>
    <we:property name="Ci1ADEcBGg4tbAcAKDxeHj8/EwsFOQUGOhMrCDE=" value="&quot;aw==&quot;"/>
    <we:property name="Ci1ADEcBGg4tbAcAKDxeHj8/EwsFOQUGOhMrCDw=" value="&quot;aQ==&quot;"/>
    <we:property name="KSNeDg8nLAYmKw==" value="&quot;HR51&quot;"/>
    <we:property name="KSNeDg8nLA0tKw==" value="&quot;aw==&quot;"/>
    <we:property name="CS9aHQ4gHwZpPy0ULjxCMjYkQUs=" value="&quot;fgoWSV5vVy9sfXY=&quot;"/>
    <we:property name="CS9aHQ4gHwZpPy0ULjxCMigpXks=" value="&quot;enIPWA==&quot;"/>
    <we:property name="CS9aHQ4gHwZpPy0ULjxCMigkQUs=" value="&quot;fgoWSVxvVy9sfXQ=&quot;"/>
  </we:properties>
  <we:bindings>
    <we:binding id="SchedulerefEdit" type="matrix" appref="{131AD9F5-1042-4A78-8D55-86E1FFC6527A}"/>
    <we:binding id="ScheduleWorker" type="matrix" appref="{4B03BA9D-5060-4105-B5C3-AE2F3062DBA4}"/>
    <we:binding id="Var0" type="matrix" appref="{C2BEF452-3438-496C-92BF-D5C76C2B4563}"/>
    <we:binding id="Part-Time ExpensesrefEdit" type="matrix" appref="{E424C357-8D89-4A47-BC48-C7F639759D6A}"/>
    <we:binding id="Part-Time ExpensesWorker" type="matrix" appref="{0C757E9C-D706-47F4-8AF1-67BEB05272B7}"/>
    <we:binding id="refEdit" type="matrix" appref="{6F33F62F-69B6-46E4-BDD4-940EF580163B}"/>
    <we:binding id="Worker" type="matrix" appref="{9AF354D9-FE41-4BA9-9FDE-B8F08263B8AD}"/>
    <we:binding id="Obj" type="matrix" appref="{A2E87262-7D20-48E9-A774-EEDEC5C25EFF}"/>
    <we:binding id="Var$D$6:$D$12" type="matrix" appref="{419090C9-A939-4B44-B512-8F569762163B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048575"/>
  <sheetViews>
    <sheetView topLeftCell="B13" zoomScale="90" zoomScaleNormal="90" workbookViewId="0">
      <selection activeCell="F16" sqref="F16:L16"/>
    </sheetView>
  </sheetViews>
  <sheetFormatPr defaultColWidth="8.875" defaultRowHeight="14.25"/>
  <cols>
    <col min="1" max="1" width="9.5" customWidth="1"/>
    <col min="2" max="2" width="27" customWidth="1"/>
    <col min="3" max="3" width="6.875" bestFit="1" customWidth="1"/>
    <col min="4" max="4" width="12.625" bestFit="1" customWidth="1"/>
    <col min="5" max="5" width="7.875" customWidth="1"/>
    <col min="6" max="12" width="11.625" customWidth="1"/>
  </cols>
  <sheetData>
    <row r="1" spans="1:12" s="1" customFormat="1" ht="63" customHeight="1">
      <c r="A1" s="43" t="s">
        <v>0</v>
      </c>
      <c r="B1" s="44"/>
      <c r="C1" s="44"/>
      <c r="D1" s="44"/>
      <c r="E1" s="2"/>
      <c r="F1" s="2"/>
      <c r="G1" s="2"/>
      <c r="H1" s="2"/>
      <c r="I1" s="2"/>
      <c r="J1" s="2"/>
      <c r="K1" s="2"/>
      <c r="L1" s="2"/>
    </row>
    <row r="2" spans="1:12" s="1" customFormat="1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thickTop="1">
      <c r="A5" s="29" t="s">
        <v>1</v>
      </c>
      <c r="B5" s="30" t="s">
        <v>2</v>
      </c>
      <c r="C5" s="31"/>
      <c r="D5" s="32" t="s">
        <v>3</v>
      </c>
      <c r="E5" s="32"/>
      <c r="F5" s="32" t="s">
        <v>4</v>
      </c>
      <c r="G5" s="32" t="s">
        <v>5</v>
      </c>
      <c r="H5" s="32" t="s">
        <v>6</v>
      </c>
      <c r="I5" s="32" t="s">
        <v>7</v>
      </c>
      <c r="J5" s="32" t="s">
        <v>8</v>
      </c>
      <c r="K5" s="32" t="s">
        <v>9</v>
      </c>
      <c r="L5" s="33" t="s">
        <v>10</v>
      </c>
    </row>
    <row r="6" spans="1:12">
      <c r="A6" s="34" t="s">
        <v>11</v>
      </c>
      <c r="B6" s="12" t="s">
        <v>12</v>
      </c>
      <c r="C6" s="35"/>
      <c r="D6" s="17">
        <v>1</v>
      </c>
      <c r="E6" s="18"/>
      <c r="F6" s="19">
        <v>0</v>
      </c>
      <c r="G6" s="19">
        <v>0</v>
      </c>
      <c r="H6" s="19">
        <v>1</v>
      </c>
      <c r="I6" s="19">
        <v>1</v>
      </c>
      <c r="J6" s="19">
        <v>1</v>
      </c>
      <c r="K6" s="19">
        <v>1</v>
      </c>
      <c r="L6" s="20">
        <v>1</v>
      </c>
    </row>
    <row r="7" spans="1:12">
      <c r="A7" s="34" t="s">
        <v>13</v>
      </c>
      <c r="B7" s="12" t="s">
        <v>14</v>
      </c>
      <c r="C7" s="35"/>
      <c r="D7" s="21">
        <v>6</v>
      </c>
      <c r="E7" s="18"/>
      <c r="F7" s="19">
        <v>1</v>
      </c>
      <c r="G7" s="19">
        <v>0</v>
      </c>
      <c r="H7" s="19">
        <v>0</v>
      </c>
      <c r="I7" s="19">
        <v>1</v>
      </c>
      <c r="J7" s="19">
        <v>1</v>
      </c>
      <c r="K7" s="19">
        <v>1</v>
      </c>
      <c r="L7" s="20">
        <v>1</v>
      </c>
    </row>
    <row r="8" spans="1:12">
      <c r="A8" s="34" t="s">
        <v>15</v>
      </c>
      <c r="B8" s="12" t="s">
        <v>16</v>
      </c>
      <c r="C8" s="35"/>
      <c r="D8" s="21">
        <v>5</v>
      </c>
      <c r="E8" s="18"/>
      <c r="F8" s="19">
        <v>1</v>
      </c>
      <c r="G8" s="19">
        <v>1</v>
      </c>
      <c r="H8" s="19">
        <v>0</v>
      </c>
      <c r="I8" s="19">
        <v>0</v>
      </c>
      <c r="J8" s="19">
        <v>1</v>
      </c>
      <c r="K8" s="19">
        <v>1</v>
      </c>
      <c r="L8" s="20">
        <v>1</v>
      </c>
    </row>
    <row r="9" spans="1:12">
      <c r="A9" s="34" t="s">
        <v>17</v>
      </c>
      <c r="B9" s="12" t="s">
        <v>18</v>
      </c>
      <c r="C9" s="35"/>
      <c r="D9" s="21">
        <v>5</v>
      </c>
      <c r="E9" s="18"/>
      <c r="F9" s="19">
        <v>1</v>
      </c>
      <c r="G9" s="19">
        <v>1</v>
      </c>
      <c r="H9" s="19">
        <v>1</v>
      </c>
      <c r="I9" s="19">
        <v>0</v>
      </c>
      <c r="J9" s="19">
        <v>0</v>
      </c>
      <c r="K9" s="19">
        <v>1</v>
      </c>
      <c r="L9" s="20">
        <v>1</v>
      </c>
    </row>
    <row r="10" spans="1:12">
      <c r="A10" s="34" t="s">
        <v>19</v>
      </c>
      <c r="B10" s="12" t="s">
        <v>20</v>
      </c>
      <c r="C10" s="35"/>
      <c r="D10" s="21">
        <v>4</v>
      </c>
      <c r="E10" s="18"/>
      <c r="F10" s="19">
        <v>1</v>
      </c>
      <c r="G10" s="19">
        <v>1</v>
      </c>
      <c r="H10" s="19">
        <v>1</v>
      </c>
      <c r="I10" s="19">
        <v>1</v>
      </c>
      <c r="J10" s="19">
        <v>0</v>
      </c>
      <c r="K10" s="19">
        <v>0</v>
      </c>
      <c r="L10" s="20">
        <v>1</v>
      </c>
    </row>
    <row r="11" spans="1:12">
      <c r="A11" s="34" t="s">
        <v>21</v>
      </c>
      <c r="B11" s="12" t="s">
        <v>22</v>
      </c>
      <c r="C11" s="35"/>
      <c r="D11" s="22">
        <v>2</v>
      </c>
      <c r="E11" s="23"/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0</v>
      </c>
      <c r="L11" s="20">
        <v>0</v>
      </c>
    </row>
    <row r="12" spans="1:12" ht="15" thickBot="1">
      <c r="A12" s="36" t="s">
        <v>23</v>
      </c>
      <c r="B12" s="13" t="s">
        <v>24</v>
      </c>
      <c r="C12" s="37"/>
      <c r="D12" s="24">
        <v>1</v>
      </c>
      <c r="E12" s="25"/>
      <c r="F12" s="26">
        <v>0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8">
        <v>0</v>
      </c>
    </row>
    <row r="13" spans="1:12" ht="15.75" thickTop="1" thickBot="1">
      <c r="A13" s="4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5.75" thickTop="1" thickBot="1">
      <c r="A14" s="4"/>
      <c r="B14" s="14"/>
      <c r="C14" s="2"/>
      <c r="D14" s="10"/>
      <c r="E14" s="15" t="s">
        <v>25</v>
      </c>
      <c r="F14" s="11">
        <f>($D$6*F6)+($D$7*F7)+($D$8*F8)+($D$9*F9)+($D$10*F10)+($D$11*F11)+($D$12*F12)</f>
        <v>22</v>
      </c>
      <c r="G14" s="11">
        <f t="shared" ref="G14:K14" si="0">($D$6*G6)+($D$7*G7)+($D$8*G8)+($D$9*G9)+($D$10*G10)+($D$11*G11)+($D$12*G12)</f>
        <v>17</v>
      </c>
      <c r="H14" s="11">
        <f t="shared" si="0"/>
        <v>13</v>
      </c>
      <c r="I14" s="11">
        <f t="shared" si="0"/>
        <v>14</v>
      </c>
      <c r="J14" s="11">
        <f t="shared" si="0"/>
        <v>15</v>
      </c>
      <c r="K14" s="11">
        <f t="shared" si="0"/>
        <v>18</v>
      </c>
      <c r="L14" s="11">
        <f>($D$6*L6)+($D$7*L7)+($D$8*L8)+($D$9*L9)+($D$10*L10)+($D$11*L11)+($D$12*L12)</f>
        <v>21</v>
      </c>
    </row>
    <row r="15" spans="1:12" ht="15" thickTop="1">
      <c r="A15" s="4"/>
      <c r="B15" s="14"/>
      <c r="C15" s="16"/>
      <c r="D15" s="6"/>
      <c r="E15" s="6"/>
      <c r="F15" s="10"/>
      <c r="G15" s="10"/>
      <c r="H15" s="10"/>
      <c r="I15" s="10"/>
      <c r="J15" s="10"/>
      <c r="K15" s="10"/>
      <c r="L15" s="10"/>
    </row>
    <row r="16" spans="1:12">
      <c r="A16" s="4"/>
      <c r="B16" s="14"/>
      <c r="C16" s="2"/>
      <c r="D16" s="3"/>
      <c r="E16" s="15" t="s">
        <v>26</v>
      </c>
      <c r="F16" s="9">
        <v>22</v>
      </c>
      <c r="G16" s="9">
        <v>17</v>
      </c>
      <c r="H16" s="9">
        <v>13</v>
      </c>
      <c r="I16" s="9">
        <v>14</v>
      </c>
      <c r="J16" s="9">
        <v>15</v>
      </c>
      <c r="K16" s="9">
        <v>18</v>
      </c>
      <c r="L16" s="9">
        <v>24</v>
      </c>
    </row>
    <row r="17" spans="1:12">
      <c r="A17" s="3"/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s="2" customFormat="1">
      <c r="A18" s="3"/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s="2" customFormat="1">
      <c r="A19" s="3"/>
      <c r="B19" s="4" t="s">
        <v>27</v>
      </c>
      <c r="C19" s="4"/>
      <c r="D19" s="5">
        <f>SUM(F14:L14)</f>
        <v>120</v>
      </c>
      <c r="E19" s="5"/>
      <c r="F19" s="5"/>
      <c r="G19" s="5"/>
      <c r="H19" s="5"/>
      <c r="I19" s="5"/>
      <c r="J19" s="5"/>
      <c r="K19" s="5"/>
      <c r="L19" s="5"/>
    </row>
    <row r="20" spans="1:12">
      <c r="A20" s="4"/>
      <c r="B20" s="7" t="s">
        <v>28</v>
      </c>
      <c r="C20" s="4"/>
      <c r="D20" s="41">
        <v>80</v>
      </c>
      <c r="E20" s="5"/>
      <c r="F20" s="5"/>
      <c r="G20" s="5"/>
      <c r="H20" s="5"/>
      <c r="I20" s="5"/>
      <c r="J20" s="5"/>
      <c r="K20" s="5"/>
      <c r="L20" s="5"/>
    </row>
    <row r="21" spans="1:12">
      <c r="A21" s="4"/>
      <c r="B21" s="7" t="s">
        <v>29</v>
      </c>
      <c r="C21" s="4"/>
      <c r="D21" s="42">
        <f>D19*D20</f>
        <v>9600</v>
      </c>
      <c r="E21" s="5"/>
      <c r="F21" s="8"/>
      <c r="G21" s="5"/>
      <c r="H21" s="5"/>
      <c r="I21" s="5"/>
      <c r="J21" s="5"/>
      <c r="K21" s="5"/>
      <c r="L21" s="5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</row>
    <row r="24" spans="1:12" ht="15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</row>
    <row r="1048550" spans="16384:16384">
      <c r="XFD1048550" s="2" t="e">
        <f ca="1">solver_pre</f>
        <v>#NAME?</v>
      </c>
    </row>
    <row r="1048551" spans="16384:16384">
      <c r="XFD1048551" s="2" t="e">
        <f ca="1">solver_scl</f>
        <v>#NAME?</v>
      </c>
    </row>
    <row r="1048552" spans="16384:16384">
      <c r="XFD1048552" s="2" t="e">
        <f ca="1">solver_rlx</f>
        <v>#NAME?</v>
      </c>
    </row>
    <row r="1048553" spans="16384:16384">
      <c r="XFD1048553" s="2" t="e">
        <f ca="1">solver_tol</f>
        <v>#NAME?</v>
      </c>
    </row>
    <row r="1048554" spans="16384:16384">
      <c r="XFD1048554" s="2" t="e">
        <f ca="1">solver_cvg</f>
        <v>#NAME?</v>
      </c>
    </row>
    <row r="1048555" spans="16384:16384">
      <c r="XFD1048555" s="2" t="e">
        <f ca="1">AREAS(solver_adj1)</f>
        <v>#NAME?</v>
      </c>
    </row>
    <row r="1048556" spans="16384:16384">
      <c r="XFD1048556" s="2" t="e">
        <f ca="1">solver_ssz</f>
        <v>#NAME?</v>
      </c>
    </row>
    <row r="1048557" spans="16384:16384">
      <c r="XFD1048557" s="2" t="e">
        <f ca="1">solver_rsd</f>
        <v>#NAME?</v>
      </c>
    </row>
    <row r="1048558" spans="16384:16384">
      <c r="XFD1048558" s="2" t="e">
        <f ca="1">solver_mrt</f>
        <v>#NAME?</v>
      </c>
    </row>
    <row r="1048559" spans="16384:16384">
      <c r="XFD1048559" s="2" t="e">
        <f ca="1">solver_mni</f>
        <v>#NAME?</v>
      </c>
    </row>
    <row r="1048560" spans="16384:16384">
      <c r="XFD1048560" s="2" t="e">
        <f ca="1">solver_rbv</f>
        <v>#NAME?</v>
      </c>
    </row>
    <row r="1048561" spans="16384:16384">
      <c r="XFD1048561" s="2">
        <f>solver_neg</f>
        <v>1</v>
      </c>
    </row>
    <row r="1048562" spans="16384:16384">
      <c r="XFD1048562" s="2" t="e">
        <f ca="1">solver_ntr</f>
        <v>#NAME?</v>
      </c>
    </row>
    <row r="1048563" spans="16384:16384">
      <c r="XFD1048563" s="2" t="e">
        <f ca="1">solver_acc</f>
        <v>#NAME?</v>
      </c>
    </row>
    <row r="1048564" spans="16384:16384">
      <c r="XFD1048564" s="2" t="e">
        <f ca="1">solver_res</f>
        <v>#NAME?</v>
      </c>
    </row>
    <row r="1048565" spans="16384:16384">
      <c r="XFD1048565" s="2" t="e">
        <f ca="1">solver_ars</f>
        <v>#NAME?</v>
      </c>
    </row>
    <row r="1048566" spans="16384:16384">
      <c r="XFD1048566" s="2" t="e">
        <f ca="1">solver_sta</f>
        <v>#NAME?</v>
      </c>
    </row>
    <row r="1048567" spans="16384:16384">
      <c r="XFD1048567" s="2" t="e">
        <f ca="1">solver_met</f>
        <v>#NAME?</v>
      </c>
    </row>
    <row r="1048568" spans="16384:16384">
      <c r="XFD1048568" s="2" t="e">
        <f ca="1">solver_soc</f>
        <v>#NAME?</v>
      </c>
    </row>
    <row r="1048569" spans="16384:16384">
      <c r="XFD1048569" s="2" t="e">
        <f ca="1">solver_lpt</f>
        <v>#NAME?</v>
      </c>
    </row>
    <row r="1048570" spans="16384:16384">
      <c r="XFD1048570" s="2" t="e">
        <f ca="1">solver_lpp</f>
        <v>#NAME?</v>
      </c>
    </row>
    <row r="1048571" spans="16384:16384">
      <c r="XFD1048571" s="2" t="e">
        <f ca="1">solver_gap</f>
        <v>#NAME?</v>
      </c>
    </row>
    <row r="1048572" spans="16384:16384">
      <c r="XFD1048572" s="2" t="e">
        <f ca="1">solver_ips</f>
        <v>#NAME?</v>
      </c>
    </row>
    <row r="1048573" spans="16384:16384">
      <c r="XFD1048573" s="2" t="e">
        <f ca="1">solver_fea</f>
        <v>#NAME?</v>
      </c>
    </row>
    <row r="1048574" spans="16384:16384">
      <c r="XFD1048574" s="2" t="e">
        <f ca="1">solver_ipi</f>
        <v>#NAME?</v>
      </c>
    </row>
    <row r="1048575" spans="16384:16384">
      <c r="XFD1048575" s="2" t="e">
        <f ca="1">solver_ipd</f>
        <v>#NAME?</v>
      </c>
    </row>
  </sheetData>
  <dataConsolidate/>
  <pageMargins left="0.7" right="0.7" top="0.75" bottom="0.75" header="0.3" footer="0.3"/>
  <pageSetup scale="62" orientation="portrait" r:id="rId1"/>
  <headerFooter>
    <oddFooter>&amp;L&amp;F</oddFooter>
  </headerFooter>
  <extLst>
    <ext xmlns:x15="http://schemas.microsoft.com/office/spreadsheetml/2010/11/main" uri="{F7C9EE02-42E1-4005-9D12-6889AFFD525C}">
      <x15:webExtensions xmlns:xm="http://schemas.microsoft.com/office/excel/2006/main">
        <x15:webExtension appRef="{131AD9F5-1042-4A78-8D55-86E1FFC6527A}">
          <xm:f>Schedule!1:1048576</xm:f>
        </x15:webExtension>
        <x15:webExtension appRef="{4B03BA9D-5060-4105-B5C3-AE2F3062DBA4}">
          <xm:f>Schedule!XFD1048550:XFD1048575</xm:f>
        </x15:webExtension>
        <x15:webExtension appRef="{C2BEF452-3438-496C-92BF-D5C76C2B4563}">
          <xm:f>#REF!</xm:f>
        </x15:webExtension>
        <x15:webExtension appRef="{6F33F62F-69B6-46E4-BDD4-940EF580163B}">
          <xm:f>Schedule!1:1048576</xm:f>
        </x15:webExtension>
        <x15:webExtension appRef="{9AF354D9-FE41-4BA9-9FDE-B8F08263B8AD}">
          <xm:f>Schedule!XFD1048550:XFD1048575</xm:f>
        </x15:webExtension>
        <x15:webExtension appRef="{A2E87262-7D20-48E9-A774-EEDEC5C25EFF}">
          <xm:f>Schedule!$D$21</xm:f>
        </x15:webExtension>
        <x15:webExtension appRef="{419090C9-A939-4B44-B512-8F569762163B}">
          <xm:f>Schedule!$D$6:$D$12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zoomScaleNormal="100" workbookViewId="0">
      <selection activeCell="E9" sqref="E9"/>
    </sheetView>
  </sheetViews>
  <sheetFormatPr defaultColWidth="9.125" defaultRowHeight="14.25"/>
  <cols>
    <col min="1" max="4" width="9.125" style="2"/>
    <col min="5" max="5" width="11.5" style="2" customWidth="1"/>
    <col min="6" max="14" width="10.5" style="2" customWidth="1"/>
    <col min="15" max="16384" width="9.125" style="2"/>
  </cols>
  <sheetData>
    <row r="1" spans="1:5" ht="62.25" customHeight="1">
      <c r="A1" s="43" t="s">
        <v>0</v>
      </c>
      <c r="B1" s="44"/>
      <c r="C1" s="44"/>
      <c r="D1" s="44"/>
      <c r="E1" s="44"/>
    </row>
    <row r="4" spans="1:5">
      <c r="A4" s="2" t="s">
        <v>30</v>
      </c>
    </row>
    <row r="5" spans="1:5">
      <c r="B5" s="2" t="s">
        <v>31</v>
      </c>
      <c r="E5" s="2">
        <v>210600</v>
      </c>
    </row>
    <row r="6" spans="1:5">
      <c r="B6" s="2" t="s">
        <v>32</v>
      </c>
      <c r="E6" s="38">
        <v>10.3</v>
      </c>
    </row>
    <row r="7" spans="1:5">
      <c r="B7" s="2" t="s">
        <v>33</v>
      </c>
      <c r="E7" s="39">
        <v>0.28000000000000003</v>
      </c>
    </row>
    <row r="8" spans="1:5">
      <c r="A8" s="2" t="s">
        <v>34</v>
      </c>
      <c r="E8" s="40">
        <f>(E5*E6) +E7</f>
        <v>2169180.2799999998</v>
      </c>
    </row>
  </sheetData>
  <pageMargins left="0.7" right="0.7" top="0.75" bottom="0.75" header="0.3" footer="0.3"/>
  <pageSetup scale="62" orientation="portrait" r:id="rId1"/>
  <headerFooter>
    <oddFooter>&amp;L&amp;F</oddFooter>
  </headerFooter>
  <extLst>
    <ext xmlns:x15="http://schemas.microsoft.com/office/spreadsheetml/2010/11/main" uri="{F7C9EE02-42E1-4005-9D12-6889AFFD525C}">
      <x15:webExtensions xmlns:xm="http://schemas.microsoft.com/office/excel/2006/main">
        <x15:webExtension appRef="{E424C357-8D89-4A47-BC48-C7F639759D6A}">
          <xm:f>'Part-Time Expenses'!1:1048576</xm:f>
        </x15:webExtension>
        <x15:webExtension appRef="{0C757E9C-D706-47F4-8AF1-67BEB05272B7}">
          <xm:f>'Part-Time Expenses'!XFD1048550:XFD1048575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555-FA9D-4223-B570-A67D54C14A13}">
  <dimension ref="A1:H35"/>
  <sheetViews>
    <sheetView workbookViewId="0"/>
  </sheetViews>
  <sheetFormatPr defaultRowHeight="14.25"/>
  <sheetData>
    <row r="1" spans="1:5">
      <c r="A1" s="45" t="s">
        <v>35</v>
      </c>
      <c r="B1" s="2"/>
      <c r="C1" s="2"/>
      <c r="D1" s="2"/>
      <c r="E1" s="2"/>
    </row>
    <row r="2" spans="1:5">
      <c r="A2" s="45" t="s">
        <v>36</v>
      </c>
      <c r="B2" s="2"/>
      <c r="C2" s="2"/>
      <c r="D2" s="2"/>
      <c r="E2" s="2"/>
    </row>
    <row r="3" spans="1:5">
      <c r="A3" s="45" t="s">
        <v>37</v>
      </c>
      <c r="B3" s="2"/>
      <c r="C3" s="2"/>
      <c r="D3" s="2"/>
      <c r="E3" s="2"/>
    </row>
    <row r="4" spans="1:5">
      <c r="A4" s="45" t="s">
        <v>38</v>
      </c>
      <c r="B4" s="2"/>
      <c r="C4" s="2"/>
      <c r="D4" s="2"/>
      <c r="E4" s="2"/>
    </row>
    <row r="5" spans="1:5">
      <c r="A5" s="45" t="s">
        <v>39</v>
      </c>
      <c r="B5" s="2"/>
      <c r="C5" s="2"/>
      <c r="D5" s="2"/>
      <c r="E5" s="2"/>
    </row>
    <row r="6" spans="1:5">
      <c r="A6" s="45" t="s">
        <v>40</v>
      </c>
      <c r="B6" s="2"/>
      <c r="C6" s="2"/>
      <c r="D6" s="2"/>
      <c r="E6" s="2"/>
    </row>
    <row r="7" spans="1:5">
      <c r="A7" s="45" t="s">
        <v>41</v>
      </c>
      <c r="B7" s="2"/>
      <c r="C7" s="2"/>
      <c r="D7" s="2"/>
      <c r="E7" s="2"/>
    </row>
    <row r="8" spans="1:5">
      <c r="A8" s="45" t="s">
        <v>42</v>
      </c>
      <c r="B8" s="2"/>
      <c r="C8" s="2"/>
      <c r="D8" s="2"/>
      <c r="E8" s="2"/>
    </row>
    <row r="9" spans="1:5">
      <c r="A9" s="45" t="s">
        <v>43</v>
      </c>
      <c r="B9" s="2"/>
      <c r="C9" s="2"/>
      <c r="D9" s="2"/>
      <c r="E9" s="2"/>
    </row>
    <row r="11" spans="1:5">
      <c r="A11" s="2"/>
      <c r="B11" s="2"/>
      <c r="C11" s="2"/>
      <c r="D11" s="2"/>
      <c r="E11" s="2"/>
    </row>
    <row r="12" spans="1:5">
      <c r="A12" s="48" t="s">
        <v>44</v>
      </c>
      <c r="B12" s="48"/>
      <c r="C12" s="48"/>
      <c r="D12" s="48"/>
      <c r="E12" s="2"/>
    </row>
    <row r="13" spans="1:5">
      <c r="A13" s="47"/>
      <c r="B13" s="47" t="s">
        <v>45</v>
      </c>
      <c r="C13" s="47" t="s">
        <v>46</v>
      </c>
      <c r="D13" s="47" t="s">
        <v>47</v>
      </c>
      <c r="E13" s="2"/>
    </row>
    <row r="14" spans="1:5">
      <c r="A14" s="49"/>
      <c r="B14" s="50" t="s">
        <v>48</v>
      </c>
      <c r="C14" s="49">
        <v>12800</v>
      </c>
      <c r="D14" s="49">
        <v>9600</v>
      </c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8">
      <c r="A17" s="48" t="s">
        <v>49</v>
      </c>
      <c r="B17" s="48"/>
      <c r="C17" s="48"/>
      <c r="D17" s="48"/>
      <c r="E17" s="2"/>
      <c r="F17" s="2"/>
      <c r="G17" s="2"/>
      <c r="H17" s="2"/>
    </row>
    <row r="18" spans="1:8">
      <c r="A18" s="47"/>
      <c r="B18" s="47" t="s">
        <v>45</v>
      </c>
      <c r="C18" s="47" t="s">
        <v>46</v>
      </c>
      <c r="D18" s="47" t="s">
        <v>47</v>
      </c>
      <c r="E18" s="2"/>
      <c r="F18" s="2"/>
      <c r="G18" s="2"/>
      <c r="H18" s="2"/>
    </row>
    <row r="19" spans="1:8">
      <c r="A19" s="46"/>
      <c r="B19" s="46" t="s">
        <v>50</v>
      </c>
      <c r="C19" s="46">
        <v>4</v>
      </c>
      <c r="D19" s="46">
        <v>1</v>
      </c>
      <c r="E19" s="2"/>
      <c r="F19" s="2"/>
      <c r="G19" s="2"/>
      <c r="H19" s="2"/>
    </row>
    <row r="20" spans="1:8">
      <c r="A20" s="46"/>
      <c r="B20" s="46" t="s">
        <v>51</v>
      </c>
      <c r="C20" s="46">
        <v>4</v>
      </c>
      <c r="D20" s="46">
        <v>6</v>
      </c>
      <c r="E20" s="2"/>
      <c r="F20" s="2"/>
      <c r="G20" s="2"/>
      <c r="H20" s="2"/>
    </row>
    <row r="21" spans="1:8">
      <c r="A21" s="46"/>
      <c r="B21" s="46" t="s">
        <v>52</v>
      </c>
      <c r="C21" s="46">
        <v>4</v>
      </c>
      <c r="D21" s="46">
        <v>5</v>
      </c>
      <c r="E21" s="2"/>
      <c r="F21" s="2"/>
      <c r="G21" s="2"/>
      <c r="H21" s="2"/>
    </row>
    <row r="22" spans="1:8">
      <c r="A22" s="46"/>
      <c r="B22" s="46" t="s">
        <v>53</v>
      </c>
      <c r="C22" s="46">
        <v>6</v>
      </c>
      <c r="D22" s="46">
        <v>5</v>
      </c>
      <c r="E22" s="2"/>
      <c r="F22" s="2"/>
      <c r="G22" s="2"/>
      <c r="H22" s="2"/>
    </row>
    <row r="23" spans="1:8">
      <c r="A23" s="46"/>
      <c r="B23" s="46" t="s">
        <v>54</v>
      </c>
      <c r="C23" s="46">
        <v>6</v>
      </c>
      <c r="D23" s="46">
        <v>4</v>
      </c>
      <c r="E23" s="2"/>
      <c r="F23" s="2"/>
      <c r="G23" s="2"/>
      <c r="H23" s="2"/>
    </row>
    <row r="24" spans="1:8">
      <c r="A24" s="46"/>
      <c r="B24" s="46" t="s">
        <v>55</v>
      </c>
      <c r="C24" s="46">
        <v>4</v>
      </c>
      <c r="D24" s="46">
        <v>2</v>
      </c>
      <c r="E24" s="2"/>
      <c r="F24" s="2"/>
      <c r="G24" s="2"/>
      <c r="H24" s="2"/>
    </row>
    <row r="25" spans="1:8">
      <c r="A25" s="49"/>
      <c r="B25" s="49" t="s">
        <v>56</v>
      </c>
      <c r="C25" s="49">
        <v>4</v>
      </c>
      <c r="D25" s="49">
        <v>1</v>
      </c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48" t="s">
        <v>57</v>
      </c>
      <c r="B27" s="48"/>
      <c r="C27" s="48"/>
      <c r="D27" s="48"/>
      <c r="E27" s="48"/>
      <c r="F27" s="48"/>
      <c r="G27" s="48"/>
      <c r="H27" s="2"/>
    </row>
    <row r="28" spans="1:8">
      <c r="A28" s="47"/>
      <c r="B28" s="47" t="s">
        <v>45</v>
      </c>
      <c r="C28" s="47" t="s">
        <v>46</v>
      </c>
      <c r="D28" s="47" t="s">
        <v>47</v>
      </c>
      <c r="E28" s="47" t="s">
        <v>58</v>
      </c>
      <c r="F28" s="47" t="s">
        <v>59</v>
      </c>
      <c r="G28" s="47" t="s">
        <v>60</v>
      </c>
      <c r="H28" s="2"/>
    </row>
    <row r="29" spans="1:8">
      <c r="A29" s="46"/>
      <c r="B29" s="46" t="s">
        <v>61</v>
      </c>
      <c r="C29" s="46">
        <v>24</v>
      </c>
      <c r="D29" s="46">
        <v>22</v>
      </c>
      <c r="E29" s="46">
        <v>22</v>
      </c>
      <c r="F29" s="46">
        <v>1E+30</v>
      </c>
      <c r="G29" s="46">
        <v>0</v>
      </c>
      <c r="H29" s="2"/>
    </row>
    <row r="30" spans="1:8">
      <c r="A30" s="46"/>
      <c r="B30" s="46" t="s">
        <v>62</v>
      </c>
      <c r="C30" s="46">
        <v>24</v>
      </c>
      <c r="D30" s="46">
        <v>17</v>
      </c>
      <c r="E30" s="46">
        <v>17</v>
      </c>
      <c r="F30" s="46">
        <v>1E+30</v>
      </c>
      <c r="G30" s="46">
        <v>0</v>
      </c>
      <c r="H30" s="2"/>
    </row>
    <row r="31" spans="1:8">
      <c r="A31" s="46"/>
      <c r="B31" s="46" t="s">
        <v>63</v>
      </c>
      <c r="C31" s="46">
        <v>24</v>
      </c>
      <c r="D31" s="46">
        <v>13</v>
      </c>
      <c r="E31" s="46">
        <v>13</v>
      </c>
      <c r="F31" s="46">
        <v>1E+30</v>
      </c>
      <c r="G31" s="46">
        <v>0</v>
      </c>
      <c r="H31" s="2"/>
    </row>
    <row r="32" spans="1:8">
      <c r="A32" s="46"/>
      <c r="B32" s="46" t="s">
        <v>64</v>
      </c>
      <c r="C32" s="46">
        <v>22</v>
      </c>
      <c r="D32" s="46">
        <v>14</v>
      </c>
      <c r="E32" s="46">
        <v>14</v>
      </c>
      <c r="F32" s="46">
        <v>1E+30</v>
      </c>
      <c r="G32" s="46">
        <v>0</v>
      </c>
      <c r="H32" s="2"/>
    </row>
    <row r="33" spans="1:8">
      <c r="A33" s="46"/>
      <c r="B33" s="46" t="s">
        <v>65</v>
      </c>
      <c r="C33" s="46">
        <v>20</v>
      </c>
      <c r="D33" s="46">
        <v>15</v>
      </c>
      <c r="E33" s="46">
        <v>15</v>
      </c>
      <c r="F33" s="46">
        <v>1E+30</v>
      </c>
      <c r="G33" s="46">
        <v>0</v>
      </c>
      <c r="H33" s="2"/>
    </row>
    <row r="34" spans="1:8">
      <c r="A34" s="49"/>
      <c r="B34" s="49" t="s">
        <v>66</v>
      </c>
      <c r="C34" s="49">
        <v>22</v>
      </c>
      <c r="D34" s="49">
        <v>18</v>
      </c>
      <c r="E34" s="49">
        <v>18</v>
      </c>
      <c r="F34" s="49">
        <v>1E+30</v>
      </c>
      <c r="G34" s="49">
        <v>0</v>
      </c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1853-F448-4AFA-B8F0-FDEA33EE479C}">
  <dimension ref="A1:H30"/>
  <sheetViews>
    <sheetView workbookViewId="0"/>
  </sheetViews>
  <sheetFormatPr defaultRowHeight="14.25"/>
  <cols>
    <col min="5" max="6" width="9.25" bestFit="1" customWidth="1"/>
  </cols>
  <sheetData>
    <row r="1" spans="1:7">
      <c r="A1" s="45" t="s">
        <v>67</v>
      </c>
      <c r="B1" s="2"/>
      <c r="C1" s="2"/>
      <c r="D1" s="2"/>
      <c r="E1" s="2"/>
      <c r="F1" s="2"/>
      <c r="G1" s="2"/>
    </row>
    <row r="2" spans="1:7">
      <c r="A2" s="45" t="s">
        <v>36</v>
      </c>
      <c r="B2" s="2"/>
      <c r="C2" s="2"/>
      <c r="D2" s="2"/>
      <c r="E2" s="2"/>
      <c r="F2" s="2"/>
      <c r="G2" s="2"/>
    </row>
    <row r="3" spans="1:7">
      <c r="A3" s="45" t="s">
        <v>37</v>
      </c>
      <c r="B3" s="2"/>
      <c r="C3" s="2"/>
      <c r="D3" s="2"/>
      <c r="E3" s="2"/>
      <c r="F3" s="2"/>
      <c r="G3" s="2"/>
    </row>
    <row r="4" spans="1:7">
      <c r="A4" s="45" t="s">
        <v>39</v>
      </c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48" t="s">
        <v>44</v>
      </c>
      <c r="B6" s="48"/>
      <c r="C6" s="48"/>
      <c r="D6" s="48"/>
      <c r="E6" s="2"/>
      <c r="F6" s="2"/>
      <c r="G6" s="2"/>
    </row>
    <row r="7" spans="1:7">
      <c r="A7" s="47"/>
      <c r="B7" s="47" t="s">
        <v>45</v>
      </c>
      <c r="C7" s="47" t="s">
        <v>46</v>
      </c>
      <c r="D7" s="47" t="s">
        <v>47</v>
      </c>
      <c r="E7" s="2"/>
      <c r="F7" s="2"/>
      <c r="G7" s="2"/>
    </row>
    <row r="8" spans="1:7">
      <c r="A8" s="49"/>
      <c r="B8" s="50" t="s">
        <v>48</v>
      </c>
      <c r="C8" s="49">
        <v>12800</v>
      </c>
      <c r="D8" s="49">
        <v>9600</v>
      </c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48" t="s">
        <v>49</v>
      </c>
      <c r="B10" s="48"/>
      <c r="C10" s="48"/>
      <c r="D10" s="48"/>
      <c r="E10" s="48"/>
      <c r="F10" s="48"/>
      <c r="G10" s="2"/>
    </row>
    <row r="11" spans="1:7">
      <c r="A11" s="47"/>
      <c r="B11" s="47"/>
      <c r="C11" s="47" t="s">
        <v>68</v>
      </c>
      <c r="D11" s="47" t="s">
        <v>69</v>
      </c>
      <c r="E11" s="47" t="s">
        <v>70</v>
      </c>
      <c r="F11" s="47" t="s">
        <v>71</v>
      </c>
      <c r="G11" s="2"/>
    </row>
    <row r="12" spans="1:7">
      <c r="A12" s="47"/>
      <c r="B12" s="47" t="s">
        <v>45</v>
      </c>
      <c r="C12" s="47" t="s">
        <v>72</v>
      </c>
      <c r="D12" s="47" t="s">
        <v>73</v>
      </c>
      <c r="E12" s="47" t="s">
        <v>74</v>
      </c>
      <c r="F12" s="47" t="s">
        <v>74</v>
      </c>
      <c r="G12" s="2"/>
    </row>
    <row r="13" spans="1:7">
      <c r="A13" s="46"/>
      <c r="B13" s="46" t="s">
        <v>50</v>
      </c>
      <c r="C13" s="46">
        <v>1</v>
      </c>
      <c r="D13" s="46">
        <v>400</v>
      </c>
      <c r="E13" s="46">
        <v>1E+30</v>
      </c>
      <c r="F13" s="46">
        <v>0</v>
      </c>
      <c r="G13" s="2"/>
    </row>
    <row r="14" spans="1:7">
      <c r="A14" s="46"/>
      <c r="B14" s="46" t="s">
        <v>51</v>
      </c>
      <c r="C14" s="46">
        <v>6</v>
      </c>
      <c r="D14" s="46">
        <v>0</v>
      </c>
      <c r="E14" s="46">
        <v>400.00000010000002</v>
      </c>
      <c r="F14" s="46">
        <v>-1.0000002248489182E-7</v>
      </c>
      <c r="G14" s="2"/>
    </row>
    <row r="15" spans="1:7">
      <c r="A15" s="46"/>
      <c r="B15" s="46" t="s">
        <v>52</v>
      </c>
      <c r="C15" s="46">
        <v>5</v>
      </c>
      <c r="D15" s="46">
        <v>0</v>
      </c>
      <c r="E15" s="46">
        <v>400.00000010000002</v>
      </c>
      <c r="F15" s="46">
        <v>399.99999989999998</v>
      </c>
      <c r="G15" s="2"/>
    </row>
    <row r="16" spans="1:7">
      <c r="A16" s="46"/>
      <c r="B16" s="46" t="s">
        <v>53</v>
      </c>
      <c r="C16" s="46">
        <v>5</v>
      </c>
      <c r="D16" s="46">
        <v>0</v>
      </c>
      <c r="E16" s="46">
        <v>400.00000010000002</v>
      </c>
      <c r="F16" s="46">
        <v>399.99999989999998</v>
      </c>
      <c r="G16" s="2"/>
    </row>
    <row r="17" spans="1:8">
      <c r="A17" s="46"/>
      <c r="B17" s="46" t="s">
        <v>54</v>
      </c>
      <c r="C17" s="46">
        <v>4</v>
      </c>
      <c r="D17" s="46">
        <v>0</v>
      </c>
      <c r="E17" s="46">
        <v>400.00000010000002</v>
      </c>
      <c r="F17" s="46">
        <v>399.99999989999998</v>
      </c>
      <c r="G17" s="2"/>
      <c r="H17" s="2"/>
    </row>
    <row r="18" spans="1:8">
      <c r="A18" s="46"/>
      <c r="B18" s="46" t="s">
        <v>55</v>
      </c>
      <c r="C18" s="46">
        <v>2</v>
      </c>
      <c r="D18" s="46">
        <v>0</v>
      </c>
      <c r="E18" s="46">
        <v>600.00000005000004</v>
      </c>
      <c r="F18" s="46">
        <v>399.99999989999998</v>
      </c>
      <c r="G18" s="2"/>
      <c r="H18" s="2"/>
    </row>
    <row r="19" spans="1:8">
      <c r="A19" s="49"/>
      <c r="B19" s="49" t="s">
        <v>56</v>
      </c>
      <c r="C19" s="49">
        <v>1</v>
      </c>
      <c r="D19" s="49">
        <v>400</v>
      </c>
      <c r="E19" s="49">
        <v>1E+30</v>
      </c>
      <c r="F19" s="49">
        <v>0</v>
      </c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48" t="s">
        <v>57</v>
      </c>
      <c r="B21" s="48"/>
      <c r="C21" s="48"/>
      <c r="D21" s="48"/>
      <c r="E21" s="48"/>
      <c r="F21" s="48"/>
      <c r="G21" s="48"/>
      <c r="H21" s="2"/>
    </row>
    <row r="22" spans="1:8">
      <c r="A22" s="47"/>
      <c r="B22" s="47"/>
      <c r="C22" s="47" t="s">
        <v>68</v>
      </c>
      <c r="D22" s="47" t="s">
        <v>75</v>
      </c>
      <c r="E22" s="47" t="s">
        <v>76</v>
      </c>
      <c r="F22" s="47" t="s">
        <v>77</v>
      </c>
      <c r="G22" s="47" t="s">
        <v>77</v>
      </c>
      <c r="H22" s="2"/>
    </row>
    <row r="23" spans="1:8">
      <c r="A23" s="47"/>
      <c r="B23" s="47" t="s">
        <v>45</v>
      </c>
      <c r="C23" s="47" t="s">
        <v>72</v>
      </c>
      <c r="D23" s="47" t="s">
        <v>78</v>
      </c>
      <c r="E23" s="47" t="s">
        <v>79</v>
      </c>
      <c r="F23" s="47" t="s">
        <v>80</v>
      </c>
      <c r="G23" s="47" t="s">
        <v>81</v>
      </c>
      <c r="H23" s="2"/>
    </row>
    <row r="24" spans="1:8">
      <c r="A24" s="46"/>
      <c r="B24" s="46" t="s">
        <v>61</v>
      </c>
      <c r="C24" s="46">
        <v>22</v>
      </c>
      <c r="D24" s="46">
        <v>400</v>
      </c>
      <c r="E24" s="46">
        <v>22</v>
      </c>
      <c r="F24" s="46">
        <v>1</v>
      </c>
      <c r="G24" s="46">
        <v>0</v>
      </c>
      <c r="H24" s="2"/>
    </row>
    <row r="25" spans="1:8">
      <c r="A25" s="46"/>
      <c r="B25" s="46" t="s">
        <v>62</v>
      </c>
      <c r="C25" s="46">
        <v>17</v>
      </c>
      <c r="D25" s="46">
        <v>0</v>
      </c>
      <c r="E25" s="46">
        <v>17</v>
      </c>
      <c r="F25" s="46">
        <v>0</v>
      </c>
      <c r="G25" s="46">
        <v>3</v>
      </c>
      <c r="H25" s="2"/>
    </row>
    <row r="26" spans="1:8">
      <c r="A26" s="46"/>
      <c r="B26" s="46" t="s">
        <v>63</v>
      </c>
      <c r="C26" s="46">
        <v>13</v>
      </c>
      <c r="D26" s="46">
        <v>0</v>
      </c>
      <c r="E26" s="46">
        <v>13</v>
      </c>
      <c r="F26" s="46">
        <v>3</v>
      </c>
      <c r="G26" s="46">
        <v>1</v>
      </c>
      <c r="H26" s="2"/>
    </row>
    <row r="27" spans="1:8">
      <c r="A27" s="46"/>
      <c r="B27" s="46" t="s">
        <v>64</v>
      </c>
      <c r="C27" s="46">
        <v>14</v>
      </c>
      <c r="D27" s="46">
        <v>0</v>
      </c>
      <c r="E27" s="46">
        <v>14</v>
      </c>
      <c r="F27" s="46">
        <v>0</v>
      </c>
      <c r="G27" s="46">
        <v>3</v>
      </c>
      <c r="H27" s="2"/>
    </row>
    <row r="28" spans="1:8">
      <c r="A28" s="46"/>
      <c r="B28" s="46" t="s">
        <v>65</v>
      </c>
      <c r="C28" s="46">
        <v>15</v>
      </c>
      <c r="D28" s="46">
        <v>0</v>
      </c>
      <c r="E28" s="46">
        <v>15</v>
      </c>
      <c r="F28" s="46">
        <v>3</v>
      </c>
      <c r="G28" s="46">
        <v>1</v>
      </c>
      <c r="H28" s="2"/>
    </row>
    <row r="29" spans="1:8">
      <c r="A29" s="49"/>
      <c r="B29" s="49" t="s">
        <v>66</v>
      </c>
      <c r="C29" s="49">
        <v>18</v>
      </c>
      <c r="D29" s="49">
        <v>0</v>
      </c>
      <c r="E29" s="49">
        <v>18</v>
      </c>
      <c r="F29" s="49">
        <v>0</v>
      </c>
      <c r="G29" s="49">
        <v>1E+30</v>
      </c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Office</dc:creator>
  <cp:keywords/>
  <dc:description/>
  <cp:lastModifiedBy/>
  <cp:revision/>
  <dcterms:created xsi:type="dcterms:W3CDTF">2011-04-03T15:53:29Z</dcterms:created>
  <dcterms:modified xsi:type="dcterms:W3CDTF">2021-03-13T14:02:30Z</dcterms:modified>
  <cp:category/>
  <cp:contentStatus/>
</cp:coreProperties>
</file>