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ocker-TCHALA\Desktop\AVA\Crowd2bot\Crowding_27_10_20__30_10_20\stats\"/>
    </mc:Choice>
  </mc:AlternateContent>
  <xr:revisionPtr revIDLastSave="0" documentId="13_ncr:1_{0D903EFA-BF24-4E49-9C63-24CDCDBBEC92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Calculs " sheetId="1" r:id="rId1"/>
    <sheet name="Explications" sheetId="3" r:id="rId2"/>
    <sheet name="Min" sheetId="6" r:id="rId3"/>
    <sheet name="max" sheetId="5" r:id="rId4"/>
    <sheet name="Grou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C17" i="1" l="1"/>
  <c r="D17" i="1"/>
  <c r="D16" i="1"/>
  <c r="C16" i="1"/>
  <c r="H9" i="1"/>
  <c r="C13" i="1" l="1"/>
  <c r="C14" i="1" l="1"/>
  <c r="G12" i="1" s="1"/>
  <c r="H12" i="1" s="1"/>
  <c r="C11" i="1"/>
  <c r="B13" i="1"/>
  <c r="G13" i="1" l="1"/>
  <c r="H13" i="1" s="1"/>
  <c r="D14" i="1"/>
  <c r="G15" i="1" s="1"/>
  <c r="H15" i="1" s="1"/>
  <c r="D11" i="1"/>
  <c r="G14" i="1" l="1"/>
  <c r="H14" i="1" s="1"/>
  <c r="H16" i="1" s="1"/>
  <c r="G16" i="1" l="1"/>
  <c r="J10" i="1" s="1"/>
  <c r="J13" i="1" l="1"/>
  <c r="J16" i="1" s="1"/>
  <c r="J19" i="1" s="1"/>
  <c r="J22" i="1" s="1"/>
</calcChain>
</file>

<file path=xl/sharedStrings.xml><?xml version="1.0" encoding="utf-8"?>
<sst xmlns="http://schemas.openxmlformats.org/spreadsheetml/2006/main" count="121" uniqueCount="106">
  <si>
    <t>Proposition réponses</t>
  </si>
  <si>
    <t>Proposition quesitons</t>
  </si>
  <si>
    <t>Notation réponses</t>
  </si>
  <si>
    <t>Notations questions</t>
  </si>
  <si>
    <t>Hypothèses</t>
  </si>
  <si>
    <t>Nombre d'heures</t>
  </si>
  <si>
    <t>crowders</t>
  </si>
  <si>
    <t>pivots</t>
  </si>
  <si>
    <t>propositions (réponses ou questions) par pivot</t>
  </si>
  <si>
    <t>notations différentes par proposition (y compris pivot) de questions et de réponses</t>
  </si>
  <si>
    <t>Nombre de pivots par groupe</t>
  </si>
  <si>
    <t>Propositions</t>
  </si>
  <si>
    <t>Notations</t>
  </si>
  <si>
    <t>Stratégie choisie (1 ou 2)</t>
  </si>
  <si>
    <t>Stratégie 2 : pas de groupe</t>
  </si>
  <si>
    <t>Stratégie 1 : On constitue des groupes</t>
  </si>
  <si>
    <t>h  pour faire une proposition (réponse ou question)</t>
  </si>
  <si>
    <t>Nombre de réponses/questions à noter</t>
  </si>
  <si>
    <t>Stratégies</t>
  </si>
  <si>
    <t>h  pour faire une notation (réponse ou question)</t>
  </si>
  <si>
    <t>Combien de sessions de 2h30 pour tout traiter?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</si>
  <si>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</si>
  <si>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</si>
  <si>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</si>
  <si>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</si>
  <si>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</si>
  <si>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</si>
  <si>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</si>
  <si>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</si>
  <si>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</si>
  <si>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</si>
  <si>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</si>
  <si>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</si>
  <si>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</si>
  <si>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</si>
  <si>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EMAILS</t>
  </si>
  <si>
    <t>GROUPES</t>
  </si>
  <si>
    <t>Nombre d'heures total recquis</t>
  </si>
  <si>
    <t xml:space="preserve">Semaines </t>
  </si>
  <si>
    <t>et</t>
  </si>
  <si>
    <t>jours</t>
  </si>
  <si>
    <t>session de 2h30</t>
  </si>
  <si>
    <t>heures</t>
  </si>
  <si>
    <t>h</t>
  </si>
  <si>
    <t>Pour une semaine</t>
  </si>
  <si>
    <t xml:space="preserve">Il faudra si 1 semaine = 10 sesssions de </t>
  </si>
  <si>
    <t>et une session de</t>
  </si>
  <si>
    <t>Questions</t>
  </si>
  <si>
    <t>Réponses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</si>
  <si>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</si>
  <si>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</si>
  <si>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</si>
  <si>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</si>
  <si>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</si>
  <si>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</si>
  <si>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</si>
  <si>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</si>
  <si>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</si>
  <si>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</si>
  <si>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</si>
  <si>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</si>
  <si>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</si>
  <si>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</si>
  <si>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</si>
  <si>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</si>
  <si>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</si>
  <si>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</si>
  <si>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</si>
  <si>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</si>
  <si>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</si>
  <si>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</si>
  <si>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</si>
  <si>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</si>
  <si>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</si>
  <si>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</si>
  <si>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</si>
  <si>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</si>
  <si>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Semaine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</si>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</sst>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Fill="1" applyBorder="1"/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3</xdr:row>
      <xdr:rowOff>124492</xdr:rowOff>
    </xdr:from>
    <xdr:to>
      <xdr:col>7</xdr:col>
      <xdr:colOff>332992</xdr:colOff>
      <xdr:row>14</xdr:row>
      <xdr:rowOff>171449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CC91A45-46A7-41C4-BF50-2E362D807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676942"/>
          <a:ext cx="5451092" cy="2072607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</xdr:row>
      <xdr:rowOff>101600</xdr:rowOff>
    </xdr:from>
    <xdr:to>
      <xdr:col>6</xdr:col>
      <xdr:colOff>266700</xdr:colOff>
      <xdr:row>3</xdr:row>
      <xdr:rowOff>57150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CD94A598-45CD-4F04-881E-BA358CF071ED}"/>
            </a:ext>
          </a:extLst>
        </xdr:cNvPr>
        <xdr:cNvSpPr txBox="1"/>
      </xdr:nvSpPr>
      <xdr:spPr>
        <a:xfrm>
          <a:off x="1257300" y="285750"/>
          <a:ext cx="35814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Propositions</a:t>
          </a:r>
          <a:r>
            <a:rPr lang="fr-FR" sz="1100" baseline="0"/>
            <a:t> de réponses et de questions alternatives</a:t>
          </a:r>
          <a:endParaRPr lang="fr-FR" sz="1100"/>
        </a:p>
      </xdr:txBody>
    </xdr:sp>
    <xdr:clientData/>
  </xdr:twoCellAnchor>
  <xdr:twoCellAnchor>
    <xdr:from>
      <xdr:col>9</xdr:col>
      <xdr:colOff>755650</xdr:colOff>
      <xdr:row>3</xdr:row>
      <xdr:rowOff>25400</xdr:rowOff>
    </xdr:from>
    <xdr:to>
      <xdr:col>13</xdr:col>
      <xdr:colOff>133350</xdr:colOff>
      <xdr:row>4</xdr:row>
      <xdr:rowOff>165100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29D25E40-9EF2-4432-A2E1-2625D6879903}"/>
            </a:ext>
          </a:extLst>
        </xdr:cNvPr>
        <xdr:cNvSpPr txBox="1"/>
      </xdr:nvSpPr>
      <xdr:spPr>
        <a:xfrm>
          <a:off x="7613650" y="577850"/>
          <a:ext cx="24257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Notations</a:t>
          </a:r>
          <a:r>
            <a:rPr lang="fr-FR" sz="1100" baseline="0"/>
            <a:t> de réponses et de questions </a:t>
          </a:r>
          <a:endParaRPr lang="fr-FR" sz="1100"/>
        </a:p>
      </xdr:txBody>
    </xdr:sp>
    <xdr:clientData/>
  </xdr:twoCellAnchor>
  <xdr:twoCellAnchor>
    <xdr:from>
      <xdr:col>7</xdr:col>
      <xdr:colOff>527050</xdr:colOff>
      <xdr:row>1</xdr:row>
      <xdr:rowOff>6350</xdr:rowOff>
    </xdr:from>
    <xdr:to>
      <xdr:col>7</xdr:col>
      <xdr:colOff>539750</xdr:colOff>
      <xdr:row>17</xdr:row>
      <xdr:rowOff>31750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C28D2F09-0EC7-4D27-A694-AFF82828012C}"/>
            </a:ext>
          </a:extLst>
        </xdr:cNvPr>
        <xdr:cNvCxnSpPr/>
      </xdr:nvCxnSpPr>
      <xdr:spPr>
        <a:xfrm flipH="1">
          <a:off x="5861050" y="190500"/>
          <a:ext cx="12700" cy="297180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622300</xdr:colOff>
      <xdr:row>5</xdr:row>
      <xdr:rowOff>179121</xdr:rowOff>
    </xdr:from>
    <xdr:to>
      <xdr:col>15</xdr:col>
      <xdr:colOff>103163</xdr:colOff>
      <xdr:row>11</xdr:row>
      <xdr:rowOff>146051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AF9240C0-60BA-41BC-A043-797F6027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6300" y="1099871"/>
          <a:ext cx="5576863" cy="1071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0</xdr:row>
      <xdr:rowOff>78028</xdr:rowOff>
    </xdr:from>
    <xdr:to>
      <xdr:col>13</xdr:col>
      <xdr:colOff>245776</xdr:colOff>
      <xdr:row>20</xdr:row>
      <xdr:rowOff>82550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0728515-EBEF-4D72-92C3-D74F09258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7200" y="78028"/>
          <a:ext cx="8424576" cy="36875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42373</xdr:rowOff>
    </xdr:from>
    <xdr:to>
      <xdr:col>14</xdr:col>
      <xdr:colOff>404543</xdr:colOff>
      <xdr:row>20</xdr:row>
      <xdr:rowOff>173913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C0FA13A-2B70-486F-AFD7-CBB966A5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42373"/>
          <a:ext cx="9967643" cy="3814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3"/>
  <sheetViews>
    <sheetView zoomScale="60" zoomScaleNormal="60" workbookViewId="0">
      <selection activeCell="B12" sqref="B12:D14"/>
    </sheetView>
  </sheetViews>
  <sheetFormatPr baseColWidth="10" defaultColWidth="8.7265625" defaultRowHeight="14.5" x14ac:dyDescent="0.35"/>
  <cols>
    <col min="1" max="1" width="3.6328125" customWidth="1"/>
    <col min="2" max="2" width="25.453125" bestFit="1" customWidth="1"/>
    <col min="3" max="3" width="18.453125" bestFit="1" customWidth="1"/>
    <col min="4" max="4" width="24.26953125" bestFit="1" customWidth="1"/>
    <col min="5" max="5" width="9" customWidth="1"/>
    <col min="6" max="6" width="28" bestFit="1" customWidth="1"/>
    <col min="7" max="7" width="34" bestFit="1" customWidth="1"/>
    <col min="8" max="8" width="15.36328125" bestFit="1" customWidth="1"/>
    <col min="9" max="9" width="15.90625" bestFit="1" customWidth="1"/>
    <col min="10" max="10" width="41.26953125" style="1" bestFit="1" customWidth="1"/>
  </cols>
  <sheetData>
    <row r="3" spans="2:12" x14ac:dyDescent="0.35">
      <c r="B3" s="25" t="s">
        <v>4</v>
      </c>
      <c r="C3" s="11">
        <v>120</v>
      </c>
      <c r="D3" s="9" t="s">
        <v>6</v>
      </c>
      <c r="F3" s="34" t="s">
        <v>18</v>
      </c>
      <c r="G3" s="28" t="s">
        <v>15</v>
      </c>
      <c r="H3" s="29"/>
      <c r="I3" s="10">
        <v>20</v>
      </c>
      <c r="J3" s="12" t="s">
        <v>8</v>
      </c>
    </row>
    <row r="4" spans="2:12" ht="29" x14ac:dyDescent="0.35">
      <c r="B4" s="26"/>
      <c r="C4" s="11">
        <v>30</v>
      </c>
      <c r="D4" s="9" t="s">
        <v>7</v>
      </c>
      <c r="F4" s="35"/>
      <c r="G4" s="30"/>
      <c r="H4" s="31"/>
      <c r="I4" s="11">
        <v>30</v>
      </c>
      <c r="J4" s="13" t="s">
        <v>9</v>
      </c>
    </row>
    <row r="5" spans="2:12" ht="43.5" x14ac:dyDescent="0.35">
      <c r="B5" s="26"/>
      <c r="C5" s="8">
        <v>0.06</v>
      </c>
      <c r="D5" s="9" t="s">
        <v>16</v>
      </c>
      <c r="F5" s="36"/>
      <c r="G5" s="32" t="s">
        <v>14</v>
      </c>
      <c r="H5" s="33"/>
    </row>
    <row r="6" spans="2:12" ht="29" x14ac:dyDescent="0.35">
      <c r="B6" s="27"/>
      <c r="C6" s="8">
        <v>0.02</v>
      </c>
      <c r="D6" s="9" t="s">
        <v>19</v>
      </c>
      <c r="G6" s="1"/>
      <c r="H6" s="1"/>
      <c r="I6" s="6"/>
    </row>
    <row r="9" spans="2:12" ht="13.5" customHeight="1" x14ac:dyDescent="0.35">
      <c r="B9" s="3" t="s">
        <v>13</v>
      </c>
      <c r="C9" s="14">
        <v>1</v>
      </c>
      <c r="G9" s="3" t="s">
        <v>17</v>
      </c>
      <c r="H9" s="7">
        <f>IF(C9=1,C4*(I3+1),C4*(C3+1))</f>
        <v>630</v>
      </c>
      <c r="J9" s="15" t="s">
        <v>20</v>
      </c>
    </row>
    <row r="10" spans="2:12" ht="31" x14ac:dyDescent="0.7">
      <c r="J10" s="18">
        <f>ROUNDUP(G16/$K$12,0)</f>
        <v>4</v>
      </c>
    </row>
    <row r="11" spans="2:12" ht="58" customHeight="1" x14ac:dyDescent="0.35">
      <c r="C11" s="5" t="str">
        <f>IF(AND(ROUNDDOWN(C3/I3,0)&lt;C13,C9=1),_xlfn.CONCAT("marche pas avec ",C3," crowders."," Essayez avec ", ROUNDDOWN(C3/I3,0)*I3, " ou ",ROUNDUP(C3/I3,0)*I3),"")</f>
        <v/>
      </c>
      <c r="D11" s="5" t="str">
        <f>IF(AND(ROUNDDOWN(C3/I4,0)&lt;D13,C9=1),_xlfn.CONCAT("marche pas avec ",C3," crowders."," Essayez avec ", ROUNDDOWN(C3/I4,0)*I4, " ou ",ROUNDUP(C3/I4,0)*I4),"")</f>
        <v/>
      </c>
      <c r="E11" s="5"/>
      <c r="F11" s="3"/>
      <c r="G11" s="2" t="s">
        <v>5</v>
      </c>
      <c r="H11" s="2" t="s">
        <v>44</v>
      </c>
    </row>
    <row r="12" spans="2:12" x14ac:dyDescent="0.35">
      <c r="B12" s="3"/>
      <c r="C12" s="2" t="s">
        <v>11</v>
      </c>
      <c r="D12" s="2" t="s">
        <v>12</v>
      </c>
      <c r="E12" s="4"/>
      <c r="F12" s="3" t="s">
        <v>0</v>
      </c>
      <c r="G12" s="7">
        <f>IF(C9=1,ROUNDUP(C5*C14,0),ROUNDUP(C5*C4,0))</f>
        <v>1</v>
      </c>
      <c r="H12" s="7">
        <f>ROUNDUP(G12/3,0)</f>
        <v>1</v>
      </c>
      <c r="J12" s="20" t="s">
        <v>45</v>
      </c>
      <c r="K12" s="20">
        <v>2.5</v>
      </c>
      <c r="L12" s="20" t="s">
        <v>43</v>
      </c>
    </row>
    <row r="13" spans="2:12" ht="23.5" x14ac:dyDescent="0.35">
      <c r="B13" s="3" t="str">
        <f>IF(AND(C9=1,I3&lt;&gt;1),"Nombre de gourpes",IF(I3=1,"Nombre de groupes unitaires","Nombre de groupes unitaires"))</f>
        <v>Nombre de gourpes</v>
      </c>
      <c r="C13" s="2">
        <f>IF(C9=1,ROUNDUP(C3/I3,0),C3)</f>
        <v>6</v>
      </c>
      <c r="D13" s="2">
        <f>IF(C9=1,ROUNDUP(C3/I4,0),C3)</f>
        <v>4</v>
      </c>
      <c r="E13" s="4"/>
      <c r="F13" s="3" t="s">
        <v>1</v>
      </c>
      <c r="G13" s="7">
        <f>IF(C9=1,ROUNDUP(C5*C14,0),ROUNDUP(C5*C4,0))</f>
        <v>1</v>
      </c>
      <c r="H13" s="7">
        <f t="shared" ref="H13:H15" si="0">ROUNDUP(G13/3,0)</f>
        <v>1</v>
      </c>
      <c r="J13" s="21">
        <f>ROUNDDOWN(J10/10,0)</f>
        <v>0</v>
      </c>
    </row>
    <row r="14" spans="2:12" ht="18.5" x14ac:dyDescent="0.35">
      <c r="B14" s="3" t="s">
        <v>10</v>
      </c>
      <c r="C14" s="2">
        <f>IF(C9=1,ROUNDUP(C4/C13,0),C4)</f>
        <v>5</v>
      </c>
      <c r="D14" s="7">
        <f>IF(C9=1,ROUNDUP(H9/D13,0),H9)</f>
        <v>158</v>
      </c>
      <c r="E14" s="19"/>
      <c r="F14" s="3" t="s">
        <v>2</v>
      </c>
      <c r="G14" s="7">
        <f>IF(C9=1,ROUNDUP(C6*D14,0),ROUNDUP(C6*H9,0))</f>
        <v>4</v>
      </c>
      <c r="H14" s="7">
        <f t="shared" si="0"/>
        <v>2</v>
      </c>
      <c r="J14" s="24" t="s">
        <v>38</v>
      </c>
    </row>
    <row r="15" spans="2:12" x14ac:dyDescent="0.35">
      <c r="F15" s="3" t="s">
        <v>3</v>
      </c>
      <c r="G15" s="7">
        <f>IF(C9=1,ROUNDUP(C6*D14,0),ROUNDUP(C6*H9,0))</f>
        <v>4</v>
      </c>
      <c r="H15" s="7">
        <f t="shared" si="0"/>
        <v>2</v>
      </c>
      <c r="J15" s="23" t="s">
        <v>39</v>
      </c>
    </row>
    <row r="16" spans="2:12" ht="23.5" x14ac:dyDescent="0.35">
      <c r="C16" s="22" t="str">
        <f>IF($C$9=1,"crowders restants","")</f>
        <v>crowders restants</v>
      </c>
      <c r="D16" s="22" t="str">
        <f>IF($C$9=1,"crowders restants","")</f>
        <v>crowders restants</v>
      </c>
      <c r="F16" s="16" t="s">
        <v>37</v>
      </c>
      <c r="G16" s="17">
        <f>SUM(G12:G15)</f>
        <v>10</v>
      </c>
      <c r="H16" s="17">
        <f>SUM(H12:H15)</f>
        <v>6</v>
      </c>
      <c r="J16" s="21">
        <f>IF(J13=0,0,ROUNDDOWN(((J10/10-ROUNDDOWN(J10/10,0))*10)/$K$12,0))</f>
        <v>0</v>
      </c>
    </row>
    <row r="17" spans="3:10" ht="18.5" x14ac:dyDescent="0.35">
      <c r="C17" s="22">
        <f>IF(C9=1,C3-ROUNDDOWN(C3/I3,0)*I3,"")</f>
        <v>0</v>
      </c>
      <c r="D17" s="22">
        <f>IF(C9=1,C3-ROUNDDOWN(C3/I4,0)*I4,"")</f>
        <v>0</v>
      </c>
      <c r="J17" s="24" t="s">
        <v>40</v>
      </c>
    </row>
    <row r="18" spans="3:10" x14ac:dyDescent="0.35">
      <c r="J18" s="5" t="s">
        <v>39</v>
      </c>
    </row>
    <row r="19" spans="3:10" ht="23.5" x14ac:dyDescent="0.35">
      <c r="J19" s="21">
        <f>IF(J16=0,0,ROUNDDOWN((((J10/10-ROUNDDOWN(J10/10,0))*10)/$K$12-ROUNDDOWN(((J10/10-ROUNDDOWN(J10/10,0))*10)/$K$12,0))*2,0))</f>
        <v>0</v>
      </c>
    </row>
    <row r="20" spans="3:10" ht="18.5" x14ac:dyDescent="0.35">
      <c r="J20" s="24" t="s">
        <v>41</v>
      </c>
    </row>
    <row r="21" spans="3:10" ht="18.5" x14ac:dyDescent="0.35">
      <c r="J21" s="24" t="s">
        <v>46</v>
      </c>
    </row>
    <row r="22" spans="3:10" ht="23.5" x14ac:dyDescent="0.35">
      <c r="J22" s="21">
        <f>IF(J19=0,0,((((J10/10-ROUNDDOWN(J10/10,0))*10)/$K$12 - ROUNDDOWN(((J10/10-ROUNDDOWN(J10/10,0))*10)/$K$12,0))*2-ROUNDDOWN((((J10/10-ROUNDDOWN(J10/10,0))*10)/$K$12 - ROUNDDOWN(((J10/10-ROUNDDOWN(J10/10,0))*10)/$K$12,0))*2,0))*$K$12)</f>
        <v>0</v>
      </c>
    </row>
    <row r="23" spans="3:10" ht="18.5" x14ac:dyDescent="0.35">
      <c r="J23" s="24" t="s">
        <v>42</v>
      </c>
    </row>
  </sheetData>
  <mergeCells count="4">
    <mergeCell ref="B3:B6"/>
    <mergeCell ref="G3:H4"/>
    <mergeCell ref="G5:H5"/>
    <mergeCell ref="F3:F5"/>
  </mergeCells>
  <conditionalFormatting sqref="C11:E11">
    <cfRule type="containsText" dxfId="0" priority="1" operator="containsText" text="marche pas avec ">
      <formula>NOT(ISERROR(SEARCH("marche pas avec ",C11)))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D65E-1112-422D-956B-5CC87AA19360}">
  <dimension ref="A1"/>
  <sheetViews>
    <sheetView workbookViewId="0">
      <selection sqref="A1:XFD1048576"/>
    </sheetView>
  </sheetViews>
  <sheetFormatPr baseColWidth="10" defaultRowHeight="14.5" x14ac:dyDescent="0.35"/>
  <cols>
    <col min="1" max="16384" width="10.90625" style="37"/>
  </cols>
  <sheetData/>
  <mergeCells count="1">
    <mergeCell ref="A1:XFD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3278-D993-4DF9-BAAB-42AF173B602B}">
  <dimension ref="A1"/>
  <sheetViews>
    <sheetView workbookViewId="0">
      <selection activeCell="A12" sqref="A1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4FF8-3056-4BCB-BC42-1221CB722794}">
  <dimension ref="A1"/>
  <sheetViews>
    <sheetView workbookViewId="0">
      <selection activeCell="O15" sqref="O15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632-CC7D-4BD9-B7D9-800BE0504072}">
  <dimension ref="B2:F30"/>
  <sheetViews>
    <sheetView tabSelected="1" workbookViewId="0">
      <selection activeCell="I23" sqref="I23"/>
    </sheetView>
  </sheetViews>
  <sheetFormatPr baseColWidth="10" defaultRowHeight="14.5" x14ac:dyDescent="0.35"/>
  <sheetData>
    <row r="2" spans="2:6" x14ac:dyDescent="0.35">
      <c r="B2" s="22" t="s">
        <v>35</v>
      </c>
      <c r="C2" s="22" t="s">
        <v>36</v>
      </c>
      <c r="D2" s="22" t="s">
        <v>47</v>
      </c>
      <c r="E2" s="22" t="s">
        <v>48</v>
      </c>
      <c r="F2" s="22" t="s">
        <v>77</v>
      </c>
    </row>
    <row r="3" spans="2:6" x14ac:dyDescent="0.35">
      <c r="B3" s="38" t="s">
        <v>21</v>
      </c>
      <c r="C3" s="38">
        <v>1</v>
      </c>
      <c r="D3" s="22" t="s">
        <v>49</v>
      </c>
      <c r="E3" s="22" t="s">
        <v>63</v>
      </c>
      <c r="F3">
        <v>1</v>
      </c>
    </row>
    <row r="4" spans="2:6" x14ac:dyDescent="0.35">
      <c r="B4" s="38" t="s">
        <v>22</v>
      </c>
      <c r="C4" s="38">
        <v>1</v>
      </c>
      <c r="D4" s="22" t="s">
        <v>50</v>
      </c>
      <c r="E4" s="22" t="s">
        <v>64</v>
      </c>
      <c r="F4">
        <v>1</v>
      </c>
    </row>
    <row r="5" spans="2:6" x14ac:dyDescent="0.35">
      <c r="B5" s="38" t="s">
        <v>23</v>
      </c>
      <c r="C5" s="38">
        <v>1</v>
      </c>
      <c r="D5" s="22" t="s">
        <v>51</v>
      </c>
      <c r="E5" s="22" t="s">
        <v>65</v>
      </c>
      <c r="F5">
        <v>1</v>
      </c>
    </row>
    <row r="6" spans="2:6" x14ac:dyDescent="0.35">
      <c r="B6" s="38" t="s">
        <v>24</v>
      </c>
      <c r="C6" s="38">
        <v>1</v>
      </c>
      <c r="D6" s="22" t="s">
        <v>52</v>
      </c>
      <c r="E6" s="22" t="s">
        <v>66</v>
      </c>
      <c r="F6">
        <v>1</v>
      </c>
    </row>
    <row r="7" spans="2:6" x14ac:dyDescent="0.35">
      <c r="B7" s="38" t="s">
        <v>25</v>
      </c>
      <c r="C7" s="38">
        <v>1</v>
      </c>
      <c r="D7" s="22" t="s">
        <v>53</v>
      </c>
      <c r="E7" s="22" t="s">
        <v>67</v>
      </c>
      <c r="F7">
        <v>1</v>
      </c>
    </row>
    <row r="8" spans="2:6" x14ac:dyDescent="0.35">
      <c r="B8" s="39" t="s">
        <v>26</v>
      </c>
      <c r="C8" s="39">
        <v>2</v>
      </c>
      <c r="D8" s="22" t="s">
        <v>54</v>
      </c>
      <c r="E8" s="22" t="s">
        <v>68</v>
      </c>
      <c r="F8">
        <v>1</v>
      </c>
    </row>
    <row r="9" spans="2:6" x14ac:dyDescent="0.35">
      <c r="B9" s="39" t="s">
        <v>27</v>
      </c>
      <c r="C9" s="39">
        <v>2</v>
      </c>
      <c r="D9" s="22" t="s">
        <v>55</v>
      </c>
      <c r="E9" s="22" t="s">
        <v>69</v>
      </c>
      <c r="F9">
        <v>1</v>
      </c>
    </row>
    <row r="10" spans="2:6" x14ac:dyDescent="0.35">
      <c r="B10" s="39" t="s">
        <v>28</v>
      </c>
      <c r="C10" s="39">
        <v>2</v>
      </c>
      <c r="D10" s="22" t="s">
        <v>56</v>
      </c>
      <c r="E10" s="22" t="s">
        <v>70</v>
      </c>
      <c r="F10">
        <v>1</v>
      </c>
    </row>
    <row r="11" spans="2:6" x14ac:dyDescent="0.35">
      <c r="B11" s="39" t="s">
        <v>29</v>
      </c>
      <c r="C11" s="39">
        <v>2</v>
      </c>
      <c r="D11" s="22" t="s">
        <v>57</v>
      </c>
      <c r="E11" s="22" t="s">
        <v>71</v>
      </c>
      <c r="F11">
        <v>1</v>
      </c>
    </row>
    <row r="12" spans="2:6" x14ac:dyDescent="0.35">
      <c r="B12" s="39" t="s">
        <v>30</v>
      </c>
      <c r="C12" s="39">
        <v>2</v>
      </c>
      <c r="D12" s="22" t="s">
        <v>58</v>
      </c>
      <c r="E12" s="22" t="s">
        <v>72</v>
      </c>
      <c r="F12">
        <v>1</v>
      </c>
    </row>
    <row r="13" spans="2:6" x14ac:dyDescent="0.35">
      <c r="B13" s="40" t="s">
        <v>31</v>
      </c>
      <c r="C13" s="40">
        <v>3</v>
      </c>
      <c r="D13" s="22" t="s">
        <v>59</v>
      </c>
      <c r="E13" s="22" t="s">
        <v>73</v>
      </c>
      <c r="F13">
        <v>1</v>
      </c>
    </row>
    <row r="14" spans="2:6" x14ac:dyDescent="0.35">
      <c r="B14" s="40" t="s">
        <v>32</v>
      </c>
      <c r="C14" s="40">
        <v>3</v>
      </c>
      <c r="D14" s="22" t="s">
        <v>60</v>
      </c>
      <c r="E14" s="22" t="s">
        <v>74</v>
      </c>
      <c r="F14">
        <v>1</v>
      </c>
    </row>
    <row r="15" spans="2:6" x14ac:dyDescent="0.35">
      <c r="B15" s="40" t="s">
        <v>33</v>
      </c>
      <c r="C15" s="40">
        <v>3</v>
      </c>
      <c r="D15" s="22" t="s">
        <v>61</v>
      </c>
      <c r="E15" s="22" t="s">
        <v>75</v>
      </c>
      <c r="F15">
        <v>1</v>
      </c>
    </row>
    <row r="16" spans="2:6" x14ac:dyDescent="0.35">
      <c r="B16" s="40" t="s">
        <v>34</v>
      </c>
      <c r="C16" s="40">
        <v>3</v>
      </c>
      <c r="D16" s="22" t="s">
        <v>62</v>
      </c>
      <c r="E16" s="22" t="s">
        <v>76</v>
      </c>
      <c r="F16">
        <v>1</v>
      </c>
    </row>
    <row r="17" spans="2:6" x14ac:dyDescent="0.35">
      <c r="B17" s="38" t="s">
        <v>29</v>
      </c>
      <c r="C17" s="38">
        <v>1</v>
      </c>
      <c r="D17" s="22" t="s">
        <v>78</v>
      </c>
      <c r="E17" s="22" t="s">
        <v>92</v>
      </c>
      <c r="F17">
        <v>1</v>
      </c>
    </row>
    <row r="18" spans="2:6" x14ac:dyDescent="0.35">
      <c r="B18" s="38" t="s">
        <v>24</v>
      </c>
      <c r="C18" s="38">
        <v>1</v>
      </c>
      <c r="D18" s="22" t="s">
        <v>79</v>
      </c>
      <c r="E18" s="22" t="s">
        <v>93</v>
      </c>
      <c r="F18">
        <v>1</v>
      </c>
    </row>
    <row r="19" spans="2:6" x14ac:dyDescent="0.35">
      <c r="B19" s="38" t="s">
        <v>25</v>
      </c>
      <c r="C19" s="38">
        <v>1</v>
      </c>
      <c r="D19" s="22" t="s">
        <v>80</v>
      </c>
      <c r="E19" s="22" t="s">
        <v>94</v>
      </c>
      <c r="F19">
        <v>1</v>
      </c>
    </row>
    <row r="20" spans="2:6" x14ac:dyDescent="0.35">
      <c r="B20" s="38" t="s">
        <v>26</v>
      </c>
      <c r="C20" s="38">
        <v>1</v>
      </c>
      <c r="D20" s="22" t="s">
        <v>81</v>
      </c>
      <c r="E20" s="22" t="s">
        <v>95</v>
      </c>
      <c r="F20">
        <v>1</v>
      </c>
    </row>
    <row r="21" spans="2:6" x14ac:dyDescent="0.35">
      <c r="B21" s="38" t="s">
        <v>27</v>
      </c>
      <c r="C21" s="38">
        <v>1</v>
      </c>
      <c r="D21" s="22" t="s">
        <v>82</v>
      </c>
      <c r="E21" s="22" t="s">
        <v>96</v>
      </c>
      <c r="F21">
        <v>1</v>
      </c>
    </row>
    <row r="22" spans="2:6" x14ac:dyDescent="0.35">
      <c r="B22" s="39" t="s">
        <v>28</v>
      </c>
      <c r="C22" s="39">
        <v>2</v>
      </c>
      <c r="D22" s="22" t="s">
        <v>83</v>
      </c>
      <c r="E22" s="22" t="s">
        <v>97</v>
      </c>
      <c r="F22">
        <v>1</v>
      </c>
    </row>
    <row r="23" spans="2:6" x14ac:dyDescent="0.35">
      <c r="B23" s="39" t="s">
        <v>29</v>
      </c>
      <c r="C23" s="39">
        <v>2</v>
      </c>
      <c r="D23" s="22" t="s">
        <v>84</v>
      </c>
      <c r="E23" s="22" t="s">
        <v>98</v>
      </c>
      <c r="F23">
        <v>1</v>
      </c>
    </row>
    <row r="24" spans="2:6" x14ac:dyDescent="0.35">
      <c r="B24" s="39" t="s">
        <v>30</v>
      </c>
      <c r="C24" s="39">
        <v>2</v>
      </c>
      <c r="D24" s="22" t="s">
        <v>85</v>
      </c>
      <c r="E24" s="22" t="s">
        <v>99</v>
      </c>
      <c r="F24">
        <v>1</v>
      </c>
    </row>
    <row r="25" spans="2:6" x14ac:dyDescent="0.35">
      <c r="B25" s="39" t="s">
        <v>31</v>
      </c>
      <c r="C25" s="39">
        <v>2</v>
      </c>
      <c r="D25" s="22" t="s">
        <v>86</v>
      </c>
      <c r="E25" s="22" t="s">
        <v>100</v>
      </c>
      <c r="F25">
        <v>1</v>
      </c>
    </row>
    <row r="26" spans="2:6" x14ac:dyDescent="0.35">
      <c r="B26" s="39" t="s">
        <v>32</v>
      </c>
      <c r="C26" s="39">
        <v>2</v>
      </c>
      <c r="D26" s="22" t="s">
        <v>87</v>
      </c>
      <c r="E26" s="22" t="s">
        <v>101</v>
      </c>
      <c r="F26">
        <v>1</v>
      </c>
    </row>
    <row r="27" spans="2:6" x14ac:dyDescent="0.35">
      <c r="B27" s="40" t="s">
        <v>31</v>
      </c>
      <c r="C27" s="40">
        <v>3</v>
      </c>
      <c r="D27" s="22" t="s">
        <v>88</v>
      </c>
      <c r="E27" s="22" t="s">
        <v>102</v>
      </c>
      <c r="F27">
        <v>1</v>
      </c>
    </row>
    <row r="28" spans="2:6" x14ac:dyDescent="0.35">
      <c r="B28" s="40" t="s">
        <v>32</v>
      </c>
      <c r="C28" s="40">
        <v>3</v>
      </c>
      <c r="D28" s="22" t="s">
        <v>89</v>
      </c>
      <c r="E28" s="22" t="s">
        <v>103</v>
      </c>
      <c r="F28">
        <v>1</v>
      </c>
    </row>
    <row r="29" spans="2:6" x14ac:dyDescent="0.35">
      <c r="B29" s="40" t="s">
        <v>33</v>
      </c>
      <c r="C29" s="40">
        <v>3</v>
      </c>
      <c r="D29" s="22" t="s">
        <v>90</v>
      </c>
      <c r="E29" s="22" t="s">
        <v>104</v>
      </c>
      <c r="F29">
        <v>1</v>
      </c>
    </row>
    <row r="30" spans="2:6" x14ac:dyDescent="0.35">
      <c r="B30" s="40" t="s">
        <v>34</v>
      </c>
      <c r="C30" s="40">
        <v>3</v>
      </c>
      <c r="D30" s="22" t="s">
        <v>91</v>
      </c>
      <c r="E30" s="22" t="s">
        <v>105</v>
      </c>
      <c r="F30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Calculs </vt:lpstr>
      <vt:lpstr>Explications</vt:lpstr>
      <vt:lpstr>Min</vt:lpstr>
      <vt:lpstr>max</vt:lpstr>
      <vt:lpstr>Groupes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Docker-TCHALA</dc:creator>
  <cp:lastModifiedBy>Docker-TCHALA</cp:lastModifiedBy>
  <dcterms:created xsi:type="dcterms:W3CDTF">2015-06-05T18:19:34Z</dcterms:created>
  <dcterms:modified xsi:type="dcterms:W3CDTF">2020-11-09T14:34:10Z</dcterms:modified>
</cp:coreProperties>
</file>