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dei\flowcore\db\documents\"/>
    </mc:Choice>
  </mc:AlternateContent>
  <xr:revisionPtr revIDLastSave="0" documentId="13_ncr:1_{EB564144-465A-47FF-BE5A-80BB68C831BE}" xr6:coauthVersionLast="47" xr6:coauthVersionMax="47" xr10:uidLastSave="{00000000-0000-0000-0000-000000000000}"/>
  <bookViews>
    <workbookView xWindow="57480" yWindow="5430" windowWidth="29040" windowHeight="15990" activeTab="4" xr2:uid="{779DCB98-936F-4D4C-8180-C441B90F8D2D}"/>
  </bookViews>
  <sheets>
    <sheet name="システム構成" sheetId="1" r:id="rId1"/>
    <sheet name="発注データ" sheetId="13" r:id="rId2"/>
    <sheet name="発注先マスタ" sheetId="14" r:id="rId3"/>
    <sheet name="資材マスタ" sheetId="16" r:id="rId4"/>
    <sheet name="他マスタ" sheetId="17" r:id="rId5"/>
    <sheet name="資材マスタデータ" sheetId="15" r:id="rId6"/>
    <sheet name="注文データ" sheetId="2" r:id="rId7"/>
    <sheet name="図面データ" sheetId="3" r:id="rId8"/>
    <sheet name="計画データ" sheetId="4" r:id="rId9"/>
    <sheet name="製造データ" sheetId="5" r:id="rId10"/>
    <sheet name="作業実績データ" sheetId="6" r:id="rId11"/>
    <sheet name="部品使用データ" sheetId="7" r:id="rId12"/>
    <sheet name="在庫データ" sheetId="8" r:id="rId13"/>
    <sheet name="検査データ" sheetId="9" r:id="rId14"/>
    <sheet name="社内ユーザーマスタ" sheetId="10" r:id="rId15"/>
    <sheet name="社外ユーザーマスタ" sheetId="11" r:id="rId16"/>
    <sheet name="製品マスタ" sheetId="12" r:id="rId17"/>
  </sheets>
  <definedNames>
    <definedName name="_xlnm._FilterDatabase" localSheetId="5" hidden="1">資材マスタデータ!$C$2:$T$2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" i="13" l="1"/>
  <c r="C44" i="13"/>
  <c r="C18" i="13"/>
  <c r="C17" i="13"/>
  <c r="C16" i="13"/>
  <c r="C43" i="13"/>
  <c r="C42" i="13"/>
  <c r="C41" i="13"/>
  <c r="C32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0" i="13"/>
  <c r="C39" i="13"/>
  <c r="C38" i="13"/>
  <c r="C37" i="13"/>
  <c r="C36" i="13"/>
  <c r="C35" i="13"/>
  <c r="C34" i="13"/>
  <c r="C33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5" i="13"/>
  <c r="C14" i="13"/>
  <c r="C13" i="13"/>
  <c r="C12" i="13"/>
  <c r="C11" i="13"/>
  <c r="C10" i="13"/>
  <c r="C9" i="13"/>
  <c r="C8" i="13"/>
  <c r="C7" i="13"/>
  <c r="C6" i="13"/>
  <c r="U4" i="15" a="1"/>
  <c r="U4" i="15" s="1"/>
  <c r="U5" i="15" a="1"/>
  <c r="U5" i="15" s="1"/>
  <c r="U6" i="15" a="1"/>
  <c r="U6" i="15" s="1"/>
  <c r="U7" i="15" a="1"/>
  <c r="U7" i="15" s="1"/>
  <c r="U8" i="15" a="1"/>
  <c r="U8" i="15" s="1"/>
  <c r="U9" i="15" a="1"/>
  <c r="U9" i="15" s="1"/>
  <c r="U10" i="15" a="1"/>
  <c r="U10" i="15" s="1"/>
  <c r="U11" i="15" a="1"/>
  <c r="U11" i="15" s="1"/>
  <c r="U12" i="15" a="1"/>
  <c r="U12" i="15" s="1"/>
  <c r="U13" i="15" a="1"/>
  <c r="U13" i="15" s="1"/>
  <c r="U14" i="15" a="1"/>
  <c r="U14" i="15" s="1"/>
  <c r="U15" i="15" a="1"/>
  <c r="U15" i="15" s="1"/>
  <c r="U16" i="15" a="1"/>
  <c r="U16" i="15" s="1"/>
  <c r="U17" i="15" a="1"/>
  <c r="U17" i="15" s="1"/>
  <c r="U18" i="15" a="1"/>
  <c r="U18" i="15" s="1"/>
  <c r="U19" i="15" a="1"/>
  <c r="U19" i="15" s="1"/>
  <c r="U20" i="15" a="1"/>
  <c r="U20" i="15" s="1"/>
  <c r="U21" i="15" a="1"/>
  <c r="U21" i="15" s="1"/>
  <c r="U22" i="15" a="1"/>
  <c r="U22" i="15" s="1"/>
  <c r="U23" i="15" a="1"/>
  <c r="U23" i="15" s="1"/>
  <c r="U24" i="15" a="1"/>
  <c r="U24" i="15" s="1"/>
  <c r="U25" i="15" a="1"/>
  <c r="U25" i="15" s="1"/>
  <c r="U26" i="15" a="1"/>
  <c r="U26" i="15" s="1"/>
  <c r="U27" i="15" a="1"/>
  <c r="U27" i="15"/>
  <c r="U28" i="15" a="1"/>
  <c r="U28" i="15" s="1"/>
  <c r="U29" i="15" a="1"/>
  <c r="U29" i="15" s="1"/>
  <c r="U30" i="15" a="1"/>
  <c r="U30" i="15" s="1"/>
  <c r="U31" i="15" a="1"/>
  <c r="U31" i="15" s="1"/>
  <c r="U32" i="15" a="1"/>
  <c r="U32" i="15" s="1"/>
  <c r="U33" i="15" a="1"/>
  <c r="U33" i="15" s="1"/>
  <c r="U34" i="15" a="1"/>
  <c r="U34" i="15" s="1"/>
  <c r="U35" i="15" a="1"/>
  <c r="U35" i="15"/>
  <c r="U36" i="15" a="1"/>
  <c r="U36" i="15" s="1"/>
  <c r="U37" i="15" a="1"/>
  <c r="U37" i="15" s="1"/>
  <c r="U38" i="15" a="1"/>
  <c r="U38" i="15" s="1"/>
  <c r="U39" i="15" a="1"/>
  <c r="U39" i="15" s="1"/>
  <c r="U40" i="15" a="1"/>
  <c r="U40" i="15" s="1"/>
  <c r="U41" i="15" a="1"/>
  <c r="U41" i="15" s="1"/>
  <c r="U42" i="15" a="1"/>
  <c r="U42" i="15" s="1"/>
  <c r="U43" i="15" a="1"/>
  <c r="U43" i="15" s="1"/>
  <c r="U44" i="15" a="1"/>
  <c r="U44" i="15" s="1"/>
  <c r="U45" i="15" a="1"/>
  <c r="U45" i="15" s="1"/>
  <c r="U46" i="15" a="1"/>
  <c r="U46" i="15" s="1"/>
  <c r="U47" i="15" a="1"/>
  <c r="U47" i="15" s="1"/>
  <c r="U48" i="15" a="1"/>
  <c r="U48" i="15" s="1"/>
  <c r="U49" i="15" a="1"/>
  <c r="U49" i="15" s="1"/>
  <c r="U50" i="15" a="1"/>
  <c r="U50" i="15" s="1"/>
  <c r="U51" i="15" a="1"/>
  <c r="U51" i="15"/>
  <c r="U52" i="15" a="1"/>
  <c r="U52" i="15" s="1"/>
  <c r="U53" i="15" a="1"/>
  <c r="U53" i="15" s="1"/>
  <c r="U54" i="15" a="1"/>
  <c r="U54" i="15" s="1"/>
  <c r="U55" i="15" a="1"/>
  <c r="U55" i="15" s="1"/>
  <c r="U56" i="15" a="1"/>
  <c r="U56" i="15" s="1"/>
  <c r="U57" i="15" a="1"/>
  <c r="U57" i="15" s="1"/>
  <c r="U58" i="15" a="1"/>
  <c r="U58" i="15" s="1"/>
  <c r="U59" i="15" a="1"/>
  <c r="U59" i="15" s="1"/>
  <c r="U60" i="15" a="1"/>
  <c r="U60" i="15" s="1"/>
  <c r="U61" i="15" a="1"/>
  <c r="U61" i="15" s="1"/>
  <c r="U62" i="15" a="1"/>
  <c r="U62" i="15" s="1"/>
  <c r="U63" i="15" a="1"/>
  <c r="U63" i="15" s="1"/>
  <c r="U64" i="15" a="1"/>
  <c r="U64" i="15" s="1"/>
  <c r="U65" i="15" a="1"/>
  <c r="U65" i="15" s="1"/>
  <c r="U66" i="15" a="1"/>
  <c r="U66" i="15" s="1"/>
  <c r="U67" i="15" a="1"/>
  <c r="U67" i="15"/>
  <c r="U68" i="15" a="1"/>
  <c r="U68" i="15" s="1"/>
  <c r="U69" i="15" a="1"/>
  <c r="U69" i="15" s="1"/>
  <c r="U70" i="15" a="1"/>
  <c r="U70" i="15" s="1"/>
  <c r="U71" i="15" a="1"/>
  <c r="U71" i="15" s="1"/>
  <c r="U72" i="15" a="1"/>
  <c r="U72" i="15" s="1"/>
  <c r="U73" i="15" a="1"/>
  <c r="U73" i="15" s="1"/>
  <c r="U74" i="15" a="1"/>
  <c r="U74" i="15" s="1"/>
  <c r="U75" i="15" a="1"/>
  <c r="U75" i="15"/>
  <c r="U76" i="15" a="1"/>
  <c r="U76" i="15" s="1"/>
  <c r="U77" i="15" a="1"/>
  <c r="U77" i="15" s="1"/>
  <c r="U78" i="15" a="1"/>
  <c r="U78" i="15" s="1"/>
  <c r="U79" i="15" a="1"/>
  <c r="U79" i="15" s="1"/>
  <c r="U80" i="15" a="1"/>
  <c r="U80" i="15" s="1"/>
  <c r="U81" i="15" a="1"/>
  <c r="U81" i="15" s="1"/>
  <c r="U82" i="15" a="1"/>
  <c r="U82" i="15" s="1"/>
  <c r="U83" i="15" a="1"/>
  <c r="U83" i="15"/>
  <c r="U84" i="15" a="1"/>
  <c r="U84" i="15" s="1"/>
  <c r="U85" i="15" a="1"/>
  <c r="U85" i="15" s="1"/>
  <c r="U86" i="15" a="1"/>
  <c r="U86" i="15" s="1"/>
  <c r="U87" i="15" a="1"/>
  <c r="U87" i="15" s="1"/>
  <c r="U88" i="15" a="1"/>
  <c r="U88" i="15" s="1"/>
  <c r="U89" i="15" a="1"/>
  <c r="U89" i="15" s="1"/>
  <c r="U90" i="15" a="1"/>
  <c r="U90" i="15" s="1"/>
  <c r="U91" i="15" a="1"/>
  <c r="U91" i="15" s="1"/>
  <c r="U92" i="15" a="1"/>
  <c r="U92" i="15" s="1"/>
  <c r="U93" i="15" a="1"/>
  <c r="U93" i="15" s="1"/>
  <c r="U94" i="15" a="1"/>
  <c r="U94" i="15" s="1"/>
  <c r="U95" i="15" a="1"/>
  <c r="U95" i="15" s="1"/>
  <c r="U96" i="15" a="1"/>
  <c r="U96" i="15" s="1"/>
  <c r="U97" i="15" a="1"/>
  <c r="U97" i="15" s="1"/>
  <c r="U98" i="15" a="1"/>
  <c r="U98" i="15" s="1"/>
  <c r="U99" i="15" a="1"/>
  <c r="U99" i="15"/>
  <c r="U100" i="15" a="1"/>
  <c r="U100" i="15" s="1"/>
  <c r="U101" i="15" a="1"/>
  <c r="U101" i="15" s="1"/>
  <c r="U102" i="15" a="1"/>
  <c r="U102" i="15" s="1"/>
  <c r="U103" i="15" a="1"/>
  <c r="U103" i="15" s="1"/>
  <c r="U104" i="15" a="1"/>
  <c r="U104" i="15" s="1"/>
  <c r="U105" i="15" a="1"/>
  <c r="U105" i="15" s="1"/>
  <c r="U106" i="15" a="1"/>
  <c r="U106" i="15" s="1"/>
  <c r="U107" i="15" a="1"/>
  <c r="U107" i="15"/>
  <c r="U108" i="15" a="1"/>
  <c r="U108" i="15" s="1"/>
  <c r="U109" i="15" a="1"/>
  <c r="U109" i="15" s="1"/>
  <c r="U110" i="15" a="1"/>
  <c r="U110" i="15" s="1"/>
  <c r="U111" i="15" a="1"/>
  <c r="U111" i="15" s="1"/>
  <c r="U112" i="15" a="1"/>
  <c r="U112" i="15" s="1"/>
  <c r="U113" i="15" a="1"/>
  <c r="U113" i="15" s="1"/>
  <c r="U114" i="15" a="1"/>
  <c r="U114" i="15" s="1"/>
  <c r="U115" i="15" a="1"/>
  <c r="U115" i="15"/>
  <c r="U116" i="15" a="1"/>
  <c r="U116" i="15" s="1"/>
  <c r="U117" i="15" a="1"/>
  <c r="U117" i="15" s="1"/>
  <c r="U118" i="15" a="1"/>
  <c r="U118" i="15" s="1"/>
  <c r="U119" i="15" a="1"/>
  <c r="U119" i="15" s="1"/>
  <c r="U120" i="15" a="1"/>
  <c r="U120" i="15" s="1"/>
  <c r="U121" i="15" a="1"/>
  <c r="U121" i="15" s="1"/>
  <c r="U122" i="15" a="1"/>
  <c r="U122" i="15" s="1"/>
  <c r="U123" i="15" a="1"/>
  <c r="U123" i="15" s="1"/>
  <c r="U124" i="15" a="1"/>
  <c r="U124" i="15" s="1"/>
  <c r="U125" i="15" a="1"/>
  <c r="U125" i="15" s="1"/>
  <c r="U126" i="15" a="1"/>
  <c r="U126" i="15" s="1"/>
  <c r="U127" i="15" a="1"/>
  <c r="U127" i="15" s="1"/>
  <c r="U128" i="15" a="1"/>
  <c r="U128" i="15" s="1"/>
  <c r="U129" i="15" a="1"/>
  <c r="U129" i="15" s="1"/>
  <c r="U130" i="15" a="1"/>
  <c r="U130" i="15" s="1"/>
  <c r="U131" i="15" a="1"/>
  <c r="U131" i="15" s="1"/>
  <c r="U3" i="15" a="1"/>
  <c r="U3" i="15" s="1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3" i="14"/>
  <c r="N21" i="16"/>
  <c r="N20" i="16"/>
  <c r="N18" i="16"/>
  <c r="N17" i="16"/>
  <c r="K13" i="14"/>
  <c r="H94" i="13"/>
  <c r="C23" i="16"/>
  <c r="C22" i="16"/>
  <c r="C21" i="16"/>
  <c r="C24" i="16"/>
  <c r="C33" i="16"/>
  <c r="C30" i="16"/>
  <c r="C31" i="16"/>
  <c r="C29" i="16"/>
  <c r="C28" i="16"/>
  <c r="C27" i="16"/>
  <c r="C26" i="16"/>
  <c r="C25" i="16"/>
  <c r="C20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K16" i="14"/>
  <c r="K14" i="14"/>
  <c r="I6" i="14"/>
  <c r="I5" i="14"/>
  <c r="I4" i="14"/>
  <c r="I3" i="14"/>
  <c r="I2" i="14"/>
  <c r="H95" i="13"/>
  <c r="C86" i="13"/>
  <c r="C85" i="13"/>
  <c r="C84" i="13"/>
  <c r="C83" i="13"/>
  <c r="C82" i="13"/>
  <c r="C81" i="13"/>
  <c r="C80" i="13"/>
  <c r="C79" i="13"/>
  <c r="C78" i="13"/>
  <c r="C77" i="13"/>
  <c r="C72" i="13"/>
  <c r="C5" i="13"/>
  <c r="C4" i="13"/>
  <c r="C3" i="13"/>
  <c r="C4" i="16"/>
  <c r="C3" i="16"/>
  <c r="C18" i="16"/>
  <c r="C19" i="16"/>
  <c r="C32" i="16"/>
  <c r="C71" i="13"/>
  <c r="C35" i="16"/>
  <c r="C34" i="16"/>
  <c r="C76" i="13"/>
  <c r="C75" i="13"/>
  <c r="C74" i="13"/>
  <c r="C73" i="13"/>
  <c r="C2" i="13"/>
  <c r="C2" i="16"/>
  <c r="C88" i="13"/>
  <c r="C87" i="13"/>
  <c r="C37" i="16"/>
  <c r="C36" i="16"/>
  <c r="H97" i="13" l="1"/>
  <c r="H98" i="13" s="1"/>
  <c r="K17" i="14"/>
  <c r="D18" i="2" l="1"/>
  <c r="D17" i="2"/>
  <c r="D11" i="2"/>
  <c r="D29" i="2"/>
  <c r="D26" i="2"/>
  <c r="D24" i="2"/>
  <c r="D33" i="2"/>
  <c r="D38" i="2"/>
  <c r="D37" i="2"/>
  <c r="D9" i="2"/>
  <c r="D8" i="2"/>
  <c r="D34" i="2"/>
  <c r="D36" i="2"/>
  <c r="D31" i="2"/>
  <c r="D30" i="2"/>
  <c r="G47" i="2"/>
  <c r="D16" i="2"/>
  <c r="D15" i="2"/>
  <c r="D14" i="2"/>
  <c r="D13" i="2"/>
  <c r="D12" i="2"/>
  <c r="D10" i="2"/>
  <c r="D19" i="2"/>
  <c r="D20" i="2"/>
  <c r="D23" i="2"/>
  <c r="D4" i="2"/>
  <c r="D35" i="2"/>
  <c r="D3" i="2"/>
  <c r="D40" i="2"/>
  <c r="D22" i="2"/>
  <c r="D21" i="2"/>
  <c r="D7" i="2"/>
  <c r="D5" i="2"/>
  <c r="D6" i="2"/>
  <c r="D32" i="2"/>
  <c r="D39" i="2"/>
  <c r="D25" i="2"/>
  <c r="D28" i="2"/>
  <c r="D27" i="2"/>
  <c r="G48" i="2"/>
  <c r="D42" i="2"/>
  <c r="D41" i="2"/>
  <c r="D2" i="2"/>
  <c r="G50" i="2" l="1"/>
  <c r="G51" i="2" s="1"/>
  <c r="C3" i="1" l="1"/>
  <c r="C4" i="1"/>
  <c r="C5" i="1"/>
  <c r="C6" i="1"/>
  <c r="C7" i="1"/>
  <c r="C8" i="1"/>
  <c r="C9" i="1"/>
  <c r="C10" i="1"/>
  <c r="C11" i="1"/>
  <c r="C12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<sst xmlns="http://schemas.openxmlformats.org/spreadsheetml/2006/main" count="1666" uniqueCount="559">
  <si>
    <t>受注データ</t>
  </si>
  <si>
    <t>図面データ</t>
  </si>
  <si>
    <t>計画データ</t>
  </si>
  <si>
    <t>製造データ</t>
  </si>
  <si>
    <t>作業実績データ</t>
  </si>
  <si>
    <t>在庫データ</t>
  </si>
  <si>
    <t>検査データ</t>
  </si>
  <si>
    <t>見積</t>
  </si>
  <si>
    <t>受注データ(未受注)発生</t>
  </si>
  <si>
    <t>検査項目決定</t>
  </si>
  <si>
    <t>試作</t>
  </si>
  <si>
    <t>図面データ発生</t>
  </si>
  <si>
    <t>生産計画</t>
  </si>
  <si>
    <t>納期更新</t>
  </si>
  <si>
    <t>計画データ発生</t>
  </si>
  <si>
    <t>製造指示データが発生</t>
  </si>
  <si>
    <t>受注登録</t>
  </si>
  <si>
    <t>ステータス更新(受注済)</t>
  </si>
  <si>
    <t>調達</t>
  </si>
  <si>
    <t>在庫データ発生</t>
  </si>
  <si>
    <t>設計</t>
  </si>
  <si>
    <t>図面データの紐づけ</t>
  </si>
  <si>
    <t>図面データ発生又は更新</t>
  </si>
  <si>
    <t>製造</t>
  </si>
  <si>
    <t>寸法、コメントなどの書き込み</t>
  </si>
  <si>
    <t>工程情報更新</t>
  </si>
  <si>
    <t>データ発生 工程実績登録</t>
  </si>
  <si>
    <t>在庫使用データ発生</t>
  </si>
  <si>
    <t>検査</t>
  </si>
  <si>
    <t>完成日更新、在庫データ紐づけ</t>
  </si>
  <si>
    <t>製品在庫データ発生</t>
  </si>
  <si>
    <t>検査データ発生</t>
  </si>
  <si>
    <t>引当</t>
  </si>
  <si>
    <t>ステータス引当済</t>
  </si>
  <si>
    <t>受注データへ引き当て</t>
  </si>
  <si>
    <t>出荷</t>
  </si>
  <si>
    <t>ステータス出荷済</t>
  </si>
  <si>
    <t>会計</t>
  </si>
  <si>
    <t>データ集計</t>
  </si>
  <si>
    <t>quotation</t>
    <phoneticPr fontId="1"/>
  </si>
  <si>
    <t>trial_production</t>
    <phoneticPr fontId="1"/>
  </si>
  <si>
    <t>production_planning</t>
    <phoneticPr fontId="1"/>
  </si>
  <si>
    <t>order</t>
    <phoneticPr fontId="1"/>
  </si>
  <si>
    <t>purchase</t>
    <phoneticPr fontId="1"/>
  </si>
  <si>
    <t>design</t>
    <phoneticPr fontId="1"/>
  </si>
  <si>
    <t>make</t>
    <phoneticPr fontId="1"/>
  </si>
  <si>
    <t>quality_inspection</t>
    <phoneticPr fontId="1"/>
  </si>
  <si>
    <t>reserve</t>
    <phoneticPr fontId="1"/>
  </si>
  <si>
    <t>out</t>
    <phoneticPr fontId="1"/>
  </si>
  <si>
    <t>finance</t>
    <phoneticPr fontId="1"/>
  </si>
  <si>
    <t>部品使用データ</t>
    <rPh sb="0" eb="2">
      <t>ブヒン</t>
    </rPh>
    <rPh sb="2" eb="4">
      <t>シヨウ</t>
    </rPh>
    <phoneticPr fontId="1"/>
  </si>
  <si>
    <t>データ発生</t>
    <rPh sb="3" eb="5">
      <t>ハッセイ</t>
    </rPh>
    <phoneticPr fontId="1"/>
  </si>
  <si>
    <t>no</t>
    <phoneticPr fontId="1"/>
  </si>
  <si>
    <t>DirectoryName</t>
    <phoneticPr fontId="1"/>
  </si>
  <si>
    <t>製造No</t>
    <rPh sb="0" eb="2">
      <t>セイゾウ</t>
    </rPh>
    <phoneticPr fontId="1"/>
  </si>
  <si>
    <t>製造Noコード</t>
    <rPh sb="0" eb="2">
      <t>セイゾウ</t>
    </rPh>
    <phoneticPr fontId="1"/>
  </si>
  <si>
    <t>create_at</t>
    <phoneticPr fontId="1"/>
  </si>
  <si>
    <t>update_at</t>
    <phoneticPr fontId="1"/>
  </si>
  <si>
    <t>受注ステータス</t>
    <rPh sb="0" eb="2">
      <t>ジュチュウ</t>
    </rPh>
    <phoneticPr fontId="1"/>
  </si>
  <si>
    <t>削除フラグ</t>
    <rPh sb="0" eb="2">
      <t>サクジョ</t>
    </rPh>
    <phoneticPr fontId="1"/>
  </si>
  <si>
    <t>履歴</t>
    <rPh sb="0" eb="2">
      <t>リレキ</t>
    </rPh>
    <phoneticPr fontId="1"/>
  </si>
  <si>
    <t>出荷時刻</t>
    <rPh sb="0" eb="4">
      <t>シュッカジコク</t>
    </rPh>
    <phoneticPr fontId="1"/>
  </si>
  <si>
    <t>引当コード</t>
    <rPh sb="0" eb="2">
      <t>ヒキアテ</t>
    </rPh>
    <phoneticPr fontId="1"/>
  </si>
  <si>
    <t>赤伝フラグ</t>
    <rPh sb="0" eb="2">
      <t>アカデン</t>
    </rPh>
    <phoneticPr fontId="1"/>
  </si>
  <si>
    <t>見積No</t>
    <rPh sb="0" eb="2">
      <t>ミツモリ</t>
    </rPh>
    <phoneticPr fontId="1"/>
  </si>
  <si>
    <t>注文No</t>
    <rPh sb="0" eb="2">
      <t>チュウモン</t>
    </rPh>
    <phoneticPr fontId="1"/>
  </si>
  <si>
    <t>注文データ</t>
    <phoneticPr fontId="1"/>
  </si>
  <si>
    <t>見積Noコード</t>
    <phoneticPr fontId="1"/>
  </si>
  <si>
    <t>受領内容</t>
    <rPh sb="0" eb="2">
      <t>ジュリョウ</t>
    </rPh>
    <rPh sb="2" eb="4">
      <t>ナイヨウ</t>
    </rPh>
    <phoneticPr fontId="1"/>
  </si>
  <si>
    <t>品名</t>
    <rPh sb="0" eb="2">
      <t>ヒンメイ</t>
    </rPh>
    <phoneticPr fontId="1"/>
  </si>
  <si>
    <t>型式1</t>
    <rPh sb="0" eb="2">
      <t>カタシキ</t>
    </rPh>
    <phoneticPr fontId="1"/>
  </si>
  <si>
    <t>型式2</t>
    <rPh sb="0" eb="2">
      <t>カタシキ</t>
    </rPh>
    <phoneticPr fontId="1"/>
  </si>
  <si>
    <t>件名</t>
    <rPh sb="0" eb="2">
      <t>ケンメイ</t>
    </rPh>
    <phoneticPr fontId="1"/>
  </si>
  <si>
    <t>見積数量</t>
    <rPh sb="2" eb="4">
      <t>スウリョウ</t>
    </rPh>
    <phoneticPr fontId="1"/>
  </si>
  <si>
    <t>注文数量</t>
    <rPh sb="0" eb="2">
      <t>チュウモン</t>
    </rPh>
    <rPh sb="2" eb="4">
      <t>スウリョウ</t>
    </rPh>
    <phoneticPr fontId="1"/>
  </si>
  <si>
    <t>見積単価</t>
    <rPh sb="0" eb="2">
      <t>ミツモリ</t>
    </rPh>
    <rPh sb="2" eb="4">
      <t>タンカ</t>
    </rPh>
    <phoneticPr fontId="1"/>
  </si>
  <si>
    <t>注文単価</t>
    <rPh sb="0" eb="2">
      <t>チュウモン</t>
    </rPh>
    <rPh sb="2" eb="4">
      <t>タンカ</t>
    </rPh>
    <phoneticPr fontId="1"/>
  </si>
  <si>
    <t>割引単価</t>
    <rPh sb="0" eb="2">
      <t>ワリビキ</t>
    </rPh>
    <rPh sb="2" eb="4">
      <t>タンカ</t>
    </rPh>
    <phoneticPr fontId="1"/>
  </si>
  <si>
    <t>注文者名</t>
    <rPh sb="0" eb="2">
      <t>チュウモン</t>
    </rPh>
    <rPh sb="2" eb="3">
      <t>シャ</t>
    </rPh>
    <rPh sb="3" eb="4">
      <t>メイ</t>
    </rPh>
    <phoneticPr fontId="1"/>
  </si>
  <si>
    <t>見積コメント</t>
    <rPh sb="0" eb="2">
      <t>ミツモリ</t>
    </rPh>
    <phoneticPr fontId="1"/>
  </si>
  <si>
    <t>注文コメント</t>
    <rPh sb="0" eb="2">
      <t>チュウモン</t>
    </rPh>
    <phoneticPr fontId="1"/>
  </si>
  <si>
    <t>見積回答フラグ</t>
    <rPh sb="0" eb="2">
      <t>ミツモリ</t>
    </rPh>
    <rPh sb="2" eb="4">
      <t>カイトウ</t>
    </rPh>
    <phoneticPr fontId="1"/>
  </si>
  <si>
    <t>ユーザーID</t>
    <phoneticPr fontId="1"/>
  </si>
  <si>
    <t>ユーザー名</t>
    <rPh sb="4" eb="5">
      <t>メイ</t>
    </rPh>
    <phoneticPr fontId="1"/>
  </si>
  <si>
    <t>契約開始フラグ</t>
    <rPh sb="0" eb="2">
      <t>ケイヤク</t>
    </rPh>
    <rPh sb="2" eb="4">
      <t>カイシ</t>
    </rPh>
    <phoneticPr fontId="1"/>
  </si>
  <si>
    <t>契約終了フラグ</t>
    <rPh sb="0" eb="2">
      <t>ケイヤク</t>
    </rPh>
    <rPh sb="2" eb="4">
      <t>シュウリョウ</t>
    </rPh>
    <phoneticPr fontId="1"/>
  </si>
  <si>
    <t>見積中フラグ</t>
    <rPh sb="0" eb="2">
      <t>ミツモリ</t>
    </rPh>
    <rPh sb="2" eb="3">
      <t>チュウ</t>
    </rPh>
    <phoneticPr fontId="1"/>
  </si>
  <si>
    <t>受注先未読フラグ</t>
    <rPh sb="0" eb="2">
      <t>ジュチュウ</t>
    </rPh>
    <rPh sb="2" eb="3">
      <t>サキ</t>
    </rPh>
    <rPh sb="3" eb="5">
      <t>ミドク</t>
    </rPh>
    <phoneticPr fontId="1"/>
  </si>
  <si>
    <t>分納フラグ</t>
    <rPh sb="0" eb="2">
      <t>ブンノウ</t>
    </rPh>
    <phoneticPr fontId="1"/>
  </si>
  <si>
    <t>見積時刻</t>
    <rPh sb="0" eb="2">
      <t>ミツモリ</t>
    </rPh>
    <rPh sb="2" eb="4">
      <t>ジコク</t>
    </rPh>
    <phoneticPr fontId="1"/>
  </si>
  <si>
    <t>契約時刻</t>
    <rPh sb="0" eb="2">
      <t>ケイヤク</t>
    </rPh>
    <rPh sb="2" eb="4">
      <t>ジコク</t>
    </rPh>
    <phoneticPr fontId="1"/>
  </si>
  <si>
    <t>削除時刻</t>
    <rPh sb="0" eb="2">
      <t>サクジョ</t>
    </rPh>
    <rPh sb="2" eb="4">
      <t>ジコク</t>
    </rPh>
    <phoneticPr fontId="1"/>
  </si>
  <si>
    <t>見積内容</t>
    <rPh sb="0" eb="2">
      <t>ミツモリ</t>
    </rPh>
    <rPh sb="2" eb="4">
      <t>ナイヨウ</t>
    </rPh>
    <phoneticPr fontId="1"/>
  </si>
  <si>
    <t>請求先未読フラグ</t>
    <rPh sb="0" eb="2">
      <t>セイキュウ</t>
    </rPh>
    <rPh sb="2" eb="3">
      <t>サキ</t>
    </rPh>
    <rPh sb="3" eb="5">
      <t>ミドク</t>
    </rPh>
    <phoneticPr fontId="1"/>
  </si>
  <si>
    <t>希望納期</t>
    <rPh sb="0" eb="4">
      <t>キボウノウキ</t>
    </rPh>
    <phoneticPr fontId="1"/>
  </si>
  <si>
    <t>回答納期</t>
    <rPh sb="0" eb="4">
      <t>カイトウノウキ</t>
    </rPh>
    <phoneticPr fontId="1"/>
  </si>
  <si>
    <t>発注書識別コード</t>
    <rPh sb="0" eb="2">
      <t>ハッチュウ</t>
    </rPh>
    <rPh sb="2" eb="3">
      <t>ショ</t>
    </rPh>
    <rPh sb="3" eb="5">
      <t>シキベツ</t>
    </rPh>
    <phoneticPr fontId="5"/>
  </si>
  <si>
    <t>社員コード</t>
  </si>
  <si>
    <t>取引先コード</t>
  </si>
  <si>
    <t>取引先</t>
    <rPh sb="0" eb="2">
      <t>トリヒキ</t>
    </rPh>
    <rPh sb="2" eb="3">
      <t>サキ</t>
    </rPh>
    <phoneticPr fontId="5"/>
  </si>
  <si>
    <t>宛先郵便番号</t>
  </si>
  <si>
    <t>宛先住所1</t>
  </si>
  <si>
    <t>宛先住所2</t>
  </si>
  <si>
    <t>宛先TEL</t>
  </si>
  <si>
    <t>宛先FAX</t>
  </si>
  <si>
    <t>発注日</t>
  </si>
  <si>
    <t>発注管理コード</t>
  </si>
  <si>
    <t>基本自由項目1</t>
  </si>
  <si>
    <t>基本自由項目2</t>
  </si>
  <si>
    <t>基本自由項目3</t>
  </si>
  <si>
    <t>基本自由項目4</t>
  </si>
  <si>
    <t>基本自由項目5</t>
  </si>
  <si>
    <t>基本自由項目6</t>
  </si>
  <si>
    <t>基本自由項目7</t>
  </si>
  <si>
    <t>基本自由項目8</t>
  </si>
  <si>
    <t>基本自由項目9</t>
  </si>
  <si>
    <t>基本自由項目10</t>
  </si>
  <si>
    <t>備考</t>
  </si>
  <si>
    <t>契約期間（開始）</t>
  </si>
  <si>
    <t>契約期間（終了）</t>
  </si>
  <si>
    <t>自動延長期間（月）</t>
  </si>
  <si>
    <t>残存条項フラグ</t>
  </si>
  <si>
    <t>請求書連携項目2</t>
  </si>
  <si>
    <t>請求書連携項目3</t>
  </si>
  <si>
    <t>品名(型番)</t>
    <rPh sb="3" eb="5">
      <t>カタバン</t>
    </rPh>
    <phoneticPr fontId="5"/>
  </si>
  <si>
    <t>品番(サイズ等)</t>
    <rPh sb="6" eb="7">
      <t>ナド</t>
    </rPh>
    <phoneticPr fontId="5"/>
  </si>
  <si>
    <t>単価</t>
  </si>
  <si>
    <t>数量</t>
  </si>
  <si>
    <t>単位</t>
  </si>
  <si>
    <t>税抜税込</t>
    <rPh sb="0" eb="1">
      <t>ゼイ</t>
    </rPh>
    <rPh sb="1" eb="2">
      <t>ヌ</t>
    </rPh>
    <rPh sb="2" eb="4">
      <t>ゼイコ</t>
    </rPh>
    <phoneticPr fontId="5"/>
  </si>
  <si>
    <t>税区分</t>
  </si>
  <si>
    <t>税率</t>
  </si>
  <si>
    <t>納品希望日</t>
  </si>
  <si>
    <t>勘定科目コード</t>
    <rPh sb="0" eb="2">
      <t>カンジョウ</t>
    </rPh>
    <rPh sb="2" eb="4">
      <t>カモク</t>
    </rPh>
    <phoneticPr fontId="5"/>
  </si>
  <si>
    <t>部門コード</t>
    <rPh sb="0" eb="2">
      <t>ブモン</t>
    </rPh>
    <phoneticPr fontId="5"/>
  </si>
  <si>
    <t>納品宛先(所属課)</t>
    <rPh sb="2" eb="4">
      <t>アテサキ</t>
    </rPh>
    <rPh sb="5" eb="7">
      <t>ショゾク</t>
    </rPh>
    <rPh sb="7" eb="8">
      <t>カ</t>
    </rPh>
    <phoneticPr fontId="5"/>
  </si>
  <si>
    <t>納品宛先(氏名)</t>
    <rPh sb="2" eb="4">
      <t>アテサキ</t>
    </rPh>
    <rPh sb="5" eb="7">
      <t>シメイ</t>
    </rPh>
    <phoneticPr fontId="5"/>
  </si>
  <si>
    <t>明細自由項目5</t>
  </si>
  <si>
    <t>明細自由項目6</t>
  </si>
  <si>
    <t>明細自由項目7</t>
  </si>
  <si>
    <t>明細自由項目8</t>
  </si>
  <si>
    <t>明細自由項目9</t>
  </si>
  <si>
    <t>明細自由項目10</t>
  </si>
  <si>
    <t>要求者名</t>
  </si>
  <si>
    <t>自社管理自由項目1</t>
  </si>
  <si>
    <t>自社管理自由項目2</t>
  </si>
  <si>
    <t>自社管理自由項目3</t>
  </si>
  <si>
    <t>自社管理自由項目4</t>
  </si>
  <si>
    <t>自社管理自由項目5</t>
  </si>
  <si>
    <t>自社管理自由項目6</t>
  </si>
  <si>
    <t>自社管理自由項目7</t>
  </si>
  <si>
    <t>自社管理自由項目8</t>
  </si>
  <si>
    <t>自社管理自由項目9</t>
  </si>
  <si>
    <t>自社管理自由項目10</t>
  </si>
  <si>
    <t>備考（社内メモ）</t>
  </si>
  <si>
    <t>受取担当者（部署コード）</t>
  </si>
  <si>
    <t>受取担当者（社員コード）</t>
  </si>
  <si>
    <t>見積文書番号</t>
  </si>
  <si>
    <t>見積No_課_氏名</t>
    <rPh sb="7" eb="9">
      <t>シメイ</t>
    </rPh>
    <phoneticPr fontId="5"/>
  </si>
  <si>
    <t>取引先名</t>
    <rPh sb="0" eb="2">
      <t>トリヒキ</t>
    </rPh>
    <rPh sb="2" eb="3">
      <t>サキ</t>
    </rPh>
    <rPh sb="3" eb="4">
      <t>メイ</t>
    </rPh>
    <phoneticPr fontId="1"/>
  </si>
  <si>
    <t>取引先コード</t>
    <rPh sb="0" eb="2">
      <t>トリヒキ</t>
    </rPh>
    <rPh sb="2" eb="3">
      <t>サキ</t>
    </rPh>
    <phoneticPr fontId="1"/>
  </si>
  <si>
    <t>㈱ナガノ機工</t>
    <rPh sb="4" eb="6">
      <t>キコウ</t>
    </rPh>
    <phoneticPr fontId="1"/>
  </si>
  <si>
    <t>NFHD</t>
  </si>
  <si>
    <t>㈱奥山工機</t>
    <rPh sb="1" eb="3">
      <t>オクヤマ</t>
    </rPh>
    <rPh sb="3" eb="5">
      <t>コウキ</t>
    </rPh>
    <phoneticPr fontId="1"/>
  </si>
  <si>
    <t>ミドリ安全長野㈱</t>
    <rPh sb="3" eb="5">
      <t>アンゼン</t>
    </rPh>
    <rPh sb="5" eb="7">
      <t>ナガノ</t>
    </rPh>
    <phoneticPr fontId="1"/>
  </si>
  <si>
    <t>㈲光伸製作所</t>
  </si>
  <si>
    <t>サンリン株式会社</t>
  </si>
  <si>
    <t>㈱富士工業</t>
  </si>
  <si>
    <t>㈱三友</t>
  </si>
  <si>
    <t>㈱蔦友</t>
  </si>
  <si>
    <t>㈱真田</t>
  </si>
  <si>
    <t>㈱ｼｽﾃﾑ衆賢</t>
  </si>
  <si>
    <t>㈱ﾏﾅﾃｯｸ</t>
  </si>
  <si>
    <t>㈱伸光製作所</t>
  </si>
  <si>
    <t>㈲田中紙工</t>
  </si>
  <si>
    <t>㈱長野安全</t>
  </si>
  <si>
    <t>生機化学㈱</t>
  </si>
  <si>
    <t>㈱ｵｷﾅﾔ 長野営業所</t>
  </si>
  <si>
    <t>共栄化成㈱</t>
  </si>
  <si>
    <t>㈱田中紙器製作所</t>
  </si>
  <si>
    <t>㈱ｺｳｻｶ</t>
  </si>
  <si>
    <t>㈱長野ｻﾗﾔ商会</t>
  </si>
  <si>
    <t>㈱新村</t>
  </si>
  <si>
    <t>㈱ENEOSｻﾝｴﾅｼﾞｰ</t>
  </si>
  <si>
    <t>㈱ﾋｰﾃｯｸ</t>
  </si>
  <si>
    <t>辰野目立加工所</t>
  </si>
  <si>
    <t>オリオン熱学㈱</t>
  </si>
  <si>
    <t>㈱山菱</t>
  </si>
  <si>
    <t>㈱イツワ</t>
  </si>
  <si>
    <t>高山理化精機㈱</t>
  </si>
  <si>
    <t>日本ﾋﾟﾗｰ工業㈱</t>
  </si>
  <si>
    <t>㈱松﨑精機</t>
  </si>
  <si>
    <t>ｺﾛﾆｽ㈱</t>
  </si>
  <si>
    <t>昭和電機産業㈱</t>
  </si>
  <si>
    <t>㈱国興</t>
  </si>
  <si>
    <t>㈱夏目</t>
  </si>
  <si>
    <t>長野鍛工㈱</t>
  </si>
  <si>
    <t>㈲滝沢印刷</t>
  </si>
  <si>
    <t>㈱ﾜｸｲ</t>
  </si>
  <si>
    <t>㈲ﾐﾔﾓﾄ照明</t>
  </si>
  <si>
    <t>岡谷酸素㈱</t>
  </si>
  <si>
    <t>㈱ﾌﾛﾝﾃｨｱ</t>
  </si>
  <si>
    <t>長野電鉄㈱</t>
  </si>
  <si>
    <t>㈱日商工営</t>
  </si>
  <si>
    <t>㈱ﾀｯｸ</t>
  </si>
  <si>
    <t>NCC㈱</t>
    <phoneticPr fontId="1"/>
  </si>
  <si>
    <t>品名</t>
    <rPh sb="0" eb="2">
      <t>ヒンメイ</t>
    </rPh>
    <phoneticPr fontId="3"/>
  </si>
  <si>
    <t>大きさ・種別</t>
    <rPh sb="0" eb="1">
      <t>オオ</t>
    </rPh>
    <rPh sb="4" eb="6">
      <t>シュベツ</t>
    </rPh>
    <phoneticPr fontId="3"/>
  </si>
  <si>
    <t>単価</t>
    <rPh sb="0" eb="2">
      <t>タンカ</t>
    </rPh>
    <phoneticPr fontId="3"/>
  </si>
  <si>
    <t>規格</t>
    <rPh sb="0" eb="2">
      <t>キカク</t>
    </rPh>
    <phoneticPr fontId="3"/>
  </si>
  <si>
    <t>発注先</t>
    <rPh sb="0" eb="3">
      <t>ハッチュウサキ</t>
    </rPh>
    <phoneticPr fontId="3"/>
  </si>
  <si>
    <t>段ボール</t>
    <rPh sb="0" eb="1">
      <t>ダン</t>
    </rPh>
    <phoneticPr fontId="3"/>
  </si>
  <si>
    <t xml:space="preserve">220ｘ220ｘ110 </t>
    <phoneticPr fontId="1"/>
  </si>
  <si>
    <t>K5W</t>
  </si>
  <si>
    <t>280ｘ210ｘ220</t>
  </si>
  <si>
    <t>280ｘ280ｘ160</t>
  </si>
  <si>
    <t>280ｘ280ｘ280</t>
  </si>
  <si>
    <t>300ｘ280ｘ230</t>
  </si>
  <si>
    <t>340x340x120</t>
  </si>
  <si>
    <t>段ボール</t>
    <rPh sb="0" eb="1">
      <t>ダン</t>
    </rPh>
    <phoneticPr fontId="4"/>
  </si>
  <si>
    <t>340X340X360</t>
  </si>
  <si>
    <t>中3日</t>
    <rPh sb="0" eb="1">
      <t>ナカ</t>
    </rPh>
    <rPh sb="2" eb="3">
      <t>ニチ</t>
    </rPh>
    <phoneticPr fontId="4"/>
  </si>
  <si>
    <t>370ｘ300ｘ250</t>
  </si>
  <si>
    <t>410x410x310</t>
  </si>
  <si>
    <t>420x420x110</t>
  </si>
  <si>
    <t>420x420x150</t>
  </si>
  <si>
    <t>500ｘ500ｘ20ｔ</t>
  </si>
  <si>
    <t>S-8内装箱</t>
    <rPh sb="3" eb="6">
      <t>ナイソウバコ</t>
    </rPh>
    <phoneticPr fontId="3"/>
  </si>
  <si>
    <t>1週間</t>
    <rPh sb="1" eb="3">
      <t>シュウカン</t>
    </rPh>
    <phoneticPr fontId="3"/>
  </si>
  <si>
    <t>500ｘ500ｘ30ｔ</t>
  </si>
  <si>
    <t>500ｘ500ｘ50ｔ</t>
  </si>
  <si>
    <t>500ｘ500ｘ70ｔ</t>
  </si>
  <si>
    <t>NO.2</t>
  </si>
  <si>
    <t>NO.4</t>
  </si>
  <si>
    <t>段ボールパット</t>
    <rPh sb="0" eb="1">
      <t>ダン</t>
    </rPh>
    <phoneticPr fontId="4"/>
  </si>
  <si>
    <t>280ｘ210</t>
    <phoneticPr fontId="1"/>
  </si>
  <si>
    <t>K5Wパット</t>
  </si>
  <si>
    <t>300ｘ280</t>
  </si>
  <si>
    <t>370ｘ300</t>
  </si>
  <si>
    <t>400ｘ400</t>
  </si>
  <si>
    <t>500ｘ500 K7W</t>
    <phoneticPr fontId="1"/>
  </si>
  <si>
    <t>K7Wパット</t>
  </si>
  <si>
    <t>500ｘ500　カット品K5W</t>
    <rPh sb="11" eb="12">
      <t>ヒン</t>
    </rPh>
    <phoneticPr fontId="4"/>
  </si>
  <si>
    <t>スチロールパット</t>
  </si>
  <si>
    <t>C-1</t>
  </si>
  <si>
    <t>2週間</t>
    <rPh sb="1" eb="3">
      <t>シュウカン</t>
    </rPh>
    <phoneticPr fontId="4"/>
  </si>
  <si>
    <t>C-2</t>
  </si>
  <si>
    <t>C式箱</t>
    <rPh sb="1" eb="3">
      <t>シキハコ</t>
    </rPh>
    <phoneticPr fontId="3"/>
  </si>
  <si>
    <t>CK-1</t>
  </si>
  <si>
    <t>-</t>
  </si>
  <si>
    <t>1週間</t>
    <rPh sb="1" eb="3">
      <t>シュウカン</t>
    </rPh>
    <phoneticPr fontId="4"/>
  </si>
  <si>
    <t>CK-2</t>
  </si>
  <si>
    <t>CK-3</t>
  </si>
  <si>
    <t>CK-4</t>
  </si>
  <si>
    <t>CK-5</t>
  </si>
  <si>
    <t>CK-6</t>
  </si>
  <si>
    <t>CK-7</t>
  </si>
  <si>
    <t>CK-8</t>
  </si>
  <si>
    <t>スーパーフォーム　</t>
  </si>
  <si>
    <t>２００個入り／袋</t>
    <rPh sb="3" eb="5">
      <t>コイ</t>
    </rPh>
    <rPh sb="7" eb="8">
      <t>フクロ</t>
    </rPh>
    <phoneticPr fontId="3"/>
  </si>
  <si>
    <t>S-2T</t>
  </si>
  <si>
    <t>1日</t>
    <rPh sb="1" eb="2">
      <t>ニチ</t>
    </rPh>
    <phoneticPr fontId="4"/>
  </si>
  <si>
    <t>スチロール板</t>
    <rPh sb="5" eb="6">
      <t>イタ</t>
    </rPh>
    <phoneticPr fontId="4"/>
  </si>
  <si>
    <t>スチロール　250Ｘ250Ｘ30ｔ</t>
  </si>
  <si>
    <t>セキスイクラフトテープ</t>
  </si>
  <si>
    <t>K50X03,４５㎜巾ｘ50ｍ</t>
    <rPh sb="10" eb="11">
      <t>ハバ</t>
    </rPh>
    <phoneticPr fontId="3"/>
  </si>
  <si>
    <t>No.500(茶色)45㎜幅</t>
    <rPh sb="7" eb="9">
      <t>チャイロ</t>
    </rPh>
    <rPh sb="13" eb="14">
      <t>ハバ</t>
    </rPh>
    <phoneticPr fontId="4"/>
  </si>
  <si>
    <t>セキスイ新布テープ</t>
    <rPh sb="4" eb="6">
      <t>シンヌノ</t>
    </rPh>
    <phoneticPr fontId="3"/>
  </si>
  <si>
    <t>N760X03,５０㎜巾ｘ50ｍ</t>
    <rPh sb="11" eb="12">
      <t>ハバ</t>
    </rPh>
    <phoneticPr fontId="3"/>
  </si>
  <si>
    <t>No.760（茶色）</t>
    <rPh sb="7" eb="9">
      <t>チャイロ</t>
    </rPh>
    <phoneticPr fontId="3"/>
  </si>
  <si>
    <t>ダイクロステープ</t>
  </si>
  <si>
    <t>７５㎜巾ｘ25ｍ</t>
    <rPh sb="3" eb="4">
      <t>ハバ</t>
    </rPh>
    <phoneticPr fontId="3"/>
  </si>
  <si>
    <t>No.250(黒)</t>
    <rPh sb="7" eb="8">
      <t>クロ</t>
    </rPh>
    <phoneticPr fontId="4"/>
  </si>
  <si>
    <t>古藤工業カラー布テープ</t>
    <rPh sb="0" eb="2">
      <t>フルフジ</t>
    </rPh>
    <rPh sb="2" eb="4">
      <t>コウギョウ</t>
    </rPh>
    <rPh sb="7" eb="8">
      <t>ヌノ</t>
    </rPh>
    <phoneticPr fontId="3"/>
  </si>
  <si>
    <t>５０㎜巾ｘ25ｍ №890　銀色</t>
    <rPh sb="3" eb="4">
      <t>ハバ</t>
    </rPh>
    <rPh sb="14" eb="15">
      <t>ギン</t>
    </rPh>
    <rPh sb="15" eb="16">
      <t>イロ</t>
    </rPh>
    <phoneticPr fontId="3"/>
  </si>
  <si>
    <t>№890(銀色)</t>
    <rPh sb="5" eb="7">
      <t>ギンイロ</t>
    </rPh>
    <phoneticPr fontId="3"/>
  </si>
  <si>
    <t>スチロールブロック</t>
  </si>
  <si>
    <t>スチロール　3点貼り合せ品</t>
    <rPh sb="7" eb="8">
      <t>テン</t>
    </rPh>
    <rPh sb="8" eb="9">
      <t>ハ</t>
    </rPh>
    <rPh sb="10" eb="11">
      <t>アワ</t>
    </rPh>
    <rPh sb="12" eb="13">
      <t>ヒン</t>
    </rPh>
    <phoneticPr fontId="4"/>
  </si>
  <si>
    <t>DS-1</t>
  </si>
  <si>
    <t>１週間</t>
    <rPh sb="1" eb="3">
      <t>シュウカン</t>
    </rPh>
    <phoneticPr fontId="4"/>
  </si>
  <si>
    <t>ファインストレッチ</t>
  </si>
  <si>
    <t>FH</t>
  </si>
  <si>
    <t>3日</t>
    <rPh sb="1" eb="2">
      <t>ニチ</t>
    </rPh>
    <phoneticPr fontId="4"/>
  </si>
  <si>
    <t>1220ｘ680</t>
  </si>
  <si>
    <t>600ｘ450</t>
  </si>
  <si>
    <t>AAパット</t>
  </si>
  <si>
    <t>段ボールパット</t>
    <rPh sb="0" eb="1">
      <t>ダン</t>
    </rPh>
    <phoneticPr fontId="3"/>
  </si>
  <si>
    <t>750ｘ500（AAﾊﾟｯﾄ）</t>
    <phoneticPr fontId="1"/>
  </si>
  <si>
    <t>750ｘ750ｘ420</t>
  </si>
  <si>
    <t>K7W</t>
  </si>
  <si>
    <t>750ｘ750ｘ500</t>
  </si>
  <si>
    <t>800ｘ800ｘ510</t>
  </si>
  <si>
    <t>890ｘ420ｘ270</t>
  </si>
  <si>
    <t>Ｃ-Ｃ</t>
  </si>
  <si>
    <t>FS-100Pヘッドベローズユニット外装</t>
    <rPh sb="18" eb="20">
      <t>ガイソウ</t>
    </rPh>
    <phoneticPr fontId="4"/>
  </si>
  <si>
    <t>ダンボール箱</t>
    <rPh sb="5" eb="6">
      <t>ハコ</t>
    </rPh>
    <phoneticPr fontId="4"/>
  </si>
  <si>
    <t>FLP-75Pヘッドベローズユニット内装</t>
    <rPh sb="18" eb="19">
      <t>ナイ</t>
    </rPh>
    <phoneticPr fontId="3"/>
  </si>
  <si>
    <t>ダンボール組立部品３種</t>
    <rPh sb="5" eb="7">
      <t>クミタテ</t>
    </rPh>
    <rPh sb="7" eb="9">
      <t>ブヒン</t>
    </rPh>
    <rPh sb="10" eb="11">
      <t>シュ</t>
    </rPh>
    <phoneticPr fontId="4"/>
  </si>
  <si>
    <t>FLP-75Pヘッドベローズユニット外装</t>
  </si>
  <si>
    <t>FS-100Pヘッドベローズユニット内装</t>
    <rPh sb="18" eb="20">
      <t>ナイソウ</t>
    </rPh>
    <phoneticPr fontId="4"/>
  </si>
  <si>
    <t>内寸1100ｘ260ｘ160</t>
    <rPh sb="0" eb="2">
      <t>ナイスン</t>
    </rPh>
    <phoneticPr fontId="4"/>
  </si>
  <si>
    <t>4日</t>
    <rPh sb="1" eb="2">
      <t>ニチ</t>
    </rPh>
    <phoneticPr fontId="4"/>
  </si>
  <si>
    <t>内寸1140ｘ840ｘ120</t>
    <rPh sb="0" eb="2">
      <t>ナイスン</t>
    </rPh>
    <phoneticPr fontId="3"/>
  </si>
  <si>
    <t>内寸1160ｘ460ｘ150</t>
    <rPh sb="0" eb="2">
      <t>ナイスン</t>
    </rPh>
    <phoneticPr fontId="3"/>
  </si>
  <si>
    <t>内寸1240ｘ700ｘ260</t>
    <rPh sb="0" eb="2">
      <t>ナイスン</t>
    </rPh>
    <phoneticPr fontId="3"/>
  </si>
  <si>
    <t>内寸1400ｘ770ｘ630</t>
    <rPh sb="0" eb="2">
      <t>ナイスン</t>
    </rPh>
    <phoneticPr fontId="3"/>
  </si>
  <si>
    <t>AA</t>
  </si>
  <si>
    <t>内寸1450ｘ680ｘ230</t>
    <rPh sb="0" eb="2">
      <t>ナイスン</t>
    </rPh>
    <phoneticPr fontId="3"/>
  </si>
  <si>
    <t>K7WF</t>
  </si>
  <si>
    <t>内寸1530ｘ900ｘ640</t>
    <rPh sb="0" eb="2">
      <t>ナイスン</t>
    </rPh>
    <phoneticPr fontId="4"/>
  </si>
  <si>
    <t>内寸1800ｘ700ｘ300</t>
    <rPh sb="0" eb="2">
      <t>ナイスン</t>
    </rPh>
    <phoneticPr fontId="3"/>
  </si>
  <si>
    <t>内寸420ｘ420ｘ420</t>
    <rPh sb="0" eb="2">
      <t>ナイスン</t>
    </rPh>
    <phoneticPr fontId="3"/>
  </si>
  <si>
    <t>内寸500ｘ500ｘ500</t>
    <rPh sb="0" eb="2">
      <t>ナイスン</t>
    </rPh>
    <phoneticPr fontId="3"/>
  </si>
  <si>
    <t>内寸620ｘ400ｘ150</t>
    <rPh sb="0" eb="2">
      <t>ナイスン</t>
    </rPh>
    <phoneticPr fontId="3"/>
  </si>
  <si>
    <t>内寸644ｘ511ｘ490</t>
    <rPh sb="0" eb="2">
      <t>ナイスン</t>
    </rPh>
    <phoneticPr fontId="3"/>
  </si>
  <si>
    <t>内寸650ｘ430ｘ220</t>
    <rPh sb="0" eb="2">
      <t>ナイスン</t>
    </rPh>
    <phoneticPr fontId="3"/>
  </si>
  <si>
    <t>内寸700ｘ700ｘ350</t>
    <rPh sb="0" eb="2">
      <t>ナイスン</t>
    </rPh>
    <phoneticPr fontId="3"/>
  </si>
  <si>
    <t>内寸700ｘ700ｘ450</t>
    <rPh sb="0" eb="2">
      <t>ナイスン</t>
    </rPh>
    <phoneticPr fontId="3"/>
  </si>
  <si>
    <t>内寸750ｘ750ｘ400</t>
    <rPh sb="0" eb="2">
      <t>ナイスン</t>
    </rPh>
    <phoneticPr fontId="3"/>
  </si>
  <si>
    <t>内寸800ｘ540ｘ455(K7W)</t>
    <rPh sb="0" eb="2">
      <t>ナイスン</t>
    </rPh>
    <phoneticPr fontId="3"/>
  </si>
  <si>
    <t>内寸922ｘ542ｘ400</t>
    <rPh sb="0" eb="2">
      <t>ナイスン</t>
    </rPh>
    <phoneticPr fontId="4"/>
  </si>
  <si>
    <t>内寸950ｘ480ｘ510</t>
    <rPh sb="0" eb="2">
      <t>ナイスン</t>
    </rPh>
    <phoneticPr fontId="3"/>
  </si>
  <si>
    <t>A6サイズ 白色 5000枚</t>
    <rPh sb="6" eb="8">
      <t>ハクショク</t>
    </rPh>
    <rPh sb="13" eb="14">
      <t>マイ</t>
    </rPh>
    <phoneticPr fontId="4"/>
  </si>
  <si>
    <t>紀州　色上質紙　厚口</t>
  </si>
  <si>
    <t>5日</t>
    <rPh sb="1" eb="2">
      <t>ニチ</t>
    </rPh>
    <phoneticPr fontId="4"/>
  </si>
  <si>
    <t>化粧箱</t>
    <rPh sb="0" eb="3">
      <t>ケショウバコ</t>
    </rPh>
    <phoneticPr fontId="1"/>
  </si>
  <si>
    <t>化粧箱</t>
    <rPh sb="0" eb="3">
      <t>ケショウバコ</t>
    </rPh>
    <phoneticPr fontId="3"/>
  </si>
  <si>
    <t>A-1</t>
  </si>
  <si>
    <t>A-9</t>
  </si>
  <si>
    <t>B-1</t>
  </si>
  <si>
    <t>B-2</t>
  </si>
  <si>
    <t>D-1</t>
  </si>
  <si>
    <t>E-1</t>
  </si>
  <si>
    <t>F-1</t>
  </si>
  <si>
    <t>ダイエットプチ</t>
  </si>
  <si>
    <t>エコハーモニー 1200Ｘ1200 H37</t>
    <phoneticPr fontId="1"/>
  </si>
  <si>
    <t>20230912改定</t>
    <rPh sb="8" eb="10">
      <t>カイテイ</t>
    </rPh>
    <phoneticPr fontId="1"/>
  </si>
  <si>
    <t>エコハーモニー 300Ｘ300 H37</t>
    <phoneticPr fontId="1"/>
  </si>
  <si>
    <t>エコハーモニー 400Ｘ400 H37</t>
    <phoneticPr fontId="1"/>
  </si>
  <si>
    <t>エコハーモニー 600Ｘ600 H37</t>
    <phoneticPr fontId="1"/>
  </si>
  <si>
    <t>エコハーモニー 800Ｘ800 H37</t>
    <phoneticPr fontId="1"/>
  </si>
  <si>
    <t>3Ｍ　スコッチテープ　</t>
  </si>
  <si>
    <t>48㎜幅ｘ100Ｍ</t>
    <rPh sb="3" eb="4">
      <t>ハバ</t>
    </rPh>
    <phoneticPr fontId="4"/>
  </si>
  <si>
    <t>№3052(クリア)</t>
  </si>
  <si>
    <t>コーナーパットBLOCK</t>
  </si>
  <si>
    <t>６００個入り／袋</t>
    <rPh sb="3" eb="5">
      <t>コイ</t>
    </rPh>
    <rPh sb="7" eb="8">
      <t>フクロ</t>
    </rPh>
    <phoneticPr fontId="3"/>
  </si>
  <si>
    <t>25SK</t>
  </si>
  <si>
    <t>帯電防止エアセルマット</t>
    <rPh sb="0" eb="4">
      <t>タイデンボウシ</t>
    </rPh>
    <phoneticPr fontId="3"/>
  </si>
  <si>
    <t>帯電防止プチ　600Ｘ600</t>
  </si>
  <si>
    <t>スチロール　350X350X20t</t>
  </si>
  <si>
    <t>スチロール　470X470X30t</t>
  </si>
  <si>
    <t>スチロール 50倍 630x150x55t</t>
    <rPh sb="8" eb="9">
      <t>バイ</t>
    </rPh>
    <phoneticPr fontId="4"/>
  </si>
  <si>
    <t>スチロール 50倍 630x300x55t</t>
    <rPh sb="8" eb="9">
      <t>バイ</t>
    </rPh>
    <phoneticPr fontId="4"/>
  </si>
  <si>
    <t xml:space="preserve"> 補助パッド　MD-1</t>
    <rPh sb="1" eb="3">
      <t>ホジョ</t>
    </rPh>
    <phoneticPr fontId="4"/>
  </si>
  <si>
    <t>MD-1</t>
  </si>
  <si>
    <t>補助パッド　MD-2</t>
  </si>
  <si>
    <t>MD-2</t>
  </si>
  <si>
    <t>補助パッド　MD-3</t>
  </si>
  <si>
    <t>MD-3</t>
  </si>
  <si>
    <t>スチロール　190パイX145　150パイ穴</t>
    <rPh sb="21" eb="22">
      <t>アナ</t>
    </rPh>
    <phoneticPr fontId="4"/>
  </si>
  <si>
    <t>スチロール　250X250X145　200パイ穴</t>
    <rPh sb="23" eb="24">
      <t>アナ</t>
    </rPh>
    <phoneticPr fontId="4"/>
  </si>
  <si>
    <t>スチロール　285X285X150</t>
  </si>
  <si>
    <t>K50X03,５０㎜巾ｘ50ｍ</t>
    <rPh sb="10" eb="11">
      <t>ハバ</t>
    </rPh>
    <phoneticPr fontId="3"/>
  </si>
  <si>
    <t>No.500（茶色）</t>
    <rPh sb="7" eb="9">
      <t>チャイロ</t>
    </rPh>
    <phoneticPr fontId="4"/>
  </si>
  <si>
    <t>N600VX03,５０㎜巾ｘ25ｍ</t>
    <rPh sb="12" eb="13">
      <t>ハバ</t>
    </rPh>
    <phoneticPr fontId="3"/>
  </si>
  <si>
    <t>No.600V（茶色）</t>
    <rPh sb="8" eb="10">
      <t>チャイロ</t>
    </rPh>
    <phoneticPr fontId="3"/>
  </si>
  <si>
    <t>抜型代</t>
    <rPh sb="0" eb="3">
      <t>ヌキガタダイ</t>
    </rPh>
    <phoneticPr fontId="4"/>
  </si>
  <si>
    <t>ポリシーバックル</t>
  </si>
  <si>
    <t>16㎜用</t>
    <rPh sb="3" eb="4">
      <t>ヨウ</t>
    </rPh>
    <phoneticPr fontId="3"/>
  </si>
  <si>
    <t>Pヘッドベローズ内装</t>
    <rPh sb="8" eb="10">
      <t>ナイソウ</t>
    </rPh>
    <phoneticPr fontId="3"/>
  </si>
  <si>
    <t>上抑え</t>
    <rPh sb="0" eb="2">
      <t>ウエオサ</t>
    </rPh>
    <phoneticPr fontId="3"/>
  </si>
  <si>
    <t>コの字</t>
    <rPh sb="2" eb="3">
      <t>ジ</t>
    </rPh>
    <phoneticPr fontId="3"/>
  </si>
  <si>
    <t>サイドパッド</t>
  </si>
  <si>
    <t>PS210-H20（500m）</t>
  </si>
  <si>
    <t>協和</t>
    <rPh sb="0" eb="2">
      <t>キョウワ</t>
    </rPh>
    <phoneticPr fontId="3"/>
  </si>
  <si>
    <t>PS410-H20（400m）</t>
  </si>
  <si>
    <t>SB418L-L20（400m）</t>
  </si>
  <si>
    <t>SB418L-L30（300m）</t>
  </si>
  <si>
    <t>SB418M-L20（400m）</t>
  </si>
  <si>
    <t>SB418M-L30（300m）</t>
  </si>
  <si>
    <t>エアークイック専用フィルム</t>
    <rPh sb="7" eb="9">
      <t>センヨウ</t>
    </rPh>
    <phoneticPr fontId="3"/>
  </si>
  <si>
    <t>エアークイック専用フィルム PA310</t>
    <rPh sb="7" eb="9">
      <t>センヨウ</t>
    </rPh>
    <phoneticPr fontId="3"/>
  </si>
  <si>
    <t>PA310(250m巻き4個／箱）</t>
    <rPh sb="10" eb="11">
      <t>マ</t>
    </rPh>
    <rPh sb="13" eb="14">
      <t>コ</t>
    </rPh>
    <rPh sb="15" eb="16">
      <t>ハコ</t>
    </rPh>
    <phoneticPr fontId="3"/>
  </si>
  <si>
    <t>エアークイック専用フィルム PA410</t>
    <rPh sb="7" eb="9">
      <t>センヨウ</t>
    </rPh>
    <phoneticPr fontId="3"/>
  </si>
  <si>
    <t>PA410(250m巻き4個／箱）</t>
    <rPh sb="10" eb="11">
      <t>マ</t>
    </rPh>
    <rPh sb="13" eb="14">
      <t>コ</t>
    </rPh>
    <rPh sb="15" eb="16">
      <t>ハコ</t>
    </rPh>
    <phoneticPr fontId="3"/>
  </si>
  <si>
    <t>340x340x50</t>
  </si>
  <si>
    <t>470x470x150</t>
  </si>
  <si>
    <t>470x470x330</t>
  </si>
  <si>
    <t>520x520x110</t>
  </si>
  <si>
    <t>520x520x330</t>
  </si>
  <si>
    <t>600ｘ600ｘ150</t>
  </si>
  <si>
    <t>600ｘ600ｘ350</t>
  </si>
  <si>
    <t>620ｘ620ｘ330</t>
  </si>
  <si>
    <t>700ｘ700ｘ150</t>
  </si>
  <si>
    <t>N-15</t>
  </si>
  <si>
    <t>C5W</t>
  </si>
  <si>
    <t>S-1</t>
  </si>
  <si>
    <t>S-2</t>
  </si>
  <si>
    <t>バイオマスフィルムバブルタイプバブルサイズ40ｍｍ</t>
  </si>
  <si>
    <t>エアークイック7専用SB-418L-BL20(400ｍｍ)</t>
    <rPh sb="8" eb="10">
      <t>センヨウ</t>
    </rPh>
    <phoneticPr fontId="3"/>
  </si>
  <si>
    <t>SB-418L-BL20(400ｍ巻４個/箱)</t>
    <rPh sb="17" eb="18">
      <t>マ</t>
    </rPh>
    <rPh sb="19" eb="20">
      <t>コ</t>
    </rPh>
    <rPh sb="21" eb="22">
      <t>ハコ</t>
    </rPh>
    <phoneticPr fontId="3"/>
  </si>
  <si>
    <t>バイオマスフィルムピロータイプ</t>
  </si>
  <si>
    <t>エアークイック7専用PS210-BH20(200ｍｍ)</t>
    <rPh sb="8" eb="10">
      <t>センヨウ</t>
    </rPh>
    <phoneticPr fontId="3"/>
  </si>
  <si>
    <t>PS210-BH20(500ｍ巻６個/箱)</t>
    <rPh sb="15" eb="16">
      <t>マ</t>
    </rPh>
    <rPh sb="17" eb="18">
      <t>コ</t>
    </rPh>
    <rPh sb="19" eb="20">
      <t>ハコ</t>
    </rPh>
    <phoneticPr fontId="3"/>
  </si>
  <si>
    <t>エアークイック7専用PS410-BH20(400ｍｍ)</t>
    <rPh sb="8" eb="10">
      <t>センヨウ</t>
    </rPh>
    <phoneticPr fontId="3"/>
  </si>
  <si>
    <t>PS410-BH20(400ｍ巻４個/箱)</t>
    <rPh sb="15" eb="16">
      <t>マ</t>
    </rPh>
    <rPh sb="17" eb="18">
      <t>コ</t>
    </rPh>
    <rPh sb="19" eb="20">
      <t>ハコ</t>
    </rPh>
    <phoneticPr fontId="3"/>
  </si>
  <si>
    <t>承認済フラグ</t>
    <rPh sb="0" eb="2">
      <t>ショウニン</t>
    </rPh>
    <rPh sb="2" eb="3">
      <t>スミ</t>
    </rPh>
    <phoneticPr fontId="1"/>
  </si>
  <si>
    <t>承認コード</t>
    <rPh sb="0" eb="2">
      <t>ショウニン</t>
    </rPh>
    <phoneticPr fontId="1"/>
  </si>
  <si>
    <t>サイズ1</t>
  </si>
  <si>
    <t>サイズ1</t>
    <phoneticPr fontId="1"/>
  </si>
  <si>
    <t>サイズ2</t>
  </si>
  <si>
    <t>サイズ2</t>
    <phoneticPr fontId="1"/>
  </si>
  <si>
    <t>サイズ3</t>
  </si>
  <si>
    <t>サイズ3</t>
    <phoneticPr fontId="1"/>
  </si>
  <si>
    <t>資材分類</t>
    <rPh sb="0" eb="2">
      <t>シザイ</t>
    </rPh>
    <rPh sb="2" eb="4">
      <t>ブンルイ</t>
    </rPh>
    <phoneticPr fontId="1"/>
  </si>
  <si>
    <t>倉庫資材</t>
    <rPh sb="0" eb="2">
      <t>ソウコ</t>
    </rPh>
    <rPh sb="2" eb="4">
      <t>シザイ</t>
    </rPh>
    <phoneticPr fontId="1"/>
  </si>
  <si>
    <t>コメント</t>
  </si>
  <si>
    <t>コメント</t>
    <phoneticPr fontId="1"/>
  </si>
  <si>
    <t>サイズ分類</t>
    <rPh sb="3" eb="5">
      <t>ブンルイ</t>
    </rPh>
    <phoneticPr fontId="1"/>
  </si>
  <si>
    <t>サイズ単位</t>
    <rPh sb="3" eb="5">
      <t>タンイ</t>
    </rPh>
    <phoneticPr fontId="1"/>
  </si>
  <si>
    <t>550x550x200</t>
    <phoneticPr fontId="1"/>
  </si>
  <si>
    <t>220</t>
  </si>
  <si>
    <t xml:space="preserve">110 </t>
  </si>
  <si>
    <t>280</t>
  </si>
  <si>
    <t>210</t>
  </si>
  <si>
    <t>160</t>
  </si>
  <si>
    <t>300</t>
  </si>
  <si>
    <t>230</t>
  </si>
  <si>
    <t>340</t>
  </si>
  <si>
    <t>120</t>
  </si>
  <si>
    <t>370</t>
  </si>
  <si>
    <t>250</t>
  </si>
  <si>
    <t>410</t>
  </si>
  <si>
    <t>310</t>
  </si>
  <si>
    <t>420</t>
  </si>
  <si>
    <t>110</t>
  </si>
  <si>
    <t>150</t>
  </si>
  <si>
    <t>500</t>
  </si>
  <si>
    <t>400</t>
  </si>
  <si>
    <t>1220</t>
  </si>
  <si>
    <t>680</t>
  </si>
  <si>
    <t>600</t>
  </si>
  <si>
    <t>450</t>
  </si>
  <si>
    <t>750</t>
  </si>
  <si>
    <t>800</t>
  </si>
  <si>
    <t>510</t>
  </si>
  <si>
    <t>890</t>
  </si>
  <si>
    <t>270</t>
  </si>
  <si>
    <t>260</t>
  </si>
  <si>
    <t>840</t>
  </si>
  <si>
    <t>460</t>
  </si>
  <si>
    <t>700</t>
  </si>
  <si>
    <t>770</t>
  </si>
  <si>
    <t>630</t>
  </si>
  <si>
    <t>900</t>
  </si>
  <si>
    <t>640</t>
  </si>
  <si>
    <t>511</t>
  </si>
  <si>
    <t>490</t>
  </si>
  <si>
    <t>430</t>
  </si>
  <si>
    <t>350</t>
  </si>
  <si>
    <t>540</t>
  </si>
  <si>
    <t>542</t>
  </si>
  <si>
    <t>480</t>
  </si>
  <si>
    <t>50</t>
  </si>
  <si>
    <t>470</t>
  </si>
  <si>
    <t>330</t>
  </si>
  <si>
    <t>520</t>
  </si>
  <si>
    <t>550</t>
  </si>
  <si>
    <t>200</t>
  </si>
  <si>
    <t>620</t>
  </si>
  <si>
    <t>材質</t>
    <rPh sb="0" eb="2">
      <t>ザイシツ</t>
    </rPh>
    <phoneticPr fontId="1"/>
  </si>
  <si>
    <t>K7W</t>
    <phoneticPr fontId="1"/>
  </si>
  <si>
    <t>ニューＮpi上質　A判　57.5Kg</t>
    <phoneticPr fontId="1"/>
  </si>
  <si>
    <t>内寸</t>
    <rPh sb="0" eb="2">
      <t>ナイスン</t>
    </rPh>
    <phoneticPr fontId="1"/>
  </si>
  <si>
    <t>mm</t>
    <phoneticPr fontId="1"/>
  </si>
  <si>
    <t>AAﾊﾟｯﾄ</t>
    <phoneticPr fontId="1"/>
  </si>
  <si>
    <t>最短納期</t>
    <rPh sb="0" eb="2">
      <t>サイタン</t>
    </rPh>
    <rPh sb="2" eb="4">
      <t>ノウキ</t>
    </rPh>
    <phoneticPr fontId="3"/>
  </si>
  <si>
    <t>品目分類</t>
    <rPh sb="0" eb="4">
      <t>ヒンモクブンルイ</t>
    </rPh>
    <phoneticPr fontId="1"/>
  </si>
  <si>
    <t>緩衝材</t>
    <rPh sb="0" eb="3">
      <t>カンショウザイ</t>
    </rPh>
    <phoneticPr fontId="1"/>
  </si>
  <si>
    <t>テープ</t>
  </si>
  <si>
    <t>テープ</t>
    <phoneticPr fontId="1"/>
  </si>
  <si>
    <t>全長</t>
    <rPh sb="0" eb="2">
      <t>ゼンチョウ</t>
    </rPh>
    <phoneticPr fontId="1"/>
  </si>
  <si>
    <t>PA310</t>
  </si>
  <si>
    <t>PA410</t>
    <phoneticPr fontId="1"/>
  </si>
  <si>
    <t>PS210-H20</t>
    <phoneticPr fontId="1"/>
  </si>
  <si>
    <t>PS410-H20</t>
    <phoneticPr fontId="1"/>
  </si>
  <si>
    <t>SB418L-L20</t>
    <phoneticPr fontId="1"/>
  </si>
  <si>
    <t>SB418L-L30</t>
    <phoneticPr fontId="1"/>
  </si>
  <si>
    <t>SB418M-L20</t>
    <phoneticPr fontId="1"/>
  </si>
  <si>
    <t>SB418M-L30</t>
    <phoneticPr fontId="1"/>
  </si>
  <si>
    <t>型番1</t>
    <rPh sb="0" eb="2">
      <t>カタバン</t>
    </rPh>
    <phoneticPr fontId="1"/>
  </si>
  <si>
    <t>型番2</t>
    <rPh sb="0" eb="2">
      <t>カタバン</t>
    </rPh>
    <phoneticPr fontId="1"/>
  </si>
  <si>
    <t>K5W</t>
    <phoneticPr fontId="1"/>
  </si>
  <si>
    <t>カット品</t>
  </si>
  <si>
    <t>S-8</t>
  </si>
  <si>
    <t>幅</t>
    <rPh sb="0" eb="1">
      <t>ハバ</t>
    </rPh>
    <phoneticPr fontId="1"/>
  </si>
  <si>
    <t>角</t>
    <rPh sb="0" eb="1">
      <t>カク</t>
    </rPh>
    <phoneticPr fontId="1"/>
  </si>
  <si>
    <t>シート</t>
    <phoneticPr fontId="1"/>
  </si>
  <si>
    <t>SB-418L-BL20</t>
  </si>
  <si>
    <t>PS210-BH20</t>
    <phoneticPr fontId="1"/>
  </si>
  <si>
    <t>PS410-BH20</t>
    <phoneticPr fontId="1"/>
  </si>
  <si>
    <t>H37</t>
  </si>
  <si>
    <t>型番3</t>
    <rPh sb="0" eb="2">
      <t>カタバン</t>
    </rPh>
    <phoneticPr fontId="1"/>
  </si>
  <si>
    <t>型番4</t>
    <rPh sb="0" eb="2">
      <t>カタバン</t>
    </rPh>
    <phoneticPr fontId="1"/>
  </si>
  <si>
    <t>No.500</t>
    <phoneticPr fontId="1"/>
  </si>
  <si>
    <t>No.760</t>
    <phoneticPr fontId="1"/>
  </si>
  <si>
    <t>No.250</t>
    <phoneticPr fontId="1"/>
  </si>
  <si>
    <t>No.890</t>
    <phoneticPr fontId="1"/>
  </si>
  <si>
    <t>K5Wパット</t>
    <phoneticPr fontId="1"/>
  </si>
  <si>
    <t>クリア</t>
  </si>
  <si>
    <t>№3052</t>
    <phoneticPr fontId="1"/>
  </si>
  <si>
    <t>A判</t>
    <phoneticPr fontId="1"/>
  </si>
  <si>
    <t>CSV出力フラグ</t>
    <rPh sb="3" eb="5">
      <t>シュツリョク</t>
    </rPh>
    <phoneticPr fontId="1"/>
  </si>
  <si>
    <t>注文書出力フラグ</t>
    <rPh sb="0" eb="3">
      <t>チュウモンショ</t>
    </rPh>
    <rPh sb="3" eb="5">
      <t>シュツリョク</t>
    </rPh>
    <phoneticPr fontId="1"/>
  </si>
  <si>
    <t>添付データ1</t>
    <rPh sb="0" eb="2">
      <t>テンプ</t>
    </rPh>
    <phoneticPr fontId="1"/>
  </si>
  <si>
    <t>添付データ2</t>
    <rPh sb="0" eb="2">
      <t>テンプ</t>
    </rPh>
    <phoneticPr fontId="1"/>
  </si>
  <si>
    <t>添付データ3</t>
    <rPh sb="0" eb="2">
      <t>テンプ</t>
    </rPh>
    <phoneticPr fontId="1"/>
  </si>
  <si>
    <t>添付データ4</t>
    <rPh sb="0" eb="2">
      <t>テンプ</t>
    </rPh>
    <phoneticPr fontId="1"/>
  </si>
  <si>
    <t>添付データ5</t>
    <rPh sb="0" eb="2">
      <t>テンプ</t>
    </rPh>
    <phoneticPr fontId="1"/>
  </si>
  <si>
    <t>添付データ6</t>
    <rPh sb="0" eb="2">
      <t>テンプ</t>
    </rPh>
    <phoneticPr fontId="1"/>
  </si>
  <si>
    <t>添付データ7</t>
    <rPh sb="0" eb="2">
      <t>テンプ</t>
    </rPh>
    <phoneticPr fontId="1"/>
  </si>
  <si>
    <t>添付データ8</t>
    <rPh sb="0" eb="2">
      <t>テンプ</t>
    </rPh>
    <phoneticPr fontId="1"/>
  </si>
  <si>
    <t>添付データ9</t>
    <rPh sb="0" eb="2">
      <t>テンプ</t>
    </rPh>
    <phoneticPr fontId="1"/>
  </si>
  <si>
    <t>添付データ10</t>
    <rPh sb="0" eb="2">
      <t>テンプ</t>
    </rPh>
    <phoneticPr fontId="1"/>
  </si>
  <si>
    <t>数量格差コード</t>
    <rPh sb="0" eb="2">
      <t>スウリョウ</t>
    </rPh>
    <rPh sb="2" eb="4">
      <t>カクサ</t>
    </rPh>
    <phoneticPr fontId="1"/>
  </si>
  <si>
    <t>数量格差フラグ</t>
    <rPh sb="0" eb="2">
      <t>スウリョウ</t>
    </rPh>
    <rPh sb="2" eb="4">
      <t>カクサ</t>
    </rPh>
    <phoneticPr fontId="1"/>
  </si>
  <si>
    <t>図面番号1</t>
    <rPh sb="0" eb="2">
      <t>ズメン</t>
    </rPh>
    <rPh sb="2" eb="4">
      <t>バンゴウ</t>
    </rPh>
    <phoneticPr fontId="1"/>
  </si>
  <si>
    <t>図面番号2</t>
    <rPh sb="0" eb="2">
      <t>ズメン</t>
    </rPh>
    <rPh sb="2" eb="4">
      <t>バンゴウ</t>
    </rPh>
    <phoneticPr fontId="1"/>
  </si>
  <si>
    <t>図面番号3</t>
    <rPh sb="0" eb="2">
      <t>ズメン</t>
    </rPh>
    <rPh sb="2" eb="4">
      <t>バンゴウ</t>
    </rPh>
    <phoneticPr fontId="1"/>
  </si>
  <si>
    <t>生管システムNo</t>
    <rPh sb="0" eb="1">
      <t>セイ</t>
    </rPh>
    <rPh sb="1" eb="2">
      <t>カン</t>
    </rPh>
    <phoneticPr fontId="1"/>
  </si>
  <si>
    <t>客先注文番号</t>
    <rPh sb="0" eb="2">
      <t>キャクサキ</t>
    </rPh>
    <rPh sb="2" eb="4">
      <t>チュウモン</t>
    </rPh>
    <rPh sb="4" eb="6">
      <t>バンゴウ</t>
    </rPh>
    <phoneticPr fontId="1"/>
  </si>
  <si>
    <t>社内注文番号</t>
    <rPh sb="0" eb="2">
      <t>シャナイ</t>
    </rPh>
    <rPh sb="2" eb="4">
      <t>チュウモン</t>
    </rPh>
    <rPh sb="4" eb="6">
      <t>バンゴウ</t>
    </rPh>
    <phoneticPr fontId="1"/>
  </si>
  <si>
    <t>id</t>
    <phoneticPr fontId="1"/>
  </si>
  <si>
    <t>呼び寸法</t>
  </si>
  <si>
    <t>発注先No</t>
    <rPh sb="0" eb="3">
      <t>ハッチュウサキ</t>
    </rPh>
    <phoneticPr fontId="3"/>
  </si>
  <si>
    <t>URL</t>
    <phoneticPr fontId="1"/>
  </si>
  <si>
    <t>担当</t>
    <rPh sb="0" eb="2">
      <t>タントウ</t>
    </rPh>
    <phoneticPr fontId="1"/>
  </si>
  <si>
    <t>納入場所</t>
    <phoneticPr fontId="1"/>
  </si>
  <si>
    <t>使用停止フラグ</t>
    <rPh sb="0" eb="2">
      <t>シヨウ</t>
    </rPh>
    <rPh sb="2" eb="4">
      <t>テイシ</t>
    </rPh>
    <phoneticPr fontId="1"/>
  </si>
  <si>
    <t>品目コード</t>
    <rPh sb="0" eb="2">
      <t>ヒンモク</t>
    </rPh>
    <phoneticPr fontId="7"/>
  </si>
  <si>
    <t>材質コード</t>
    <rPh sb="0" eb="2">
      <t>ザイシツ</t>
    </rPh>
    <phoneticPr fontId="1"/>
  </si>
  <si>
    <t>発注データ</t>
  </si>
  <si>
    <t>発注先マスタ</t>
  </si>
  <si>
    <t>資材マスタ</t>
  </si>
  <si>
    <t>資材id</t>
    <rPh sb="0" eb="2">
      <t>シザイ</t>
    </rPh>
    <phoneticPr fontId="1"/>
  </si>
  <si>
    <t>発注id</t>
    <rPh sb="0" eb="2">
      <t>ハッチュウ</t>
    </rPh>
    <phoneticPr fontId="1"/>
  </si>
  <si>
    <t>発注ステータス</t>
    <rPh sb="0" eb="2">
      <t>ハッチュウ</t>
    </rPh>
    <phoneticPr fontId="1"/>
  </si>
  <si>
    <t>固定1</t>
    <rPh sb="0" eb="2">
      <t>コテイ</t>
    </rPh>
    <phoneticPr fontId="5"/>
  </si>
  <si>
    <t>固定2</t>
    <rPh sb="0" eb="2">
      <t>コテイ</t>
    </rPh>
    <phoneticPr fontId="5"/>
  </si>
  <si>
    <t>BtoB</t>
    <phoneticPr fontId="1"/>
  </si>
  <si>
    <t/>
  </si>
  <si>
    <t>エアークイック７専用フィルム</t>
    <rPh sb="8" eb="10">
      <t>センヨウ</t>
    </rPh>
    <phoneticPr fontId="3"/>
  </si>
  <si>
    <t>フィル（ピロータイプ）</t>
    <phoneticPr fontId="1"/>
  </si>
  <si>
    <t>フィルム（バブルタイプ）</t>
    <phoneticPr fontId="1"/>
  </si>
  <si>
    <t>資材分類マスタ</t>
    <rPh sb="0" eb="2">
      <t>シザイ</t>
    </rPh>
    <rPh sb="2" eb="4">
      <t>ブンルイ</t>
    </rPh>
    <phoneticPr fontId="1"/>
  </si>
  <si>
    <t>品目分類マスタ</t>
    <rPh sb="0" eb="4">
      <t>ヒンモクブンルイ</t>
    </rPh>
    <phoneticPr fontId="1"/>
  </si>
  <si>
    <t>購入材</t>
    <rPh sb="0" eb="3">
      <t>コウニュウザイ</t>
    </rPh>
    <phoneticPr fontId="1"/>
  </si>
  <si>
    <t>加工購入材</t>
    <rPh sb="0" eb="2">
      <t>カコウ</t>
    </rPh>
    <rPh sb="2" eb="5">
      <t>コウニュウザイ</t>
    </rPh>
    <phoneticPr fontId="1"/>
  </si>
  <si>
    <t>ダイヤ購入材</t>
    <rPh sb="3" eb="6">
      <t>コウニュウザイ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</si>
</sst>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name val="Meiryo UI"/>
      <family val="3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0"/>
      <color theme="1"/>
      <name val="Meiryo UI"/>
      <family val="2"/>
      <charset val="128"/>
    </font>
    <font>
      <sz val="10"/>
      <color rgb="FF222222"/>
      <name val="メイリオ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9793-DE45-423A-B494-A73762FBB197}">
  <sheetPr>
    <tabColor rgb="FFFFFF00"/>
  </sheetPr>
  <dimension ref="A1:L12"/>
  <sheetViews>
    <sheetView workbookViewId="0">
      <selection activeCell="E27" sqref="E27"/>
    </sheetView>
  </sheetViews>
  <sheetFormatPr defaultRowHeight="13.3" x14ac:dyDescent="0.35"/>
  <cols>
    <col min="2" max="3" width="18.92578125" customWidth="1"/>
    <col min="5" max="5" width="19.0703125" bestFit="1" customWidth="1"/>
    <col min="6" max="6" width="21.35546875" bestFit="1" customWidth="1"/>
    <col min="7" max="7" width="12.0703125" bestFit="1" customWidth="1"/>
    <col min="8" max="8" width="23.5703125" bestFit="1" customWidth="1"/>
    <col min="9" max="9" width="19.85546875" bestFit="1" customWidth="1"/>
    <col min="10" max="10" width="12.0703125" bestFit="1" customWidth="1"/>
    <col min="11" max="11" width="16.35546875" bestFit="1" customWidth="1"/>
    <col min="12" max="12" width="12.0703125" bestFit="1" customWidth="1"/>
  </cols>
  <sheetData>
    <row r="1" spans="1:12" x14ac:dyDescent="0.35">
      <c r="A1" t="s">
        <v>52</v>
      </c>
      <c r="C1" t="s">
        <v>53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50</v>
      </c>
      <c r="K1" t="s">
        <v>5</v>
      </c>
      <c r="L1" t="s">
        <v>6</v>
      </c>
    </row>
    <row r="2" spans="1:12" x14ac:dyDescent="0.35">
      <c r="A2">
        <v>0</v>
      </c>
      <c r="B2" s="1" t="s">
        <v>39</v>
      </c>
      <c r="C2" s="1" t="str">
        <f>A2&amp;"_"&amp;B2</f>
        <v>0_quotation</v>
      </c>
      <c r="D2" t="s">
        <v>7</v>
      </c>
      <c r="E2" s="2" t="s">
        <v>8</v>
      </c>
      <c r="L2" s="2" t="s">
        <v>9</v>
      </c>
    </row>
    <row r="3" spans="1:12" x14ac:dyDescent="0.35">
      <c r="A3">
        <v>1</v>
      </c>
      <c r="B3" s="1" t="s">
        <v>40</v>
      </c>
      <c r="C3" s="1" t="str">
        <f t="shared" ref="C3:C12" si="0">A3&amp;"_"&amp;B3</f>
        <v>1_trial_production</v>
      </c>
      <c r="D3" t="s">
        <v>10</v>
      </c>
      <c r="E3" s="2"/>
      <c r="F3" s="2" t="s">
        <v>11</v>
      </c>
      <c r="L3" s="2"/>
    </row>
    <row r="4" spans="1:12" x14ac:dyDescent="0.35">
      <c r="A4">
        <v>2</v>
      </c>
      <c r="B4" s="1" t="s">
        <v>41</v>
      </c>
      <c r="C4" s="1" t="str">
        <f t="shared" si="0"/>
        <v>2_production_planning</v>
      </c>
      <c r="D4" t="s">
        <v>12</v>
      </c>
      <c r="E4" s="2" t="s">
        <v>13</v>
      </c>
      <c r="F4" s="2"/>
      <c r="G4" s="2" t="s">
        <v>14</v>
      </c>
      <c r="H4" s="2" t="s">
        <v>15</v>
      </c>
      <c r="L4" s="2"/>
    </row>
    <row r="5" spans="1:12" x14ac:dyDescent="0.35">
      <c r="A5">
        <v>3</v>
      </c>
      <c r="B5" s="1" t="s">
        <v>42</v>
      </c>
      <c r="C5" s="1" t="str">
        <f t="shared" si="0"/>
        <v>3_order</v>
      </c>
      <c r="D5" t="s">
        <v>16</v>
      </c>
      <c r="E5" s="2" t="s">
        <v>17</v>
      </c>
      <c r="F5" s="2"/>
      <c r="H5" s="2"/>
      <c r="L5" s="2"/>
    </row>
    <row r="6" spans="1:12" x14ac:dyDescent="0.35">
      <c r="A6">
        <v>4</v>
      </c>
      <c r="B6" s="1" t="s">
        <v>43</v>
      </c>
      <c r="C6" s="1" t="str">
        <f t="shared" si="0"/>
        <v>4_purchase</v>
      </c>
      <c r="D6" t="s">
        <v>18</v>
      </c>
      <c r="E6" s="2"/>
      <c r="F6" s="2"/>
      <c r="H6" s="2"/>
      <c r="K6" s="2" t="s">
        <v>19</v>
      </c>
      <c r="L6" s="2"/>
    </row>
    <row r="7" spans="1:12" x14ac:dyDescent="0.35">
      <c r="A7">
        <v>5</v>
      </c>
      <c r="B7" s="1" t="s">
        <v>44</v>
      </c>
      <c r="C7" s="1" t="str">
        <f t="shared" si="0"/>
        <v>5_design</v>
      </c>
      <c r="D7" t="s">
        <v>20</v>
      </c>
      <c r="E7" s="2" t="s">
        <v>21</v>
      </c>
      <c r="F7" s="2" t="s">
        <v>22</v>
      </c>
      <c r="H7" s="2"/>
      <c r="K7" s="2"/>
      <c r="L7" s="2"/>
    </row>
    <row r="8" spans="1:12" x14ac:dyDescent="0.35">
      <c r="A8">
        <v>6</v>
      </c>
      <c r="B8" s="1" t="s">
        <v>45</v>
      </c>
      <c r="C8" s="1" t="str">
        <f t="shared" si="0"/>
        <v>6_make</v>
      </c>
      <c r="D8" t="s">
        <v>23</v>
      </c>
      <c r="E8" s="2"/>
      <c r="F8" s="2" t="s">
        <v>24</v>
      </c>
      <c r="H8" s="2" t="s">
        <v>25</v>
      </c>
      <c r="I8" s="2" t="s">
        <v>26</v>
      </c>
      <c r="J8" s="2" t="s">
        <v>51</v>
      </c>
      <c r="K8" s="2" t="s">
        <v>27</v>
      </c>
      <c r="L8" s="2"/>
    </row>
    <row r="9" spans="1:12" x14ac:dyDescent="0.35">
      <c r="A9">
        <v>7</v>
      </c>
      <c r="B9" s="1" t="s">
        <v>46</v>
      </c>
      <c r="C9" s="1" t="str">
        <f t="shared" si="0"/>
        <v>7_quality_inspection</v>
      </c>
      <c r="D9" t="s">
        <v>28</v>
      </c>
      <c r="E9" s="2"/>
      <c r="F9" s="2" t="s">
        <v>24</v>
      </c>
      <c r="H9" s="2" t="s">
        <v>29</v>
      </c>
      <c r="K9" s="2" t="s">
        <v>30</v>
      </c>
      <c r="L9" s="2" t="s">
        <v>31</v>
      </c>
    </row>
    <row r="10" spans="1:12" x14ac:dyDescent="0.35">
      <c r="A10">
        <v>8</v>
      </c>
      <c r="B10" s="1" t="s">
        <v>47</v>
      </c>
      <c r="C10" s="1" t="str">
        <f t="shared" si="0"/>
        <v>8_reserve</v>
      </c>
      <c r="D10" t="s">
        <v>32</v>
      </c>
      <c r="E10" s="2" t="s">
        <v>33</v>
      </c>
      <c r="K10" s="2" t="s">
        <v>34</v>
      </c>
    </row>
    <row r="11" spans="1:12" x14ac:dyDescent="0.35">
      <c r="A11">
        <v>9</v>
      </c>
      <c r="B11" s="1" t="s">
        <v>48</v>
      </c>
      <c r="C11" s="1" t="str">
        <f t="shared" si="0"/>
        <v>9_out</v>
      </c>
      <c r="D11" t="s">
        <v>35</v>
      </c>
      <c r="E11" s="2" t="s">
        <v>36</v>
      </c>
    </row>
    <row r="12" spans="1:12" x14ac:dyDescent="0.35">
      <c r="A12">
        <v>10</v>
      </c>
      <c r="B12" s="1" t="s">
        <v>49</v>
      </c>
      <c r="C12" s="1" t="str">
        <f t="shared" si="0"/>
        <v>10_finance</v>
      </c>
      <c r="D12" t="s">
        <v>37</v>
      </c>
      <c r="E12" s="2" t="s">
        <v>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B68B-34AD-4ADB-87EE-326D2C5CE30B}">
  <sheetPr>
    <tabColor theme="7" tint="0.79998168889431442"/>
  </sheetPr>
  <dimension ref="A1:H98"/>
  <sheetViews>
    <sheetView topLeftCell="A67" workbookViewId="0">
      <selection activeCell="F20" sqref="F20"/>
    </sheetView>
  </sheetViews>
  <sheetFormatPr defaultRowHeight="13.3" x14ac:dyDescent="0.35"/>
  <cols>
    <col min="2" max="2" width="20.7109375" bestFit="1" customWidth="1"/>
  </cols>
  <sheetData>
    <row r="1" spans="1:3" x14ac:dyDescent="0.35">
      <c r="A1" t="s">
        <v>541</v>
      </c>
    </row>
    <row r="2" spans="1:3" x14ac:dyDescent="0.35">
      <c r="B2" t="s">
        <v>545</v>
      </c>
      <c r="C2" s="3" t="str">
        <f>"`"&amp;B2&amp;"` INT NOT NULL AUTO_INCREMENT, "</f>
        <v xml:space="preserve">`発注id` INT NOT NULL AUTO_INCREMENT, </v>
      </c>
    </row>
    <row r="3" spans="1:3" x14ac:dyDescent="0.35">
      <c r="B3" t="s">
        <v>530</v>
      </c>
      <c r="C3" s="3" t="str">
        <f t="shared" ref="C3:C38" si="0">"`"&amp;B3&amp;"` TEXT CHARACTER SET utf8 COLLATE utf8_general_ci NULL ,"</f>
        <v>`客先注文番号` TEXT CHARACTER SET utf8 COLLATE utf8_general_ci NULL ,</v>
      </c>
    </row>
    <row r="4" spans="1:3" x14ac:dyDescent="0.35">
      <c r="B4" t="s">
        <v>531</v>
      </c>
      <c r="C4" s="3" t="str">
        <f t="shared" si="0"/>
        <v>`社内注文番号` TEXT CHARACTER SET utf8 COLLATE utf8_general_ci NULL ,</v>
      </c>
    </row>
    <row r="5" spans="1:3" x14ac:dyDescent="0.35">
      <c r="B5" t="s">
        <v>529</v>
      </c>
      <c r="C5" s="3" t="str">
        <f t="shared" si="0"/>
        <v>`生管システムNo` TEXT CHARACTER SET utf8 COLLATE utf8_general_ci NULL ,</v>
      </c>
    </row>
    <row r="6" spans="1:3" x14ac:dyDescent="0.35">
      <c r="A6" t="s">
        <v>549</v>
      </c>
      <c r="B6" t="s">
        <v>96</v>
      </c>
      <c r="C6" s="3" t="str">
        <f>"`"&amp;B6&amp;"` TEXT CHARACTER SET utf8 COLLATE utf8_general_ci NULL  COMMENT '"&amp;$A6&amp;"',"</f>
        <v>`発注書識別コード` TEXT CHARACTER SET utf8 COLLATE utf8_general_ci NULL  COMMENT 'BtoB',</v>
      </c>
    </row>
    <row r="7" spans="1:3" x14ac:dyDescent="0.35">
      <c r="A7" t="s">
        <v>549</v>
      </c>
      <c r="B7" t="s">
        <v>97</v>
      </c>
      <c r="C7" s="3" t="str">
        <f t="shared" ref="C7:C16" si="1">"`"&amp;B7&amp;"` TEXT CHARACTER SET utf8 COLLATE utf8_general_ci NULL  COMMENT '"&amp;$A7&amp;"',"</f>
        <v>`社員コード` TEXT CHARACTER SET utf8 COLLATE utf8_general_ci NULL  COMMENT 'BtoB',</v>
      </c>
    </row>
    <row r="8" spans="1:3" x14ac:dyDescent="0.35">
      <c r="A8" t="s">
        <v>549</v>
      </c>
      <c r="B8" t="s">
        <v>98</v>
      </c>
      <c r="C8" s="3" t="str">
        <f t="shared" si="1"/>
        <v>`取引先コード` TEXT CHARACTER SET utf8 COLLATE utf8_general_ci NULL  COMMENT 'BtoB',</v>
      </c>
    </row>
    <row r="9" spans="1:3" x14ac:dyDescent="0.35">
      <c r="A9" t="s">
        <v>549</v>
      </c>
      <c r="B9" t="s">
        <v>99</v>
      </c>
      <c r="C9" s="3" t="str">
        <f t="shared" si="1"/>
        <v>`取引先` TEXT CHARACTER SET utf8 COLLATE utf8_general_ci NULL  COMMENT 'BtoB',</v>
      </c>
    </row>
    <row r="10" spans="1:3" x14ac:dyDescent="0.35">
      <c r="A10" t="s">
        <v>549</v>
      </c>
      <c r="B10" t="s">
        <v>100</v>
      </c>
      <c r="C10" s="3" t="str">
        <f t="shared" si="1"/>
        <v>`宛先郵便番号` TEXT CHARACTER SET utf8 COLLATE utf8_general_ci NULL  COMMENT 'BtoB',</v>
      </c>
    </row>
    <row r="11" spans="1:3" x14ac:dyDescent="0.35">
      <c r="A11" t="s">
        <v>549</v>
      </c>
      <c r="B11" t="s">
        <v>101</v>
      </c>
      <c r="C11" s="3" t="str">
        <f t="shared" si="1"/>
        <v>`宛先住所1` TEXT CHARACTER SET utf8 COLLATE utf8_general_ci NULL  COMMENT 'BtoB',</v>
      </c>
    </row>
    <row r="12" spans="1:3" x14ac:dyDescent="0.35">
      <c r="A12" t="s">
        <v>549</v>
      </c>
      <c r="B12" t="s">
        <v>102</v>
      </c>
      <c r="C12" s="3" t="str">
        <f t="shared" si="1"/>
        <v>`宛先住所2` TEXT CHARACTER SET utf8 COLLATE utf8_general_ci NULL  COMMENT 'BtoB',</v>
      </c>
    </row>
    <row r="13" spans="1:3" x14ac:dyDescent="0.35">
      <c r="A13" t="s">
        <v>549</v>
      </c>
      <c r="B13" t="s">
        <v>103</v>
      </c>
      <c r="C13" s="3" t="str">
        <f t="shared" si="1"/>
        <v>`宛先TEL` TEXT CHARACTER SET utf8 COLLATE utf8_general_ci NULL  COMMENT 'BtoB',</v>
      </c>
    </row>
    <row r="14" spans="1:3" x14ac:dyDescent="0.35">
      <c r="A14" t="s">
        <v>549</v>
      </c>
      <c r="B14" t="s">
        <v>104</v>
      </c>
      <c r="C14" s="3" t="str">
        <f t="shared" si="1"/>
        <v>`宛先FAX` TEXT CHARACTER SET utf8 COLLATE utf8_general_ci NULL  COMMENT 'BtoB',</v>
      </c>
    </row>
    <row r="15" spans="1:3" x14ac:dyDescent="0.35">
      <c r="A15" t="s">
        <v>549</v>
      </c>
      <c r="B15" t="s">
        <v>547</v>
      </c>
      <c r="C15" s="3" t="str">
        <f t="shared" si="1"/>
        <v>`固定1` TEXT CHARACTER SET utf8 COLLATE utf8_general_ci NULL  COMMENT 'BtoB',</v>
      </c>
    </row>
    <row r="16" spans="1:3" x14ac:dyDescent="0.35">
      <c r="A16" t="s">
        <v>549</v>
      </c>
      <c r="B16" t="s">
        <v>158</v>
      </c>
      <c r="C16" s="3" t="str">
        <f>"`"&amp;B16&amp;"` TEXT CHARACTER SET utf8 COLLATE utf8_general_ci NULL  COMMENT '"&amp;$A16&amp;"',"</f>
        <v>`見積No_課_氏名` TEXT CHARACTER SET utf8 COLLATE utf8_general_ci NULL  COMMENT 'BtoB',</v>
      </c>
    </row>
    <row r="17" spans="1:3" x14ac:dyDescent="0.35">
      <c r="A17" t="s">
        <v>549</v>
      </c>
      <c r="B17" t="s">
        <v>105</v>
      </c>
      <c r="C17" s="3" t="str">
        <f>"`"&amp;B17&amp;"` DATE NULL  COMMENT '"&amp;$A17&amp;"',"</f>
        <v>`発注日` DATE NULL  COMMENT 'BtoB',</v>
      </c>
    </row>
    <row r="18" spans="1:3" x14ac:dyDescent="0.35">
      <c r="A18" t="s">
        <v>549</v>
      </c>
      <c r="B18" t="s">
        <v>106</v>
      </c>
      <c r="C18" s="3" t="str">
        <f>"`"&amp;B18&amp;"` TEXT CHARACTER SET utf8 COLLATE utf8_general_ci NULL  COMMENT '"&amp;$A18&amp;"',"</f>
        <v>`発注管理コード` TEXT CHARACTER SET utf8 COLLATE utf8_general_ci NULL  COMMENT 'BtoB',</v>
      </c>
    </row>
    <row r="19" spans="1:3" x14ac:dyDescent="0.35">
      <c r="A19" t="s">
        <v>549</v>
      </c>
      <c r="B19" t="s">
        <v>107</v>
      </c>
      <c r="C19" s="3" t="str">
        <f t="shared" ref="C18:C28" si="2">"`"&amp;B19&amp;"` TEXT CHARACTER SET utf8 COLLATE utf8_general_ci NULL  COMMENT '"&amp;$A19&amp;"',"</f>
        <v>`基本自由項目1` TEXT CHARACTER SET utf8 COLLATE utf8_general_ci NULL  COMMENT 'BtoB',</v>
      </c>
    </row>
    <row r="20" spans="1:3" x14ac:dyDescent="0.35">
      <c r="A20" t="s">
        <v>549</v>
      </c>
      <c r="B20" t="s">
        <v>108</v>
      </c>
      <c r="C20" s="3" t="str">
        <f t="shared" si="2"/>
        <v>`基本自由項目2` TEXT CHARACTER SET utf8 COLLATE utf8_general_ci NULL  COMMENT 'BtoB',</v>
      </c>
    </row>
    <row r="21" spans="1:3" x14ac:dyDescent="0.35">
      <c r="A21" t="s">
        <v>549</v>
      </c>
      <c r="B21" t="s">
        <v>109</v>
      </c>
      <c r="C21" s="3" t="str">
        <f t="shared" si="2"/>
        <v>`基本自由項目3` TEXT CHARACTER SET utf8 COLLATE utf8_general_ci NULL  COMMENT 'BtoB',</v>
      </c>
    </row>
    <row r="22" spans="1:3" x14ac:dyDescent="0.35">
      <c r="A22" t="s">
        <v>549</v>
      </c>
      <c r="B22" t="s">
        <v>110</v>
      </c>
      <c r="C22" s="3" t="str">
        <f t="shared" si="2"/>
        <v>`基本自由項目4` TEXT CHARACTER SET utf8 COLLATE utf8_general_ci NULL  COMMENT 'BtoB',</v>
      </c>
    </row>
    <row r="23" spans="1:3" x14ac:dyDescent="0.35">
      <c r="A23" t="s">
        <v>549</v>
      </c>
      <c r="B23" t="s">
        <v>111</v>
      </c>
      <c r="C23" s="3" t="str">
        <f t="shared" si="2"/>
        <v>`基本自由項目5` TEXT CHARACTER SET utf8 COLLATE utf8_general_ci NULL  COMMENT 'BtoB',</v>
      </c>
    </row>
    <row r="24" spans="1:3" x14ac:dyDescent="0.35">
      <c r="A24" t="s">
        <v>549</v>
      </c>
      <c r="B24" t="s">
        <v>112</v>
      </c>
      <c r="C24" s="3" t="str">
        <f t="shared" si="2"/>
        <v>`基本自由項目6` TEXT CHARACTER SET utf8 COLLATE utf8_general_ci NULL  COMMENT 'BtoB',</v>
      </c>
    </row>
    <row r="25" spans="1:3" x14ac:dyDescent="0.35">
      <c r="A25" t="s">
        <v>549</v>
      </c>
      <c r="B25" t="s">
        <v>113</v>
      </c>
      <c r="C25" s="3" t="str">
        <f t="shared" si="2"/>
        <v>`基本自由項目7` TEXT CHARACTER SET utf8 COLLATE utf8_general_ci NULL  COMMENT 'BtoB',</v>
      </c>
    </row>
    <row r="26" spans="1:3" x14ac:dyDescent="0.35">
      <c r="A26" t="s">
        <v>549</v>
      </c>
      <c r="B26" t="s">
        <v>114</v>
      </c>
      <c r="C26" s="3" t="str">
        <f t="shared" si="2"/>
        <v>`基本自由項目8` TEXT CHARACTER SET utf8 COLLATE utf8_general_ci NULL  COMMENT 'BtoB',</v>
      </c>
    </row>
    <row r="27" spans="1:3" x14ac:dyDescent="0.35">
      <c r="A27" t="s">
        <v>549</v>
      </c>
      <c r="B27" t="s">
        <v>115</v>
      </c>
      <c r="C27" s="3" t="str">
        <f t="shared" si="2"/>
        <v>`基本自由項目9` TEXT CHARACTER SET utf8 COLLATE utf8_general_ci NULL  COMMENT 'BtoB',</v>
      </c>
    </row>
    <row r="28" spans="1:3" x14ac:dyDescent="0.35">
      <c r="A28" t="s">
        <v>549</v>
      </c>
      <c r="B28" t="s">
        <v>116</v>
      </c>
      <c r="C28" s="3" t="str">
        <f t="shared" si="2"/>
        <v>`基本自由項目10` TEXT CHARACTER SET utf8 COLLATE utf8_general_ci NULL  COMMENT 'BtoB',</v>
      </c>
    </row>
    <row r="29" spans="1:3" x14ac:dyDescent="0.35">
      <c r="A29" t="s">
        <v>549</v>
      </c>
      <c r="B29" t="s">
        <v>117</v>
      </c>
      <c r="C29" s="3" t="str">
        <f>"`"&amp;B29&amp;"` TEXT CHARACTER SET utf8 COLLATE utf8_general_ci NULL  COMMENT '"&amp;$A29&amp;"',"</f>
        <v>`備考` TEXT CHARACTER SET utf8 COLLATE utf8_general_ci NULL  COMMENT 'BtoB',</v>
      </c>
    </row>
    <row r="30" spans="1:3" x14ac:dyDescent="0.35">
      <c r="A30" t="s">
        <v>549</v>
      </c>
      <c r="B30" t="s">
        <v>118</v>
      </c>
      <c r="C30" s="3" t="str">
        <f t="shared" ref="C30:C40" si="3">"`"&amp;B30&amp;"` TEXT CHARACTER SET utf8 COLLATE utf8_general_ci NULL  COMMENT '"&amp;$A30&amp;"',"</f>
        <v>`契約期間（開始）` TEXT CHARACTER SET utf8 COLLATE utf8_general_ci NULL  COMMENT 'BtoB',</v>
      </c>
    </row>
    <row r="31" spans="1:3" x14ac:dyDescent="0.35">
      <c r="A31" t="s">
        <v>549</v>
      </c>
      <c r="B31" t="s">
        <v>119</v>
      </c>
      <c r="C31" s="3" t="str">
        <f t="shared" si="3"/>
        <v>`契約期間（終了）` TEXT CHARACTER SET utf8 COLLATE utf8_general_ci NULL  COMMENT 'BtoB',</v>
      </c>
    </row>
    <row r="32" spans="1:3" x14ac:dyDescent="0.35">
      <c r="A32" t="s">
        <v>549</v>
      </c>
      <c r="B32" t="s">
        <v>120</v>
      </c>
      <c r="C32" s="3" t="str">
        <f>"`"&amp;B32&amp;"` TEXT CHARACTER SET utf8 COLLATE utf8_general_ci NULL  COMMENT '"&amp;$A32&amp;"',"</f>
        <v>`自動延長期間（月）` TEXT CHARACTER SET utf8 COLLATE utf8_general_ci NULL  COMMENT 'BtoB',</v>
      </c>
    </row>
    <row r="33" spans="1:3" x14ac:dyDescent="0.35">
      <c r="A33" t="s">
        <v>549</v>
      </c>
      <c r="B33" t="s">
        <v>121</v>
      </c>
      <c r="C33" s="3" t="str">
        <f t="shared" si="3"/>
        <v>`残存条項フラグ` TEXT CHARACTER SET utf8 COLLATE utf8_general_ci NULL  COMMENT 'BtoB',</v>
      </c>
    </row>
    <row r="34" spans="1:3" x14ac:dyDescent="0.35">
      <c r="A34" t="s">
        <v>549</v>
      </c>
      <c r="B34" t="s">
        <v>548</v>
      </c>
      <c r="C34" s="3" t="str">
        <f t="shared" si="3"/>
        <v>`固定2` TEXT CHARACTER SET utf8 COLLATE utf8_general_ci NULL  COMMENT 'BtoB',</v>
      </c>
    </row>
    <row r="35" spans="1:3" x14ac:dyDescent="0.35">
      <c r="A35" t="s">
        <v>549</v>
      </c>
      <c r="B35" t="s">
        <v>122</v>
      </c>
      <c r="C35" s="3" t="str">
        <f t="shared" si="3"/>
        <v>`請求書連携項目2` TEXT CHARACTER SET utf8 COLLATE utf8_general_ci NULL  COMMENT 'BtoB',</v>
      </c>
    </row>
    <row r="36" spans="1:3" x14ac:dyDescent="0.35">
      <c r="A36" t="s">
        <v>549</v>
      </c>
      <c r="B36" t="s">
        <v>123</v>
      </c>
      <c r="C36" s="3" t="str">
        <f t="shared" si="3"/>
        <v>`請求書連携項目3` TEXT CHARACTER SET utf8 COLLATE utf8_general_ci NULL  COMMENT 'BtoB',</v>
      </c>
    </row>
    <row r="37" spans="1:3" x14ac:dyDescent="0.35">
      <c r="A37" t="s">
        <v>549</v>
      </c>
      <c r="B37" t="s">
        <v>124</v>
      </c>
      <c r="C37" s="3" t="str">
        <f t="shared" si="3"/>
        <v>`品名(型番)` TEXT CHARACTER SET utf8 COLLATE utf8_general_ci NULL  COMMENT 'BtoB',</v>
      </c>
    </row>
    <row r="38" spans="1:3" x14ac:dyDescent="0.35">
      <c r="A38" t="s">
        <v>549</v>
      </c>
      <c r="B38" t="s">
        <v>125</v>
      </c>
      <c r="C38" s="3" t="str">
        <f t="shared" si="3"/>
        <v>`品番(サイズ等)` TEXT CHARACTER SET utf8 COLLATE utf8_general_ci NULL  COMMENT 'BtoB',</v>
      </c>
    </row>
    <row r="39" spans="1:3" x14ac:dyDescent="0.35">
      <c r="A39" t="s">
        <v>549</v>
      </c>
      <c r="B39" t="s">
        <v>126</v>
      </c>
      <c r="C39" s="3" t="str">
        <f t="shared" si="3"/>
        <v>`単価` TEXT CHARACTER SET utf8 COLLATE utf8_general_ci NULL  COMMENT 'BtoB',</v>
      </c>
    </row>
    <row r="40" spans="1:3" x14ac:dyDescent="0.35">
      <c r="A40" t="s">
        <v>549</v>
      </c>
      <c r="B40" t="s">
        <v>127</v>
      </c>
      <c r="C40" s="3" t="str">
        <f t="shared" si="3"/>
        <v>`数量` TEXT CHARACTER SET utf8 COLLATE utf8_general_ci NULL  COMMENT 'BtoB',</v>
      </c>
    </row>
    <row r="41" spans="1:3" x14ac:dyDescent="0.35">
      <c r="A41" t="s">
        <v>549</v>
      </c>
      <c r="B41" t="s">
        <v>128</v>
      </c>
      <c r="C41" s="3" t="str">
        <f>"`"&amp;B41&amp;"` VARCHAR(10) CHARACTER SET utf8 COLLATE utf8_general_ci NULL  COMMENT '"&amp;$A41&amp;"',"</f>
        <v>`単位` VARCHAR(10) CHARACTER SET utf8 COLLATE utf8_general_ci NULL  COMMENT 'BtoB',</v>
      </c>
    </row>
    <row r="42" spans="1:3" x14ac:dyDescent="0.35">
      <c r="A42" t="s">
        <v>549</v>
      </c>
      <c r="B42" t="s">
        <v>129</v>
      </c>
      <c r="C42" s="3" t="str">
        <f t="shared" ref="C42:C43" si="4">"`"&amp;B42&amp;"` VARCHAR(10) CHARACTER SET utf8 COLLATE utf8_general_ci NULL  COMMENT '"&amp;$A42&amp;"',"</f>
        <v>`税抜税込` VARCHAR(10) CHARACTER SET utf8 COLLATE utf8_general_ci NULL  COMMENT 'BtoB',</v>
      </c>
    </row>
    <row r="43" spans="1:3" x14ac:dyDescent="0.35">
      <c r="A43" t="s">
        <v>549</v>
      </c>
      <c r="B43" t="s">
        <v>130</v>
      </c>
      <c r="C43" s="3" t="str">
        <f t="shared" si="4"/>
        <v>`税区分` VARCHAR(10) CHARACTER SET utf8 COLLATE utf8_general_ci NULL  COMMENT 'BtoB',</v>
      </c>
    </row>
    <row r="44" spans="1:3" x14ac:dyDescent="0.35">
      <c r="A44" t="s">
        <v>549</v>
      </c>
      <c r="B44" t="s">
        <v>131</v>
      </c>
      <c r="C44" s="3" t="str">
        <f>"`"&amp;B44&amp;"` INT NULL COMMENT '"&amp;$A44&amp;"' ,"</f>
        <v>`税率` INT NULL COMMENT 'BtoB' ,</v>
      </c>
    </row>
    <row r="45" spans="1:3" x14ac:dyDescent="0.35">
      <c r="A45" t="s">
        <v>549</v>
      </c>
      <c r="B45" t="s">
        <v>132</v>
      </c>
      <c r="C45" s="3" t="str">
        <f>"`"&amp;B45&amp;"` DATE NULL  COMMENT '"&amp;$A45&amp;"',"</f>
        <v>`納品希望日` DATE NULL  COMMENT 'BtoB',</v>
      </c>
    </row>
    <row r="46" spans="1:3" x14ac:dyDescent="0.35">
      <c r="A46" t="s">
        <v>549</v>
      </c>
      <c r="B46" t="s">
        <v>133</v>
      </c>
      <c r="C46" s="3" t="str">
        <f t="shared" ref="C46:C69" si="5">"`"&amp;B46&amp;"` TEXT CHARACTER SET utf8 COLLATE utf8_general_ci NULL  COMMENT '"&amp;$A46&amp;"',"</f>
        <v>`勘定科目コード` TEXT CHARACTER SET utf8 COLLATE utf8_general_ci NULL  COMMENT 'BtoB',</v>
      </c>
    </row>
    <row r="47" spans="1:3" x14ac:dyDescent="0.35">
      <c r="A47" t="s">
        <v>549</v>
      </c>
      <c r="B47" t="s">
        <v>134</v>
      </c>
      <c r="C47" s="3" t="str">
        <f t="shared" si="5"/>
        <v>`部門コード` TEXT CHARACTER SET utf8 COLLATE utf8_general_ci NULL  COMMENT 'BtoB',</v>
      </c>
    </row>
    <row r="48" spans="1:3" x14ac:dyDescent="0.35">
      <c r="A48" t="s">
        <v>549</v>
      </c>
      <c r="B48" t="s">
        <v>135</v>
      </c>
      <c r="C48" s="3" t="str">
        <f t="shared" si="5"/>
        <v>`納品宛先(所属課)` TEXT CHARACTER SET utf8 COLLATE utf8_general_ci NULL  COMMENT 'BtoB',</v>
      </c>
    </row>
    <row r="49" spans="1:3" x14ac:dyDescent="0.35">
      <c r="A49" t="s">
        <v>549</v>
      </c>
      <c r="B49" t="s">
        <v>136</v>
      </c>
      <c r="C49" s="3" t="str">
        <f t="shared" si="5"/>
        <v>`納品宛先(氏名)` TEXT CHARACTER SET utf8 COLLATE utf8_general_ci NULL  COMMENT 'BtoB',</v>
      </c>
    </row>
    <row r="50" spans="1:3" x14ac:dyDescent="0.35">
      <c r="A50" t="s">
        <v>549</v>
      </c>
      <c r="B50" t="s">
        <v>137</v>
      </c>
      <c r="C50" s="3" t="str">
        <f t="shared" si="5"/>
        <v>`明細自由項目5` TEXT CHARACTER SET utf8 COLLATE utf8_general_ci NULL  COMMENT 'BtoB',</v>
      </c>
    </row>
    <row r="51" spans="1:3" x14ac:dyDescent="0.35">
      <c r="A51" t="s">
        <v>549</v>
      </c>
      <c r="B51" t="s">
        <v>138</v>
      </c>
      <c r="C51" s="3" t="str">
        <f t="shared" si="5"/>
        <v>`明細自由項目6` TEXT CHARACTER SET utf8 COLLATE utf8_general_ci NULL  COMMENT 'BtoB',</v>
      </c>
    </row>
    <row r="52" spans="1:3" x14ac:dyDescent="0.35">
      <c r="A52" t="s">
        <v>549</v>
      </c>
      <c r="B52" t="s">
        <v>139</v>
      </c>
      <c r="C52" s="3" t="str">
        <f t="shared" si="5"/>
        <v>`明細自由項目7` TEXT CHARACTER SET utf8 COLLATE utf8_general_ci NULL  COMMENT 'BtoB',</v>
      </c>
    </row>
    <row r="53" spans="1:3" x14ac:dyDescent="0.35">
      <c r="A53" t="s">
        <v>549</v>
      </c>
      <c r="B53" t="s">
        <v>140</v>
      </c>
      <c r="C53" s="3" t="str">
        <f t="shared" si="5"/>
        <v>`明細自由項目8` TEXT CHARACTER SET utf8 COLLATE utf8_general_ci NULL  COMMENT 'BtoB',</v>
      </c>
    </row>
    <row r="54" spans="1:3" x14ac:dyDescent="0.35">
      <c r="A54" t="s">
        <v>549</v>
      </c>
      <c r="B54" t="s">
        <v>141</v>
      </c>
      <c r="C54" s="3" t="str">
        <f t="shared" si="5"/>
        <v>`明細自由項目9` TEXT CHARACTER SET utf8 COLLATE utf8_general_ci NULL  COMMENT 'BtoB',</v>
      </c>
    </row>
    <row r="55" spans="1:3" x14ac:dyDescent="0.35">
      <c r="A55" t="s">
        <v>549</v>
      </c>
      <c r="B55" t="s">
        <v>142</v>
      </c>
      <c r="C55" s="3" t="str">
        <f t="shared" si="5"/>
        <v>`明細自由項目10` TEXT CHARACTER SET utf8 COLLATE utf8_general_ci NULL  COMMENT 'BtoB',</v>
      </c>
    </row>
    <row r="56" spans="1:3" x14ac:dyDescent="0.35">
      <c r="A56" t="s">
        <v>549</v>
      </c>
      <c r="B56" t="s">
        <v>143</v>
      </c>
      <c r="C56" s="3" t="str">
        <f t="shared" si="5"/>
        <v>`要求者名` TEXT CHARACTER SET utf8 COLLATE utf8_general_ci NULL  COMMENT 'BtoB',</v>
      </c>
    </row>
    <row r="57" spans="1:3" x14ac:dyDescent="0.35">
      <c r="A57" t="s">
        <v>549</v>
      </c>
      <c r="B57" t="s">
        <v>144</v>
      </c>
      <c r="C57" s="3" t="str">
        <f t="shared" si="5"/>
        <v>`自社管理自由項目1` TEXT CHARACTER SET utf8 COLLATE utf8_general_ci NULL  COMMENT 'BtoB',</v>
      </c>
    </row>
    <row r="58" spans="1:3" x14ac:dyDescent="0.35">
      <c r="A58" t="s">
        <v>549</v>
      </c>
      <c r="B58" t="s">
        <v>145</v>
      </c>
      <c r="C58" s="3" t="str">
        <f t="shared" si="5"/>
        <v>`自社管理自由項目2` TEXT CHARACTER SET utf8 COLLATE utf8_general_ci NULL  COMMENT 'BtoB',</v>
      </c>
    </row>
    <row r="59" spans="1:3" x14ac:dyDescent="0.35">
      <c r="A59" t="s">
        <v>549</v>
      </c>
      <c r="B59" t="s">
        <v>146</v>
      </c>
      <c r="C59" s="3" t="str">
        <f t="shared" si="5"/>
        <v>`自社管理自由項目3` TEXT CHARACTER SET utf8 COLLATE utf8_general_ci NULL  COMMENT 'BtoB',</v>
      </c>
    </row>
    <row r="60" spans="1:3" x14ac:dyDescent="0.35">
      <c r="A60" t="s">
        <v>549</v>
      </c>
      <c r="B60" t="s">
        <v>147</v>
      </c>
      <c r="C60" s="3" t="str">
        <f t="shared" si="5"/>
        <v>`自社管理自由項目4` TEXT CHARACTER SET utf8 COLLATE utf8_general_ci NULL  COMMENT 'BtoB',</v>
      </c>
    </row>
    <row r="61" spans="1:3" x14ac:dyDescent="0.35">
      <c r="A61" t="s">
        <v>549</v>
      </c>
      <c r="B61" t="s">
        <v>148</v>
      </c>
      <c r="C61" s="3" t="str">
        <f t="shared" si="5"/>
        <v>`自社管理自由項目5` TEXT CHARACTER SET utf8 COLLATE utf8_general_ci NULL  COMMENT 'BtoB',</v>
      </c>
    </row>
    <row r="62" spans="1:3" x14ac:dyDescent="0.35">
      <c r="A62" t="s">
        <v>549</v>
      </c>
      <c r="B62" t="s">
        <v>149</v>
      </c>
      <c r="C62" s="3" t="str">
        <f t="shared" si="5"/>
        <v>`自社管理自由項目6` TEXT CHARACTER SET utf8 COLLATE utf8_general_ci NULL  COMMENT 'BtoB',</v>
      </c>
    </row>
    <row r="63" spans="1:3" x14ac:dyDescent="0.35">
      <c r="A63" t="s">
        <v>549</v>
      </c>
      <c r="B63" t="s">
        <v>150</v>
      </c>
      <c r="C63" s="3" t="str">
        <f t="shared" si="5"/>
        <v>`自社管理自由項目7` TEXT CHARACTER SET utf8 COLLATE utf8_general_ci NULL  COMMENT 'BtoB',</v>
      </c>
    </row>
    <row r="64" spans="1:3" x14ac:dyDescent="0.35">
      <c r="A64" t="s">
        <v>549</v>
      </c>
      <c r="B64" t="s">
        <v>151</v>
      </c>
      <c r="C64" s="3" t="str">
        <f t="shared" si="5"/>
        <v>`自社管理自由項目8` TEXT CHARACTER SET utf8 COLLATE utf8_general_ci NULL  COMMENT 'BtoB',</v>
      </c>
    </row>
    <row r="65" spans="1:3" x14ac:dyDescent="0.35">
      <c r="A65" t="s">
        <v>549</v>
      </c>
      <c r="B65" t="s">
        <v>152</v>
      </c>
      <c r="C65" s="3" t="str">
        <f t="shared" si="5"/>
        <v>`自社管理自由項目9` TEXT CHARACTER SET utf8 COLLATE utf8_general_ci NULL  COMMENT 'BtoB',</v>
      </c>
    </row>
    <row r="66" spans="1:3" x14ac:dyDescent="0.35">
      <c r="A66" t="s">
        <v>549</v>
      </c>
      <c r="B66" t="s">
        <v>153</v>
      </c>
      <c r="C66" s="3" t="str">
        <f t="shared" si="5"/>
        <v>`自社管理自由項目10` TEXT CHARACTER SET utf8 COLLATE utf8_general_ci NULL  COMMENT 'BtoB',</v>
      </c>
    </row>
    <row r="67" spans="1:3" x14ac:dyDescent="0.35">
      <c r="A67" t="s">
        <v>549</v>
      </c>
      <c r="B67" t="s">
        <v>154</v>
      </c>
      <c r="C67" s="3" t="str">
        <f t="shared" si="5"/>
        <v>`備考（社内メモ）` TEXT CHARACTER SET utf8 COLLATE utf8_general_ci NULL  COMMENT 'BtoB',</v>
      </c>
    </row>
    <row r="68" spans="1:3" x14ac:dyDescent="0.35">
      <c r="A68" t="s">
        <v>549</v>
      </c>
      <c r="B68" t="s">
        <v>155</v>
      </c>
      <c r="C68" s="3" t="str">
        <f t="shared" si="5"/>
        <v>`受取担当者（部署コード）` TEXT CHARACTER SET utf8 COLLATE utf8_general_ci NULL  COMMENT 'BtoB',</v>
      </c>
    </row>
    <row r="69" spans="1:3" x14ac:dyDescent="0.35">
      <c r="A69" t="s">
        <v>549</v>
      </c>
      <c r="B69" t="s">
        <v>156</v>
      </c>
      <c r="C69" s="3" t="str">
        <f t="shared" si="5"/>
        <v>`受取担当者（社員コード）` TEXT CHARACTER SET utf8 COLLATE utf8_general_ci NULL  COMMENT 'BtoB',</v>
      </c>
    </row>
    <row r="70" spans="1:3" x14ac:dyDescent="0.35">
      <c r="A70" t="s">
        <v>549</v>
      </c>
      <c r="B70" t="s">
        <v>157</v>
      </c>
      <c r="C70" s="3" t="str">
        <f>"`"&amp;B70&amp;"` TEXT CHARACTER SET utf8 COLLATE utf8_general_ci NULL  COMMENT '"&amp;$A70&amp;"',"</f>
        <v>`見積文書番号` TEXT CHARACTER SET utf8 COLLATE utf8_general_ci NULL  COMMENT 'BtoB',</v>
      </c>
    </row>
    <row r="71" spans="1:3" x14ac:dyDescent="0.35">
      <c r="B71" t="s">
        <v>546</v>
      </c>
      <c r="C71" s="3" t="str">
        <f t="shared" ref="C71" si="6">"`"&amp;B71&amp;"` VARCHAR(10) CHARACTER SET utf8 COLLATE utf8_general_ci NULL ,"</f>
        <v>`発注ステータス` VARCHAR(10) CHARACTER SET utf8 COLLATE utf8_general_ci NULL ,</v>
      </c>
    </row>
    <row r="72" spans="1:3" x14ac:dyDescent="0.35">
      <c r="B72" t="s">
        <v>407</v>
      </c>
      <c r="C72" s="3" t="str">
        <f t="shared" ref="C46:C72" si="7">"`"&amp;B72&amp;"` TEXT CHARACTER SET utf8 COLLATE utf8_general_ci NULL ,"</f>
        <v>`承認コード` TEXT CHARACTER SET utf8 COLLATE utf8_general_ci NULL ,</v>
      </c>
    </row>
    <row r="73" spans="1:3" x14ac:dyDescent="0.35">
      <c r="B73" t="s">
        <v>406</v>
      </c>
      <c r="C73" s="3" t="str">
        <f>"`"&amp;B73&amp;"` TINYINT(1) NOT NULL DEFAULT '0' ,"</f>
        <v>`承認済フラグ` TINYINT(1) NOT NULL DEFAULT '0' ,</v>
      </c>
    </row>
    <row r="74" spans="1:3" x14ac:dyDescent="0.35">
      <c r="B74" t="s">
        <v>512</v>
      </c>
      <c r="C74" s="3" t="str">
        <f>"`"&amp;B74&amp;"` TINYINT(1) NOT NULL DEFAULT '0' ,"</f>
        <v>`CSV出力フラグ` TINYINT(1) NOT NULL DEFAULT '0' ,</v>
      </c>
    </row>
    <row r="75" spans="1:3" x14ac:dyDescent="0.35">
      <c r="B75" t="s">
        <v>513</v>
      </c>
      <c r="C75" s="3" t="str">
        <f>"`"&amp;B75&amp;"` TINYINT(1) NOT NULL DEFAULT '0' ,"</f>
        <v>`注文書出力フラグ` TINYINT(1) NOT NULL DEFAULT '0' ,</v>
      </c>
    </row>
    <row r="76" spans="1:3" x14ac:dyDescent="0.35">
      <c r="B76" t="s">
        <v>59</v>
      </c>
      <c r="C76" s="3" t="str">
        <f>"`"&amp;B76&amp;"` TINYINT(1) NOT NULL DEFAULT '0' ,"</f>
        <v>`削除フラグ` TINYINT(1) NOT NULL DEFAULT '0' ,</v>
      </c>
    </row>
    <row r="77" spans="1:3" x14ac:dyDescent="0.35">
      <c r="B77" t="s">
        <v>514</v>
      </c>
      <c r="C77" s="3" t="str">
        <f>"`"&amp;B77&amp;"` MEDIUMBLOB NULL ,"</f>
        <v>`添付データ1` MEDIUMBLOB NULL ,</v>
      </c>
    </row>
    <row r="78" spans="1:3" x14ac:dyDescent="0.35">
      <c r="B78" t="s">
        <v>515</v>
      </c>
      <c r="C78" s="3" t="str">
        <f t="shared" ref="C78:C86" si="8">"`"&amp;B78&amp;"` MEDIUMBLOB NULL ,"</f>
        <v>`添付データ2` MEDIUMBLOB NULL ,</v>
      </c>
    </row>
    <row r="79" spans="1:3" x14ac:dyDescent="0.35">
      <c r="B79" t="s">
        <v>516</v>
      </c>
      <c r="C79" s="3" t="str">
        <f t="shared" si="8"/>
        <v>`添付データ3` MEDIUMBLOB NULL ,</v>
      </c>
    </row>
    <row r="80" spans="1:3" x14ac:dyDescent="0.35">
      <c r="B80" t="s">
        <v>517</v>
      </c>
      <c r="C80" s="3" t="str">
        <f t="shared" si="8"/>
        <v>`添付データ4` MEDIUMBLOB NULL ,</v>
      </c>
    </row>
    <row r="81" spans="2:8" x14ac:dyDescent="0.35">
      <c r="B81" t="s">
        <v>518</v>
      </c>
      <c r="C81" s="3" t="str">
        <f t="shared" si="8"/>
        <v>`添付データ5` MEDIUMBLOB NULL ,</v>
      </c>
    </row>
    <row r="82" spans="2:8" x14ac:dyDescent="0.35">
      <c r="B82" t="s">
        <v>519</v>
      </c>
      <c r="C82" s="3" t="str">
        <f t="shared" si="8"/>
        <v>`添付データ6` MEDIUMBLOB NULL ,</v>
      </c>
    </row>
    <row r="83" spans="2:8" x14ac:dyDescent="0.35">
      <c r="B83" t="s">
        <v>520</v>
      </c>
      <c r="C83" s="3" t="str">
        <f t="shared" si="8"/>
        <v>`添付データ7` MEDIUMBLOB NULL ,</v>
      </c>
    </row>
    <row r="84" spans="2:8" x14ac:dyDescent="0.35">
      <c r="B84" t="s">
        <v>521</v>
      </c>
      <c r="C84" s="3" t="str">
        <f t="shared" si="8"/>
        <v>`添付データ8` MEDIUMBLOB NULL ,</v>
      </c>
    </row>
    <row r="85" spans="2:8" x14ac:dyDescent="0.35">
      <c r="B85" t="s">
        <v>522</v>
      </c>
      <c r="C85" s="3" t="str">
        <f t="shared" si="8"/>
        <v>`添付データ9` MEDIUMBLOB NULL ,</v>
      </c>
    </row>
    <row r="86" spans="2:8" x14ac:dyDescent="0.35">
      <c r="B86" t="s">
        <v>523</v>
      </c>
      <c r="C86" s="3" t="str">
        <f t="shared" si="8"/>
        <v>`添付データ10` MEDIUMBLOB NULL ,</v>
      </c>
    </row>
    <row r="87" spans="2:8" x14ac:dyDescent="0.35">
      <c r="B87" s="7" t="s">
        <v>56</v>
      </c>
      <c r="C87" s="3" t="str">
        <f>"`"&amp;B87&amp;"` DATETIME NULL ,"</f>
        <v>`create_at` DATETIME NULL ,</v>
      </c>
    </row>
    <row r="88" spans="2:8" x14ac:dyDescent="0.35">
      <c r="B88" s="7" t="s">
        <v>57</v>
      </c>
      <c r="C88" s="3" t="str">
        <f>"`"&amp;B88&amp;"` TIMESTAMP on update CURRENT_TIMESTAMP NOT NULL DEFAULT CURRENT_TIMESTAMP ,"</f>
        <v>`update_at` TIMESTAMP on update CURRENT_TIMESTAMP NOT NULL DEFAULT CURRENT_TIMESTAMP ,</v>
      </c>
    </row>
    <row r="94" spans="2:8" x14ac:dyDescent="0.35">
      <c r="H94" s="3" t="str">
        <f>"CREATE TABLE `nfsystem_purchase`.`"&amp;A1&amp;"` ("</f>
        <v>CREATE TABLE `nfsystem_purchase`.`発注データ` (</v>
      </c>
    </row>
    <row r="95" spans="2:8" x14ac:dyDescent="0.35">
      <c r="H95" s="3" t="str">
        <f>"PRIMARY KEY (`"&amp;B2&amp;"`)) ENGINE = InnoDB;"</f>
        <v>PRIMARY KEY (`発注id`)) ENGINE = InnoDB;</v>
      </c>
    </row>
    <row r="97" spans="8:8" x14ac:dyDescent="0.35">
      <c r="H97" s="3" t="str">
        <f>_xlfn.CONCAT(C2:C88)</f>
        <v>`発注id` INT NOT NULL AUTO_INCREMENT, `客先注文番号` TEXT CHARACTER SET utf8 COLLATE utf8_general_ci NULL ,`社内注文番号` TEXT CHARACTER SET utf8 COLLATE utf8_general_ci NULL ,`生管システムNo` TEXT CHARACTER SET utf8 COLLATE utf8_general_ci NULL ,`発注書識別コード` TEXT CHARACTER SET utf8 COLLATE utf8_general_ci NULL  COMMENT 'BtoB',`社員コード` TEXT CHARACTER SET utf8 COLLATE utf8_general_ci NULL  COMMENT 'BtoB',`取引先コード` TEXT CHARACTER SET utf8 COLLATE utf8_general_ci NULL  COMMENT 'BtoB',`取引先` TEXT CHARACTER SET utf8 COLLATE utf8_general_ci NULL  COMMENT 'BtoB',`宛先郵便番号` TEXT CHARACTER SET utf8 COLLATE utf8_general_ci NULL  COMMENT 'BtoB',`宛先住所1` TEXT CHARACTER SET utf8 COLLATE utf8_general_ci NULL  COMMENT 'BtoB',`宛先住所2` TEXT CHARACTER SET utf8 COLLATE utf8_general_ci NULL  COMMENT 'BtoB',`宛先TEL` TEXT CHARACTER SET utf8 COLLATE utf8_general_ci NULL  COMMENT 'BtoB',`宛先FAX` TEXT CHARACTER SET utf8 COLLATE utf8_general_ci NULL  COMMENT 'BtoB',`固定1` TEXT CHARACTER SET utf8 COLLATE utf8_general_ci NULL  COMMENT 'BtoB',`見積No_課_氏名` TEXT CHARACTER SET utf8 COLLATE utf8_general_ci NULL  COMMENT 'BtoB',`発注日` DATE NULL  COMMENT 'BtoB',`発注管理コード` TEXT CHARACTER SET utf8 COLLATE utf8_general_ci NULL  COMMENT 'BtoB',`基本自由項目1` TEXT CHARACTER SET utf8 COLLATE utf8_general_ci NULL  COMMENT 'BtoB',`基本自由項目2` TEXT CHARACTER SET utf8 COLLATE utf8_general_ci NULL  COMMENT 'BtoB',`基本自由項目3` TEXT CHARACTER SET utf8 COLLATE utf8_general_ci NULL  COMMENT 'BtoB',`基本自由項目4` TEXT CHARACTER SET utf8 COLLATE utf8_general_ci NULL  COMMENT 'BtoB',`基本自由項目5` TEXT CHARACTER SET utf8 COLLATE utf8_general_ci NULL  COMMENT 'BtoB',`基本自由項目6` TEXT CHARACTER SET utf8 COLLATE utf8_general_ci NULL  COMMENT 'BtoB',`基本自由項目7` TEXT CHARACTER SET utf8 COLLATE utf8_general_ci NULL  COMMENT 'BtoB',`基本自由項目8` TEXT CHARACTER SET utf8 COLLATE utf8_general_ci NULL  COMMENT 'BtoB',`基本自由項目9` TEXT CHARACTER SET utf8 COLLATE utf8_general_ci NULL  COMMENT 'BtoB',`基本自由項目10` TEXT CHARACTER SET utf8 COLLATE utf8_general_ci NULL  COMMENT 'BtoB',`備考` TEXT CHARACTER SET utf8 COLLATE utf8_general_ci NULL  COMMENT 'BtoB',`契約期間（開始）` TEXT CHARACTER SET utf8 COLLATE utf8_general_ci NULL  COMMENT 'BtoB',`契約期間（終了）` TEXT CHARACTER SET utf8 COLLATE utf8_general_ci NULL  COMMENT 'BtoB',`自動延長期間（月）` TEXT CHARACTER SET utf8 COLLATE utf8_general_ci NULL  COMMENT 'BtoB',`残存条項フラグ` TEXT CHARACTER SET utf8 COLLATE utf8_general_ci NULL  COMMENT 'BtoB',`固定2` TEXT CHARACTER SET utf8 COLLATE utf8_general_ci NULL  COMMENT 'BtoB',`請求書連携項目2` TEXT CHARACTER SET utf8 COLLATE utf8_general_ci NULL  COMMENT 'BtoB',`請求書連携項目3` TEXT CHARACTER SET utf8 COLLATE utf8_general_ci NULL  COMMENT 'BtoB',`品名(型番)` TEXT CHARACTER SET utf8 COLLATE utf8_general_ci NULL  COMMENT 'BtoB',`品番(サイズ等)` TEXT CHARACTER SET utf8 COLLATE utf8_general_ci NULL  COMMENT 'BtoB',`単価` TEXT CHARACTER SET utf8 COLLATE utf8_general_ci NULL  COMMENT 'BtoB',`数量` TEXT CHARACTER SET utf8 COLLATE utf8_general_ci NULL  COMMENT 'BtoB',`単位` VARCHAR(10) CHARACTER SET utf8 COLLATE utf8_general_ci NULL  COMMENT 'BtoB',`税抜税込` VARCHAR(10) CHARACTER SET utf8 COLLATE utf8_general_ci NULL  COMMENT 'BtoB',`税区分` VARCHAR(10) CHARACTER SET utf8 COLLATE utf8_general_ci NULL  COMMENT 'BtoB',`税率` INT NULL COMMENT 'BtoB' ,`納品希望日` DATE NULL  COMMENT 'BtoB',`勘定科目コード` TEXT CHARACTER SET utf8 COLLATE utf8_general_ci NULL  COMMENT 'BtoB',`部門コード` TEXT CHARACTER SET utf8 COLLATE utf8_general_ci NULL  COMMENT 'BtoB',`納品宛先(所属課)` TEXT CHARACTER SET utf8 COLLATE utf8_general_ci NULL  COMMENT 'BtoB',`納品宛先(氏名)` TEXT CHARACTER SET utf8 COLLATE utf8_general_ci NULL  COMMENT 'BtoB',`明細自由項目5` TEXT CHARACTER SET utf8 COLLATE utf8_general_ci NULL  COMMENT 'BtoB',`明細自由項目6` TEXT CHARACTER SET utf8 COLLATE utf8_general_ci NULL  COMMENT 'BtoB',`明細自由項目7` TEXT CHARACTER SET utf8 COLLATE utf8_general_ci NULL  COMMENT 'BtoB',`明細自由項目8` TEXT CHARACTER SET utf8 COLLATE utf8_general_ci NULL  COMMENT 'BtoB',`明細自由項目9` TEXT CHARACTER SET utf8 COLLATE utf8_general_ci NULL  COMMENT 'BtoB',`明細自由項目10` TEXT CHARACTER SET utf8 COLLATE utf8_general_ci NULL  COMMENT 'BtoB',`要求者名` TEXT CHARACTER SET utf8 COLLATE utf8_general_ci NULL  COMMENT 'BtoB',`自社管理自由項目1` TEXT CHARACTER SET utf8 COLLATE utf8_general_ci NULL  COMMENT 'BtoB',`自社管理自由項目2` TEXT CHARACTER SET utf8 COLLATE utf8_general_ci NULL  COMMENT 'BtoB',`自社管理自由項目3` TEXT CHARACTER SET utf8 COLLATE utf8_general_ci NULL  COMMENT 'BtoB',`自社管理自由項目4` TEXT CHARACTER SET utf8 COLLATE utf8_general_ci NULL  COMMENT 'BtoB',`自社管理自由項目5` TEXT CHARACTER SET utf8 COLLATE utf8_general_ci NULL  COMMENT 'BtoB',`自社管理自由項目6` TEXT CHARACTER SET utf8 COLLATE utf8_general_ci NULL  COMMENT 'BtoB',`自社管理自由項目7` TEXT CHARACTER SET utf8 COLLATE utf8_general_ci NULL  COMMENT 'BtoB',`自社管理自由項目8` TEXT CHARACTER SET utf8 COLLATE utf8_general_ci NULL  COMMENT 'BtoB',`自社管理自由項目9` TEXT CHARACTER SET utf8 COLLATE utf8_general_ci NULL  COMMENT 'BtoB',`自社管理自由項目10` TEXT CHARACTER SET utf8 COLLATE utf8_general_ci NULL  COMMENT 'BtoB',`備考（社内メモ）` TEXT CHARACTER SET utf8 COLLATE utf8_general_ci NULL  COMMENT 'BtoB',`受取担当者（部署コード）` TEXT CHARACTER SET utf8 COLLATE utf8_general_ci NULL  COMMENT 'BtoB',`受取担当者（社員コード）` TEXT CHARACTER SET utf8 COLLATE utf8_general_ci NULL  COMMENT 'BtoB',`見積文書番号` TEXT CHARACTER SET utf8 COLLATE utf8_general_ci NULL  COMMENT 'BtoB',`発注ステータス` VARCHAR(10) CHARACTER SET utf8 COLLATE utf8_general_ci NULL ,`承認コード` TEXT CHARACTER SET utf8 COLLATE utf8_general_ci NULL ,`承認済フラグ` TINYINT(1) NOT NULL DEFAULT '0' ,`CSV出力フラグ` TINYINT(1) NOT NULL DEFAULT '0' ,`注文書出力フラグ` TINYINT(1) NOT NULL DEFAULT '0' ,`削除フラグ` TINYINT(1) NOT NULL DEFAULT '0' ,`添付データ1` MEDIUMBLOB NULL ,`添付データ2` MEDIUMBLOB NULL ,`添付データ3` MEDIUMBLOB NULL ,`添付データ4` MEDIUMBLOB NULL ,`添付データ5` MEDIUMBLOB NULL ,`添付データ6` MEDIUMBLOB NULL ,`添付データ7` MEDIUMBLOB NULL ,`添付データ8` MEDIUMBLOB NULL ,`添付データ9` MEDIUMBLOB NULL ,`添付データ10` MEDIUMBLOB NULL ,`create_at` DATETIME NULL ,`update_at` TIMESTAMP on update CURRENT_TIMESTAMP NOT NULL DEFAULT CURRENT_TIMESTAMP ,</v>
      </c>
    </row>
    <row r="98" spans="8:8" x14ac:dyDescent="0.35">
      <c r="H98" s="3" t="str">
        <f>H94&amp;H97&amp;H95</f>
        <v>CREATE TABLE `nfsystem_purchase`.`発注データ` (`発注id` INT NOT NULL AUTO_INCREMENT, `客先注文番号` TEXT CHARACTER SET utf8 COLLATE utf8_general_ci NULL ,`社内注文番号` TEXT CHARACTER SET utf8 COLLATE utf8_general_ci NULL ,`生管システムNo` TEXT CHARACTER SET utf8 COLLATE utf8_general_ci NULL ,`発注書識別コード` TEXT CHARACTER SET utf8 COLLATE utf8_general_ci NULL  COMMENT 'BtoB',`社員コード` TEXT CHARACTER SET utf8 COLLATE utf8_general_ci NULL  COMMENT 'BtoB',`取引先コード` TEXT CHARACTER SET utf8 COLLATE utf8_general_ci NULL  COMMENT 'BtoB',`取引先` TEXT CHARACTER SET utf8 COLLATE utf8_general_ci NULL  COMMENT 'BtoB',`宛先郵便番号` TEXT CHARACTER SET utf8 COLLATE utf8_general_ci NULL  COMMENT 'BtoB',`宛先住所1` TEXT CHARACTER SET utf8 COLLATE utf8_general_ci NULL  COMMENT 'BtoB',`宛先住所2` TEXT CHARACTER SET utf8 COLLATE utf8_general_ci NULL  COMMENT 'BtoB',`宛先TEL` TEXT CHARACTER SET utf8 COLLATE utf8_general_ci NULL  COMMENT 'BtoB',`宛先FAX` TEXT CHARACTER SET utf8 COLLATE utf8_general_ci NULL  COMMENT 'BtoB',`固定1` TEXT CHARACTER SET utf8 COLLATE utf8_general_ci NULL  COMMENT 'BtoB',`見積No_課_氏名` TEXT CHARACTER SET utf8 COLLATE utf8_general_ci NULL  COMMENT 'BtoB',`発注日` DATE NULL  COMMENT 'BtoB',`発注管理コード` TEXT CHARACTER SET utf8 COLLATE utf8_general_ci NULL  COMMENT 'BtoB',`基本自由項目1` TEXT CHARACTER SET utf8 COLLATE utf8_general_ci NULL  COMMENT 'BtoB',`基本自由項目2` TEXT CHARACTER SET utf8 COLLATE utf8_general_ci NULL  COMMENT 'BtoB',`基本自由項目3` TEXT CHARACTER SET utf8 COLLATE utf8_general_ci NULL  COMMENT 'BtoB',`基本自由項目4` TEXT CHARACTER SET utf8 COLLATE utf8_general_ci NULL  COMMENT 'BtoB',`基本自由項目5` TEXT CHARACTER SET utf8 COLLATE utf8_general_ci NULL  COMMENT 'BtoB',`基本自由項目6` TEXT CHARACTER SET utf8 COLLATE utf8_general_ci NULL  COMMENT 'BtoB',`基本自由項目7` TEXT CHARACTER SET utf8 COLLATE utf8_general_ci NULL  COMMENT 'BtoB',`基本自由項目8` TEXT CHARACTER SET utf8 COLLATE utf8_general_ci NULL  COMMENT 'BtoB',`基本自由項目9` TEXT CHARACTER SET utf8 COLLATE utf8_general_ci NULL  COMMENT 'BtoB',`基本自由項目10` TEXT CHARACTER SET utf8 COLLATE utf8_general_ci NULL  COMMENT 'BtoB',`備考` TEXT CHARACTER SET utf8 COLLATE utf8_general_ci NULL  COMMENT 'BtoB',`契約期間（開始）` TEXT CHARACTER SET utf8 COLLATE utf8_general_ci NULL  COMMENT 'BtoB',`契約期間（終了）` TEXT CHARACTER SET utf8 COLLATE utf8_general_ci NULL  COMMENT 'BtoB',`自動延長期間（月）` TEXT CHARACTER SET utf8 COLLATE utf8_general_ci NULL  COMMENT 'BtoB',`残存条項フラグ` TEXT CHARACTER SET utf8 COLLATE utf8_general_ci NULL  COMMENT 'BtoB',`固定2` TEXT CHARACTER SET utf8 COLLATE utf8_general_ci NULL  COMMENT 'BtoB',`請求書連携項目2` TEXT CHARACTER SET utf8 COLLATE utf8_general_ci NULL  COMMENT 'BtoB',`請求書連携項目3` TEXT CHARACTER SET utf8 COLLATE utf8_general_ci NULL  COMMENT 'BtoB',`品名(型番)` TEXT CHARACTER SET utf8 COLLATE utf8_general_ci NULL  COMMENT 'BtoB',`品番(サイズ等)` TEXT CHARACTER SET utf8 COLLATE utf8_general_ci NULL  COMMENT 'BtoB',`単価` TEXT CHARACTER SET utf8 COLLATE utf8_general_ci NULL  COMMENT 'BtoB',`数量` TEXT CHARACTER SET utf8 COLLATE utf8_general_ci NULL  COMMENT 'BtoB',`単位` VARCHAR(10) CHARACTER SET utf8 COLLATE utf8_general_ci NULL  COMMENT 'BtoB',`税抜税込` VARCHAR(10) CHARACTER SET utf8 COLLATE utf8_general_ci NULL  COMMENT 'BtoB',`税区分` VARCHAR(10) CHARACTER SET utf8 COLLATE utf8_general_ci NULL  COMMENT 'BtoB',`税率` INT NULL COMMENT 'BtoB' ,`納品希望日` DATE NULL  COMMENT 'BtoB',`勘定科目コード` TEXT CHARACTER SET utf8 COLLATE utf8_general_ci NULL  COMMENT 'BtoB',`部門コード` TEXT CHARACTER SET utf8 COLLATE utf8_general_ci NULL  COMMENT 'BtoB',`納品宛先(所属課)` TEXT CHARACTER SET utf8 COLLATE utf8_general_ci NULL  COMMENT 'BtoB',`納品宛先(氏名)` TEXT CHARACTER SET utf8 COLLATE utf8_general_ci NULL  COMMENT 'BtoB',`明細自由項目5` TEXT CHARACTER SET utf8 COLLATE utf8_general_ci NULL  COMMENT 'BtoB',`明細自由項目6` TEXT CHARACTER SET utf8 COLLATE utf8_general_ci NULL  COMMENT 'BtoB',`明細自由項目7` TEXT CHARACTER SET utf8 COLLATE utf8_general_ci NULL  COMMENT 'BtoB',`明細自由項目8` TEXT CHARACTER SET utf8 COLLATE utf8_general_ci NULL  COMMENT 'BtoB',`明細自由項目9` TEXT CHARACTER SET utf8 COLLATE utf8_general_ci NULL  COMMENT 'BtoB',`明細自由項目10` TEXT CHARACTER SET utf8 COLLATE utf8_general_ci NULL  COMMENT 'BtoB',`要求者名` TEXT CHARACTER SET utf8 COLLATE utf8_general_ci NULL  COMMENT 'BtoB',`自社管理自由項目1` TEXT CHARACTER SET utf8 COLLATE utf8_general_ci NULL  COMMENT 'BtoB',`自社管理自由項目2` TEXT CHARACTER SET utf8 COLLATE utf8_general_ci NULL  COMMENT 'BtoB',`自社管理自由項目3` TEXT CHARACTER SET utf8 COLLATE utf8_general_ci NULL  COMMENT 'BtoB',`自社管理自由項目4` TEXT CHARACTER SET utf8 COLLATE utf8_general_ci NULL  COMMENT 'BtoB',`自社管理自由項目5` TEXT CHARACTER SET utf8 COLLATE utf8_general_ci NULL  COMMENT 'BtoB',`自社管理自由項目6` TEXT CHARACTER SET utf8 COLLATE utf8_general_ci NULL  COMMENT 'BtoB',`自社管理自由項目7` TEXT CHARACTER SET utf8 COLLATE utf8_general_ci NULL  COMMENT 'BtoB',`自社管理自由項目8` TEXT CHARACTER SET utf8 COLLATE utf8_general_ci NULL  COMMENT 'BtoB',`自社管理自由項目9` TEXT CHARACTER SET utf8 COLLATE utf8_general_ci NULL  COMMENT 'BtoB',`自社管理自由項目10` TEXT CHARACTER SET utf8 COLLATE utf8_general_ci NULL  COMMENT 'BtoB',`備考（社内メモ）` TEXT CHARACTER SET utf8 COLLATE utf8_general_ci NULL  COMMENT 'BtoB',`受取担当者（部署コード）` TEXT CHARACTER SET utf8 COLLATE utf8_general_ci NULL  COMMENT 'BtoB',`受取担当者（社員コード）` TEXT CHARACTER SET utf8 COLLATE utf8_general_ci NULL  COMMENT 'BtoB',`見積文書番号` TEXT CHARACTER SET utf8 COLLATE utf8_general_ci NULL  COMMENT 'BtoB',`発注ステータス` VARCHAR(10) CHARACTER SET utf8 COLLATE utf8_general_ci NULL ,`承認コード` TEXT CHARACTER SET utf8 COLLATE utf8_general_ci NULL ,`承認済フラグ` TINYINT(1) NOT NULL DEFAULT '0' ,`CSV出力フラグ` TINYINT(1) NOT NULL DEFAULT '0' ,`注文書出力フラグ` TINYINT(1) NOT NULL DEFAULT '0' ,`削除フラグ` TINYINT(1) NOT NULL DEFAULT '0' ,`添付データ1` MEDIUMBLOB NULL ,`添付データ2` MEDIUMBLOB NULL ,`添付データ3` MEDIUMBLOB NULL ,`添付データ4` MEDIUMBLOB NULL ,`添付データ5` MEDIUMBLOB NULL ,`添付データ6` MEDIUMBLOB NULL ,`添付データ7` MEDIUMBLOB NULL ,`添付データ8` MEDIUMBLOB NULL ,`添付データ9` MEDIUMBLOB NULL ,`添付データ10` MEDIUMBLOB NULL ,`create_at` DATETIME NULL ,`update_at` TIMESTAMP on update CURRENT_TIMESTAMP NOT NULL DEFAULT CURRENT_TIMESTAMP ,PRIMARY KEY (`発注id`)) ENGINE = InnoDB;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4F33-B9F8-4C12-96FB-BB06DCE24F27}">
  <dimension ref="A1:K47"/>
  <sheetViews>
    <sheetView workbookViewId="0">
      <selection activeCell="G22" sqref="G22"/>
    </sheetView>
  </sheetViews>
  <sheetFormatPr defaultRowHeight="13.3" x14ac:dyDescent="0.35"/>
  <cols>
    <col min="2" max="2" width="15.35546875" customWidth="1"/>
    <col min="3" max="3" width="14.28515625" customWidth="1"/>
    <col min="7" max="7" width="54.28515625" customWidth="1"/>
  </cols>
  <sheetData>
    <row r="1" spans="1:11" x14ac:dyDescent="0.35">
      <c r="A1" t="s">
        <v>542</v>
      </c>
    </row>
    <row r="2" spans="1:11" x14ac:dyDescent="0.35">
      <c r="B2" s="4" t="s">
        <v>159</v>
      </c>
      <c r="C2" s="4" t="s">
        <v>160</v>
      </c>
      <c r="E2" s="8" t="s">
        <v>550</v>
      </c>
      <c r="H2" t="s">
        <v>532</v>
      </c>
      <c r="I2" s="3" t="str">
        <f>"`"&amp;H2&amp;"` INT NOT NULL AUTO_INCREMENT, "</f>
        <v xml:space="preserve">`id` INT NOT NULL AUTO_INCREMENT, </v>
      </c>
    </row>
    <row r="3" spans="1:11" ht="15.45" x14ac:dyDescent="0.35">
      <c r="B3" t="s">
        <v>161</v>
      </c>
      <c r="C3" s="5">
        <v>345770</v>
      </c>
      <c r="D3" t="str">
        <f>"INSERT INTO `"&amp;$A$1&amp;"`(`"&amp;$B$2&amp;"`"&amp;_xlfn.CONCAT(",`"&amp;$C$2&amp;"`")&amp;") VALUES ('"&amp;B3&amp;"'"&amp;_xlfn.CONCAT(",'"&amp;C3&amp;"'")&amp;");"</f>
        <v>INSERT INTO `発注先マスタ`(`取引先名`,`取引先コード`) VALUES ('㈱ナガノ機工','345770');</v>
      </c>
      <c r="H3" s="7" t="s">
        <v>160</v>
      </c>
      <c r="I3" s="3" t="str">
        <f t="shared" ref="I3:I4" si="0">"`"&amp;H3&amp;"` TEXT CHARACTER SET utf8 COLLATE utf8_general_ci NULL ,"</f>
        <v>`取引先コード` TEXT CHARACTER SET utf8 COLLATE utf8_general_ci NULL ,</v>
      </c>
    </row>
    <row r="4" spans="1:11" ht="15.45" x14ac:dyDescent="0.35">
      <c r="B4" t="s">
        <v>162</v>
      </c>
      <c r="C4" s="5">
        <v>330000</v>
      </c>
      <c r="D4" t="str">
        <f t="shared" ref="D4:D47" si="1">"INSERT INTO `"&amp;$A$1&amp;"`(`"&amp;$B$2&amp;"`"&amp;_xlfn.CONCAT(",`"&amp;$C$2&amp;"`")&amp;") VALUES ('"&amp;B4&amp;"'"&amp;_xlfn.CONCAT(",'"&amp;C4&amp;"'")&amp;");"</f>
        <v>INSERT INTO `発注先マスタ`(`取引先名`,`取引先コード`) VALUES ('NFHD','330000');</v>
      </c>
      <c r="H4" s="7" t="s">
        <v>159</v>
      </c>
      <c r="I4" s="3" t="str">
        <f t="shared" si="0"/>
        <v>`取引先名` TEXT CHARACTER SET utf8 COLLATE utf8_general_ci NULL ,</v>
      </c>
    </row>
    <row r="5" spans="1:11" ht="15.45" x14ac:dyDescent="0.35">
      <c r="B5" t="s">
        <v>163</v>
      </c>
      <c r="C5" s="5">
        <v>341870</v>
      </c>
      <c r="D5" t="str">
        <f t="shared" si="1"/>
        <v>INSERT INTO `発注先マスタ`(`取引先名`,`取引先コード`) VALUES ('㈱奥山工機','341870');</v>
      </c>
      <c r="H5" s="7" t="s">
        <v>56</v>
      </c>
      <c r="I5" s="3" t="str">
        <f>"`"&amp;H5&amp;"` DATETIME NULL ,"</f>
        <v>`create_at` DATETIME NULL ,</v>
      </c>
    </row>
    <row r="6" spans="1:11" ht="15.45" x14ac:dyDescent="0.35">
      <c r="B6" t="s">
        <v>164</v>
      </c>
      <c r="C6" s="5">
        <v>347250</v>
      </c>
      <c r="D6" t="str">
        <f t="shared" si="1"/>
        <v>INSERT INTO `発注先マスタ`(`取引先名`,`取引先コード`) VALUES ('ミドリ安全長野㈱','347250');</v>
      </c>
      <c r="H6" s="7" t="s">
        <v>57</v>
      </c>
      <c r="I6" s="3" t="str">
        <f>"`"&amp;H6&amp;"` TIMESTAMP on update CURRENT_TIMESTAMP NOT NULL DEFAULT CURRENT_TIMESTAMP ,"</f>
        <v>`update_at` TIMESTAMP on update CURRENT_TIMESTAMP NOT NULL DEFAULT CURRENT_TIMESTAMP ,</v>
      </c>
    </row>
    <row r="7" spans="1:11" ht="15.45" x14ac:dyDescent="0.35">
      <c r="B7" t="s">
        <v>165</v>
      </c>
      <c r="C7" s="5">
        <v>342930</v>
      </c>
      <c r="D7" t="str">
        <f t="shared" si="1"/>
        <v>INSERT INTO `発注先マスタ`(`取引先名`,`取引先コード`) VALUES ('㈲光伸製作所','342930');</v>
      </c>
    </row>
    <row r="8" spans="1:11" ht="15.45" x14ac:dyDescent="0.35">
      <c r="B8" t="s">
        <v>166</v>
      </c>
      <c r="C8" s="5">
        <v>343040</v>
      </c>
      <c r="D8" t="str">
        <f t="shared" si="1"/>
        <v>INSERT INTO `発注先マスタ`(`取引先名`,`取引先コード`) VALUES ('サンリン株式会社','343040');</v>
      </c>
    </row>
    <row r="9" spans="1:11" ht="15.45" x14ac:dyDescent="0.35">
      <c r="B9" t="s">
        <v>167</v>
      </c>
      <c r="C9" s="5">
        <v>346440</v>
      </c>
      <c r="D9" t="str">
        <f t="shared" si="1"/>
        <v>INSERT INTO `発注先マスタ`(`取引先名`,`取引先コード`) VALUES ('㈱富士工業','346440');</v>
      </c>
    </row>
    <row r="10" spans="1:11" ht="15.45" x14ac:dyDescent="0.35">
      <c r="B10" t="s">
        <v>168</v>
      </c>
      <c r="C10" s="5">
        <v>343060</v>
      </c>
      <c r="D10" t="str">
        <f t="shared" si="1"/>
        <v>INSERT INTO `発注先マスタ`(`取引先名`,`取引先コード`) VALUES ('㈱三友','343060');</v>
      </c>
    </row>
    <row r="11" spans="1:11" ht="15.45" x14ac:dyDescent="0.35">
      <c r="B11" t="s">
        <v>169</v>
      </c>
      <c r="C11" s="5">
        <v>344430</v>
      </c>
      <c r="D11" t="str">
        <f t="shared" si="1"/>
        <v>INSERT INTO `発注先マスタ`(`取引先名`,`取引先コード`) VALUES ('㈱蔦友','344430');</v>
      </c>
    </row>
    <row r="12" spans="1:11" ht="15.45" x14ac:dyDescent="0.35">
      <c r="B12" t="s">
        <v>170</v>
      </c>
      <c r="C12" s="5">
        <v>343030</v>
      </c>
      <c r="D12" t="str">
        <f t="shared" si="1"/>
        <v>INSERT INTO `発注先マスタ`(`取引先名`,`取引先コード`) VALUES ('㈱真田','343030');</v>
      </c>
    </row>
    <row r="13" spans="1:11" ht="15.45" x14ac:dyDescent="0.35">
      <c r="B13" t="s">
        <v>171</v>
      </c>
      <c r="C13" s="5">
        <v>343210</v>
      </c>
      <c r="D13" t="str">
        <f t="shared" si="1"/>
        <v>INSERT INTO `発注先マスタ`(`取引先名`,`取引先コード`) VALUES ('㈱ｼｽﾃﾑ衆賢','343210');</v>
      </c>
      <c r="K13" s="3" t="str">
        <f>"CREATE TABLE `nfsystem_purchase`.`"&amp;A1&amp;"` ("</f>
        <v>CREATE TABLE `nfsystem_purchase`.`発注先マスタ` (</v>
      </c>
    </row>
    <row r="14" spans="1:11" ht="15.45" x14ac:dyDescent="0.35">
      <c r="B14" t="s">
        <v>172</v>
      </c>
      <c r="C14" s="5">
        <v>347080</v>
      </c>
      <c r="D14" t="str">
        <f t="shared" si="1"/>
        <v>INSERT INTO `発注先マスタ`(`取引先名`,`取引先コード`) VALUES ('㈱ﾏﾅﾃｯｸ','347080');</v>
      </c>
      <c r="K14" s="3" t="str">
        <f>"PRIMARY KEY (`"&amp;H2&amp;"`)) ENGINE = InnoDB;"</f>
        <v>PRIMARY KEY (`id`)) ENGINE = InnoDB;</v>
      </c>
    </row>
    <row r="15" spans="1:11" ht="15.45" x14ac:dyDescent="0.35">
      <c r="B15" t="s">
        <v>173</v>
      </c>
      <c r="C15" s="5">
        <v>343940</v>
      </c>
      <c r="D15" t="str">
        <f t="shared" si="1"/>
        <v>INSERT INTO `発注先マスタ`(`取引先名`,`取引先コード`) VALUES ('㈱伸光製作所','343940');</v>
      </c>
    </row>
    <row r="16" spans="1:11" ht="15.45" x14ac:dyDescent="0.35">
      <c r="B16" t="s">
        <v>174</v>
      </c>
      <c r="C16" s="5">
        <v>344150</v>
      </c>
      <c r="D16" t="str">
        <f t="shared" si="1"/>
        <v>INSERT INTO `発注先マスタ`(`取引先名`,`取引先コード`) VALUES ('㈲田中紙工','344150');</v>
      </c>
      <c r="K16" s="3" t="str">
        <f>_xlfn.CONCAT(I2:I6)</f>
        <v>`id` INT NOT NULL AUTO_INCREMENT, `取引先コード` TEXT CHARACTER SET utf8 COLLATE utf8_general_ci NULL ,`取引先名` TEXT CHARACTER SET utf8 COLLATE utf8_general_ci NULL ,`create_at` DATETIME NULL ,`update_at` TIMESTAMP on update CURRENT_TIMESTAMP NOT NULL DEFAULT CURRENT_TIMESTAMP ,</v>
      </c>
    </row>
    <row r="17" spans="2:11" ht="15.45" x14ac:dyDescent="0.35">
      <c r="B17" t="s">
        <v>175</v>
      </c>
      <c r="C17" s="5">
        <v>345200</v>
      </c>
      <c r="D17" t="str">
        <f t="shared" si="1"/>
        <v>INSERT INTO `発注先マスタ`(`取引先名`,`取引先コード`) VALUES ('㈱長野安全','345200');</v>
      </c>
      <c r="K17" s="3" t="str">
        <f>K13&amp;K16&amp;K14</f>
        <v>CREATE TABLE `nfsystem_purchase`.`発注先マスタ` (`id` INT NOT NULL AUTO_INCREMENT, `取引先コード` TEXT CHARACTER SET utf8 COLLATE utf8_general_ci NULL ,`取引先名` TEXT CHARACTER SET utf8 COLLATE utf8_general_ci NULL ,`create_at` DATETIME NULL ,`update_at` TIMESTAMP on update CURRENT_TIMESTAMP NOT NULL DEFAULT CURRENT_TIMESTAMP ,PRIMARY KEY (`id`)) ENGINE = InnoDB;</v>
      </c>
    </row>
    <row r="18" spans="2:11" ht="15.45" x14ac:dyDescent="0.35">
      <c r="B18" t="s">
        <v>176</v>
      </c>
      <c r="C18" s="5">
        <v>343610</v>
      </c>
      <c r="D18" t="str">
        <f t="shared" si="1"/>
        <v>INSERT INTO `発注先マスタ`(`取引先名`,`取引先コード`) VALUES ('生機化学㈱','343610');</v>
      </c>
    </row>
    <row r="19" spans="2:11" ht="15.45" x14ac:dyDescent="0.35">
      <c r="B19" t="s">
        <v>177</v>
      </c>
      <c r="C19" s="5">
        <v>342000</v>
      </c>
      <c r="D19" t="str">
        <f t="shared" si="1"/>
        <v>INSERT INTO `発注先マスタ`(`取引先名`,`取引先コード`) VALUES ('㈱ｵｷﾅﾔ 長野営業所','342000');</v>
      </c>
    </row>
    <row r="20" spans="2:11" ht="15.45" x14ac:dyDescent="0.35">
      <c r="B20" t="s">
        <v>178</v>
      </c>
      <c r="C20" s="5">
        <v>342260</v>
      </c>
      <c r="D20" t="str">
        <f t="shared" si="1"/>
        <v>INSERT INTO `発注先マスタ`(`取引先名`,`取引先コード`) VALUES ('共栄化成㈱','342260');</v>
      </c>
    </row>
    <row r="21" spans="2:11" ht="15.45" x14ac:dyDescent="0.35">
      <c r="B21" t="s">
        <v>179</v>
      </c>
      <c r="C21" s="5">
        <v>344080</v>
      </c>
      <c r="D21" t="str">
        <f t="shared" si="1"/>
        <v>INSERT INTO `発注先マスタ`(`取引先名`,`取引先コード`) VALUES ('㈱田中紙器製作所','344080');</v>
      </c>
    </row>
    <row r="22" spans="2:11" ht="15.45" x14ac:dyDescent="0.35">
      <c r="B22" t="s">
        <v>180</v>
      </c>
      <c r="C22" s="5">
        <v>342820</v>
      </c>
      <c r="D22" t="str">
        <f t="shared" si="1"/>
        <v>INSERT INTO `発注先マスタ`(`取引先名`,`取引先コード`) VALUES ('㈱ｺｳｻｶ','342820');</v>
      </c>
    </row>
    <row r="23" spans="2:11" ht="15.45" x14ac:dyDescent="0.35">
      <c r="B23" t="s">
        <v>181</v>
      </c>
      <c r="C23" s="5">
        <v>345050</v>
      </c>
      <c r="D23" t="str">
        <f t="shared" si="1"/>
        <v>INSERT INTO `発注先マスタ`(`取引先名`,`取引先コード`) VALUES ('㈱長野ｻﾗﾔ商会','345050');</v>
      </c>
    </row>
    <row r="24" spans="2:11" x14ac:dyDescent="0.35">
      <c r="B24" t="s">
        <v>182</v>
      </c>
      <c r="C24">
        <v>345290</v>
      </c>
      <c r="D24" t="str">
        <f t="shared" si="1"/>
        <v>INSERT INTO `発注先マスタ`(`取引先名`,`取引先コード`) VALUES ('㈱新村','345290');</v>
      </c>
    </row>
    <row r="25" spans="2:11" x14ac:dyDescent="0.35">
      <c r="B25" t="s">
        <v>183</v>
      </c>
      <c r="C25">
        <v>345090</v>
      </c>
      <c r="D25" t="str">
        <f t="shared" si="1"/>
        <v>INSERT INTO `発注先マスタ`(`取引先名`,`取引先コード`) VALUES ('㈱ENEOSｻﾝｴﾅｼﾞｰ','345090');</v>
      </c>
    </row>
    <row r="26" spans="2:11" x14ac:dyDescent="0.35">
      <c r="B26" t="s">
        <v>184</v>
      </c>
      <c r="C26">
        <v>346290</v>
      </c>
      <c r="D26" t="str">
        <f t="shared" si="1"/>
        <v>INSERT INTO `発注先マスタ`(`取引先名`,`取引先コード`) VALUES ('㈱ﾋｰﾃｯｸ','346290');</v>
      </c>
    </row>
    <row r="27" spans="2:11" x14ac:dyDescent="0.35">
      <c r="B27" s="6" t="s">
        <v>185</v>
      </c>
      <c r="C27" s="6">
        <v>344040</v>
      </c>
      <c r="D27" t="str">
        <f t="shared" si="1"/>
        <v>INSERT INTO `発注先マスタ`(`取引先名`,`取引先コード`) VALUES ('辰野目立加工所','344040');</v>
      </c>
    </row>
    <row r="28" spans="2:11" x14ac:dyDescent="0.35">
      <c r="B28" t="s">
        <v>186</v>
      </c>
      <c r="C28">
        <v>349040</v>
      </c>
      <c r="D28" t="str">
        <f t="shared" si="1"/>
        <v>INSERT INTO `発注先マスタ`(`取引先名`,`取引先コード`) VALUES ('オリオン熱学㈱','349040');</v>
      </c>
    </row>
    <row r="29" spans="2:11" x14ac:dyDescent="0.35">
      <c r="B29" t="s">
        <v>187</v>
      </c>
      <c r="C29">
        <v>348040</v>
      </c>
      <c r="D29" t="str">
        <f t="shared" si="1"/>
        <v>INSERT INTO `発注先マスタ`(`取引先名`,`取引先コード`) VALUES ('㈱山菱','348040');</v>
      </c>
    </row>
    <row r="30" spans="2:11" x14ac:dyDescent="0.35">
      <c r="B30" t="s">
        <v>188</v>
      </c>
      <c r="C30">
        <v>341230</v>
      </c>
      <c r="D30" t="str">
        <f t="shared" si="1"/>
        <v>INSERT INTO `発注先マスタ`(`取引先名`,`取引先コード`) VALUES ('㈱イツワ','341230');</v>
      </c>
    </row>
    <row r="31" spans="2:11" x14ac:dyDescent="0.35">
      <c r="B31" t="s">
        <v>189</v>
      </c>
      <c r="C31">
        <v>344030</v>
      </c>
      <c r="D31" t="str">
        <f t="shared" si="1"/>
        <v>INSERT INTO `発注先マスタ`(`取引先名`,`取引先コード`) VALUES ('高山理化精機㈱','344030');</v>
      </c>
    </row>
    <row r="32" spans="2:11" x14ac:dyDescent="0.35">
      <c r="B32" t="s">
        <v>190</v>
      </c>
      <c r="C32">
        <v>345370</v>
      </c>
      <c r="D32" t="str">
        <f t="shared" si="1"/>
        <v>INSERT INTO `発注先マスタ`(`取引先名`,`取引先コード`) VALUES ('日本ﾋﾟﾗｰ工業㈱','345370');</v>
      </c>
    </row>
    <row r="33" spans="2:4" x14ac:dyDescent="0.35">
      <c r="B33" t="s">
        <v>191</v>
      </c>
      <c r="C33">
        <v>347180</v>
      </c>
      <c r="D33" t="str">
        <f t="shared" si="1"/>
        <v>INSERT INTO `発注先マスタ`(`取引先名`,`取引先コード`) VALUES ('㈱松﨑精機','347180');</v>
      </c>
    </row>
    <row r="34" spans="2:4" x14ac:dyDescent="0.35">
      <c r="B34" t="s">
        <v>192</v>
      </c>
      <c r="C34">
        <v>342970</v>
      </c>
      <c r="D34" t="str">
        <f t="shared" si="1"/>
        <v>INSERT INTO `発注先マスタ`(`取引先名`,`取引先コード`) VALUES ('ｺﾛﾆｽ㈱','342970');</v>
      </c>
    </row>
    <row r="35" spans="2:4" x14ac:dyDescent="0.35">
      <c r="B35" t="s">
        <v>193</v>
      </c>
      <c r="C35">
        <v>343250</v>
      </c>
      <c r="D35" t="str">
        <f t="shared" si="1"/>
        <v>INSERT INTO `発注先マスタ`(`取引先名`,`取引先コード`) VALUES ('昭和電機産業㈱','343250');</v>
      </c>
    </row>
    <row r="36" spans="2:4" x14ac:dyDescent="0.35">
      <c r="B36" t="s">
        <v>194</v>
      </c>
      <c r="C36">
        <v>342850</v>
      </c>
      <c r="D36" t="str">
        <f t="shared" si="1"/>
        <v>INSERT INTO `発注先マスタ`(`取引先名`,`取引先コード`) VALUES ('㈱国興','342850');</v>
      </c>
    </row>
    <row r="37" spans="2:4" x14ac:dyDescent="0.35">
      <c r="B37" t="s">
        <v>195</v>
      </c>
      <c r="C37">
        <v>344210</v>
      </c>
      <c r="D37" t="str">
        <f t="shared" si="1"/>
        <v>INSERT INTO `発注先マスタ`(`取引先名`,`取引先コード`) VALUES ('㈱夏目','344210');</v>
      </c>
    </row>
    <row r="38" spans="2:4" x14ac:dyDescent="0.35">
      <c r="B38" t="s">
        <v>196</v>
      </c>
      <c r="C38">
        <v>345780</v>
      </c>
      <c r="D38" t="str">
        <f t="shared" si="1"/>
        <v>INSERT INTO `発注先マスタ`(`取引先名`,`取引先コード`) VALUES ('長野鍛工㈱','345780');</v>
      </c>
    </row>
    <row r="39" spans="2:4" x14ac:dyDescent="0.35">
      <c r="B39" t="s">
        <v>197</v>
      </c>
      <c r="C39">
        <v>344050</v>
      </c>
      <c r="D39" t="str">
        <f t="shared" si="1"/>
        <v>INSERT INTO `発注先マスタ`(`取引先名`,`取引先コード`) VALUES ('㈲滝沢印刷','344050');</v>
      </c>
    </row>
    <row r="40" spans="2:4" x14ac:dyDescent="0.35">
      <c r="B40" t="s">
        <v>198</v>
      </c>
      <c r="C40">
        <v>349010</v>
      </c>
      <c r="D40" t="str">
        <f t="shared" si="1"/>
        <v>INSERT INTO `発注先マスタ`(`取引先名`,`取引先コード`) VALUES ('㈱ﾜｸｲ','349010');</v>
      </c>
    </row>
    <row r="41" spans="2:4" x14ac:dyDescent="0.35">
      <c r="B41" t="s">
        <v>199</v>
      </c>
      <c r="C41">
        <v>347290</v>
      </c>
      <c r="D41" t="str">
        <f t="shared" si="1"/>
        <v>INSERT INTO `発注先マスタ`(`取引先名`,`取引先コード`) VALUES ('㈲ﾐﾔﾓﾄ照明','347290');</v>
      </c>
    </row>
    <row r="42" spans="2:4" x14ac:dyDescent="0.35">
      <c r="B42" t="s">
        <v>200</v>
      </c>
      <c r="C42">
        <v>341830</v>
      </c>
      <c r="D42" t="str">
        <f t="shared" si="1"/>
        <v>INSERT INTO `発注先マスタ`(`取引先名`,`取引先コード`) VALUES ('岡谷酸素㈱','341830');</v>
      </c>
    </row>
    <row r="43" spans="2:4" x14ac:dyDescent="0.35">
      <c r="B43" t="s">
        <v>201</v>
      </c>
      <c r="C43">
        <v>346530</v>
      </c>
      <c r="D43" t="str">
        <f t="shared" si="1"/>
        <v>INSERT INTO `発注先マスタ`(`取引先名`,`取引先コード`) VALUES ('㈱ﾌﾛﾝﾃｨｱ','346530');</v>
      </c>
    </row>
    <row r="44" spans="2:4" x14ac:dyDescent="0.35">
      <c r="B44" t="s">
        <v>202</v>
      </c>
      <c r="C44">
        <v>345010</v>
      </c>
      <c r="D44" t="str">
        <f t="shared" si="1"/>
        <v>INSERT INTO `発注先マスタ`(`取引先名`,`取引先コード`) VALUES ('長野電鉄㈱','345010');</v>
      </c>
    </row>
    <row r="45" spans="2:4" x14ac:dyDescent="0.35">
      <c r="B45" t="s">
        <v>203</v>
      </c>
      <c r="C45">
        <v>345260</v>
      </c>
      <c r="D45" t="str">
        <f t="shared" si="1"/>
        <v>INSERT INTO `発注先マスタ`(`取引先名`,`取引先コード`) VALUES ('㈱日商工営','345260');</v>
      </c>
    </row>
    <row r="46" spans="2:4" x14ac:dyDescent="0.35">
      <c r="B46" s="6" t="s">
        <v>204</v>
      </c>
      <c r="C46" s="6">
        <v>344060</v>
      </c>
      <c r="D46" t="str">
        <f t="shared" si="1"/>
        <v>INSERT INTO `発注先マスタ`(`取引先名`,`取引先コード`) VALUES ('㈱ﾀｯｸ','344060');</v>
      </c>
    </row>
    <row r="47" spans="2:4" x14ac:dyDescent="0.35">
      <c r="B47" t="s">
        <v>205</v>
      </c>
      <c r="C47">
        <v>341750</v>
      </c>
      <c r="D47" t="str">
        <f t="shared" si="1"/>
        <v>INSERT INTO `発注先マスタ`(`取引先名`,`取引先コード`) VALUES ('NCC㈱','341750');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1FFC-C7A1-4455-A3A8-CDF4E9D353BC}">
  <dimension ref="A1:N37"/>
  <sheetViews>
    <sheetView workbookViewId="0">
      <selection activeCell="B27" sqref="B27"/>
    </sheetView>
  </sheetViews>
  <sheetFormatPr defaultRowHeight="13.3" x14ac:dyDescent="0.35"/>
  <cols>
    <col min="2" max="2" width="11.640625" customWidth="1"/>
  </cols>
  <sheetData>
    <row r="1" spans="1:3" x14ac:dyDescent="0.35">
      <c r="A1" t="s">
        <v>543</v>
      </c>
    </row>
    <row r="2" spans="1:3" x14ac:dyDescent="0.35">
      <c r="B2" t="s">
        <v>544</v>
      </c>
      <c r="C2" s="3" t="str">
        <f>"`"&amp;B2&amp;"` INT NOT NULL AUTO_INCREMENT, "</f>
        <v xml:space="preserve">`資材id` INT NOT NULL AUTO_INCREMENT, </v>
      </c>
    </row>
    <row r="3" spans="1:3" x14ac:dyDescent="0.35">
      <c r="B3" t="s">
        <v>414</v>
      </c>
      <c r="C3" s="3" t="str">
        <f t="shared" ref="C3:C4" si="0">"`"&amp;B3&amp;"` VARCHAR(10) CHARACTER SET utf8 COLLATE utf8_general_ci NULL ,"</f>
        <v>`資材分類` VARCHAR(10) CHARACTER SET utf8 COLLATE utf8_general_ci NULL ,</v>
      </c>
    </row>
    <row r="4" spans="1:3" x14ac:dyDescent="0.35">
      <c r="B4" t="s">
        <v>477</v>
      </c>
      <c r="C4" s="3" t="str">
        <f t="shared" si="0"/>
        <v>`品目分類` VARCHAR(10) CHARACTER SET utf8 COLLATE utf8_general_ci NULL ,</v>
      </c>
    </row>
    <row r="5" spans="1:3" x14ac:dyDescent="0.35">
      <c r="B5" t="s">
        <v>206</v>
      </c>
      <c r="C5" s="3" t="str">
        <f t="shared" ref="C5:C17" si="1">"`"&amp;B5&amp;"` TEXT CHARACTER SET utf8 COLLATE utf8_general_ci NULL ,"</f>
        <v>`品名` TEXT CHARACTER SET utf8 COLLATE utf8_general_ci NULL ,</v>
      </c>
    </row>
    <row r="6" spans="1:3" x14ac:dyDescent="0.35">
      <c r="B6" t="s">
        <v>539</v>
      </c>
      <c r="C6" s="3" t="str">
        <f t="shared" si="1"/>
        <v>`品目コード` TEXT CHARACTER SET utf8 COLLATE utf8_general_ci NULL ,</v>
      </c>
    </row>
    <row r="7" spans="1:3" x14ac:dyDescent="0.35">
      <c r="B7" t="s">
        <v>207</v>
      </c>
      <c r="C7" s="3" t="str">
        <f t="shared" si="1"/>
        <v>`大きさ・種別` TEXT CHARACTER SET utf8 COLLATE utf8_general_ci NULL ,</v>
      </c>
    </row>
    <row r="8" spans="1:3" x14ac:dyDescent="0.35">
      <c r="B8" t="s">
        <v>209</v>
      </c>
      <c r="C8" s="3" t="str">
        <f t="shared" si="1"/>
        <v>`規格` TEXT CHARACTER SET utf8 COLLATE utf8_general_ci NULL ,</v>
      </c>
    </row>
    <row r="9" spans="1:3" x14ac:dyDescent="0.35">
      <c r="B9" t="s">
        <v>490</v>
      </c>
      <c r="C9" s="3" t="str">
        <f t="shared" si="1"/>
        <v>`型番1` TEXT CHARACTER SET utf8 COLLATE utf8_general_ci NULL ,</v>
      </c>
    </row>
    <row r="10" spans="1:3" x14ac:dyDescent="0.35">
      <c r="B10" t="s">
        <v>491</v>
      </c>
      <c r="C10" s="3" t="str">
        <f t="shared" si="1"/>
        <v>`型番2` TEXT CHARACTER SET utf8 COLLATE utf8_general_ci NULL ,</v>
      </c>
    </row>
    <row r="11" spans="1:3" x14ac:dyDescent="0.35">
      <c r="B11" t="s">
        <v>502</v>
      </c>
      <c r="C11" s="3" t="str">
        <f t="shared" si="1"/>
        <v>`型番3` TEXT CHARACTER SET utf8 COLLATE utf8_general_ci NULL ,</v>
      </c>
    </row>
    <row r="12" spans="1:3" x14ac:dyDescent="0.35">
      <c r="B12" t="s">
        <v>503</v>
      </c>
      <c r="C12" s="3" t="str">
        <f t="shared" si="1"/>
        <v>`型番4` TEXT CHARACTER SET utf8 COLLATE utf8_general_ci NULL ,</v>
      </c>
    </row>
    <row r="13" spans="1:3" x14ac:dyDescent="0.35">
      <c r="B13" t="s">
        <v>526</v>
      </c>
      <c r="C13" s="3" t="str">
        <f t="shared" si="1"/>
        <v>`図面番号1` TEXT CHARACTER SET utf8 COLLATE utf8_general_ci NULL ,</v>
      </c>
    </row>
    <row r="14" spans="1:3" x14ac:dyDescent="0.35">
      <c r="B14" t="s">
        <v>527</v>
      </c>
      <c r="C14" s="3" t="str">
        <f t="shared" si="1"/>
        <v>`図面番号2` TEXT CHARACTER SET utf8 COLLATE utf8_general_ci NULL ,</v>
      </c>
    </row>
    <row r="15" spans="1:3" x14ac:dyDescent="0.35">
      <c r="B15" t="s">
        <v>528</v>
      </c>
      <c r="C15" s="3" t="str">
        <f t="shared" si="1"/>
        <v>`図面番号3` TEXT CHARACTER SET utf8 COLLATE utf8_general_ci NULL ,</v>
      </c>
    </row>
    <row r="16" spans="1:3" x14ac:dyDescent="0.35">
      <c r="B16" t="s">
        <v>470</v>
      </c>
      <c r="C16" s="3" t="str">
        <f t="shared" si="1"/>
        <v>`材質` TEXT CHARACTER SET utf8 COLLATE utf8_general_ci NULL ,</v>
      </c>
    </row>
    <row r="17" spans="2:14" x14ac:dyDescent="0.35">
      <c r="B17" t="s">
        <v>540</v>
      </c>
      <c r="C17" s="3" t="str">
        <f t="shared" si="1"/>
        <v>`材質コード` TEXT CHARACTER SET utf8 COLLATE utf8_general_ci NULL ,</v>
      </c>
      <c r="N17" s="3" t="str">
        <f>"CREATE TABLE `nfsystem_purchase`.`"&amp;A1&amp;"` ("</f>
        <v>CREATE TABLE `nfsystem_purchase`.`資材マスタ` (</v>
      </c>
    </row>
    <row r="18" spans="2:14" x14ac:dyDescent="0.35">
      <c r="B18" t="s">
        <v>418</v>
      </c>
      <c r="C18" s="3" t="str">
        <f t="shared" ref="C18" si="2">"`"&amp;B18&amp;"` VARCHAR(10) CHARACTER SET utf8 COLLATE utf8_general_ci NULL ,"</f>
        <v>`サイズ分類` VARCHAR(10) CHARACTER SET utf8 COLLATE utf8_general_ci NULL ,</v>
      </c>
      <c r="N18" s="3" t="str">
        <f>"PRIMARY KEY (`"&amp;B2&amp;"`)) ENGINE = InnoDB;"</f>
        <v>PRIMARY KEY (`資材id`)) ENGINE = InnoDB;</v>
      </c>
    </row>
    <row r="19" spans="2:14" x14ac:dyDescent="0.35">
      <c r="B19" t="s">
        <v>419</v>
      </c>
      <c r="C19" s="3" t="str">
        <f t="shared" ref="C19" si="3">"`"&amp;B19&amp;"` VARCHAR(10) CHARACTER SET utf8 COLLATE utf8_general_ci NULL ,"</f>
        <v>`サイズ単位` VARCHAR(10) CHARACTER SET utf8 COLLATE utf8_general_ci NULL ,</v>
      </c>
    </row>
    <row r="20" spans="2:14" x14ac:dyDescent="0.35">
      <c r="B20" t="s">
        <v>533</v>
      </c>
      <c r="C20" s="3" t="str">
        <f t="shared" ref="C20:C21" si="4">"`"&amp;B20&amp;"` TEXT CHARACTER SET utf8 COLLATE utf8_general_ci NULL ,"</f>
        <v>`呼び寸法` TEXT CHARACTER SET utf8 COLLATE utf8_general_ci NULL ,</v>
      </c>
      <c r="N20" s="3" t="str">
        <f>_xlfn.CONCAT(C2:C37)</f>
        <v>`資材id` INT NOT NULL AUTO_INCREMENT, `資材分類` VARCHAR(10) CHARACTER SET utf8 COLLATE utf8_general_ci NULL ,`品目分類` VARCHAR(10) CHARACTER SET utf8 COLLATE utf8_general_ci NULL ,`品名` TEXT CHARACTER SET utf8 COLLATE utf8_general_ci NULL ,`品目コード` TEXT CHARACTER SET utf8 COLLATE utf8_general_ci NULL ,`大きさ・種別` TEXT CHARACTER SET utf8 COLLATE utf8_general_ci NULL ,`規格` TEXT CHARACTER SET utf8 COLLATE utf8_general_ci NULL ,`型番1` TEXT CHARACTER SET utf8 COLLATE utf8_general_ci NULL ,`型番2` TEXT CHARACTER SET utf8 COLLATE utf8_general_ci NULL ,`型番3` TEXT CHARACTER SET utf8 COLLATE utf8_general_ci NULL ,`型番4` TEXT CHARACTER SET utf8 COLLATE utf8_general_ci NULL ,`図面番号1` TEXT CHARACTER SET utf8 COLLATE utf8_general_ci NULL ,`図面番号2` TEXT CHARACTER SET utf8 COLLATE utf8_general_ci NULL ,`図面番号3` TEXT CHARACTER SET utf8 COLLATE utf8_general_ci NULL ,`材質` TEXT CHARACTER SET utf8 COLLATE utf8_general_ci NULL ,`材質コード` TEXT CHARACTER SET utf8 COLLATE utf8_general_ci NULL ,`サイズ分類` VARCHAR(10) CHARACTER SET utf8 COLLATE utf8_general_ci NULL ,`サイズ単位` VARCHAR(10) CHARACTER SET utf8 COLLATE utf8_general_ci NULL ,`呼び寸法` TEXT CHARACTER SET utf8 COLLATE utf8_general_ci NULL ,`サイズ1` DECIMAL(10,2) NOT NULL ,`サイズ2` DECIMAL(10,2) NOT NULL ,`サイズ3` DECIMAL(10,2) NOT NULL ,`単価` INT NULL ,`最短納期` TEXT CHARACTER SET utf8 COLLATE utf8_general_ci NULL ,`発注先` TEXT CHARACTER SET utf8 COLLATE utf8_general_ci NULL ,`発注先No` TEXT CHARACTER SET utf8 COLLATE utf8_general_ci NULL ,`コメント` TEXT CHARACTER SET utf8 COLLATE utf8_general_ci NULL ,`数量格差フラグ` TINYINT(1) NOT NULL DEFAULT '0' ,`数量格差コード` TEXT CHARACTER SET utf8 COLLATE utf8_general_ci NULL ,`URL` TEXT CHARACTER SET utf8 COLLATE utf8_general_ci NULL ,`担当` VARCHAR(10) CHARACTER SET utf8 COLLATE utf8_general_ci NULL ,`納入場所` TEXT CHARACTER SET utf8 COLLATE utf8_general_ci NULL ,`使用停止フラグ` TINYINT(1) NOT NULL DEFAULT '0' ,`削除フラグ` TINYINT(1) NOT NULL DEFAULT '0' ,`create_at` DATETIME NULL ,`update_at` TIMESTAMP on update CURRENT_TIMESTAMP NOT NULL DEFAULT CURRENT_TIMESTAMP ,</v>
      </c>
    </row>
    <row r="21" spans="2:14" x14ac:dyDescent="0.35">
      <c r="B21" t="s">
        <v>408</v>
      </c>
      <c r="C21" s="3" t="str">
        <f>"`"&amp;B21&amp;"` DECIMAL(10,2) NOT NULL ,"</f>
        <v>`サイズ1` DECIMAL(10,2) NOT NULL ,</v>
      </c>
      <c r="N21" s="3" t="str">
        <f>N17&amp;N20&amp;N18</f>
        <v>CREATE TABLE `nfsystem_purchase`.`資材マスタ` (`資材id` INT NOT NULL AUTO_INCREMENT, `資材分類` VARCHAR(10) CHARACTER SET utf8 COLLATE utf8_general_ci NULL ,`品目分類` VARCHAR(10) CHARACTER SET utf8 COLLATE utf8_general_ci NULL ,`品名` TEXT CHARACTER SET utf8 COLLATE utf8_general_ci NULL ,`品目コード` TEXT CHARACTER SET utf8 COLLATE utf8_general_ci NULL ,`大きさ・種別` TEXT CHARACTER SET utf8 COLLATE utf8_general_ci NULL ,`規格` TEXT CHARACTER SET utf8 COLLATE utf8_general_ci NULL ,`型番1` TEXT CHARACTER SET utf8 COLLATE utf8_general_ci NULL ,`型番2` TEXT CHARACTER SET utf8 COLLATE utf8_general_ci NULL ,`型番3` TEXT CHARACTER SET utf8 COLLATE utf8_general_ci NULL ,`型番4` TEXT CHARACTER SET utf8 COLLATE utf8_general_ci NULL ,`図面番号1` TEXT CHARACTER SET utf8 COLLATE utf8_general_ci NULL ,`図面番号2` TEXT CHARACTER SET utf8 COLLATE utf8_general_ci NULL ,`図面番号3` TEXT CHARACTER SET utf8 COLLATE utf8_general_ci NULL ,`材質` TEXT CHARACTER SET utf8 COLLATE utf8_general_ci NULL ,`材質コード` TEXT CHARACTER SET utf8 COLLATE utf8_general_ci NULL ,`サイズ分類` VARCHAR(10) CHARACTER SET utf8 COLLATE utf8_general_ci NULL ,`サイズ単位` VARCHAR(10) CHARACTER SET utf8 COLLATE utf8_general_ci NULL ,`呼び寸法` TEXT CHARACTER SET utf8 COLLATE utf8_general_ci NULL ,`サイズ1` DECIMAL(10,2) NOT NULL ,`サイズ2` DECIMAL(10,2) NOT NULL ,`サイズ3` DECIMAL(10,2) NOT NULL ,`単価` INT NULL ,`最短納期` TEXT CHARACTER SET utf8 COLLATE utf8_general_ci NULL ,`発注先` TEXT CHARACTER SET utf8 COLLATE utf8_general_ci NULL ,`発注先No` TEXT CHARACTER SET utf8 COLLATE utf8_general_ci NULL ,`コメント` TEXT CHARACTER SET utf8 COLLATE utf8_general_ci NULL ,`数量格差フラグ` TINYINT(1) NOT NULL DEFAULT '0' ,`数量格差コード` TEXT CHARACTER SET utf8 COLLATE utf8_general_ci NULL ,`URL` TEXT CHARACTER SET utf8 COLLATE utf8_general_ci NULL ,`担当` VARCHAR(10) CHARACTER SET utf8 COLLATE utf8_general_ci NULL ,`納入場所` TEXT CHARACTER SET utf8 COLLATE utf8_general_ci NULL ,`使用停止フラグ` TINYINT(1) NOT NULL DEFAULT '0' ,`削除フラグ` TINYINT(1) NOT NULL DEFAULT '0' ,`create_at` DATETIME NULL ,`update_at` TIMESTAMP on update CURRENT_TIMESTAMP NOT NULL DEFAULT CURRENT_TIMESTAMP ,PRIMARY KEY (`資材id`)) ENGINE = InnoDB;</v>
      </c>
    </row>
    <row r="22" spans="2:14" x14ac:dyDescent="0.35">
      <c r="B22" t="s">
        <v>410</v>
      </c>
      <c r="C22" s="3" t="str">
        <f t="shared" ref="C22:C23" si="5">"`"&amp;B22&amp;"` DECIMAL(10,2) NOT NULL ,"</f>
        <v>`サイズ2` DECIMAL(10,2) NOT NULL ,</v>
      </c>
    </row>
    <row r="23" spans="2:14" x14ac:dyDescent="0.35">
      <c r="B23" t="s">
        <v>412</v>
      </c>
      <c r="C23" s="3" t="str">
        <f t="shared" si="5"/>
        <v>`サイズ3` DECIMAL(10,2) NOT NULL ,</v>
      </c>
    </row>
    <row r="24" spans="2:14" x14ac:dyDescent="0.35">
      <c r="B24" t="s">
        <v>208</v>
      </c>
      <c r="C24" s="3" t="str">
        <f>"`"&amp;B24&amp;"` INT NULL ,"</f>
        <v>`単価` INT NULL ,</v>
      </c>
    </row>
    <row r="25" spans="2:14" x14ac:dyDescent="0.35">
      <c r="B25" t="s">
        <v>476</v>
      </c>
      <c r="C25" s="3" t="str">
        <f t="shared" ref="C25:C30" si="6">"`"&amp;B25&amp;"` TEXT CHARACTER SET utf8 COLLATE utf8_general_ci NULL ,"</f>
        <v>`最短納期` TEXT CHARACTER SET utf8 COLLATE utf8_general_ci NULL ,</v>
      </c>
    </row>
    <row r="26" spans="2:14" x14ac:dyDescent="0.35">
      <c r="B26" t="s">
        <v>210</v>
      </c>
      <c r="C26" s="3" t="str">
        <f t="shared" si="6"/>
        <v>`発注先` TEXT CHARACTER SET utf8 COLLATE utf8_general_ci NULL ,</v>
      </c>
    </row>
    <row r="27" spans="2:14" x14ac:dyDescent="0.35">
      <c r="B27" t="s">
        <v>534</v>
      </c>
      <c r="C27" s="3" t="str">
        <f t="shared" si="6"/>
        <v>`発注先No` TEXT CHARACTER SET utf8 COLLATE utf8_general_ci NULL ,</v>
      </c>
    </row>
    <row r="28" spans="2:14" x14ac:dyDescent="0.35">
      <c r="B28" t="s">
        <v>416</v>
      </c>
      <c r="C28" s="3" t="str">
        <f t="shared" si="6"/>
        <v>`コメント` TEXT CHARACTER SET utf8 COLLATE utf8_general_ci NULL ,</v>
      </c>
    </row>
    <row r="29" spans="2:14" x14ac:dyDescent="0.35">
      <c r="B29" t="s">
        <v>525</v>
      </c>
      <c r="C29" s="3" t="str">
        <f>"`"&amp;B29&amp;"` TINYINT(1) NOT NULL DEFAULT '0' ,"</f>
        <v>`数量格差フラグ` TINYINT(1) NOT NULL DEFAULT '0' ,</v>
      </c>
    </row>
    <row r="30" spans="2:14" x14ac:dyDescent="0.35">
      <c r="B30" t="s">
        <v>524</v>
      </c>
      <c r="C30" s="3" t="str">
        <f t="shared" si="6"/>
        <v>`数量格差コード` TEXT CHARACTER SET utf8 COLLATE utf8_general_ci NULL ,</v>
      </c>
    </row>
    <row r="31" spans="2:14" x14ac:dyDescent="0.35">
      <c r="B31" t="s">
        <v>535</v>
      </c>
      <c r="C31" s="3" t="str">
        <f t="shared" ref="C31" si="7">"`"&amp;B31&amp;"` TEXT CHARACTER SET utf8 COLLATE utf8_general_ci NULL ,"</f>
        <v>`URL` TEXT CHARACTER SET utf8 COLLATE utf8_general_ci NULL ,</v>
      </c>
    </row>
    <row r="32" spans="2:14" x14ac:dyDescent="0.35">
      <c r="B32" t="s">
        <v>536</v>
      </c>
      <c r="C32" s="3" t="str">
        <f t="shared" ref="C32" si="8">"`"&amp;B32&amp;"` VARCHAR(10) CHARACTER SET utf8 COLLATE utf8_general_ci NULL ,"</f>
        <v>`担当` VARCHAR(10) CHARACTER SET utf8 COLLATE utf8_general_ci NULL ,</v>
      </c>
    </row>
    <row r="33" spans="2:3" x14ac:dyDescent="0.35">
      <c r="B33" t="s">
        <v>537</v>
      </c>
      <c r="C33" s="3" t="str">
        <f t="shared" ref="C33" si="9">"`"&amp;B33&amp;"` TEXT CHARACTER SET utf8 COLLATE utf8_general_ci NULL ,"</f>
        <v>`納入場所` TEXT CHARACTER SET utf8 COLLATE utf8_general_ci NULL ,</v>
      </c>
    </row>
    <row r="34" spans="2:3" x14ac:dyDescent="0.35">
      <c r="B34" t="s">
        <v>538</v>
      </c>
      <c r="C34" s="3" t="str">
        <f>"`"&amp;B34&amp;"` TINYINT(1) NOT NULL DEFAULT '0' ,"</f>
        <v>`使用停止フラグ` TINYINT(1) NOT NULL DEFAULT '0' ,</v>
      </c>
    </row>
    <row r="35" spans="2:3" x14ac:dyDescent="0.35">
      <c r="B35" t="s">
        <v>59</v>
      </c>
      <c r="C35" s="3" t="str">
        <f>"`"&amp;B35&amp;"` TINYINT(1) NOT NULL DEFAULT '0' ,"</f>
        <v>`削除フラグ` TINYINT(1) NOT NULL DEFAULT '0' ,</v>
      </c>
    </row>
    <row r="36" spans="2:3" x14ac:dyDescent="0.35">
      <c r="B36" s="7" t="s">
        <v>56</v>
      </c>
      <c r="C36" s="3" t="str">
        <f>"`"&amp;B36&amp;"` DATETIME NULL ,"</f>
        <v>`create_at` DATETIME NULL ,</v>
      </c>
    </row>
    <row r="37" spans="2:3" x14ac:dyDescent="0.35">
      <c r="B37" s="7" t="s">
        <v>57</v>
      </c>
      <c r="C37" s="3" t="str">
        <f>"`"&amp;B37&amp;"` TIMESTAMP on update CURRENT_TIMESTAMP NOT NULL DEFAULT CURRENT_TIMESTAMP ,"</f>
        <v>`update_at` TIMESTAMP on update CURRENT_TIMESTAMP NOT NULL DEFAULT CURRENT_TIMESTAMP ,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469A-A8AF-4F4D-B849-B2D4492B5594}">
  <dimension ref="B2:E9"/>
  <sheetViews>
    <sheetView tabSelected="1" workbookViewId="0">
      <selection activeCell="H10" sqref="H10"/>
    </sheetView>
  </sheetViews>
  <sheetFormatPr defaultRowHeight="13.3" x14ac:dyDescent="0.35"/>
  <sheetData>
    <row r="2" spans="2:5" x14ac:dyDescent="0.35">
      <c r="B2" t="s">
        <v>554</v>
      </c>
      <c r="D2" t="s">
        <v>555</v>
      </c>
    </row>
    <row r="4" spans="2:5" x14ac:dyDescent="0.35">
      <c r="B4" t="s">
        <v>415</v>
      </c>
      <c r="D4" t="s">
        <v>415</v>
      </c>
      <c r="E4" t="s">
        <v>211</v>
      </c>
    </row>
    <row r="5" spans="2:5" x14ac:dyDescent="0.35">
      <c r="B5" t="s">
        <v>556</v>
      </c>
      <c r="D5" t="s">
        <v>415</v>
      </c>
      <c r="E5" t="s">
        <v>478</v>
      </c>
    </row>
    <row r="6" spans="2:5" x14ac:dyDescent="0.35">
      <c r="D6" t="s">
        <v>415</v>
      </c>
      <c r="E6" t="s">
        <v>325</v>
      </c>
    </row>
    <row r="7" spans="2:5" x14ac:dyDescent="0.35">
      <c r="D7" t="s">
        <v>415</v>
      </c>
      <c r="E7" t="s">
        <v>479</v>
      </c>
    </row>
    <row r="8" spans="2:5" x14ac:dyDescent="0.35">
      <c r="D8" t="s">
        <v>556</v>
      </c>
      <c r="E8" t="s">
        <v>557</v>
      </c>
    </row>
    <row r="9" spans="2:5" x14ac:dyDescent="0.35">
      <c r="D9" t="s">
        <v>556</v>
      </c>
      <c r="E9" t="s">
        <v>558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219E-7599-4509-BE9C-63559D9A59E3}">
  <dimension ref="A1:U131"/>
  <sheetViews>
    <sheetView zoomScale="70" zoomScaleNormal="70" workbookViewId="0">
      <pane ySplit="2" topLeftCell="A68" activePane="bottomLeft" state="frozen"/>
      <selection activeCell="A50" sqref="A50:B143"/>
      <selection pane="bottomLeft" activeCell="B2" sqref="B2:B131"/>
    </sheetView>
  </sheetViews>
  <sheetFormatPr defaultRowHeight="13.3" x14ac:dyDescent="0.35"/>
  <cols>
    <col min="3" max="3" width="33.140625" customWidth="1"/>
    <col min="4" max="4" width="34.640625" customWidth="1"/>
    <col min="5" max="5" width="26.42578125" customWidth="1"/>
    <col min="6" max="6" width="14" customWidth="1"/>
    <col min="7" max="9" width="7.85546875" bestFit="1" customWidth="1"/>
    <col min="10" max="10" width="6.85546875" bestFit="1" customWidth="1"/>
    <col min="11" max="12" width="11" customWidth="1"/>
    <col min="13" max="15" width="8.28515625" customWidth="1"/>
    <col min="17" max="17" width="9.35546875" customWidth="1"/>
  </cols>
  <sheetData>
    <row r="1" spans="1:21" x14ac:dyDescent="0.35">
      <c r="A1" t="s">
        <v>543</v>
      </c>
    </row>
    <row r="2" spans="1:21" x14ac:dyDescent="0.35">
      <c r="A2" t="s">
        <v>414</v>
      </c>
      <c r="B2" t="s">
        <v>477</v>
      </c>
      <c r="C2" t="s">
        <v>206</v>
      </c>
      <c r="D2" t="s">
        <v>207</v>
      </c>
      <c r="E2" t="s">
        <v>209</v>
      </c>
      <c r="F2" t="s">
        <v>490</v>
      </c>
      <c r="G2" t="s">
        <v>491</v>
      </c>
      <c r="H2" t="s">
        <v>502</v>
      </c>
      <c r="I2" t="s">
        <v>503</v>
      </c>
      <c r="J2" t="s">
        <v>470</v>
      </c>
      <c r="K2" t="s">
        <v>418</v>
      </c>
      <c r="L2" t="s">
        <v>419</v>
      </c>
      <c r="M2" t="s">
        <v>409</v>
      </c>
      <c r="N2" t="s">
        <v>411</v>
      </c>
      <c r="O2" t="s">
        <v>413</v>
      </c>
      <c r="P2" t="s">
        <v>208</v>
      </c>
      <c r="Q2" t="s">
        <v>476</v>
      </c>
      <c r="R2" t="s">
        <v>210</v>
      </c>
      <c r="S2" t="s">
        <v>534</v>
      </c>
      <c r="T2" t="s">
        <v>417</v>
      </c>
    </row>
    <row r="3" spans="1:21" x14ac:dyDescent="0.35">
      <c r="A3" t="s">
        <v>415</v>
      </c>
      <c r="B3" t="s">
        <v>211</v>
      </c>
      <c r="C3" t="s">
        <v>211</v>
      </c>
      <c r="D3" t="s">
        <v>212</v>
      </c>
      <c r="E3" t="s">
        <v>213</v>
      </c>
      <c r="F3" t="s">
        <v>492</v>
      </c>
      <c r="K3" t="s">
        <v>496</v>
      </c>
      <c r="L3" t="s">
        <v>474</v>
      </c>
      <c r="M3">
        <v>220</v>
      </c>
      <c r="N3" t="s">
        <v>421</v>
      </c>
      <c r="O3" t="s">
        <v>422</v>
      </c>
      <c r="P3">
        <v>67</v>
      </c>
      <c r="Q3" t="s">
        <v>221</v>
      </c>
      <c r="R3" t="s">
        <v>188</v>
      </c>
      <c r="S3">
        <v>341230</v>
      </c>
      <c r="U3" t="str" cm="1">
        <f t="array" ref="U3">"INSERT INTO `"&amp;$A$1&amp;"`(`"&amp;$A$2&amp;"`"&amp;_xlfn.CONCAT(",`"&amp;$B$2:$T$2&amp;"`")&amp;") VALUES ('"&amp;A3&amp;"'"&amp;_xlfn.CONCAT(",'"&amp;B3:T3&amp;"'")&amp;");"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('倉庫資材','段ボール','段ボール','220ｘ220ｘ110 ','K5W','K5W','','','','','角','mm','220','220','110 ','67','中3日','㈱イツワ','341230','');</v>
      </c>
    </row>
    <row r="4" spans="1:21" x14ac:dyDescent="0.35">
      <c r="A4" t="s">
        <v>415</v>
      </c>
      <c r="B4" t="s">
        <v>211</v>
      </c>
      <c r="C4" t="s">
        <v>211</v>
      </c>
      <c r="D4" t="s">
        <v>214</v>
      </c>
      <c r="E4" t="s">
        <v>213</v>
      </c>
      <c r="F4" t="s">
        <v>492</v>
      </c>
      <c r="K4" t="s">
        <v>496</v>
      </c>
      <c r="L4" t="s">
        <v>474</v>
      </c>
      <c r="M4" t="s">
        <v>423</v>
      </c>
      <c r="N4" t="s">
        <v>424</v>
      </c>
      <c r="O4" t="s">
        <v>421</v>
      </c>
      <c r="P4">
        <v>134</v>
      </c>
      <c r="Q4" t="s">
        <v>221</v>
      </c>
      <c r="R4" t="s">
        <v>188</v>
      </c>
      <c r="S4">
        <v>341230</v>
      </c>
      <c r="U4" t="str" cm="1">
        <f t="array" ref="U4">"INSERT INTO `"&amp;$A$1&amp;"`(`"&amp;$A$2&amp;"`"&amp;_xlfn.CONCAT(",`"&amp;$B$2:$T$2&amp;"`")&amp;") VALUES ('"&amp;A4&amp;"'"&amp;_xlfn.CONCAT(",'"&amp;B4:T4&amp;"'")&amp;");"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('倉庫資材','段ボール','段ボール','280ｘ210ｘ220','K5W','K5W','','','','','角','mm','280','210','220','134','中3日','㈱イツワ','341230','');</v>
      </c>
    </row>
    <row r="5" spans="1:21" x14ac:dyDescent="0.35">
      <c r="A5" t="s">
        <v>415</v>
      </c>
      <c r="B5" t="s">
        <v>211</v>
      </c>
      <c r="C5" t="s">
        <v>211</v>
      </c>
      <c r="D5" t="s">
        <v>215</v>
      </c>
      <c r="E5" t="s">
        <v>213</v>
      </c>
      <c r="F5" t="s">
        <v>492</v>
      </c>
      <c r="K5" t="s">
        <v>496</v>
      </c>
      <c r="L5" t="s">
        <v>474</v>
      </c>
      <c r="M5" t="s">
        <v>423</v>
      </c>
      <c r="N5" t="s">
        <v>423</v>
      </c>
      <c r="O5" t="s">
        <v>425</v>
      </c>
      <c r="P5">
        <v>106</v>
      </c>
      <c r="Q5" t="s">
        <v>221</v>
      </c>
      <c r="R5" t="s">
        <v>188</v>
      </c>
      <c r="S5">
        <v>341230</v>
      </c>
      <c r="U5" t="str" cm="1">
        <f t="array" ref="U5">"INSERT INTO `"&amp;$A$1&amp;"`(`"&amp;$A$2&amp;"`"&amp;_xlfn.CONCAT(",`"&amp;$B$2:$T$2&amp;"`")&amp;") VALUES ('"&amp;A5&amp;"'"&amp;_xlfn.CONCAT(",'"&amp;B5:T5&amp;"'")&amp;");"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('倉庫資材','段ボール','段ボール','280ｘ280ｘ160','K5W','K5W','','','','','角','mm','280','280','160','106','中3日','㈱イツワ','341230','');</v>
      </c>
    </row>
    <row r="6" spans="1:21" x14ac:dyDescent="0.35">
      <c r="A6" t="s">
        <v>415</v>
      </c>
      <c r="B6" t="s">
        <v>211</v>
      </c>
      <c r="C6" t="s">
        <v>211</v>
      </c>
      <c r="D6" t="s">
        <v>216</v>
      </c>
      <c r="E6" t="s">
        <v>213</v>
      </c>
      <c r="F6" t="s">
        <v>492</v>
      </c>
      <c r="K6" t="s">
        <v>496</v>
      </c>
      <c r="L6" t="s">
        <v>474</v>
      </c>
      <c r="M6" t="s">
        <v>423</v>
      </c>
      <c r="N6">
        <v>280</v>
      </c>
      <c r="O6" t="s">
        <v>423</v>
      </c>
      <c r="P6">
        <v>149</v>
      </c>
      <c r="Q6" t="s">
        <v>221</v>
      </c>
      <c r="R6" t="s">
        <v>188</v>
      </c>
      <c r="S6">
        <v>341230</v>
      </c>
      <c r="U6" t="str" cm="1">
        <f t="array" ref="U6">"INSERT INTO `"&amp;$A$1&amp;"`(`"&amp;$A$2&amp;"`"&amp;_xlfn.CONCAT(",`"&amp;$B$2:$T$2&amp;"`")&amp;") VALUES ('"&amp;A6&amp;"'"&amp;_xlfn.CONCAT(",'"&amp;B6:T6&amp;"'")&amp;");"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('倉庫資材','段ボール','段ボール','280ｘ280ｘ280','K5W','K5W','','','','','角','mm','280','280','280','149','中3日','㈱イツワ','341230','');</v>
      </c>
    </row>
    <row r="7" spans="1:21" x14ac:dyDescent="0.35">
      <c r="A7" t="s">
        <v>415</v>
      </c>
      <c r="B7" t="s">
        <v>211</v>
      </c>
      <c r="C7" t="s">
        <v>211</v>
      </c>
      <c r="D7" t="s">
        <v>217</v>
      </c>
      <c r="E7" t="s">
        <v>213</v>
      </c>
      <c r="F7" t="s">
        <v>492</v>
      </c>
      <c r="K7" t="s">
        <v>496</v>
      </c>
      <c r="L7" t="s">
        <v>474</v>
      </c>
      <c r="M7" t="s">
        <v>426</v>
      </c>
      <c r="N7" t="s">
        <v>423</v>
      </c>
      <c r="O7" t="s">
        <v>427</v>
      </c>
      <c r="P7">
        <v>183</v>
      </c>
      <c r="Q7" t="s">
        <v>221</v>
      </c>
      <c r="R7" t="s">
        <v>188</v>
      </c>
      <c r="S7">
        <v>341230</v>
      </c>
      <c r="U7" t="str" cm="1">
        <f t="array" ref="U7">"INSERT INTO `"&amp;$A$1&amp;"`(`"&amp;$A$2&amp;"`"&amp;_xlfn.CONCAT(",`"&amp;$B$2:$T$2&amp;"`")&amp;") VALUES ('"&amp;A7&amp;"'"&amp;_xlfn.CONCAT(",'"&amp;B7:T7&amp;"'")&amp;");"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('倉庫資材','段ボール','段ボール','300ｘ280ｘ230','K5W','K5W','','','','','角','mm','300','280','230','183','中3日','㈱イツワ','341230','');</v>
      </c>
    </row>
    <row r="8" spans="1:21" x14ac:dyDescent="0.35">
      <c r="A8" t="s">
        <v>415</v>
      </c>
      <c r="B8" t="s">
        <v>211</v>
      </c>
      <c r="C8" t="s">
        <v>211</v>
      </c>
      <c r="D8" t="s">
        <v>218</v>
      </c>
      <c r="E8" t="s">
        <v>213</v>
      </c>
      <c r="F8" t="s">
        <v>492</v>
      </c>
      <c r="K8" t="s">
        <v>496</v>
      </c>
      <c r="L8" t="s">
        <v>474</v>
      </c>
      <c r="M8" t="s">
        <v>428</v>
      </c>
      <c r="N8" t="s">
        <v>428</v>
      </c>
      <c r="O8" t="s">
        <v>429</v>
      </c>
      <c r="P8">
        <v>144</v>
      </c>
      <c r="Q8" t="s">
        <v>221</v>
      </c>
      <c r="R8" t="s">
        <v>188</v>
      </c>
      <c r="S8">
        <v>341230</v>
      </c>
      <c r="U8" t="str" cm="1">
        <f t="array" ref="U8">"INSERT INTO `"&amp;$A$1&amp;"`(`"&amp;$A$2&amp;"`"&amp;_xlfn.CONCAT(",`"&amp;$B$2:$T$2&amp;"`")&amp;") VALUES ('"&amp;A8&amp;"'"&amp;_xlfn.CONCAT(",'"&amp;B8:T8&amp;"'")&amp;");"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('倉庫資材','段ボール','段ボール','340x340x120','K5W','K5W','','','','','角','mm','340','340','120','144','中3日','㈱イツワ','341230','');</v>
      </c>
    </row>
    <row r="9" spans="1:21" x14ac:dyDescent="0.35">
      <c r="A9" t="s">
        <v>415</v>
      </c>
      <c r="B9" t="s">
        <v>211</v>
      </c>
      <c r="C9" t="s">
        <v>219</v>
      </c>
      <c r="D9" t="s">
        <v>220</v>
      </c>
      <c r="E9" t="s">
        <v>213</v>
      </c>
      <c r="F9" t="s">
        <v>492</v>
      </c>
      <c r="K9" t="s">
        <v>496</v>
      </c>
      <c r="L9" t="s">
        <v>474</v>
      </c>
      <c r="M9">
        <v>340</v>
      </c>
      <c r="N9">
        <v>340</v>
      </c>
      <c r="O9">
        <v>360</v>
      </c>
      <c r="P9">
        <v>165</v>
      </c>
      <c r="Q9" t="s">
        <v>221</v>
      </c>
      <c r="R9" t="s">
        <v>188</v>
      </c>
      <c r="S9">
        <v>341230</v>
      </c>
      <c r="U9" t="str" cm="1">
        <f t="array" ref="U9">"INSERT INTO `"&amp;$A$1&amp;"`(`"&amp;$A$2&amp;"`"&amp;_xlfn.CONCAT(",`"&amp;$B$2:$T$2&amp;"`")&amp;") VALUES ('"&amp;A9&amp;"'"&amp;_xlfn.CONCAT(",'"&amp;B9:T9&amp;"'")&amp;");"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('倉庫資材','段ボール','段ボール','340X340X360','K5W','K5W','','','','','角','mm','340','340','360','165','中3日','㈱イツワ','341230','');</v>
      </c>
    </row>
    <row r="10" spans="1:21" x14ac:dyDescent="0.35">
      <c r="A10" t="s">
        <v>415</v>
      </c>
      <c r="B10" t="s">
        <v>211</v>
      </c>
      <c r="C10" t="s">
        <v>211</v>
      </c>
      <c r="D10" t="s">
        <v>222</v>
      </c>
      <c r="E10" t="s">
        <v>213</v>
      </c>
      <c r="F10" t="s">
        <v>492</v>
      </c>
      <c r="K10" t="s">
        <v>496</v>
      </c>
      <c r="L10" t="s">
        <v>474</v>
      </c>
      <c r="M10" t="s">
        <v>430</v>
      </c>
      <c r="N10" t="s">
        <v>426</v>
      </c>
      <c r="O10" t="s">
        <v>431</v>
      </c>
      <c r="P10">
        <v>190</v>
      </c>
      <c r="Q10" t="s">
        <v>221</v>
      </c>
      <c r="R10" t="s">
        <v>188</v>
      </c>
      <c r="S10">
        <v>341230</v>
      </c>
      <c r="U10" t="str" cm="1">
        <f t="array" ref="U10">"INSERT INTO `"&amp;$A$1&amp;"`(`"&amp;$A$2&amp;"`"&amp;_xlfn.CONCAT(",`"&amp;$B$2:$T$2&amp;"`")&amp;") VALUES ('"&amp;A10&amp;"'"&amp;_xlfn.CONCAT(",'"&amp;B10:T10&amp;"'")&amp;");"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('倉庫資材','段ボール','段ボール','370ｘ300ｘ250','K5W','K5W','','','','','角','mm','370','300','250','190','中3日','㈱イツワ','341230','');</v>
      </c>
    </row>
    <row r="11" spans="1:21" x14ac:dyDescent="0.35">
      <c r="A11" t="s">
        <v>415</v>
      </c>
      <c r="B11" t="s">
        <v>211</v>
      </c>
      <c r="C11" t="s">
        <v>211</v>
      </c>
      <c r="D11" t="s">
        <v>223</v>
      </c>
      <c r="E11" t="s">
        <v>213</v>
      </c>
      <c r="F11" t="s">
        <v>492</v>
      </c>
      <c r="K11" t="s">
        <v>496</v>
      </c>
      <c r="L11" t="s">
        <v>474</v>
      </c>
      <c r="M11" t="s">
        <v>432</v>
      </c>
      <c r="N11" t="s">
        <v>432</v>
      </c>
      <c r="O11" t="s">
        <v>433</v>
      </c>
      <c r="P11">
        <v>242</v>
      </c>
      <c r="Q11" t="s">
        <v>221</v>
      </c>
      <c r="R11" t="s">
        <v>188</v>
      </c>
      <c r="S11">
        <v>341230</v>
      </c>
      <c r="U11" t="str" cm="1">
        <f t="array" ref="U11">"INSERT INTO `"&amp;$A$1&amp;"`(`"&amp;$A$2&amp;"`"&amp;_xlfn.CONCAT(",`"&amp;$B$2:$T$2&amp;"`")&amp;") VALUES ('"&amp;A11&amp;"'"&amp;_xlfn.CONCAT(",'"&amp;B11:T11&amp;"'")&amp;");"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('倉庫資材','段ボール','段ボール','410x410x310','K5W','K5W','','','','','角','mm','410','410','310','242','中3日','㈱イツワ','341230','');</v>
      </c>
    </row>
    <row r="12" spans="1:21" x14ac:dyDescent="0.35">
      <c r="A12" t="s">
        <v>415</v>
      </c>
      <c r="B12" t="s">
        <v>211</v>
      </c>
      <c r="C12" t="s">
        <v>211</v>
      </c>
      <c r="D12" t="s">
        <v>224</v>
      </c>
      <c r="E12" t="s">
        <v>213</v>
      </c>
      <c r="F12" t="s">
        <v>492</v>
      </c>
      <c r="K12" t="s">
        <v>496</v>
      </c>
      <c r="L12" t="s">
        <v>474</v>
      </c>
      <c r="M12" t="s">
        <v>434</v>
      </c>
      <c r="N12" t="s">
        <v>434</v>
      </c>
      <c r="O12" t="s">
        <v>435</v>
      </c>
      <c r="P12">
        <v>190</v>
      </c>
      <c r="Q12" t="s">
        <v>221</v>
      </c>
      <c r="R12" t="s">
        <v>188</v>
      </c>
      <c r="S12">
        <v>341230</v>
      </c>
      <c r="U12" t="str" cm="1">
        <f t="array" ref="U12">"INSERT INTO `"&amp;$A$1&amp;"`(`"&amp;$A$2&amp;"`"&amp;_xlfn.CONCAT(",`"&amp;$B$2:$T$2&amp;"`")&amp;") VALUES ('"&amp;A12&amp;"'"&amp;_xlfn.CONCAT(",'"&amp;B12:T12&amp;"'")&amp;");"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('倉庫資材','段ボール','段ボール','420x420x110','K5W','K5W','','','','','角','mm','420','420','110','190','中3日','㈱イツワ','341230','');</v>
      </c>
    </row>
    <row r="13" spans="1:21" x14ac:dyDescent="0.35">
      <c r="A13" t="s">
        <v>415</v>
      </c>
      <c r="B13" t="s">
        <v>211</v>
      </c>
      <c r="C13" t="s">
        <v>211</v>
      </c>
      <c r="D13" t="s">
        <v>225</v>
      </c>
      <c r="E13" t="s">
        <v>213</v>
      </c>
      <c r="F13" t="s">
        <v>492</v>
      </c>
      <c r="K13" t="s">
        <v>496</v>
      </c>
      <c r="L13" t="s">
        <v>474</v>
      </c>
      <c r="M13" t="s">
        <v>434</v>
      </c>
      <c r="N13" t="s">
        <v>434</v>
      </c>
      <c r="O13" t="s">
        <v>436</v>
      </c>
      <c r="P13">
        <v>208</v>
      </c>
      <c r="Q13" t="s">
        <v>221</v>
      </c>
      <c r="R13" t="s">
        <v>188</v>
      </c>
      <c r="S13">
        <v>341230</v>
      </c>
      <c r="U13" t="str" cm="1">
        <f t="array" ref="U13">"INSERT INTO `"&amp;$A$1&amp;"`(`"&amp;$A$2&amp;"`"&amp;_xlfn.CONCAT(",`"&amp;$B$2:$T$2&amp;"`")&amp;") VALUES ('"&amp;A13&amp;"'"&amp;_xlfn.CONCAT(",'"&amp;B13:T13&amp;"'")&amp;");"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('倉庫資材','段ボール','段ボール','420x420x150','K5W','K5W','','','','','角','mm','420','420','150','208','中3日','㈱イツワ','341230','');</v>
      </c>
    </row>
    <row r="14" spans="1:21" x14ac:dyDescent="0.35">
      <c r="A14" t="s">
        <v>415</v>
      </c>
      <c r="B14" t="s">
        <v>211</v>
      </c>
      <c r="C14" t="s">
        <v>211</v>
      </c>
      <c r="D14" t="s">
        <v>226</v>
      </c>
      <c r="E14" t="s">
        <v>227</v>
      </c>
      <c r="F14" t="s">
        <v>494</v>
      </c>
      <c r="K14" t="s">
        <v>496</v>
      </c>
      <c r="L14" t="s">
        <v>474</v>
      </c>
      <c r="M14" t="s">
        <v>437</v>
      </c>
      <c r="N14" t="s">
        <v>437</v>
      </c>
      <c r="O14">
        <v>20</v>
      </c>
      <c r="P14">
        <v>308</v>
      </c>
      <c r="Q14" t="s">
        <v>228</v>
      </c>
      <c r="R14" t="s">
        <v>188</v>
      </c>
      <c r="S14">
        <v>341230</v>
      </c>
      <c r="U14" t="str" cm="1">
        <f t="array" ref="U14">"INSERT INTO `"&amp;$A$1&amp;"`(`"&amp;$A$2&amp;"`"&amp;_xlfn.CONCAT(",`"&amp;$B$2:$T$2&amp;"`")&amp;") VALUES ('"&amp;A14&amp;"'"&amp;_xlfn.CONCAT(",'"&amp;B14:T14&amp;"'")&amp;");"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('倉庫資材','段ボール','段ボール','500ｘ500ｘ20ｔ','S-8内装箱','S-8','','','','','角','mm','500','500','20','308','1週間','㈱イツワ','341230','');</v>
      </c>
    </row>
    <row r="15" spans="1:21" x14ac:dyDescent="0.35">
      <c r="A15" t="s">
        <v>415</v>
      </c>
      <c r="B15" t="s">
        <v>211</v>
      </c>
      <c r="C15" t="s">
        <v>211</v>
      </c>
      <c r="D15" t="s">
        <v>229</v>
      </c>
      <c r="E15" t="s">
        <v>227</v>
      </c>
      <c r="F15" t="s">
        <v>494</v>
      </c>
      <c r="K15" t="s">
        <v>496</v>
      </c>
      <c r="L15" t="s">
        <v>474</v>
      </c>
      <c r="M15" t="s">
        <v>437</v>
      </c>
      <c r="N15" t="s">
        <v>437</v>
      </c>
      <c r="O15">
        <v>30</v>
      </c>
      <c r="P15">
        <v>320</v>
      </c>
      <c r="Q15" t="s">
        <v>228</v>
      </c>
      <c r="R15" t="s">
        <v>188</v>
      </c>
      <c r="S15">
        <v>341230</v>
      </c>
      <c r="U15" t="str" cm="1">
        <f t="array" ref="U15">"INSERT INTO `"&amp;$A$1&amp;"`(`"&amp;$A$2&amp;"`"&amp;_xlfn.CONCAT(",`"&amp;$B$2:$T$2&amp;"`")&amp;") VALUES ('"&amp;A15&amp;"'"&amp;_xlfn.CONCAT(",'"&amp;B15:T15&amp;"'")&amp;");"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('倉庫資材','段ボール','段ボール','500ｘ500ｘ30ｔ','S-8内装箱','S-8','','','','','角','mm','500','500','30','320','1週間','㈱イツワ','341230','');</v>
      </c>
    </row>
    <row r="16" spans="1:21" x14ac:dyDescent="0.35">
      <c r="A16" t="s">
        <v>415</v>
      </c>
      <c r="B16" t="s">
        <v>211</v>
      </c>
      <c r="C16" t="s">
        <v>211</v>
      </c>
      <c r="D16" t="s">
        <v>230</v>
      </c>
      <c r="E16" t="s">
        <v>227</v>
      </c>
      <c r="F16" t="s">
        <v>494</v>
      </c>
      <c r="K16" t="s">
        <v>496</v>
      </c>
      <c r="L16" t="s">
        <v>474</v>
      </c>
      <c r="M16" t="s">
        <v>437</v>
      </c>
      <c r="N16" t="s">
        <v>437</v>
      </c>
      <c r="O16">
        <v>50</v>
      </c>
      <c r="P16">
        <v>338</v>
      </c>
      <c r="Q16" t="s">
        <v>228</v>
      </c>
      <c r="R16" t="s">
        <v>188</v>
      </c>
      <c r="S16">
        <v>341230</v>
      </c>
      <c r="U16" t="str" cm="1">
        <f t="array" ref="U16">"INSERT INTO `"&amp;$A$1&amp;"`(`"&amp;$A$2&amp;"`"&amp;_xlfn.CONCAT(",`"&amp;$B$2:$T$2&amp;"`")&amp;") VALUES ('"&amp;A16&amp;"'"&amp;_xlfn.CONCAT(",'"&amp;B16:T16&amp;"'")&amp;");"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('倉庫資材','段ボール','段ボール','500ｘ500ｘ50ｔ','S-8内装箱','S-8','','','','','角','mm','500','500','50','338','1週間','㈱イツワ','341230','');</v>
      </c>
    </row>
    <row r="17" spans="1:21" x14ac:dyDescent="0.35">
      <c r="A17" t="s">
        <v>415</v>
      </c>
      <c r="B17" t="s">
        <v>211</v>
      </c>
      <c r="C17" t="s">
        <v>211</v>
      </c>
      <c r="D17" t="s">
        <v>231</v>
      </c>
      <c r="E17" t="s">
        <v>227</v>
      </c>
      <c r="F17" t="s">
        <v>494</v>
      </c>
      <c r="K17" t="s">
        <v>496</v>
      </c>
      <c r="L17" t="s">
        <v>474</v>
      </c>
      <c r="M17" t="s">
        <v>437</v>
      </c>
      <c r="N17" t="s">
        <v>437</v>
      </c>
      <c r="O17">
        <v>70</v>
      </c>
      <c r="P17">
        <v>374</v>
      </c>
      <c r="Q17" t="s">
        <v>228</v>
      </c>
      <c r="R17" t="s">
        <v>188</v>
      </c>
      <c r="S17">
        <v>341230</v>
      </c>
      <c r="U17" t="str" cm="1">
        <f t="array" ref="U17">"INSERT INTO `"&amp;$A$1&amp;"`(`"&amp;$A$2&amp;"`"&amp;_xlfn.CONCAT(",`"&amp;$B$2:$T$2&amp;"`")&amp;") VALUES ('"&amp;A17&amp;"'"&amp;_xlfn.CONCAT(",'"&amp;B17:T17&amp;"'")&amp;");"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('倉庫資材','段ボール','段ボール','500ｘ500ｘ70ｔ','S-8内装箱','S-8','','','','','角','mm','500','500','70','374','1週間','㈱イツワ','341230','');</v>
      </c>
    </row>
    <row r="18" spans="1:21" x14ac:dyDescent="0.35">
      <c r="A18" t="s">
        <v>415</v>
      </c>
      <c r="B18" t="s">
        <v>211</v>
      </c>
      <c r="C18" t="s">
        <v>211</v>
      </c>
      <c r="D18" t="s">
        <v>232</v>
      </c>
      <c r="E18" t="s">
        <v>213</v>
      </c>
      <c r="F18" t="s">
        <v>213</v>
      </c>
      <c r="G18" t="s">
        <v>232</v>
      </c>
      <c r="P18">
        <v>148</v>
      </c>
      <c r="Q18" t="s">
        <v>221</v>
      </c>
      <c r="R18" t="s">
        <v>188</v>
      </c>
      <c r="S18">
        <v>341230</v>
      </c>
      <c r="U18" t="str" cm="1">
        <f t="array" ref="U18">"INSERT INTO `"&amp;$A$1&amp;"`(`"&amp;$A$2&amp;"`"&amp;_xlfn.CONCAT(",`"&amp;$B$2:$T$2&amp;"`")&amp;") VALUES ('"&amp;A18&amp;"'"&amp;_xlfn.CONCAT(",'"&amp;B18:T18&amp;"'")&amp;");"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('倉庫資材','段ボール','段ボール','NO.2','K5W','K5W','NO.2','','','','','','','','','148','中3日','㈱イツワ','341230','');</v>
      </c>
    </row>
    <row r="19" spans="1:21" x14ac:dyDescent="0.35">
      <c r="A19" t="s">
        <v>415</v>
      </c>
      <c r="B19" t="s">
        <v>211</v>
      </c>
      <c r="C19" t="s">
        <v>211</v>
      </c>
      <c r="D19" t="s">
        <v>233</v>
      </c>
      <c r="E19" t="s">
        <v>213</v>
      </c>
      <c r="F19" t="s">
        <v>213</v>
      </c>
      <c r="G19" t="s">
        <v>233</v>
      </c>
      <c r="P19">
        <v>203</v>
      </c>
      <c r="Q19" t="s">
        <v>221</v>
      </c>
      <c r="R19" t="s">
        <v>188</v>
      </c>
      <c r="S19">
        <v>341230</v>
      </c>
      <c r="U19" t="str" cm="1">
        <f t="array" ref="U19">"INSERT INTO `"&amp;$A$1&amp;"`(`"&amp;$A$2&amp;"`"&amp;_xlfn.CONCAT(",`"&amp;$B$2:$T$2&amp;"`")&amp;") VALUES ('"&amp;A19&amp;"'"&amp;_xlfn.CONCAT(",'"&amp;B19:T19&amp;"'")&amp;");"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('倉庫資材','段ボール','段ボール','NO.4','K5W','K5W','NO.4','','','','','','','','','203','中3日','㈱イツワ','341230','');</v>
      </c>
    </row>
    <row r="20" spans="1:21" x14ac:dyDescent="0.35">
      <c r="A20" t="s">
        <v>415</v>
      </c>
      <c r="B20" t="s">
        <v>211</v>
      </c>
      <c r="C20" t="s">
        <v>234</v>
      </c>
      <c r="D20" t="s">
        <v>235</v>
      </c>
      <c r="E20" t="s">
        <v>236</v>
      </c>
      <c r="F20" t="s">
        <v>492</v>
      </c>
      <c r="K20" t="s">
        <v>496</v>
      </c>
      <c r="L20" t="s">
        <v>474</v>
      </c>
      <c r="M20" t="s">
        <v>423</v>
      </c>
      <c r="N20" t="s">
        <v>424</v>
      </c>
      <c r="P20">
        <v>26</v>
      </c>
      <c r="Q20" t="s">
        <v>221</v>
      </c>
      <c r="R20" t="s">
        <v>188</v>
      </c>
      <c r="S20">
        <v>341230</v>
      </c>
      <c r="U20" t="str" cm="1">
        <f t="array" ref="U20">"INSERT INTO `"&amp;$A$1&amp;"`(`"&amp;$A$2&amp;"`"&amp;_xlfn.CONCAT(",`"&amp;$B$2:$T$2&amp;"`")&amp;") VALUES ('"&amp;A20&amp;"'"&amp;_xlfn.CONCAT(",'"&amp;B20:T20&amp;"'")&amp;");"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('倉庫資材','段ボール','段ボールパット','280ｘ210','K5Wパット','K5W','','','','','角','mm','280','210','','26','中3日','㈱イツワ','341230','');</v>
      </c>
    </row>
    <row r="21" spans="1:21" x14ac:dyDescent="0.35">
      <c r="A21" t="s">
        <v>415</v>
      </c>
      <c r="B21" t="s">
        <v>211</v>
      </c>
      <c r="C21" t="s">
        <v>234</v>
      </c>
      <c r="D21" t="s">
        <v>237</v>
      </c>
      <c r="E21" t="s">
        <v>236</v>
      </c>
      <c r="F21" t="s">
        <v>492</v>
      </c>
      <c r="K21" t="s">
        <v>496</v>
      </c>
      <c r="L21" t="s">
        <v>474</v>
      </c>
      <c r="M21" t="s">
        <v>426</v>
      </c>
      <c r="N21" t="s">
        <v>423</v>
      </c>
      <c r="P21">
        <v>46</v>
      </c>
      <c r="Q21" t="s">
        <v>221</v>
      </c>
      <c r="R21" t="s">
        <v>188</v>
      </c>
      <c r="S21">
        <v>341230</v>
      </c>
      <c r="U21" t="str" cm="1">
        <f t="array" ref="U21">"INSERT INTO `"&amp;$A$1&amp;"`(`"&amp;$A$2&amp;"`"&amp;_xlfn.CONCAT(",`"&amp;$B$2:$T$2&amp;"`")&amp;") VALUES ('"&amp;A21&amp;"'"&amp;_xlfn.CONCAT(",'"&amp;B21:T21&amp;"'")&amp;");"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('倉庫資材','段ボール','段ボールパット','300ｘ280','K5Wパット','K5W','','','','','角','mm','300','280','','46','中3日','㈱イツワ','341230','');</v>
      </c>
    </row>
    <row r="22" spans="1:21" x14ac:dyDescent="0.35">
      <c r="A22" t="s">
        <v>415</v>
      </c>
      <c r="B22" t="s">
        <v>211</v>
      </c>
      <c r="C22" t="s">
        <v>234</v>
      </c>
      <c r="D22" t="s">
        <v>238</v>
      </c>
      <c r="E22" t="s">
        <v>236</v>
      </c>
      <c r="F22" t="s">
        <v>492</v>
      </c>
      <c r="K22" t="s">
        <v>496</v>
      </c>
      <c r="L22" t="s">
        <v>474</v>
      </c>
      <c r="M22" t="s">
        <v>430</v>
      </c>
      <c r="N22" t="s">
        <v>426</v>
      </c>
      <c r="P22">
        <v>57</v>
      </c>
      <c r="Q22" t="s">
        <v>221</v>
      </c>
      <c r="R22" t="s">
        <v>188</v>
      </c>
      <c r="S22">
        <v>341230</v>
      </c>
      <c r="U22" t="str" cm="1">
        <f t="array" ref="U22">"INSERT INTO `"&amp;$A$1&amp;"`(`"&amp;$A$2&amp;"`"&amp;_xlfn.CONCAT(",`"&amp;$B$2:$T$2&amp;"`")&amp;") VALUES ('"&amp;A22&amp;"'"&amp;_xlfn.CONCAT(",'"&amp;B22:T22&amp;"'")&amp;");"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('倉庫資材','段ボール','段ボールパット','370ｘ300','K5Wパット','K5W','','','','','角','mm','370','300','','57','中3日','㈱イツワ','341230','');</v>
      </c>
    </row>
    <row r="23" spans="1:21" x14ac:dyDescent="0.35">
      <c r="A23" t="s">
        <v>415</v>
      </c>
      <c r="B23" t="s">
        <v>211</v>
      </c>
      <c r="C23" t="s">
        <v>234</v>
      </c>
      <c r="D23" t="s">
        <v>239</v>
      </c>
      <c r="E23" t="s">
        <v>236</v>
      </c>
      <c r="F23" t="s">
        <v>492</v>
      </c>
      <c r="K23" t="s">
        <v>496</v>
      </c>
      <c r="L23" t="s">
        <v>474</v>
      </c>
      <c r="M23" t="s">
        <v>438</v>
      </c>
      <c r="N23" t="s">
        <v>438</v>
      </c>
      <c r="P23">
        <v>74</v>
      </c>
      <c r="Q23" t="s">
        <v>221</v>
      </c>
      <c r="R23" t="s">
        <v>188</v>
      </c>
      <c r="S23">
        <v>341230</v>
      </c>
      <c r="U23" t="str" cm="1">
        <f t="array" ref="U23">"INSERT INTO `"&amp;$A$1&amp;"`(`"&amp;$A$2&amp;"`"&amp;_xlfn.CONCAT(",`"&amp;$B$2:$T$2&amp;"`")&amp;") VALUES ('"&amp;A23&amp;"'"&amp;_xlfn.CONCAT(",'"&amp;B23:T23&amp;"'")&amp;");"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('倉庫資材','段ボール','段ボールパット','400ｘ400','K5Wパット','K5W','','','','','角','mm','400','400','','74','中3日','㈱イツワ','341230','');</v>
      </c>
    </row>
    <row r="24" spans="1:21" x14ac:dyDescent="0.35">
      <c r="A24" t="s">
        <v>415</v>
      </c>
      <c r="B24" t="s">
        <v>211</v>
      </c>
      <c r="C24" t="s">
        <v>234</v>
      </c>
      <c r="D24" t="s">
        <v>240</v>
      </c>
      <c r="E24" t="s">
        <v>241</v>
      </c>
      <c r="F24" t="s">
        <v>471</v>
      </c>
      <c r="K24" t="s">
        <v>496</v>
      </c>
      <c r="L24" t="s">
        <v>474</v>
      </c>
      <c r="M24" t="s">
        <v>437</v>
      </c>
      <c r="N24">
        <v>500</v>
      </c>
      <c r="P24">
        <v>139</v>
      </c>
      <c r="Q24" t="s">
        <v>228</v>
      </c>
      <c r="R24" t="s">
        <v>188</v>
      </c>
      <c r="S24">
        <v>341230</v>
      </c>
      <c r="U24" t="str" cm="1">
        <f t="array" ref="U24">"INSERT INTO `"&amp;$A$1&amp;"`(`"&amp;$A$2&amp;"`"&amp;_xlfn.CONCAT(",`"&amp;$B$2:$T$2&amp;"`")&amp;") VALUES ('"&amp;A24&amp;"'"&amp;_xlfn.CONCAT(",'"&amp;B24:T24&amp;"'")&amp;");"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('倉庫資材','段ボール','段ボールパット','500ｘ500 K7W','K7Wパット','K7W','','','','','角','mm','500','500','','139','1週間','㈱イツワ','341230','');</v>
      </c>
    </row>
    <row r="25" spans="1:21" x14ac:dyDescent="0.35">
      <c r="A25" t="s">
        <v>415</v>
      </c>
      <c r="B25" t="s">
        <v>211</v>
      </c>
      <c r="C25" t="s">
        <v>234</v>
      </c>
      <c r="D25" t="s">
        <v>242</v>
      </c>
      <c r="E25" t="s">
        <v>213</v>
      </c>
      <c r="F25" t="s">
        <v>492</v>
      </c>
      <c r="G25" t="s">
        <v>493</v>
      </c>
      <c r="K25" t="s">
        <v>496</v>
      </c>
      <c r="L25" t="s">
        <v>474</v>
      </c>
      <c r="M25" t="s">
        <v>437</v>
      </c>
      <c r="N25">
        <v>500</v>
      </c>
      <c r="P25">
        <v>121</v>
      </c>
      <c r="Q25" t="s">
        <v>221</v>
      </c>
      <c r="R25" t="s">
        <v>188</v>
      </c>
      <c r="S25">
        <v>341230</v>
      </c>
      <c r="U25" t="str" cm="1">
        <f t="array" ref="U25">"INSERT INTO `"&amp;$A$1&amp;"`(`"&amp;$A$2&amp;"`"&amp;_xlfn.CONCAT(",`"&amp;$B$2:$T$2&amp;"`")&amp;") VALUES ('"&amp;A25&amp;"'"&amp;_xlfn.CONCAT(",'"&amp;B25:T25&amp;"'")&amp;");"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('倉庫資材','段ボール','段ボールパット','500ｘ500　カット品K5W','K5W','K5W','カット品','','','','角','mm','500','500','','121','中3日','㈱イツワ','341230','');</v>
      </c>
    </row>
    <row r="26" spans="1:21" x14ac:dyDescent="0.35">
      <c r="A26" t="s">
        <v>415</v>
      </c>
      <c r="B26" t="s">
        <v>478</v>
      </c>
      <c r="C26" t="s">
        <v>243</v>
      </c>
      <c r="D26" t="s">
        <v>244</v>
      </c>
      <c r="E26" t="s">
        <v>244</v>
      </c>
      <c r="F26" t="s">
        <v>244</v>
      </c>
      <c r="P26">
        <v>2600</v>
      </c>
      <c r="Q26" t="s">
        <v>245</v>
      </c>
      <c r="R26" t="s">
        <v>188</v>
      </c>
      <c r="S26">
        <v>341230</v>
      </c>
      <c r="U26" t="str" cm="1">
        <f t="array" ref="U26">"INSERT INTO `"&amp;$A$1&amp;"`(`"&amp;$A$2&amp;"`"&amp;_xlfn.CONCAT(",`"&amp;$B$2:$T$2&amp;"`")&amp;") VALUES ('"&amp;A26&amp;"'"&amp;_xlfn.CONCAT(",'"&amp;B26:T26&amp;"'")&amp;");"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('倉庫資材','緩衝材','スチロールパット','C-1','C-1','C-1','','','','','','','','','','2600','2週間','㈱イツワ','341230','');</v>
      </c>
    </row>
    <row r="27" spans="1:21" x14ac:dyDescent="0.35">
      <c r="A27" t="s">
        <v>415</v>
      </c>
      <c r="B27" t="s">
        <v>478</v>
      </c>
      <c r="C27" t="s">
        <v>243</v>
      </c>
      <c r="D27" t="s">
        <v>246</v>
      </c>
      <c r="E27" t="s">
        <v>246</v>
      </c>
      <c r="F27" t="s">
        <v>246</v>
      </c>
      <c r="P27">
        <v>2600</v>
      </c>
      <c r="Q27" t="s">
        <v>245</v>
      </c>
      <c r="R27" t="s">
        <v>188</v>
      </c>
      <c r="S27">
        <v>341230</v>
      </c>
      <c r="U27" t="str" cm="1">
        <f t="array" ref="U27">"INSERT INTO `"&amp;$A$1&amp;"`(`"&amp;$A$2&amp;"`"&amp;_xlfn.CONCAT(",`"&amp;$B$2:$T$2&amp;"`")&amp;") VALUES ('"&amp;A27&amp;"'"&amp;_xlfn.CONCAT(",'"&amp;B27:T27&amp;"'")&amp;");"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('倉庫資材','緩衝材','スチロールパット','C-2','C-2','C-2','','','','','','','','','','2600','2週間','㈱イツワ','341230','');</v>
      </c>
    </row>
    <row r="28" spans="1:21" x14ac:dyDescent="0.35">
      <c r="A28" t="s">
        <v>415</v>
      </c>
      <c r="B28" t="s">
        <v>325</v>
      </c>
      <c r="C28" t="s">
        <v>247</v>
      </c>
      <c r="D28" t="s">
        <v>248</v>
      </c>
      <c r="E28" t="s">
        <v>249</v>
      </c>
      <c r="F28" t="s">
        <v>248</v>
      </c>
      <c r="P28">
        <v>54.3</v>
      </c>
      <c r="Q28" t="s">
        <v>250</v>
      </c>
      <c r="R28" t="s">
        <v>188</v>
      </c>
      <c r="S28">
        <v>341230</v>
      </c>
      <c r="U28" t="str" cm="1">
        <f t="array" ref="U28">"INSERT INTO `"&amp;$A$1&amp;"`(`"&amp;$A$2&amp;"`"&amp;_xlfn.CONCAT(",`"&amp;$B$2:$T$2&amp;"`")&amp;") VALUES ('"&amp;A28&amp;"'"&amp;_xlfn.CONCAT(",'"&amp;B28:T28&amp;"'")&amp;");"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('倉庫資材','化粧箱','C式箱','CK-1','-','CK-1','','','','','','','','','','54.3','1週間','㈱イツワ','341230','');</v>
      </c>
    </row>
    <row r="29" spans="1:21" x14ac:dyDescent="0.35">
      <c r="A29" t="s">
        <v>415</v>
      </c>
      <c r="B29" t="s">
        <v>325</v>
      </c>
      <c r="C29" t="s">
        <v>247</v>
      </c>
      <c r="D29" t="s">
        <v>251</v>
      </c>
      <c r="E29" t="s">
        <v>249</v>
      </c>
      <c r="F29" t="s">
        <v>251</v>
      </c>
      <c r="P29">
        <v>66.599999999999994</v>
      </c>
      <c r="Q29" t="s">
        <v>250</v>
      </c>
      <c r="R29" t="s">
        <v>188</v>
      </c>
      <c r="S29">
        <v>341230</v>
      </c>
      <c r="U29" t="str" cm="1">
        <f t="array" ref="U29">"INSERT INTO `"&amp;$A$1&amp;"`(`"&amp;$A$2&amp;"`"&amp;_xlfn.CONCAT(",`"&amp;$B$2:$T$2&amp;"`")&amp;") VALUES ('"&amp;A29&amp;"'"&amp;_xlfn.CONCAT(",'"&amp;B29:T29&amp;"'")&amp;");"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('倉庫資材','化粧箱','C式箱','CK-2','-','CK-2','','','','','','','','','','66.6','1週間','㈱イツワ','341230','');</v>
      </c>
    </row>
    <row r="30" spans="1:21" x14ac:dyDescent="0.35">
      <c r="A30" t="s">
        <v>415</v>
      </c>
      <c r="B30" t="s">
        <v>325</v>
      </c>
      <c r="C30" t="s">
        <v>247</v>
      </c>
      <c r="D30" t="s">
        <v>252</v>
      </c>
      <c r="E30" t="s">
        <v>249</v>
      </c>
      <c r="F30" t="s">
        <v>252</v>
      </c>
      <c r="P30">
        <v>97.1</v>
      </c>
      <c r="Q30" t="s">
        <v>250</v>
      </c>
      <c r="R30" t="s">
        <v>188</v>
      </c>
      <c r="S30">
        <v>341230</v>
      </c>
      <c r="U30" t="str" cm="1">
        <f t="array" ref="U30">"INSERT INTO `"&amp;$A$1&amp;"`(`"&amp;$A$2&amp;"`"&amp;_xlfn.CONCAT(",`"&amp;$B$2:$T$2&amp;"`")&amp;") VALUES ('"&amp;A30&amp;"'"&amp;_xlfn.CONCAT(",'"&amp;B30:T30&amp;"'")&amp;");"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('倉庫資材','化粧箱','C式箱','CK-3','-','CK-3','','','','','','','','','','97.1','1週間','㈱イツワ','341230','');</v>
      </c>
    </row>
    <row r="31" spans="1:21" x14ac:dyDescent="0.35">
      <c r="A31" t="s">
        <v>415</v>
      </c>
      <c r="B31" t="s">
        <v>325</v>
      </c>
      <c r="C31" t="s">
        <v>247</v>
      </c>
      <c r="D31" t="s">
        <v>253</v>
      </c>
      <c r="E31" t="s">
        <v>249</v>
      </c>
      <c r="F31" t="s">
        <v>253</v>
      </c>
      <c r="P31">
        <v>67.099999999999994</v>
      </c>
      <c r="Q31" t="s">
        <v>250</v>
      </c>
      <c r="R31" t="s">
        <v>188</v>
      </c>
      <c r="S31">
        <v>341230</v>
      </c>
      <c r="U31" t="str" cm="1">
        <f t="array" ref="U31">"INSERT INTO `"&amp;$A$1&amp;"`(`"&amp;$A$2&amp;"`"&amp;_xlfn.CONCAT(",`"&amp;$B$2:$T$2&amp;"`")&amp;") VALUES ('"&amp;A31&amp;"'"&amp;_xlfn.CONCAT(",'"&amp;B31:T31&amp;"'")&amp;");"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('倉庫資材','化粧箱','C式箱','CK-4','-','CK-4','','','','','','','','','','67.1','1週間','㈱イツワ','341230','');</v>
      </c>
    </row>
    <row r="32" spans="1:21" x14ac:dyDescent="0.35">
      <c r="A32" t="s">
        <v>415</v>
      </c>
      <c r="B32" t="s">
        <v>325</v>
      </c>
      <c r="C32" t="s">
        <v>247</v>
      </c>
      <c r="D32" t="s">
        <v>254</v>
      </c>
      <c r="E32" t="s">
        <v>249</v>
      </c>
      <c r="F32" t="s">
        <v>254</v>
      </c>
      <c r="P32">
        <v>87.9</v>
      </c>
      <c r="Q32" t="s">
        <v>250</v>
      </c>
      <c r="R32" t="s">
        <v>188</v>
      </c>
      <c r="S32">
        <v>341230</v>
      </c>
      <c r="U32" t="str" cm="1">
        <f t="array" ref="U32">"INSERT INTO `"&amp;$A$1&amp;"`(`"&amp;$A$2&amp;"`"&amp;_xlfn.CONCAT(",`"&amp;$B$2:$T$2&amp;"`")&amp;") VALUES ('"&amp;A32&amp;"'"&amp;_xlfn.CONCAT(",'"&amp;B32:T32&amp;"'")&amp;");"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('倉庫資材','化粧箱','C式箱','CK-5','-','CK-5','','','','','','','','','','87.9','1週間','㈱イツワ','341230','');</v>
      </c>
    </row>
    <row r="33" spans="1:21" x14ac:dyDescent="0.35">
      <c r="A33" t="s">
        <v>415</v>
      </c>
      <c r="B33" t="s">
        <v>325</v>
      </c>
      <c r="C33" t="s">
        <v>247</v>
      </c>
      <c r="D33" t="s">
        <v>255</v>
      </c>
      <c r="E33" t="s">
        <v>249</v>
      </c>
      <c r="F33" t="s">
        <v>255</v>
      </c>
      <c r="P33">
        <v>65.3</v>
      </c>
      <c r="Q33" t="s">
        <v>250</v>
      </c>
      <c r="R33" t="s">
        <v>188</v>
      </c>
      <c r="S33">
        <v>341230</v>
      </c>
      <c r="U33" t="str" cm="1">
        <f t="array" ref="U33">"INSERT INTO `"&amp;$A$1&amp;"`(`"&amp;$A$2&amp;"`"&amp;_xlfn.CONCAT(",`"&amp;$B$2:$T$2&amp;"`")&amp;") VALUES ('"&amp;A33&amp;"'"&amp;_xlfn.CONCAT(",'"&amp;B33:T33&amp;"'")&amp;");"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('倉庫資材','化粧箱','C式箱','CK-6','-','CK-6','','','','','','','','','','65.3','1週間','㈱イツワ','341230','');</v>
      </c>
    </row>
    <row r="34" spans="1:21" x14ac:dyDescent="0.35">
      <c r="A34" t="s">
        <v>415</v>
      </c>
      <c r="B34" t="s">
        <v>325</v>
      </c>
      <c r="C34" t="s">
        <v>247</v>
      </c>
      <c r="D34" t="s">
        <v>256</v>
      </c>
      <c r="E34" t="s">
        <v>249</v>
      </c>
      <c r="F34" t="s">
        <v>256</v>
      </c>
      <c r="P34">
        <v>61.2</v>
      </c>
      <c r="Q34" t="s">
        <v>250</v>
      </c>
      <c r="R34" t="s">
        <v>188</v>
      </c>
      <c r="S34">
        <v>341230</v>
      </c>
      <c r="U34" t="str" cm="1">
        <f t="array" ref="U34">"INSERT INTO `"&amp;$A$1&amp;"`(`"&amp;$A$2&amp;"`"&amp;_xlfn.CONCAT(",`"&amp;$B$2:$T$2&amp;"`")&amp;") VALUES ('"&amp;A34&amp;"'"&amp;_xlfn.CONCAT(",'"&amp;B34:T34&amp;"'")&amp;");"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('倉庫資材','化粧箱','C式箱','CK-7','-','CK-7','','','','','','','','','','61.2','1週間','㈱イツワ','341230','');</v>
      </c>
    </row>
    <row r="35" spans="1:21" x14ac:dyDescent="0.35">
      <c r="A35" t="s">
        <v>415</v>
      </c>
      <c r="B35" t="s">
        <v>325</v>
      </c>
      <c r="C35" t="s">
        <v>247</v>
      </c>
      <c r="D35" t="s">
        <v>257</v>
      </c>
      <c r="E35" t="s">
        <v>249</v>
      </c>
      <c r="F35" t="s">
        <v>257</v>
      </c>
      <c r="P35">
        <v>52</v>
      </c>
      <c r="Q35" t="s">
        <v>250</v>
      </c>
      <c r="R35" t="s">
        <v>188</v>
      </c>
      <c r="S35">
        <v>341230</v>
      </c>
      <c r="U35" t="str" cm="1">
        <f t="array" ref="U35">"INSERT INTO `"&amp;$A$1&amp;"`(`"&amp;$A$2&amp;"`"&amp;_xlfn.CONCAT(",`"&amp;$B$2:$T$2&amp;"`")&amp;") VALUES ('"&amp;A35&amp;"'"&amp;_xlfn.CONCAT(",'"&amp;B35:T35&amp;"'")&amp;");"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('倉庫資材','化粧箱','C式箱','CK-8','-','CK-8','','','','','','','','','','52','1週間','㈱イツワ','341230','');</v>
      </c>
    </row>
    <row r="36" spans="1:21" x14ac:dyDescent="0.35">
      <c r="A36" t="s">
        <v>415</v>
      </c>
      <c r="B36" t="s">
        <v>478</v>
      </c>
      <c r="C36" t="s">
        <v>258</v>
      </c>
      <c r="D36" t="s">
        <v>259</v>
      </c>
      <c r="E36" t="s">
        <v>260</v>
      </c>
      <c r="F36" t="s">
        <v>260</v>
      </c>
      <c r="P36">
        <v>3090</v>
      </c>
      <c r="Q36" t="s">
        <v>261</v>
      </c>
      <c r="R36" t="s">
        <v>188</v>
      </c>
      <c r="S36">
        <v>341230</v>
      </c>
      <c r="U36" t="str" cm="1">
        <f t="array" ref="U36">"INSERT INTO `"&amp;$A$1&amp;"`(`"&amp;$A$2&amp;"`"&amp;_xlfn.CONCAT(",`"&amp;$B$2:$T$2&amp;"`")&amp;") VALUES ('"&amp;A36&amp;"'"&amp;_xlfn.CONCAT(",'"&amp;B36:T36&amp;"'")&amp;");"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('倉庫資材','緩衝材','スーパーフォーム　','２００個入り／袋','S-2T','S-2T','','','','','','','','','','3090','1日','㈱イツワ','341230','');</v>
      </c>
    </row>
    <row r="37" spans="1:21" x14ac:dyDescent="0.35">
      <c r="A37" t="s">
        <v>415</v>
      </c>
      <c r="B37" t="s">
        <v>478</v>
      </c>
      <c r="C37" t="s">
        <v>262</v>
      </c>
      <c r="D37" t="s">
        <v>263</v>
      </c>
      <c r="E37" t="s">
        <v>249</v>
      </c>
      <c r="K37" t="s">
        <v>496</v>
      </c>
      <c r="M37">
        <v>250</v>
      </c>
      <c r="N37">
        <v>250</v>
      </c>
      <c r="O37">
        <v>30</v>
      </c>
      <c r="P37">
        <v>112</v>
      </c>
      <c r="Q37" t="s">
        <v>250</v>
      </c>
      <c r="R37" t="s">
        <v>188</v>
      </c>
      <c r="S37">
        <v>341230</v>
      </c>
      <c r="U37" t="str" cm="1">
        <f t="array" ref="U37">"INSERT INTO `"&amp;$A$1&amp;"`(`"&amp;$A$2&amp;"`"&amp;_xlfn.CONCAT(",`"&amp;$B$2:$T$2&amp;"`")&amp;") VALUES ('"&amp;A37&amp;"'"&amp;_xlfn.CONCAT(",'"&amp;B37:T37&amp;"'")&amp;");"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('倉庫資材','緩衝材','スチロール板','スチロール　250Ｘ250Ｘ30ｔ','-','','','','','','角','','250','250','30','112','1週間','㈱イツワ','341230','');</v>
      </c>
    </row>
    <row r="38" spans="1:21" x14ac:dyDescent="0.35">
      <c r="A38" t="s">
        <v>415</v>
      </c>
      <c r="B38" t="s">
        <v>480</v>
      </c>
      <c r="C38" t="s">
        <v>264</v>
      </c>
      <c r="D38" t="s">
        <v>265</v>
      </c>
      <c r="E38" t="s">
        <v>266</v>
      </c>
      <c r="F38" t="s">
        <v>504</v>
      </c>
      <c r="K38" t="s">
        <v>495</v>
      </c>
      <c r="M38">
        <v>45</v>
      </c>
      <c r="P38">
        <v>115</v>
      </c>
      <c r="Q38" t="s">
        <v>261</v>
      </c>
      <c r="R38" t="s">
        <v>188</v>
      </c>
      <c r="S38">
        <v>341230</v>
      </c>
      <c r="U38" t="str" cm="1">
        <f t="array" ref="U38">"INSERT INTO `"&amp;$A$1&amp;"`(`"&amp;$A$2&amp;"`"&amp;_xlfn.CONCAT(",`"&amp;$B$2:$T$2&amp;"`")&amp;") VALUES ('"&amp;A38&amp;"'"&amp;_xlfn.CONCAT(",'"&amp;B38:T38&amp;"'")&amp;");"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('倉庫資材','テープ','セキスイクラフトテープ','K50X03,４５㎜巾ｘ50ｍ','No.500(茶色)45㎜幅','No.500','','','','','幅','','45','','','115','1日','㈱イツワ','341230','');</v>
      </c>
    </row>
    <row r="39" spans="1:21" x14ac:dyDescent="0.35">
      <c r="A39" t="s">
        <v>415</v>
      </c>
      <c r="B39" t="s">
        <v>480</v>
      </c>
      <c r="C39" t="s">
        <v>267</v>
      </c>
      <c r="D39" t="s">
        <v>268</v>
      </c>
      <c r="E39" t="s">
        <v>269</v>
      </c>
      <c r="F39" t="s">
        <v>505</v>
      </c>
      <c r="K39" t="s">
        <v>495</v>
      </c>
      <c r="M39">
        <v>50</v>
      </c>
      <c r="P39">
        <v>570</v>
      </c>
      <c r="Q39" t="s">
        <v>261</v>
      </c>
      <c r="R39" t="s">
        <v>188</v>
      </c>
      <c r="S39">
        <v>341230</v>
      </c>
      <c r="U39" t="str" cm="1">
        <f t="array" ref="U39">"INSERT INTO `"&amp;$A$1&amp;"`(`"&amp;$A$2&amp;"`"&amp;_xlfn.CONCAT(",`"&amp;$B$2:$T$2&amp;"`")&amp;") VALUES ('"&amp;A39&amp;"'"&amp;_xlfn.CONCAT(",'"&amp;B39:T39&amp;"'")&amp;");"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('倉庫資材','テープ','セキスイ新布テープ','N760X03,５０㎜巾ｘ50ｍ','No.760（茶色）','No.760','','','','','幅','','50','','','570','1日','㈱イツワ','341230','');</v>
      </c>
    </row>
    <row r="40" spans="1:21" x14ac:dyDescent="0.35">
      <c r="A40" t="s">
        <v>415</v>
      </c>
      <c r="B40" t="s">
        <v>480</v>
      </c>
      <c r="C40" t="s">
        <v>270</v>
      </c>
      <c r="D40" t="s">
        <v>271</v>
      </c>
      <c r="E40" t="s">
        <v>272</v>
      </c>
      <c r="F40" t="s">
        <v>506</v>
      </c>
      <c r="K40" t="s">
        <v>495</v>
      </c>
      <c r="M40">
        <v>75</v>
      </c>
      <c r="P40">
        <v>750</v>
      </c>
      <c r="Q40" t="s">
        <v>261</v>
      </c>
      <c r="R40" t="s">
        <v>188</v>
      </c>
      <c r="S40">
        <v>341230</v>
      </c>
      <c r="U40" t="str" cm="1">
        <f t="array" ref="U40">"INSERT INTO `"&amp;$A$1&amp;"`(`"&amp;$A$2&amp;"`"&amp;_xlfn.CONCAT(",`"&amp;$B$2:$T$2&amp;"`")&amp;") VALUES ('"&amp;A40&amp;"'"&amp;_xlfn.CONCAT(",'"&amp;B40:T40&amp;"'")&amp;");"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('倉庫資材','テープ','ダイクロステープ','７５㎜巾ｘ25ｍ','No.250(黒)','No.250','','','','','幅','','75','','','750','1日','㈱イツワ','341230','');</v>
      </c>
    </row>
    <row r="41" spans="1:21" x14ac:dyDescent="0.35">
      <c r="A41" t="s">
        <v>415</v>
      </c>
      <c r="B41" t="s">
        <v>480</v>
      </c>
      <c r="C41" t="s">
        <v>273</v>
      </c>
      <c r="D41" t="s">
        <v>274</v>
      </c>
      <c r="E41" t="s">
        <v>275</v>
      </c>
      <c r="F41" t="s">
        <v>507</v>
      </c>
      <c r="K41" t="s">
        <v>495</v>
      </c>
      <c r="M41">
        <v>50</v>
      </c>
      <c r="P41">
        <v>300</v>
      </c>
      <c r="Q41" t="s">
        <v>261</v>
      </c>
      <c r="R41" t="s">
        <v>188</v>
      </c>
      <c r="S41">
        <v>341230</v>
      </c>
      <c r="U41" t="str" cm="1">
        <f t="array" ref="U41">"INSERT INTO `"&amp;$A$1&amp;"`(`"&amp;$A$2&amp;"`"&amp;_xlfn.CONCAT(",`"&amp;$B$2:$T$2&amp;"`")&amp;") VALUES ('"&amp;A41&amp;"'"&amp;_xlfn.CONCAT(",'"&amp;B41:T41&amp;"'")&amp;");"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('倉庫資材','テープ','古藤工業カラー布テープ','５０㎜巾ｘ25ｍ №890　銀色','№890(銀色)','No.890','','','','','幅','','50','','','300','1日','㈱イツワ','341230','');</v>
      </c>
    </row>
    <row r="42" spans="1:21" x14ac:dyDescent="0.35">
      <c r="A42" t="s">
        <v>415</v>
      </c>
      <c r="B42" t="s">
        <v>480</v>
      </c>
      <c r="C42" t="s">
        <v>276</v>
      </c>
      <c r="D42" t="s">
        <v>277</v>
      </c>
      <c r="E42" t="s">
        <v>278</v>
      </c>
      <c r="F42" t="s">
        <v>278</v>
      </c>
      <c r="P42">
        <v>2530</v>
      </c>
      <c r="Q42" t="s">
        <v>279</v>
      </c>
      <c r="R42" t="s">
        <v>188</v>
      </c>
      <c r="S42">
        <v>341230</v>
      </c>
      <c r="U42" t="str" cm="1">
        <f t="array" ref="U42">"INSERT INTO `"&amp;$A$1&amp;"`(`"&amp;$A$2&amp;"`"&amp;_xlfn.CONCAT(",`"&amp;$B$2:$T$2&amp;"`")&amp;") VALUES ('"&amp;A42&amp;"'"&amp;_xlfn.CONCAT(",'"&amp;B42:T42&amp;"'")&amp;");"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('倉庫資材','テープ','スチロールブロック','スチロール　3点貼り合せ品','DS-1','DS-1','','','','','','','','','','2530','１週間','㈱イツワ','341230','');</v>
      </c>
    </row>
    <row r="43" spans="1:21" x14ac:dyDescent="0.35">
      <c r="A43" t="s">
        <v>415</v>
      </c>
      <c r="B43" t="s">
        <v>478</v>
      </c>
      <c r="C43" t="s">
        <v>280</v>
      </c>
      <c r="D43" t="s">
        <v>280</v>
      </c>
      <c r="E43" t="s">
        <v>281</v>
      </c>
      <c r="F43" t="s">
        <v>281</v>
      </c>
      <c r="P43">
        <v>7360</v>
      </c>
      <c r="Q43" t="s">
        <v>282</v>
      </c>
      <c r="R43" t="s">
        <v>188</v>
      </c>
      <c r="S43">
        <v>341230</v>
      </c>
      <c r="U43" t="str" cm="1">
        <f t="array" ref="U43">"INSERT INTO `"&amp;$A$1&amp;"`(`"&amp;$A$2&amp;"`"&amp;_xlfn.CONCAT(",`"&amp;$B$2:$T$2&amp;"`")&amp;") VALUES ('"&amp;A43&amp;"'"&amp;_xlfn.CONCAT(",'"&amp;B43:T43&amp;"'")&amp;");"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('倉庫資材','緩衝材','ファインストレッチ','ファインストレッチ','FH','FH','','','','','','','','','','7360','3日','㈱イツワ','341230','');</v>
      </c>
    </row>
    <row r="44" spans="1:21" x14ac:dyDescent="0.35">
      <c r="A44" t="s">
        <v>415</v>
      </c>
      <c r="B44" t="s">
        <v>211</v>
      </c>
      <c r="C44" t="s">
        <v>219</v>
      </c>
      <c r="D44" t="s">
        <v>283</v>
      </c>
      <c r="E44" t="s">
        <v>508</v>
      </c>
      <c r="F44" t="s">
        <v>213</v>
      </c>
      <c r="K44" t="s">
        <v>496</v>
      </c>
      <c r="L44" t="s">
        <v>474</v>
      </c>
      <c r="M44" t="s">
        <v>439</v>
      </c>
      <c r="N44" t="s">
        <v>440</v>
      </c>
      <c r="P44">
        <v>575</v>
      </c>
      <c r="R44" t="s">
        <v>174</v>
      </c>
      <c r="S44">
        <v>344150</v>
      </c>
      <c r="U44" t="str" cm="1">
        <f t="array" ref="U44">"INSERT INTO `"&amp;$A$1&amp;"`(`"&amp;$A$2&amp;"`"&amp;_xlfn.CONCAT(",`"&amp;$B$2:$T$2&amp;"`")&amp;") VALUES ('"&amp;A44&amp;"'"&amp;_xlfn.CONCAT(",'"&amp;B44:T44&amp;"'")&amp;");"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('倉庫資材','段ボール','段ボール','1220ｘ680','K5Wパット','K5W','','','','','角','mm','1220','680','','575','','㈲田中紙工','344150','');</v>
      </c>
    </row>
    <row r="45" spans="1:21" x14ac:dyDescent="0.35">
      <c r="A45" t="s">
        <v>415</v>
      </c>
      <c r="B45" t="s">
        <v>211</v>
      </c>
      <c r="C45" t="s">
        <v>211</v>
      </c>
      <c r="D45" t="s">
        <v>284</v>
      </c>
      <c r="E45" t="s">
        <v>285</v>
      </c>
      <c r="F45" t="s">
        <v>475</v>
      </c>
      <c r="K45" t="s">
        <v>496</v>
      </c>
      <c r="L45" t="s">
        <v>474</v>
      </c>
      <c r="M45" t="s">
        <v>441</v>
      </c>
      <c r="N45" t="s">
        <v>442</v>
      </c>
      <c r="P45">
        <v>299</v>
      </c>
      <c r="Q45" t="s">
        <v>228</v>
      </c>
      <c r="R45" t="s">
        <v>174</v>
      </c>
      <c r="S45">
        <v>344150</v>
      </c>
      <c r="U45" t="str" cm="1">
        <f t="array" ref="U45">"INSERT INTO `"&amp;$A$1&amp;"`(`"&amp;$A$2&amp;"`"&amp;_xlfn.CONCAT(",`"&amp;$B$2:$T$2&amp;"`")&amp;") VALUES ('"&amp;A45&amp;"'"&amp;_xlfn.CONCAT(",'"&amp;B45:T45&amp;"'")&amp;");"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('倉庫資材','段ボール','段ボール','600ｘ450','AAパット','AAﾊﾟｯﾄ','','','','','角','mm','600','450','','299','1週間','㈲田中紙工','344150','');</v>
      </c>
    </row>
    <row r="46" spans="1:21" x14ac:dyDescent="0.35">
      <c r="A46" t="s">
        <v>415</v>
      </c>
      <c r="B46" t="s">
        <v>211</v>
      </c>
      <c r="C46" t="s">
        <v>286</v>
      </c>
      <c r="D46" t="s">
        <v>287</v>
      </c>
      <c r="E46" t="s">
        <v>285</v>
      </c>
      <c r="F46" t="s">
        <v>475</v>
      </c>
      <c r="K46" t="s">
        <v>496</v>
      </c>
      <c r="L46" t="s">
        <v>474</v>
      </c>
      <c r="M46" t="s">
        <v>443</v>
      </c>
      <c r="N46">
        <v>500</v>
      </c>
      <c r="P46">
        <v>305</v>
      </c>
      <c r="Q46" t="s">
        <v>228</v>
      </c>
      <c r="R46" t="s">
        <v>174</v>
      </c>
      <c r="S46">
        <v>344150</v>
      </c>
      <c r="U46" t="str" cm="1">
        <f t="array" ref="U46">"INSERT INTO `"&amp;$A$1&amp;"`(`"&amp;$A$2&amp;"`"&amp;_xlfn.CONCAT(",`"&amp;$B$2:$T$2&amp;"`")&amp;") VALUES ('"&amp;A46&amp;"'"&amp;_xlfn.CONCAT(",'"&amp;B46:T46&amp;"'")&amp;");"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('倉庫資材','段ボール','段ボールパット','750ｘ500（AAﾊﾟｯﾄ）','AAパット','AAﾊﾟｯﾄ','','','','','角','mm','750','500','','305','1週間','㈲田中紙工','344150','');</v>
      </c>
    </row>
    <row r="47" spans="1:21" x14ac:dyDescent="0.35">
      <c r="A47" t="s">
        <v>415</v>
      </c>
      <c r="B47" t="s">
        <v>211</v>
      </c>
      <c r="C47" t="s">
        <v>211</v>
      </c>
      <c r="D47" t="s">
        <v>288</v>
      </c>
      <c r="E47" t="s">
        <v>289</v>
      </c>
      <c r="F47" t="s">
        <v>289</v>
      </c>
      <c r="K47" t="s">
        <v>496</v>
      </c>
      <c r="L47" t="s">
        <v>474</v>
      </c>
      <c r="M47" t="s">
        <v>443</v>
      </c>
      <c r="N47" t="s">
        <v>443</v>
      </c>
      <c r="O47" t="s">
        <v>434</v>
      </c>
      <c r="P47">
        <v>853</v>
      </c>
      <c r="Q47" t="s">
        <v>228</v>
      </c>
      <c r="R47" t="s">
        <v>174</v>
      </c>
      <c r="S47">
        <v>344150</v>
      </c>
      <c r="U47" t="str" cm="1">
        <f t="array" ref="U47">"INSERT INTO `"&amp;$A$1&amp;"`(`"&amp;$A$2&amp;"`"&amp;_xlfn.CONCAT(",`"&amp;$B$2:$T$2&amp;"`")&amp;") VALUES ('"&amp;A47&amp;"'"&amp;_xlfn.CONCAT(",'"&amp;B47:T47&amp;"'")&amp;");"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('倉庫資材','段ボール','段ボール','750ｘ750ｘ420','K7W','K7W','','','','','角','mm','750','750','420','853','1週間','㈲田中紙工','344150','');</v>
      </c>
    </row>
    <row r="48" spans="1:21" x14ac:dyDescent="0.35">
      <c r="A48" t="s">
        <v>415</v>
      </c>
      <c r="B48" t="s">
        <v>211</v>
      </c>
      <c r="C48" t="s">
        <v>211</v>
      </c>
      <c r="D48" t="s">
        <v>290</v>
      </c>
      <c r="E48" t="s">
        <v>289</v>
      </c>
      <c r="F48" t="s">
        <v>289</v>
      </c>
      <c r="K48" t="s">
        <v>496</v>
      </c>
      <c r="L48" t="s">
        <v>474</v>
      </c>
      <c r="M48" t="s">
        <v>443</v>
      </c>
      <c r="N48" t="s">
        <v>443</v>
      </c>
      <c r="O48" t="s">
        <v>437</v>
      </c>
      <c r="P48">
        <v>860</v>
      </c>
      <c r="Q48" t="s">
        <v>228</v>
      </c>
      <c r="R48" t="s">
        <v>174</v>
      </c>
      <c r="S48">
        <v>344150</v>
      </c>
      <c r="U48" t="str" cm="1">
        <f t="array" ref="U48">"INSERT INTO `"&amp;$A$1&amp;"`(`"&amp;$A$2&amp;"`"&amp;_xlfn.CONCAT(",`"&amp;$B$2:$T$2&amp;"`")&amp;") VALUES ('"&amp;A48&amp;"'"&amp;_xlfn.CONCAT(",'"&amp;B48:T48&amp;"'")&amp;");"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('倉庫資材','段ボール','段ボール','750ｘ750ｘ500','K7W','K7W','','','','','角','mm','750','750','500','860','1週間','㈲田中紙工','344150','');</v>
      </c>
    </row>
    <row r="49" spans="1:21" x14ac:dyDescent="0.35">
      <c r="A49" t="s">
        <v>415</v>
      </c>
      <c r="B49" t="s">
        <v>211</v>
      </c>
      <c r="C49" t="s">
        <v>211</v>
      </c>
      <c r="D49" t="s">
        <v>291</v>
      </c>
      <c r="E49" t="s">
        <v>289</v>
      </c>
      <c r="F49" t="s">
        <v>289</v>
      </c>
      <c r="K49" t="s">
        <v>496</v>
      </c>
      <c r="L49" t="s">
        <v>474</v>
      </c>
      <c r="M49" t="s">
        <v>444</v>
      </c>
      <c r="N49" t="s">
        <v>444</v>
      </c>
      <c r="O49" t="s">
        <v>445</v>
      </c>
      <c r="P49">
        <v>1018</v>
      </c>
      <c r="Q49" t="s">
        <v>228</v>
      </c>
      <c r="R49" t="s">
        <v>174</v>
      </c>
      <c r="S49">
        <v>344150</v>
      </c>
      <c r="U49" t="str" cm="1">
        <f t="array" ref="U49">"INSERT INTO `"&amp;$A$1&amp;"`(`"&amp;$A$2&amp;"`"&amp;_xlfn.CONCAT(",`"&amp;$B$2:$T$2&amp;"`")&amp;") VALUES ('"&amp;A49&amp;"'"&amp;_xlfn.CONCAT(",'"&amp;B49:T49&amp;"'")&amp;");"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('倉庫資材','段ボール','段ボール','800ｘ800ｘ510','K7W','K7W','','','','','角','mm','800','800','510','1018','1週間','㈲田中紙工','344150','');</v>
      </c>
    </row>
    <row r="50" spans="1:21" x14ac:dyDescent="0.35">
      <c r="A50" t="s">
        <v>415</v>
      </c>
      <c r="B50" t="s">
        <v>211</v>
      </c>
      <c r="C50" t="s">
        <v>211</v>
      </c>
      <c r="D50" t="s">
        <v>292</v>
      </c>
      <c r="E50" t="s">
        <v>213</v>
      </c>
      <c r="F50" t="s">
        <v>213</v>
      </c>
      <c r="K50" t="s">
        <v>496</v>
      </c>
      <c r="L50" t="s">
        <v>474</v>
      </c>
      <c r="M50" t="s">
        <v>446</v>
      </c>
      <c r="N50" t="s">
        <v>434</v>
      </c>
      <c r="O50" t="s">
        <v>447</v>
      </c>
      <c r="P50">
        <v>421</v>
      </c>
      <c r="Q50" t="s">
        <v>221</v>
      </c>
      <c r="R50" t="s">
        <v>174</v>
      </c>
      <c r="S50">
        <v>344150</v>
      </c>
      <c r="U50" t="str" cm="1">
        <f t="array" ref="U50">"INSERT INTO `"&amp;$A$1&amp;"`(`"&amp;$A$2&amp;"`"&amp;_xlfn.CONCAT(",`"&amp;$B$2:$T$2&amp;"`")&amp;") VALUES ('"&amp;A50&amp;"'"&amp;_xlfn.CONCAT(",'"&amp;B50:T50&amp;"'")&amp;");"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('倉庫資材','段ボール','段ボール','890ｘ420ｘ270','K5W','K5W','','','','','角','mm','890','420','270','421','中3日','㈲田中紙工','344150','');</v>
      </c>
    </row>
    <row r="51" spans="1:21" x14ac:dyDescent="0.35">
      <c r="A51" t="s">
        <v>415</v>
      </c>
      <c r="B51" t="s">
        <v>211</v>
      </c>
      <c r="C51" t="s">
        <v>211</v>
      </c>
      <c r="D51" t="s">
        <v>293</v>
      </c>
      <c r="E51" t="s">
        <v>289</v>
      </c>
      <c r="F51" t="s">
        <v>289</v>
      </c>
      <c r="P51">
        <v>734</v>
      </c>
      <c r="Q51" t="s">
        <v>250</v>
      </c>
      <c r="R51" t="s">
        <v>174</v>
      </c>
      <c r="S51">
        <v>344150</v>
      </c>
      <c r="U51" t="str" cm="1">
        <f t="array" ref="U51">"INSERT INTO `"&amp;$A$1&amp;"`(`"&amp;$A$2&amp;"`"&amp;_xlfn.CONCAT(",`"&amp;$B$2:$T$2&amp;"`")&amp;") VALUES ('"&amp;A51&amp;"'"&amp;_xlfn.CONCAT(",'"&amp;B51:T51&amp;"'")&amp;");"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('倉庫資材','段ボール','段ボール','Ｃ-Ｃ','K7W','K7W','','','','','','','','','','734','1週間','㈲田中紙工','344150','');</v>
      </c>
    </row>
    <row r="52" spans="1:21" x14ac:dyDescent="0.35">
      <c r="A52" t="s">
        <v>415</v>
      </c>
      <c r="B52" t="s">
        <v>211</v>
      </c>
      <c r="C52" t="s">
        <v>219</v>
      </c>
      <c r="D52" t="s">
        <v>294</v>
      </c>
      <c r="E52" t="s">
        <v>295</v>
      </c>
      <c r="P52">
        <v>322</v>
      </c>
      <c r="Q52" t="s">
        <v>250</v>
      </c>
      <c r="R52" t="s">
        <v>174</v>
      </c>
      <c r="S52">
        <v>344150</v>
      </c>
      <c r="U52" t="str" cm="1">
        <f t="array" ref="U52">"INSERT INTO `"&amp;$A$1&amp;"`(`"&amp;$A$2&amp;"`"&amp;_xlfn.CONCAT(",`"&amp;$B$2:$T$2&amp;"`")&amp;") VALUES ('"&amp;A52&amp;"'"&amp;_xlfn.CONCAT(",'"&amp;B52:T52&amp;"'")&amp;");"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('倉庫資材','段ボール','段ボール','FS-100Pヘッドベローズユニット外装','ダンボール箱','','','','','','','','','','','322','1週間','㈲田中紙工','344150','');</v>
      </c>
    </row>
    <row r="53" spans="1:21" x14ac:dyDescent="0.35">
      <c r="A53" t="s">
        <v>415</v>
      </c>
      <c r="B53" t="s">
        <v>211</v>
      </c>
      <c r="C53" t="s">
        <v>211</v>
      </c>
      <c r="D53" t="s">
        <v>296</v>
      </c>
      <c r="E53" t="s">
        <v>297</v>
      </c>
      <c r="P53">
        <v>469</v>
      </c>
      <c r="Q53" t="s">
        <v>250</v>
      </c>
      <c r="R53" t="s">
        <v>174</v>
      </c>
      <c r="S53">
        <v>344150</v>
      </c>
      <c r="U53" t="str" cm="1">
        <f t="array" ref="U53">"INSERT INTO `"&amp;$A$1&amp;"`(`"&amp;$A$2&amp;"`"&amp;_xlfn.CONCAT(",`"&amp;$B$2:$T$2&amp;"`")&amp;") VALUES ('"&amp;A53&amp;"'"&amp;_xlfn.CONCAT(",'"&amp;B53:T53&amp;"'")&amp;");"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('倉庫資材','段ボール','段ボール','FLP-75Pヘッドベローズユニット内装','ダンボール組立部品３種','','','','','','','','','','','469','1週間','㈲田中紙工','344150','');</v>
      </c>
    </row>
    <row r="54" spans="1:21" x14ac:dyDescent="0.35">
      <c r="A54" t="s">
        <v>415</v>
      </c>
      <c r="B54" t="s">
        <v>211</v>
      </c>
      <c r="C54" t="s">
        <v>211</v>
      </c>
      <c r="D54" t="s">
        <v>298</v>
      </c>
      <c r="E54" t="s">
        <v>295</v>
      </c>
      <c r="P54">
        <v>322</v>
      </c>
      <c r="Q54" t="s">
        <v>250</v>
      </c>
      <c r="R54" t="s">
        <v>174</v>
      </c>
      <c r="S54">
        <v>344150</v>
      </c>
      <c r="U54" t="str" cm="1">
        <f t="array" ref="U54">"INSERT INTO `"&amp;$A$1&amp;"`(`"&amp;$A$2&amp;"`"&amp;_xlfn.CONCAT(",`"&amp;$B$2:$T$2&amp;"`")&amp;") VALUES ('"&amp;A54&amp;"'"&amp;_xlfn.CONCAT(",'"&amp;B54:T54&amp;"'")&amp;");"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('倉庫資材','段ボール','段ボール','FLP-75Pヘッドベローズユニット外装','ダンボール箱','','','','','','','','','','','322','1週間','㈲田中紙工','344150','');</v>
      </c>
    </row>
    <row r="55" spans="1:21" x14ac:dyDescent="0.35">
      <c r="A55" t="s">
        <v>415</v>
      </c>
      <c r="B55" t="s">
        <v>211</v>
      </c>
      <c r="C55" t="s">
        <v>219</v>
      </c>
      <c r="D55" t="s">
        <v>299</v>
      </c>
      <c r="E55" t="s">
        <v>297</v>
      </c>
      <c r="P55">
        <v>469</v>
      </c>
      <c r="Q55" t="s">
        <v>250</v>
      </c>
      <c r="R55" t="s">
        <v>174</v>
      </c>
      <c r="S55">
        <v>344150</v>
      </c>
      <c r="U55" t="str" cm="1">
        <f t="array" ref="U55">"INSERT INTO `"&amp;$A$1&amp;"`(`"&amp;$A$2&amp;"`"&amp;_xlfn.CONCAT(",`"&amp;$B$2:$T$2&amp;"`")&amp;") VALUES ('"&amp;A55&amp;"'"&amp;_xlfn.CONCAT(",'"&amp;B55:T55&amp;"'")&amp;");"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('倉庫資材','段ボール','段ボール','FS-100Pヘッドベローズユニット内装','ダンボール組立部品３種','','','','','','','','','','','469','1週間','㈲田中紙工','344150','');</v>
      </c>
    </row>
    <row r="56" spans="1:21" x14ac:dyDescent="0.35">
      <c r="A56" t="s">
        <v>415</v>
      </c>
      <c r="B56" t="s">
        <v>211</v>
      </c>
      <c r="C56" t="s">
        <v>219</v>
      </c>
      <c r="D56" t="s">
        <v>300</v>
      </c>
      <c r="E56" t="s">
        <v>213</v>
      </c>
      <c r="F56" t="s">
        <v>213</v>
      </c>
      <c r="K56" t="s">
        <v>473</v>
      </c>
      <c r="L56" t="s">
        <v>474</v>
      </c>
      <c r="M56">
        <v>1100</v>
      </c>
      <c r="N56" t="s">
        <v>448</v>
      </c>
      <c r="O56" t="s">
        <v>425</v>
      </c>
      <c r="P56">
        <v>360</v>
      </c>
      <c r="Q56" t="s">
        <v>301</v>
      </c>
      <c r="R56" t="s">
        <v>174</v>
      </c>
      <c r="S56">
        <v>344150</v>
      </c>
      <c r="U56" t="str" cm="1">
        <f t="array" ref="U56">"INSERT INTO `"&amp;$A$1&amp;"`(`"&amp;$A$2&amp;"`"&amp;_xlfn.CONCAT(",`"&amp;$B$2:$T$2&amp;"`")&amp;") VALUES ('"&amp;A56&amp;"'"&amp;_xlfn.CONCAT(",'"&amp;B56:T56&amp;"'")&amp;");"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('倉庫資材','段ボール','段ボール','内寸1100ｘ260ｘ160','K5W','K5W','','','','','内寸','mm','1100','260','160','360','4日','㈲田中紙工','344150','');</v>
      </c>
    </row>
    <row r="57" spans="1:21" x14ac:dyDescent="0.35">
      <c r="A57" t="s">
        <v>415</v>
      </c>
      <c r="B57" t="s">
        <v>211</v>
      </c>
      <c r="C57" t="s">
        <v>211</v>
      </c>
      <c r="D57" t="s">
        <v>302</v>
      </c>
      <c r="E57" t="s">
        <v>213</v>
      </c>
      <c r="F57" t="s">
        <v>213</v>
      </c>
      <c r="K57" t="s">
        <v>473</v>
      </c>
      <c r="L57" t="s">
        <v>474</v>
      </c>
      <c r="M57">
        <v>1140</v>
      </c>
      <c r="N57" t="s">
        <v>449</v>
      </c>
      <c r="O57" t="s">
        <v>429</v>
      </c>
      <c r="P57">
        <v>3000</v>
      </c>
      <c r="R57" t="s">
        <v>174</v>
      </c>
      <c r="S57">
        <v>344150</v>
      </c>
      <c r="U57" t="str" cm="1">
        <f t="array" ref="U57">"INSERT INTO `"&amp;$A$1&amp;"`(`"&amp;$A$2&amp;"`"&amp;_xlfn.CONCAT(",`"&amp;$B$2:$T$2&amp;"`")&amp;") VALUES ('"&amp;A57&amp;"'"&amp;_xlfn.CONCAT(",'"&amp;B57:T57&amp;"'")&amp;");"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('倉庫資材','段ボール','段ボール','内寸1140ｘ840ｘ120','K5W','K5W','','','','','内寸','mm','1140','840','120','3000','','㈲田中紙工','344150','');</v>
      </c>
    </row>
    <row r="58" spans="1:21" x14ac:dyDescent="0.35">
      <c r="A58" t="s">
        <v>415</v>
      </c>
      <c r="B58" t="s">
        <v>211</v>
      </c>
      <c r="C58" t="s">
        <v>211</v>
      </c>
      <c r="D58" t="s">
        <v>303</v>
      </c>
      <c r="E58" t="s">
        <v>213</v>
      </c>
      <c r="F58" t="s">
        <v>213</v>
      </c>
      <c r="K58" t="s">
        <v>473</v>
      </c>
      <c r="L58" t="s">
        <v>474</v>
      </c>
      <c r="M58">
        <v>1160</v>
      </c>
      <c r="N58" t="s">
        <v>450</v>
      </c>
      <c r="O58" t="s">
        <v>436</v>
      </c>
      <c r="P58">
        <v>2700</v>
      </c>
      <c r="R58" t="s">
        <v>174</v>
      </c>
      <c r="S58">
        <v>344150</v>
      </c>
      <c r="U58" t="str" cm="1">
        <f t="array" ref="U58">"INSERT INTO `"&amp;$A$1&amp;"`(`"&amp;$A$2&amp;"`"&amp;_xlfn.CONCAT(",`"&amp;$B$2:$T$2&amp;"`")&amp;") VALUES ('"&amp;A58&amp;"'"&amp;_xlfn.CONCAT(",'"&amp;B58:T58&amp;"'")&amp;");"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('倉庫資材','段ボール','段ボール','内寸1160ｘ460ｘ150','K5W','K5W','','','','','内寸','mm','1160','460','150','2700','','㈲田中紙工','344150','');</v>
      </c>
    </row>
    <row r="59" spans="1:21" x14ac:dyDescent="0.35">
      <c r="A59" t="s">
        <v>415</v>
      </c>
      <c r="B59" t="s">
        <v>211</v>
      </c>
      <c r="C59" t="s">
        <v>219</v>
      </c>
      <c r="D59" t="s">
        <v>304</v>
      </c>
      <c r="E59" t="s">
        <v>213</v>
      </c>
      <c r="F59" t="s">
        <v>213</v>
      </c>
      <c r="K59" t="s">
        <v>473</v>
      </c>
      <c r="L59" t="s">
        <v>474</v>
      </c>
      <c r="M59">
        <v>1240</v>
      </c>
      <c r="N59" t="s">
        <v>451</v>
      </c>
      <c r="O59" t="s">
        <v>448</v>
      </c>
      <c r="P59">
        <v>2300</v>
      </c>
      <c r="R59" t="s">
        <v>174</v>
      </c>
      <c r="S59">
        <v>344150</v>
      </c>
      <c r="U59" t="str" cm="1">
        <f t="array" ref="U59">"INSERT INTO `"&amp;$A$1&amp;"`(`"&amp;$A$2&amp;"`"&amp;_xlfn.CONCAT(",`"&amp;$B$2:$T$2&amp;"`")&amp;") VALUES ('"&amp;A59&amp;"'"&amp;_xlfn.CONCAT(",'"&amp;B59:T59&amp;"'")&amp;");"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('倉庫資材','段ボール','段ボール','内寸1240ｘ700ｘ260','K5W','K5W','','','','','内寸','mm','1240','700','260','2300','','㈲田中紙工','344150','');</v>
      </c>
    </row>
    <row r="60" spans="1:21" x14ac:dyDescent="0.35">
      <c r="A60" t="s">
        <v>415</v>
      </c>
      <c r="B60" t="s">
        <v>211</v>
      </c>
      <c r="C60" t="s">
        <v>211</v>
      </c>
      <c r="D60" t="s">
        <v>305</v>
      </c>
      <c r="E60" t="s">
        <v>306</v>
      </c>
      <c r="F60" t="s">
        <v>306</v>
      </c>
      <c r="K60" t="s">
        <v>473</v>
      </c>
      <c r="L60" t="s">
        <v>474</v>
      </c>
      <c r="M60">
        <v>1400</v>
      </c>
      <c r="N60" t="s">
        <v>452</v>
      </c>
      <c r="O60" t="s">
        <v>453</v>
      </c>
      <c r="P60">
        <v>8223</v>
      </c>
      <c r="Q60" t="s">
        <v>228</v>
      </c>
      <c r="R60" t="s">
        <v>174</v>
      </c>
      <c r="S60">
        <v>344150</v>
      </c>
      <c r="U60" t="str" cm="1">
        <f t="array" ref="U60">"INSERT INTO `"&amp;$A$1&amp;"`(`"&amp;$A$2&amp;"`"&amp;_xlfn.CONCAT(",`"&amp;$B$2:$T$2&amp;"`")&amp;") VALUES ('"&amp;A60&amp;"'"&amp;_xlfn.CONCAT(",'"&amp;B60:T60&amp;"'")&amp;");"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('倉庫資材','段ボール','段ボール','内寸1400ｘ770ｘ630','AA','AA','','','','','内寸','mm','1400','770','630','8223','1週間','㈲田中紙工','344150','');</v>
      </c>
    </row>
    <row r="61" spans="1:21" x14ac:dyDescent="0.35">
      <c r="A61" t="s">
        <v>415</v>
      </c>
      <c r="B61" t="s">
        <v>211</v>
      </c>
      <c r="C61" t="s">
        <v>211</v>
      </c>
      <c r="D61" t="s">
        <v>307</v>
      </c>
      <c r="E61" t="s">
        <v>308</v>
      </c>
      <c r="F61" t="s">
        <v>308</v>
      </c>
      <c r="K61" t="s">
        <v>473</v>
      </c>
      <c r="L61" t="s">
        <v>474</v>
      </c>
      <c r="M61">
        <v>1450</v>
      </c>
      <c r="N61" t="s">
        <v>440</v>
      </c>
      <c r="O61" t="s">
        <v>427</v>
      </c>
      <c r="P61">
        <v>3163</v>
      </c>
      <c r="Q61" t="s">
        <v>228</v>
      </c>
      <c r="R61" t="s">
        <v>174</v>
      </c>
      <c r="S61">
        <v>344150</v>
      </c>
      <c r="U61" t="str" cm="1">
        <f t="array" ref="U61">"INSERT INTO `"&amp;$A$1&amp;"`(`"&amp;$A$2&amp;"`"&amp;_xlfn.CONCAT(",`"&amp;$B$2:$T$2&amp;"`")&amp;") VALUES ('"&amp;A61&amp;"'"&amp;_xlfn.CONCAT(",'"&amp;B61:T61&amp;"'")&amp;");"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('倉庫資材','段ボール','段ボール','内寸1450ｘ680ｘ230','K7WF','K7WF','','','','','内寸','mm','1450','680','230','3163','1週間','㈲田中紙工','344150','');</v>
      </c>
    </row>
    <row r="62" spans="1:21" x14ac:dyDescent="0.35">
      <c r="A62" t="s">
        <v>415</v>
      </c>
      <c r="B62" t="s">
        <v>211</v>
      </c>
      <c r="C62" t="s">
        <v>219</v>
      </c>
      <c r="D62" t="s">
        <v>309</v>
      </c>
      <c r="E62" t="s">
        <v>306</v>
      </c>
      <c r="F62" t="s">
        <v>306</v>
      </c>
      <c r="K62" t="s">
        <v>473</v>
      </c>
      <c r="L62" t="s">
        <v>474</v>
      </c>
      <c r="M62">
        <v>1530</v>
      </c>
      <c r="N62" t="s">
        <v>454</v>
      </c>
      <c r="O62" t="s">
        <v>455</v>
      </c>
      <c r="P62">
        <v>9200</v>
      </c>
      <c r="Q62" t="s">
        <v>250</v>
      </c>
      <c r="R62" t="s">
        <v>174</v>
      </c>
      <c r="S62">
        <v>344150</v>
      </c>
      <c r="U62" t="str" cm="1">
        <f t="array" ref="U62">"INSERT INTO `"&amp;$A$1&amp;"`(`"&amp;$A$2&amp;"`"&amp;_xlfn.CONCAT(",`"&amp;$B$2:$T$2&amp;"`")&amp;") VALUES ('"&amp;A62&amp;"'"&amp;_xlfn.CONCAT(",'"&amp;B62:T62&amp;"'")&amp;");"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('倉庫資材','段ボール','段ボール','内寸1530ｘ900ｘ640','AA','AA','','','','','内寸','mm','1530','900','640','9200','1週間','㈲田中紙工','344150','');</v>
      </c>
    </row>
    <row r="63" spans="1:21" x14ac:dyDescent="0.35">
      <c r="A63" t="s">
        <v>415</v>
      </c>
      <c r="B63" t="s">
        <v>211</v>
      </c>
      <c r="C63" t="s">
        <v>211</v>
      </c>
      <c r="D63" t="s">
        <v>310</v>
      </c>
      <c r="E63" t="s">
        <v>308</v>
      </c>
      <c r="F63" t="s">
        <v>308</v>
      </c>
      <c r="K63" t="s">
        <v>473</v>
      </c>
      <c r="L63" t="s">
        <v>474</v>
      </c>
      <c r="M63">
        <v>1800</v>
      </c>
      <c r="N63" t="s">
        <v>451</v>
      </c>
      <c r="O63" t="s">
        <v>426</v>
      </c>
      <c r="P63">
        <v>2151</v>
      </c>
      <c r="Q63" t="s">
        <v>228</v>
      </c>
      <c r="R63" t="s">
        <v>174</v>
      </c>
      <c r="S63">
        <v>344150</v>
      </c>
      <c r="U63" t="str" cm="1">
        <f t="array" ref="U63">"INSERT INTO `"&amp;$A$1&amp;"`(`"&amp;$A$2&amp;"`"&amp;_xlfn.CONCAT(",`"&amp;$B$2:$T$2&amp;"`")&amp;") VALUES ('"&amp;A63&amp;"'"&amp;_xlfn.CONCAT(",'"&amp;B63:T63&amp;"'")&amp;");"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('倉庫資材','段ボール','段ボール','内寸1800ｘ700ｘ300','K7WF','K7WF','','','','','内寸','mm','1800','700','300','2151','1週間','㈲田中紙工','344150','');</v>
      </c>
    </row>
    <row r="64" spans="1:21" x14ac:dyDescent="0.35">
      <c r="A64" t="s">
        <v>415</v>
      </c>
      <c r="B64" t="s">
        <v>211</v>
      </c>
      <c r="C64" t="s">
        <v>211</v>
      </c>
      <c r="D64" t="s">
        <v>311</v>
      </c>
      <c r="E64" t="s">
        <v>213</v>
      </c>
      <c r="F64" t="s">
        <v>213</v>
      </c>
      <c r="K64" t="s">
        <v>473</v>
      </c>
      <c r="L64" t="s">
        <v>474</v>
      </c>
      <c r="M64">
        <v>420</v>
      </c>
      <c r="N64" t="s">
        <v>434</v>
      </c>
      <c r="O64" t="s">
        <v>434</v>
      </c>
      <c r="P64">
        <v>291</v>
      </c>
      <c r="Q64" t="s">
        <v>221</v>
      </c>
      <c r="R64" t="s">
        <v>174</v>
      </c>
      <c r="S64">
        <v>344150</v>
      </c>
      <c r="U64" t="str" cm="1">
        <f t="array" ref="U64">"INSERT INTO `"&amp;$A$1&amp;"`(`"&amp;$A$2&amp;"`"&amp;_xlfn.CONCAT(",`"&amp;$B$2:$T$2&amp;"`")&amp;") VALUES ('"&amp;A64&amp;"'"&amp;_xlfn.CONCAT(",'"&amp;B64:T64&amp;"'")&amp;");"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('倉庫資材','段ボール','段ボール','内寸420ｘ420ｘ420','K5W','K5W','','','','','内寸','mm','420','420','420','291','中3日','㈲田中紙工','344150','');</v>
      </c>
    </row>
    <row r="65" spans="1:21" x14ac:dyDescent="0.35">
      <c r="A65" t="s">
        <v>415</v>
      </c>
      <c r="B65" t="s">
        <v>211</v>
      </c>
      <c r="C65" t="s">
        <v>211</v>
      </c>
      <c r="D65" t="s">
        <v>312</v>
      </c>
      <c r="E65" t="s">
        <v>213</v>
      </c>
      <c r="F65" t="s">
        <v>213</v>
      </c>
      <c r="K65" t="s">
        <v>473</v>
      </c>
      <c r="L65" t="s">
        <v>474</v>
      </c>
      <c r="M65">
        <v>500</v>
      </c>
      <c r="N65" t="s">
        <v>437</v>
      </c>
      <c r="O65" t="s">
        <v>437</v>
      </c>
      <c r="P65">
        <v>407</v>
      </c>
      <c r="Q65" t="s">
        <v>221</v>
      </c>
      <c r="R65" t="s">
        <v>174</v>
      </c>
      <c r="S65">
        <v>344150</v>
      </c>
      <c r="U65" t="str" cm="1">
        <f t="array" ref="U65">"INSERT INTO `"&amp;$A$1&amp;"`(`"&amp;$A$2&amp;"`"&amp;_xlfn.CONCAT(",`"&amp;$B$2:$T$2&amp;"`")&amp;") VALUES ('"&amp;A65&amp;"'"&amp;_xlfn.CONCAT(",'"&amp;B65:T65&amp;"'")&amp;");"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('倉庫資材','段ボール','段ボール','内寸500ｘ500ｘ500','K5W','K5W','','','','','内寸','mm','500','500','500','407','中3日','㈲田中紙工','344150','');</v>
      </c>
    </row>
    <row r="66" spans="1:21" x14ac:dyDescent="0.35">
      <c r="A66" t="s">
        <v>415</v>
      </c>
      <c r="B66" t="s">
        <v>211</v>
      </c>
      <c r="C66" t="s">
        <v>211</v>
      </c>
      <c r="D66" t="s">
        <v>313</v>
      </c>
      <c r="E66" t="s">
        <v>213</v>
      </c>
      <c r="F66" t="s">
        <v>213</v>
      </c>
      <c r="K66" t="s">
        <v>473</v>
      </c>
      <c r="L66" t="s">
        <v>474</v>
      </c>
      <c r="M66">
        <v>620</v>
      </c>
      <c r="N66" t="s">
        <v>438</v>
      </c>
      <c r="O66" t="s">
        <v>436</v>
      </c>
      <c r="P66">
        <v>250</v>
      </c>
      <c r="Q66" t="s">
        <v>221</v>
      </c>
      <c r="R66" t="s">
        <v>174</v>
      </c>
      <c r="S66">
        <v>344150</v>
      </c>
      <c r="U66" t="str" cm="1">
        <f t="array" ref="U66">"INSERT INTO `"&amp;$A$1&amp;"`(`"&amp;$A$2&amp;"`"&amp;_xlfn.CONCAT(",`"&amp;$B$2:$T$2&amp;"`")&amp;") VALUES ('"&amp;A66&amp;"'"&amp;_xlfn.CONCAT(",'"&amp;B66:T66&amp;"'")&amp;");"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('倉庫資材','段ボール','段ボール','内寸620ｘ400ｘ150','K5W','K5W','','','','','内寸','mm','620','400','150','250','中3日','㈲田中紙工','344150','');</v>
      </c>
    </row>
    <row r="67" spans="1:21" x14ac:dyDescent="0.35">
      <c r="A67" t="s">
        <v>415</v>
      </c>
      <c r="B67" t="s">
        <v>211</v>
      </c>
      <c r="C67" t="s">
        <v>211</v>
      </c>
      <c r="D67" t="s">
        <v>314</v>
      </c>
      <c r="E67" t="s">
        <v>213</v>
      </c>
      <c r="F67" t="s">
        <v>213</v>
      </c>
      <c r="K67" t="s">
        <v>473</v>
      </c>
      <c r="L67" t="s">
        <v>474</v>
      </c>
      <c r="M67">
        <v>644</v>
      </c>
      <c r="N67" t="s">
        <v>456</v>
      </c>
      <c r="O67" t="s">
        <v>457</v>
      </c>
      <c r="P67">
        <v>484</v>
      </c>
      <c r="Q67" t="s">
        <v>221</v>
      </c>
      <c r="R67" t="s">
        <v>174</v>
      </c>
      <c r="S67">
        <v>344150</v>
      </c>
      <c r="U67" t="str" cm="1">
        <f t="array" ref="U67">"INSERT INTO `"&amp;$A$1&amp;"`(`"&amp;$A$2&amp;"`"&amp;_xlfn.CONCAT(",`"&amp;$B$2:$T$2&amp;"`")&amp;") VALUES ('"&amp;A67&amp;"'"&amp;_xlfn.CONCAT(",'"&amp;B67:T67&amp;"'")&amp;");"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('倉庫資材','段ボール','段ボール','内寸644ｘ511ｘ490','K5W','K5W','','','','','内寸','mm','644','511','490','484','中3日','㈲田中紙工','344150','');</v>
      </c>
    </row>
    <row r="68" spans="1:21" x14ac:dyDescent="0.35">
      <c r="A68" t="s">
        <v>415</v>
      </c>
      <c r="B68" t="s">
        <v>211</v>
      </c>
      <c r="C68" t="s">
        <v>211</v>
      </c>
      <c r="D68" t="s">
        <v>315</v>
      </c>
      <c r="E68" t="s">
        <v>213</v>
      </c>
      <c r="F68" t="s">
        <v>213</v>
      </c>
      <c r="K68" t="s">
        <v>473</v>
      </c>
      <c r="L68" t="s">
        <v>474</v>
      </c>
      <c r="M68">
        <v>650</v>
      </c>
      <c r="N68" t="s">
        <v>458</v>
      </c>
      <c r="O68" t="s">
        <v>421</v>
      </c>
      <c r="P68">
        <v>361</v>
      </c>
      <c r="Q68" t="s">
        <v>221</v>
      </c>
      <c r="R68" t="s">
        <v>174</v>
      </c>
      <c r="S68">
        <v>344150</v>
      </c>
      <c r="U68" t="str" cm="1">
        <f t="array" ref="U68">"INSERT INTO `"&amp;$A$1&amp;"`(`"&amp;$A$2&amp;"`"&amp;_xlfn.CONCAT(",`"&amp;$B$2:$T$2&amp;"`")&amp;") VALUES ('"&amp;A68&amp;"'"&amp;_xlfn.CONCAT(",'"&amp;B68:T68&amp;"'")&amp;");"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('倉庫資材','段ボール','段ボール','内寸650ｘ430ｘ220','K5W','K5W','','','','','内寸','mm','650','430','220','361','中3日','㈲田中紙工','344150','');</v>
      </c>
    </row>
    <row r="69" spans="1:21" x14ac:dyDescent="0.35">
      <c r="A69" t="s">
        <v>415</v>
      </c>
      <c r="B69" t="s">
        <v>211</v>
      </c>
      <c r="C69" t="s">
        <v>211</v>
      </c>
      <c r="D69" t="s">
        <v>316</v>
      </c>
      <c r="E69" t="s">
        <v>213</v>
      </c>
      <c r="F69" t="s">
        <v>213</v>
      </c>
      <c r="K69" t="s">
        <v>473</v>
      </c>
      <c r="L69" t="s">
        <v>474</v>
      </c>
      <c r="M69">
        <v>700</v>
      </c>
      <c r="N69" t="s">
        <v>451</v>
      </c>
      <c r="O69" t="s">
        <v>459</v>
      </c>
      <c r="P69">
        <v>607</v>
      </c>
      <c r="Q69" t="s">
        <v>221</v>
      </c>
      <c r="R69" t="s">
        <v>174</v>
      </c>
      <c r="S69">
        <v>344150</v>
      </c>
      <c r="U69" t="str" cm="1">
        <f t="array" ref="U69">"INSERT INTO `"&amp;$A$1&amp;"`(`"&amp;$A$2&amp;"`"&amp;_xlfn.CONCAT(",`"&amp;$B$2:$T$2&amp;"`")&amp;") VALUES ('"&amp;A69&amp;"'"&amp;_xlfn.CONCAT(",'"&amp;B69:T69&amp;"'")&amp;");"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('倉庫資材','段ボール','段ボール','内寸700ｘ700ｘ350','K5W','K5W','','','','','内寸','mm','700','700','350','607','中3日','㈲田中紙工','344150','');</v>
      </c>
    </row>
    <row r="70" spans="1:21" x14ac:dyDescent="0.35">
      <c r="A70" t="s">
        <v>415</v>
      </c>
      <c r="B70" t="s">
        <v>211</v>
      </c>
      <c r="C70" t="s">
        <v>211</v>
      </c>
      <c r="D70" t="s">
        <v>317</v>
      </c>
      <c r="E70" t="s">
        <v>306</v>
      </c>
      <c r="F70" t="s">
        <v>306</v>
      </c>
      <c r="K70" t="s">
        <v>473</v>
      </c>
      <c r="L70" t="s">
        <v>474</v>
      </c>
      <c r="M70">
        <v>700</v>
      </c>
      <c r="N70" t="s">
        <v>451</v>
      </c>
      <c r="O70" t="s">
        <v>442</v>
      </c>
      <c r="P70">
        <v>4428</v>
      </c>
      <c r="Q70" t="s">
        <v>228</v>
      </c>
      <c r="R70" t="s">
        <v>174</v>
      </c>
      <c r="S70">
        <v>344150</v>
      </c>
      <c r="U70" t="str" cm="1">
        <f t="array" ref="U70">"INSERT INTO `"&amp;$A$1&amp;"`(`"&amp;$A$2&amp;"`"&amp;_xlfn.CONCAT(",`"&amp;$B$2:$T$2&amp;"`")&amp;") VALUES ('"&amp;A70&amp;"'"&amp;_xlfn.CONCAT(",'"&amp;B70:T70&amp;"'")&amp;");"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('倉庫資材','段ボール','段ボール','内寸700ｘ700ｘ450','AA','AA','','','','','内寸','mm','700','700','450','4428','1週間','㈲田中紙工','344150','');</v>
      </c>
    </row>
    <row r="71" spans="1:21" x14ac:dyDescent="0.35">
      <c r="A71" t="s">
        <v>415</v>
      </c>
      <c r="B71" t="s">
        <v>211</v>
      </c>
      <c r="C71" t="s">
        <v>211</v>
      </c>
      <c r="D71" t="s">
        <v>318</v>
      </c>
      <c r="E71" t="s">
        <v>289</v>
      </c>
      <c r="F71" t="s">
        <v>289</v>
      </c>
      <c r="K71" t="s">
        <v>473</v>
      </c>
      <c r="L71" t="s">
        <v>474</v>
      </c>
      <c r="M71">
        <v>750</v>
      </c>
      <c r="N71" t="s">
        <v>443</v>
      </c>
      <c r="O71" t="s">
        <v>438</v>
      </c>
      <c r="P71">
        <v>819</v>
      </c>
      <c r="Q71" t="s">
        <v>228</v>
      </c>
      <c r="R71" t="s">
        <v>174</v>
      </c>
      <c r="S71">
        <v>344150</v>
      </c>
      <c r="U71" t="str" cm="1">
        <f t="array" ref="U71">"INSERT INTO `"&amp;$A$1&amp;"`(`"&amp;$A$2&amp;"`"&amp;_xlfn.CONCAT(",`"&amp;$B$2:$T$2&amp;"`")&amp;") VALUES ('"&amp;A71&amp;"'"&amp;_xlfn.CONCAT(",'"&amp;B71:T71&amp;"'")&amp;");"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('倉庫資材','段ボール','段ボール','内寸750ｘ750ｘ400','K7W','K7W','','','','','内寸','mm','750','750','400','819','1週間','㈲田中紙工','344150','');</v>
      </c>
    </row>
    <row r="72" spans="1:21" x14ac:dyDescent="0.35">
      <c r="A72" t="s">
        <v>415</v>
      </c>
      <c r="B72" t="s">
        <v>211</v>
      </c>
      <c r="C72" t="s">
        <v>211</v>
      </c>
      <c r="D72" t="s">
        <v>319</v>
      </c>
      <c r="E72" t="s">
        <v>289</v>
      </c>
      <c r="F72" t="s">
        <v>289</v>
      </c>
      <c r="K72" t="s">
        <v>473</v>
      </c>
      <c r="L72" t="s">
        <v>474</v>
      </c>
      <c r="M72">
        <v>800</v>
      </c>
      <c r="N72" t="s">
        <v>460</v>
      </c>
      <c r="O72">
        <v>455</v>
      </c>
      <c r="P72">
        <v>761</v>
      </c>
      <c r="Q72" t="s">
        <v>228</v>
      </c>
      <c r="R72" t="s">
        <v>174</v>
      </c>
      <c r="S72">
        <v>344150</v>
      </c>
      <c r="U72" t="str" cm="1">
        <f t="array" ref="U72">"INSERT INTO `"&amp;$A$1&amp;"`(`"&amp;$A$2&amp;"`"&amp;_xlfn.CONCAT(",`"&amp;$B$2:$T$2&amp;"`")&amp;") VALUES ('"&amp;A72&amp;"'"&amp;_xlfn.CONCAT(",'"&amp;B72:T72&amp;"'")&amp;");"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('倉庫資材','段ボール','段ボール','内寸800ｘ540ｘ455(K7W)','K7W','K7W','','','','','内寸','mm','800','540','455','761','1週間','㈲田中紙工','344150','');</v>
      </c>
    </row>
    <row r="73" spans="1:21" x14ac:dyDescent="0.35">
      <c r="A73" t="s">
        <v>415</v>
      </c>
      <c r="B73" t="s">
        <v>211</v>
      </c>
      <c r="C73" t="s">
        <v>219</v>
      </c>
      <c r="D73" t="s">
        <v>320</v>
      </c>
      <c r="E73" t="s">
        <v>213</v>
      </c>
      <c r="F73" t="s">
        <v>213</v>
      </c>
      <c r="K73" t="s">
        <v>473</v>
      </c>
      <c r="L73" t="s">
        <v>474</v>
      </c>
      <c r="M73">
        <v>922</v>
      </c>
      <c r="N73" t="s">
        <v>461</v>
      </c>
      <c r="O73" t="s">
        <v>438</v>
      </c>
      <c r="P73">
        <v>658</v>
      </c>
      <c r="Q73" t="s">
        <v>301</v>
      </c>
      <c r="R73" t="s">
        <v>174</v>
      </c>
      <c r="S73">
        <v>344150</v>
      </c>
      <c r="U73" t="str" cm="1">
        <f t="array" ref="U73">"INSERT INTO `"&amp;$A$1&amp;"`(`"&amp;$A$2&amp;"`"&amp;_xlfn.CONCAT(",`"&amp;$B$2:$T$2&amp;"`")&amp;") VALUES ('"&amp;A73&amp;"'"&amp;_xlfn.CONCAT(",'"&amp;B73:T73&amp;"'")&amp;");"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('倉庫資材','段ボール','段ボール','内寸922ｘ542ｘ400','K5W','K5W','','','','','内寸','mm','922','542','400','658','4日','㈲田中紙工','344150','');</v>
      </c>
    </row>
    <row r="74" spans="1:21" x14ac:dyDescent="0.35">
      <c r="A74" t="s">
        <v>415</v>
      </c>
      <c r="B74" t="s">
        <v>211</v>
      </c>
      <c r="C74" t="s">
        <v>211</v>
      </c>
      <c r="D74" t="s">
        <v>321</v>
      </c>
      <c r="E74" t="s">
        <v>306</v>
      </c>
      <c r="F74" t="s">
        <v>306</v>
      </c>
      <c r="K74" t="s">
        <v>473</v>
      </c>
      <c r="L74" t="s">
        <v>474</v>
      </c>
      <c r="M74">
        <v>950</v>
      </c>
      <c r="N74" t="s">
        <v>462</v>
      </c>
      <c r="O74" t="s">
        <v>445</v>
      </c>
      <c r="P74">
        <v>3600</v>
      </c>
      <c r="Q74" t="s">
        <v>228</v>
      </c>
      <c r="R74" t="s">
        <v>174</v>
      </c>
      <c r="S74">
        <v>344150</v>
      </c>
      <c r="U74" t="str" cm="1">
        <f t="array" ref="U74">"INSERT INTO `"&amp;$A$1&amp;"`(`"&amp;$A$2&amp;"`"&amp;_xlfn.CONCAT(",`"&amp;$B$2:$T$2&amp;"`")&amp;") VALUES ('"&amp;A74&amp;"'"&amp;_xlfn.CONCAT(",'"&amp;B74:T74&amp;"'")&amp;");"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('倉庫資材','段ボール','段ボール','内寸950ｘ480ｘ510','AA','AA','','','','','内寸','mm','950','480','510','3600','1週間','㈲田中紙工','344150','');</v>
      </c>
    </row>
    <row r="75" spans="1:21" x14ac:dyDescent="0.35">
      <c r="A75" t="s">
        <v>415</v>
      </c>
      <c r="B75" t="s">
        <v>480</v>
      </c>
      <c r="C75" t="s">
        <v>472</v>
      </c>
      <c r="D75" t="s">
        <v>322</v>
      </c>
      <c r="E75" t="s">
        <v>323</v>
      </c>
      <c r="F75" t="s">
        <v>511</v>
      </c>
      <c r="P75">
        <v>4510</v>
      </c>
      <c r="Q75" t="s">
        <v>324</v>
      </c>
      <c r="R75" t="s">
        <v>202</v>
      </c>
      <c r="S75">
        <v>345010</v>
      </c>
      <c r="U75" t="str" cm="1">
        <f t="array" ref="U75">"INSERT INTO `"&amp;$A$1&amp;"`(`"&amp;$A$2&amp;"`"&amp;_xlfn.CONCAT(",`"&amp;$B$2:$T$2&amp;"`")&amp;") VALUES ('"&amp;A75&amp;"'"&amp;_xlfn.CONCAT(",'"&amp;B75:T75&amp;"'")&amp;");"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('倉庫資材','テープ','ニューＮpi上質　A判　57.5Kg','A6サイズ 白色 5000枚','紀州　色上質紙　厚口','A判','','','','','','','','','','4510','5日','長野電鉄㈱','345010','');</v>
      </c>
    </row>
    <row r="76" spans="1:21" x14ac:dyDescent="0.35">
      <c r="A76" t="s">
        <v>415</v>
      </c>
      <c r="B76" t="s">
        <v>325</v>
      </c>
      <c r="C76" t="s">
        <v>326</v>
      </c>
      <c r="D76" t="s">
        <v>327</v>
      </c>
      <c r="F76" t="s">
        <v>327</v>
      </c>
      <c r="P76">
        <v>133</v>
      </c>
      <c r="Q76" t="s">
        <v>250</v>
      </c>
      <c r="R76" t="s">
        <v>195</v>
      </c>
      <c r="S76">
        <v>344210</v>
      </c>
      <c r="U76" t="str" cm="1">
        <f t="array" ref="U76">"INSERT INTO `"&amp;$A$1&amp;"`(`"&amp;$A$2&amp;"`"&amp;_xlfn.CONCAT(",`"&amp;$B$2:$T$2&amp;"`")&amp;") VALUES ('"&amp;A76&amp;"'"&amp;_xlfn.CONCAT(",'"&amp;B76:T76&amp;"'")&amp;");"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('倉庫資材','化粧箱','化粧箱','A-1','','A-1','','','','','','','','','','133','1週間','㈱夏目','344210','');</v>
      </c>
    </row>
    <row r="77" spans="1:21" x14ac:dyDescent="0.35">
      <c r="A77" t="s">
        <v>415</v>
      </c>
      <c r="B77" t="s">
        <v>325</v>
      </c>
      <c r="C77" t="s">
        <v>326</v>
      </c>
      <c r="D77" t="s">
        <v>328</v>
      </c>
      <c r="F77" t="s">
        <v>328</v>
      </c>
      <c r="P77">
        <v>71.3</v>
      </c>
      <c r="Q77" t="s">
        <v>250</v>
      </c>
      <c r="R77" t="s">
        <v>195</v>
      </c>
      <c r="S77">
        <v>344210</v>
      </c>
      <c r="U77" t="str" cm="1">
        <f t="array" ref="U77">"INSERT INTO `"&amp;$A$1&amp;"`(`"&amp;$A$2&amp;"`"&amp;_xlfn.CONCAT(",`"&amp;$B$2:$T$2&amp;"`")&amp;") VALUES ('"&amp;A77&amp;"'"&amp;_xlfn.CONCAT(",'"&amp;B77:T77&amp;"'")&amp;");"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('倉庫資材','化粧箱','化粧箱','A-9','','A-9','','','','','','','','','','71.3','1週間','㈱夏目','344210','');</v>
      </c>
    </row>
    <row r="78" spans="1:21" x14ac:dyDescent="0.35">
      <c r="A78" t="s">
        <v>415</v>
      </c>
      <c r="B78" t="s">
        <v>325</v>
      </c>
      <c r="C78" t="s">
        <v>326</v>
      </c>
      <c r="D78" t="s">
        <v>329</v>
      </c>
      <c r="F78" t="s">
        <v>329</v>
      </c>
      <c r="P78">
        <v>137</v>
      </c>
      <c r="Q78" t="s">
        <v>250</v>
      </c>
      <c r="R78" t="s">
        <v>195</v>
      </c>
      <c r="S78">
        <v>344210</v>
      </c>
      <c r="U78" t="str" cm="1">
        <f t="array" ref="U78">"INSERT INTO `"&amp;$A$1&amp;"`(`"&amp;$A$2&amp;"`"&amp;_xlfn.CONCAT(",`"&amp;$B$2:$T$2&amp;"`")&amp;") VALUES ('"&amp;A78&amp;"'"&amp;_xlfn.CONCAT(",'"&amp;B78:T78&amp;"'")&amp;");"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('倉庫資材','化粧箱','化粧箱','B-1','','B-1','','','','','','','','','','137','1週間','㈱夏目','344210','');</v>
      </c>
    </row>
    <row r="79" spans="1:21" x14ac:dyDescent="0.35">
      <c r="A79" t="s">
        <v>415</v>
      </c>
      <c r="B79" t="s">
        <v>325</v>
      </c>
      <c r="C79" t="s">
        <v>326</v>
      </c>
      <c r="D79" t="s">
        <v>330</v>
      </c>
      <c r="F79" t="s">
        <v>330</v>
      </c>
      <c r="P79">
        <v>103.6</v>
      </c>
      <c r="Q79" t="s">
        <v>250</v>
      </c>
      <c r="R79" t="s">
        <v>195</v>
      </c>
      <c r="S79">
        <v>344210</v>
      </c>
      <c r="U79" t="str" cm="1">
        <f t="array" ref="U79">"INSERT INTO `"&amp;$A$1&amp;"`(`"&amp;$A$2&amp;"`"&amp;_xlfn.CONCAT(",`"&amp;$B$2:$T$2&amp;"`")&amp;") VALUES ('"&amp;A79&amp;"'"&amp;_xlfn.CONCAT(",'"&amp;B79:T79&amp;"'")&amp;");"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('倉庫資材','化粧箱','化粧箱','B-2','','B-2','','','','','','','','','','103.6','1週間','㈱夏目','344210','');</v>
      </c>
    </row>
    <row r="80" spans="1:21" x14ac:dyDescent="0.35">
      <c r="A80" t="s">
        <v>415</v>
      </c>
      <c r="B80" t="s">
        <v>325</v>
      </c>
      <c r="C80" t="s">
        <v>326</v>
      </c>
      <c r="D80" t="s">
        <v>331</v>
      </c>
      <c r="F80" t="s">
        <v>331</v>
      </c>
      <c r="P80">
        <v>110</v>
      </c>
      <c r="Q80" t="s">
        <v>250</v>
      </c>
      <c r="R80" t="s">
        <v>195</v>
      </c>
      <c r="S80">
        <v>344210</v>
      </c>
      <c r="U80" t="str" cm="1">
        <f t="array" ref="U80">"INSERT INTO `"&amp;$A$1&amp;"`(`"&amp;$A$2&amp;"`"&amp;_xlfn.CONCAT(",`"&amp;$B$2:$T$2&amp;"`")&amp;") VALUES ('"&amp;A80&amp;"'"&amp;_xlfn.CONCAT(",'"&amp;B80:T80&amp;"'")&amp;");"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('倉庫資材','化粧箱','化粧箱','D-1','','D-1','','','','','','','','','','110','1週間','㈱夏目','344210','');</v>
      </c>
    </row>
    <row r="81" spans="1:21" x14ac:dyDescent="0.35">
      <c r="A81" t="s">
        <v>415</v>
      </c>
      <c r="B81" t="s">
        <v>325</v>
      </c>
      <c r="C81" t="s">
        <v>326</v>
      </c>
      <c r="D81" t="s">
        <v>332</v>
      </c>
      <c r="F81" t="s">
        <v>332</v>
      </c>
      <c r="P81">
        <v>110</v>
      </c>
      <c r="Q81" t="s">
        <v>250</v>
      </c>
      <c r="R81" t="s">
        <v>195</v>
      </c>
      <c r="S81">
        <v>344210</v>
      </c>
      <c r="U81" t="str" cm="1">
        <f t="array" ref="U81">"INSERT INTO `"&amp;$A$1&amp;"`(`"&amp;$A$2&amp;"`"&amp;_xlfn.CONCAT(",`"&amp;$B$2:$T$2&amp;"`")&amp;") VALUES ('"&amp;A81&amp;"'"&amp;_xlfn.CONCAT(",'"&amp;B81:T81&amp;"'")&amp;");"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('倉庫資材','化粧箱','化粧箱','E-1','','E-1','','','','','','','','','','110','1週間','㈱夏目','344210','');</v>
      </c>
    </row>
    <row r="82" spans="1:21" x14ac:dyDescent="0.35">
      <c r="A82" t="s">
        <v>415</v>
      </c>
      <c r="B82" t="s">
        <v>325</v>
      </c>
      <c r="C82" t="s">
        <v>326</v>
      </c>
      <c r="D82" t="s">
        <v>333</v>
      </c>
      <c r="F82" t="s">
        <v>333</v>
      </c>
      <c r="P82">
        <v>186</v>
      </c>
      <c r="Q82" t="s">
        <v>250</v>
      </c>
      <c r="R82" t="s">
        <v>195</v>
      </c>
      <c r="S82">
        <v>344210</v>
      </c>
      <c r="U82" t="str" cm="1">
        <f t="array" ref="U82">"INSERT INTO `"&amp;$A$1&amp;"`(`"&amp;$A$2&amp;"`"&amp;_xlfn.CONCAT(",`"&amp;$B$2:$T$2&amp;"`")&amp;") VALUES ('"&amp;A82&amp;"'"&amp;_xlfn.CONCAT(",'"&amp;B82:T82&amp;"'")&amp;");"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('倉庫資材','化粧箱','化粧箱','F-1','','F-1','','','','','','','','','','186','1週間','㈱夏目','344210','');</v>
      </c>
    </row>
    <row r="83" spans="1:21" x14ac:dyDescent="0.35">
      <c r="A83" s="7" t="s">
        <v>415</v>
      </c>
      <c r="B83" t="s">
        <v>478</v>
      </c>
      <c r="C83" s="7" t="s">
        <v>334</v>
      </c>
      <c r="D83" s="7" t="s">
        <v>335</v>
      </c>
      <c r="E83" s="7"/>
      <c r="F83" s="7" t="s">
        <v>501</v>
      </c>
      <c r="G83" s="7"/>
      <c r="H83" s="7"/>
      <c r="I83" s="7"/>
      <c r="J83" s="7"/>
      <c r="K83" s="7" t="s">
        <v>497</v>
      </c>
      <c r="L83" t="s">
        <v>474</v>
      </c>
      <c r="M83">
        <v>1200</v>
      </c>
      <c r="N83" s="7">
        <v>1200</v>
      </c>
      <c r="O83" s="7"/>
      <c r="P83" s="7">
        <v>95</v>
      </c>
      <c r="Q83" s="7" t="s">
        <v>250</v>
      </c>
      <c r="R83" t="s">
        <v>195</v>
      </c>
      <c r="S83">
        <v>344210</v>
      </c>
      <c r="T83" s="7" t="s">
        <v>336</v>
      </c>
      <c r="U83" t="str" cm="1">
        <f t="array" ref="U83">"INSERT INTO `"&amp;$A$1&amp;"`(`"&amp;$A$2&amp;"`"&amp;_xlfn.CONCAT(",`"&amp;$B$2:$T$2&amp;"`")&amp;") VALUES ('"&amp;A83&amp;"'"&amp;_xlfn.CONCAT(",'"&amp;B83:T83&amp;"'")&amp;");"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('倉庫資材','緩衝材','ダイエットプチ','エコハーモニー 1200Ｘ1200 H37','','H37','','','','','シート','mm','1200','1200','','95','1週間','㈱夏目','344210','20230912改定');</v>
      </c>
    </row>
    <row r="84" spans="1:21" x14ac:dyDescent="0.35">
      <c r="A84" s="7" t="s">
        <v>415</v>
      </c>
      <c r="B84" t="s">
        <v>478</v>
      </c>
      <c r="C84" s="7" t="s">
        <v>334</v>
      </c>
      <c r="D84" s="7" t="s">
        <v>337</v>
      </c>
      <c r="E84" s="7"/>
      <c r="F84" s="7" t="s">
        <v>501</v>
      </c>
      <c r="G84" s="7"/>
      <c r="H84" s="7"/>
      <c r="I84" s="7"/>
      <c r="J84" s="7"/>
      <c r="K84" s="7" t="s">
        <v>497</v>
      </c>
      <c r="L84" t="s">
        <v>474</v>
      </c>
      <c r="M84">
        <v>300</v>
      </c>
      <c r="N84" s="7">
        <v>300</v>
      </c>
      <c r="O84" s="7"/>
      <c r="P84" s="7">
        <v>7.2</v>
      </c>
      <c r="Q84" s="7" t="s">
        <v>261</v>
      </c>
      <c r="R84" t="s">
        <v>195</v>
      </c>
      <c r="S84">
        <v>344210</v>
      </c>
      <c r="T84" s="7" t="s">
        <v>336</v>
      </c>
      <c r="U84" t="str" cm="1">
        <f t="array" ref="U84">"INSERT INTO `"&amp;$A$1&amp;"`(`"&amp;$A$2&amp;"`"&amp;_xlfn.CONCAT(",`"&amp;$B$2:$T$2&amp;"`")&amp;") VALUES ('"&amp;A84&amp;"'"&amp;_xlfn.CONCAT(",'"&amp;B84:T84&amp;"'")&amp;");"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('倉庫資材','緩衝材','ダイエットプチ','エコハーモニー 300Ｘ300 H37','','H37','','','','','シート','mm','300','300','','7.2','1日','㈱夏目','344210','20230912改定');</v>
      </c>
    </row>
    <row r="85" spans="1:21" x14ac:dyDescent="0.35">
      <c r="A85" s="7" t="s">
        <v>415</v>
      </c>
      <c r="B85" t="s">
        <v>478</v>
      </c>
      <c r="C85" s="7" t="s">
        <v>334</v>
      </c>
      <c r="D85" s="7" t="s">
        <v>338</v>
      </c>
      <c r="E85" s="7"/>
      <c r="F85" s="7" t="s">
        <v>501</v>
      </c>
      <c r="G85" s="7"/>
      <c r="H85" s="7"/>
      <c r="I85" s="7"/>
      <c r="J85" s="7"/>
      <c r="K85" s="7" t="s">
        <v>497</v>
      </c>
      <c r="L85" t="s">
        <v>474</v>
      </c>
      <c r="M85">
        <v>400</v>
      </c>
      <c r="N85" s="7">
        <v>400</v>
      </c>
      <c r="O85" s="7"/>
      <c r="P85" s="7">
        <v>12</v>
      </c>
      <c r="Q85" s="7" t="s">
        <v>261</v>
      </c>
      <c r="R85" t="s">
        <v>195</v>
      </c>
      <c r="S85">
        <v>344210</v>
      </c>
      <c r="T85" s="7" t="s">
        <v>336</v>
      </c>
      <c r="U85" t="str" cm="1">
        <f t="array" ref="U85">"INSERT INTO `"&amp;$A$1&amp;"`(`"&amp;$A$2&amp;"`"&amp;_xlfn.CONCAT(",`"&amp;$B$2:$T$2&amp;"`")&amp;") VALUES ('"&amp;A85&amp;"'"&amp;_xlfn.CONCAT(",'"&amp;B85:T85&amp;"'")&amp;");"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('倉庫資材','緩衝材','ダイエットプチ','エコハーモニー 400Ｘ400 H37','','H37','','','','','シート','mm','400','400','','12','1日','㈱夏目','344210','20230912改定');</v>
      </c>
    </row>
    <row r="86" spans="1:21" x14ac:dyDescent="0.35">
      <c r="A86" s="7" t="s">
        <v>415</v>
      </c>
      <c r="B86" t="s">
        <v>478</v>
      </c>
      <c r="C86" s="7" t="s">
        <v>334</v>
      </c>
      <c r="D86" s="7" t="s">
        <v>339</v>
      </c>
      <c r="E86" s="7"/>
      <c r="F86" s="7" t="s">
        <v>501</v>
      </c>
      <c r="G86" s="7"/>
      <c r="H86" s="7"/>
      <c r="I86" s="7"/>
      <c r="J86" s="7"/>
      <c r="K86" s="7" t="s">
        <v>497</v>
      </c>
      <c r="L86" t="s">
        <v>474</v>
      </c>
      <c r="M86">
        <v>600</v>
      </c>
      <c r="N86" s="7">
        <v>600</v>
      </c>
      <c r="O86" s="7"/>
      <c r="P86" s="7">
        <v>23.5</v>
      </c>
      <c r="Q86" s="7" t="s">
        <v>261</v>
      </c>
      <c r="R86" t="s">
        <v>195</v>
      </c>
      <c r="S86">
        <v>344210</v>
      </c>
      <c r="T86" s="7" t="s">
        <v>336</v>
      </c>
      <c r="U86" t="str" cm="1">
        <f t="array" ref="U86">"INSERT INTO `"&amp;$A$1&amp;"`(`"&amp;$A$2&amp;"`"&amp;_xlfn.CONCAT(",`"&amp;$B$2:$T$2&amp;"`")&amp;") VALUES ('"&amp;A86&amp;"'"&amp;_xlfn.CONCAT(",'"&amp;B86:T86&amp;"'")&amp;");"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('倉庫資材','緩衝材','ダイエットプチ','エコハーモニー 600Ｘ600 H37','','H37','','','','','シート','mm','600','600','','23.5','1日','㈱夏目','344210','20230912改定');</v>
      </c>
    </row>
    <row r="87" spans="1:21" x14ac:dyDescent="0.35">
      <c r="A87" s="7" t="s">
        <v>415</v>
      </c>
      <c r="B87" t="s">
        <v>478</v>
      </c>
      <c r="C87" s="7" t="s">
        <v>334</v>
      </c>
      <c r="D87" s="7" t="s">
        <v>340</v>
      </c>
      <c r="E87" s="7"/>
      <c r="F87" s="7" t="s">
        <v>501</v>
      </c>
      <c r="G87" s="7"/>
      <c r="H87" s="7"/>
      <c r="I87" s="7"/>
      <c r="J87" s="7"/>
      <c r="K87" s="7" t="s">
        <v>497</v>
      </c>
      <c r="L87" t="s">
        <v>474</v>
      </c>
      <c r="M87">
        <v>800</v>
      </c>
      <c r="N87" s="7">
        <v>800</v>
      </c>
      <c r="O87" s="7"/>
      <c r="P87" s="7">
        <v>40</v>
      </c>
      <c r="Q87" s="7" t="s">
        <v>261</v>
      </c>
      <c r="R87" t="s">
        <v>195</v>
      </c>
      <c r="S87">
        <v>344210</v>
      </c>
      <c r="T87" s="7" t="s">
        <v>336</v>
      </c>
      <c r="U87" t="str" cm="1">
        <f t="array" ref="U87">"INSERT INTO `"&amp;$A$1&amp;"`(`"&amp;$A$2&amp;"`"&amp;_xlfn.CONCAT(",`"&amp;$B$2:$T$2&amp;"`")&amp;") VALUES ('"&amp;A87&amp;"'"&amp;_xlfn.CONCAT(",'"&amp;B87:T87&amp;"'")&amp;");"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('倉庫資材','緩衝材','ダイエットプチ','エコハーモニー 800Ｘ800 H37','','H37','','','','','シート','mm','800','800','','40','1日','㈱夏目','344210','20230912改定');</v>
      </c>
    </row>
    <row r="88" spans="1:21" x14ac:dyDescent="0.35">
      <c r="A88" t="s">
        <v>415</v>
      </c>
      <c r="B88" t="s">
        <v>480</v>
      </c>
      <c r="C88" t="s">
        <v>341</v>
      </c>
      <c r="D88" t="s">
        <v>342</v>
      </c>
      <c r="E88" t="s">
        <v>343</v>
      </c>
      <c r="F88" t="s">
        <v>510</v>
      </c>
      <c r="G88" t="s">
        <v>509</v>
      </c>
      <c r="L88" t="s">
        <v>474</v>
      </c>
      <c r="M88">
        <v>48</v>
      </c>
      <c r="P88">
        <v>127</v>
      </c>
      <c r="Q88" t="s">
        <v>250</v>
      </c>
      <c r="R88" t="s">
        <v>188</v>
      </c>
      <c r="S88">
        <v>341230</v>
      </c>
      <c r="U88" t="str" cm="1">
        <f t="array" ref="U88">"INSERT INTO `"&amp;$A$1&amp;"`(`"&amp;$A$2&amp;"`"&amp;_xlfn.CONCAT(",`"&amp;$B$2:$T$2&amp;"`")&amp;") VALUES ('"&amp;A88&amp;"'"&amp;_xlfn.CONCAT(",'"&amp;B88:T88&amp;"'")&amp;");"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('倉庫資材','テープ','3Ｍ　スコッチテープ　','48㎜幅ｘ100Ｍ','№3052(クリア)','№3052','クリア','','','','','mm','48','','','127','1週間','㈱イツワ','341230','');</v>
      </c>
    </row>
    <row r="89" spans="1:21" x14ac:dyDescent="0.35">
      <c r="A89" t="s">
        <v>415</v>
      </c>
      <c r="B89" t="s">
        <v>480</v>
      </c>
      <c r="C89" t="s">
        <v>344</v>
      </c>
      <c r="D89" t="s">
        <v>345</v>
      </c>
      <c r="E89" t="s">
        <v>346</v>
      </c>
      <c r="F89" t="s">
        <v>346</v>
      </c>
      <c r="P89">
        <v>23400</v>
      </c>
      <c r="Q89" t="s">
        <v>250</v>
      </c>
      <c r="R89" t="s">
        <v>188</v>
      </c>
      <c r="S89">
        <v>341230</v>
      </c>
      <c r="U89" t="str" cm="1">
        <f t="array" ref="U89">"INSERT INTO `"&amp;$A$1&amp;"`(`"&amp;$A$2&amp;"`"&amp;_xlfn.CONCAT(",`"&amp;$B$2:$T$2&amp;"`")&amp;") VALUES ('"&amp;A89&amp;"'"&amp;_xlfn.CONCAT(",'"&amp;B89:T89&amp;"'")&amp;");"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('倉庫資材','テープ','コーナーパットBLOCK','６００個入り／袋','25SK','25SK','','','','','','','','','','23400','1週間','㈱イツワ','341230','');</v>
      </c>
    </row>
    <row r="90" spans="1:21" x14ac:dyDescent="0.35">
      <c r="A90" t="s">
        <v>415</v>
      </c>
      <c r="B90" t="s">
        <v>478</v>
      </c>
      <c r="C90" t="s">
        <v>347</v>
      </c>
      <c r="D90" t="s">
        <v>348</v>
      </c>
      <c r="K90" s="7" t="s">
        <v>497</v>
      </c>
      <c r="L90" t="s">
        <v>474</v>
      </c>
      <c r="M90">
        <v>600</v>
      </c>
      <c r="N90">
        <v>600</v>
      </c>
      <c r="P90">
        <v>56</v>
      </c>
      <c r="Q90" t="s">
        <v>250</v>
      </c>
      <c r="R90" t="s">
        <v>195</v>
      </c>
      <c r="S90">
        <v>344210</v>
      </c>
      <c r="U90" t="str" cm="1">
        <f t="array" ref="U90">"INSERT INTO `"&amp;$A$1&amp;"`(`"&amp;$A$2&amp;"`"&amp;_xlfn.CONCAT(",`"&amp;$B$2:$T$2&amp;"`")&amp;") VALUES ('"&amp;A90&amp;"'"&amp;_xlfn.CONCAT(",'"&amp;B90:T90&amp;"'")&amp;");"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('倉庫資材','緩衝材','帯電防止エアセルマット','帯電防止プチ　600Ｘ600','','','','','','','シート','mm','600','600','','56','1週間','㈱夏目','344210','');</v>
      </c>
    </row>
    <row r="91" spans="1:21" x14ac:dyDescent="0.35">
      <c r="A91" t="s">
        <v>415</v>
      </c>
      <c r="B91" t="s">
        <v>478</v>
      </c>
      <c r="C91" t="s">
        <v>262</v>
      </c>
      <c r="D91" t="s">
        <v>349</v>
      </c>
      <c r="K91" s="7" t="s">
        <v>497</v>
      </c>
      <c r="L91" t="s">
        <v>474</v>
      </c>
      <c r="M91">
        <v>350</v>
      </c>
      <c r="N91">
        <v>350</v>
      </c>
      <c r="O91">
        <v>20</v>
      </c>
      <c r="P91">
        <v>110</v>
      </c>
      <c r="Q91" t="s">
        <v>250</v>
      </c>
      <c r="R91" t="s">
        <v>188</v>
      </c>
      <c r="S91">
        <v>341230</v>
      </c>
      <c r="U91" t="str" cm="1">
        <f t="array" ref="U91">"INSERT INTO `"&amp;$A$1&amp;"`(`"&amp;$A$2&amp;"`"&amp;_xlfn.CONCAT(",`"&amp;$B$2:$T$2&amp;"`")&amp;") VALUES ('"&amp;A91&amp;"'"&amp;_xlfn.CONCAT(",'"&amp;B91:T91&amp;"'")&amp;");"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('倉庫資材','緩衝材','スチロール板','スチロール　350X350X20t','','','','','','','シート','mm','350','350','20','110','1週間','㈱イツワ','341230','');</v>
      </c>
    </row>
    <row r="92" spans="1:21" x14ac:dyDescent="0.35">
      <c r="A92" t="s">
        <v>415</v>
      </c>
      <c r="B92" t="s">
        <v>478</v>
      </c>
      <c r="C92" t="s">
        <v>262</v>
      </c>
      <c r="D92" t="s">
        <v>350</v>
      </c>
      <c r="K92" s="7" t="s">
        <v>497</v>
      </c>
      <c r="L92" t="s">
        <v>474</v>
      </c>
      <c r="M92">
        <v>470</v>
      </c>
      <c r="N92">
        <v>470</v>
      </c>
      <c r="O92">
        <v>30</v>
      </c>
      <c r="P92">
        <v>330</v>
      </c>
      <c r="Q92" t="s">
        <v>250</v>
      </c>
      <c r="R92" t="s">
        <v>188</v>
      </c>
      <c r="S92">
        <v>341230</v>
      </c>
      <c r="U92" t="str" cm="1">
        <f t="array" ref="U92">"INSERT INTO `"&amp;$A$1&amp;"`(`"&amp;$A$2&amp;"`"&amp;_xlfn.CONCAT(",`"&amp;$B$2:$T$2&amp;"`")&amp;") VALUES ('"&amp;A92&amp;"'"&amp;_xlfn.CONCAT(",'"&amp;B92:T92&amp;"'")&amp;");"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('倉庫資材','緩衝材','スチロール板','スチロール　470X470X30t','','','','','','','シート','mm','470','470','30','330','1週間','㈱イツワ','341230','');</v>
      </c>
    </row>
    <row r="93" spans="1:21" x14ac:dyDescent="0.35">
      <c r="A93" t="s">
        <v>415</v>
      </c>
      <c r="B93" t="s">
        <v>478</v>
      </c>
      <c r="C93" t="s">
        <v>262</v>
      </c>
      <c r="D93" t="s">
        <v>351</v>
      </c>
      <c r="K93" s="7" t="s">
        <v>497</v>
      </c>
      <c r="L93" t="s">
        <v>474</v>
      </c>
      <c r="M93">
        <v>630</v>
      </c>
      <c r="N93">
        <v>150</v>
      </c>
      <c r="O93">
        <v>55</v>
      </c>
      <c r="P93">
        <v>446</v>
      </c>
      <c r="Q93" t="s">
        <v>250</v>
      </c>
      <c r="R93" t="s">
        <v>188</v>
      </c>
      <c r="S93">
        <v>341230</v>
      </c>
      <c r="U93" t="str" cm="1">
        <f t="array" ref="U93">"INSERT INTO `"&amp;$A$1&amp;"`(`"&amp;$A$2&amp;"`"&amp;_xlfn.CONCAT(",`"&amp;$B$2:$T$2&amp;"`")&amp;") VALUES ('"&amp;A93&amp;"'"&amp;_xlfn.CONCAT(",'"&amp;B93:T93&amp;"'")&amp;");"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('倉庫資材','緩衝材','スチロール板','スチロール 50倍 630x150x55t','','','','','','','シート','mm','630','150','55','446','1週間','㈱イツワ','341230','');</v>
      </c>
    </row>
    <row r="94" spans="1:21" x14ac:dyDescent="0.35">
      <c r="A94" t="s">
        <v>415</v>
      </c>
      <c r="B94" t="s">
        <v>478</v>
      </c>
      <c r="C94" t="s">
        <v>262</v>
      </c>
      <c r="D94" t="s">
        <v>352</v>
      </c>
      <c r="K94" s="7" t="s">
        <v>497</v>
      </c>
      <c r="L94" t="s">
        <v>474</v>
      </c>
      <c r="M94">
        <v>630</v>
      </c>
      <c r="N94">
        <v>300</v>
      </c>
      <c r="O94">
        <v>55</v>
      </c>
      <c r="P94">
        <v>892</v>
      </c>
      <c r="Q94" t="s">
        <v>250</v>
      </c>
      <c r="R94" t="s">
        <v>188</v>
      </c>
      <c r="S94">
        <v>341230</v>
      </c>
      <c r="U94" t="str" cm="1">
        <f t="array" ref="U94">"INSERT INTO `"&amp;$A$1&amp;"`(`"&amp;$A$2&amp;"`"&amp;_xlfn.CONCAT(",`"&amp;$B$2:$T$2&amp;"`")&amp;") VALUES ('"&amp;A94&amp;"'"&amp;_xlfn.CONCAT(",'"&amp;B94:T94&amp;"'")&amp;");"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('倉庫資材','緩衝材','スチロール板','スチロール 50倍 630x300x55t','','','','','','','シート','mm','630','300','55','892','1週間','㈱イツワ','341230','');</v>
      </c>
    </row>
    <row r="95" spans="1:21" x14ac:dyDescent="0.35">
      <c r="A95" t="s">
        <v>415</v>
      </c>
      <c r="B95" t="s">
        <v>478</v>
      </c>
      <c r="C95" t="s">
        <v>243</v>
      </c>
      <c r="D95" t="s">
        <v>353</v>
      </c>
      <c r="E95" t="s">
        <v>354</v>
      </c>
      <c r="F95" t="s">
        <v>354</v>
      </c>
      <c r="P95">
        <v>319</v>
      </c>
      <c r="Q95" t="s">
        <v>245</v>
      </c>
      <c r="R95" t="s">
        <v>188</v>
      </c>
      <c r="S95">
        <v>341230</v>
      </c>
      <c r="U95" t="str" cm="1">
        <f t="array" ref="U95">"INSERT INTO `"&amp;$A$1&amp;"`(`"&amp;$A$2&amp;"`"&amp;_xlfn.CONCAT(",`"&amp;$B$2:$T$2&amp;"`")&amp;") VALUES ('"&amp;A95&amp;"'"&amp;_xlfn.CONCAT(",'"&amp;B95:T95&amp;"'")&amp;");"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('倉庫資材','緩衝材','スチロールパット',' 補助パッド　MD-1','MD-1','MD-1','','','','','','','','','','319','2週間','㈱イツワ','341230','');</v>
      </c>
    </row>
    <row r="96" spans="1:21" x14ac:dyDescent="0.35">
      <c r="A96" t="s">
        <v>415</v>
      </c>
      <c r="B96" t="s">
        <v>478</v>
      </c>
      <c r="C96" t="s">
        <v>243</v>
      </c>
      <c r="D96" t="s">
        <v>355</v>
      </c>
      <c r="E96" t="s">
        <v>356</v>
      </c>
      <c r="F96" t="s">
        <v>356</v>
      </c>
      <c r="P96">
        <v>104</v>
      </c>
      <c r="Q96" t="s">
        <v>245</v>
      </c>
      <c r="R96" t="s">
        <v>188</v>
      </c>
      <c r="S96">
        <v>341230</v>
      </c>
      <c r="U96" t="str" cm="1">
        <f t="array" ref="U96">"INSERT INTO `"&amp;$A$1&amp;"`(`"&amp;$A$2&amp;"`"&amp;_xlfn.CONCAT(",`"&amp;$B$2:$T$2&amp;"`")&amp;") VALUES ('"&amp;A96&amp;"'"&amp;_xlfn.CONCAT(",'"&amp;B96:T96&amp;"'")&amp;");"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('倉庫資材','緩衝材','スチロールパット','補助パッド　MD-2','MD-2','MD-2','','','','','','','','','','104','2週間','㈱イツワ','341230','');</v>
      </c>
    </row>
    <row r="97" spans="1:21" x14ac:dyDescent="0.35">
      <c r="A97" t="s">
        <v>415</v>
      </c>
      <c r="B97" t="s">
        <v>478</v>
      </c>
      <c r="C97" t="s">
        <v>243</v>
      </c>
      <c r="D97" t="s">
        <v>357</v>
      </c>
      <c r="E97" t="s">
        <v>358</v>
      </c>
      <c r="F97" t="s">
        <v>358</v>
      </c>
      <c r="P97">
        <v>110</v>
      </c>
      <c r="Q97" t="s">
        <v>245</v>
      </c>
      <c r="R97" t="s">
        <v>188</v>
      </c>
      <c r="S97">
        <v>341230</v>
      </c>
      <c r="U97" t="str" cm="1">
        <f t="array" ref="U97">"INSERT INTO `"&amp;$A$1&amp;"`(`"&amp;$A$2&amp;"`"&amp;_xlfn.CONCAT(",`"&amp;$B$2:$T$2&amp;"`")&amp;") VALUES ('"&amp;A97&amp;"'"&amp;_xlfn.CONCAT(",'"&amp;B97:T97&amp;"'")&amp;");"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('倉庫資材','緩衝材','スチロールパット','補助パッド　MD-3','MD-3','MD-3','','','','','','','','','','110','2週間','㈱イツワ','341230','');</v>
      </c>
    </row>
    <row r="98" spans="1:21" x14ac:dyDescent="0.35">
      <c r="A98" t="s">
        <v>415</v>
      </c>
      <c r="B98" t="s">
        <v>478</v>
      </c>
      <c r="C98" t="s">
        <v>276</v>
      </c>
      <c r="D98" t="s">
        <v>359</v>
      </c>
      <c r="K98" t="s">
        <v>496</v>
      </c>
      <c r="L98" t="s">
        <v>474</v>
      </c>
      <c r="M98">
        <v>190</v>
      </c>
      <c r="N98">
        <v>145</v>
      </c>
      <c r="P98">
        <v>612</v>
      </c>
      <c r="Q98" t="s">
        <v>250</v>
      </c>
      <c r="R98" t="s">
        <v>188</v>
      </c>
      <c r="S98">
        <v>341230</v>
      </c>
      <c r="U98" t="str" cm="1">
        <f t="array" ref="U98">"INSERT INTO `"&amp;$A$1&amp;"`(`"&amp;$A$2&amp;"`"&amp;_xlfn.CONCAT(",`"&amp;$B$2:$T$2&amp;"`")&amp;") VALUES ('"&amp;A98&amp;"'"&amp;_xlfn.CONCAT(",'"&amp;B98:T98&amp;"'")&amp;");"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('倉庫資材','緩衝材','スチロールブロック','スチロール　190パイX145　150パイ穴','','','','','','','角','mm','190','145','','612','1週間','㈱イツワ','341230','');</v>
      </c>
    </row>
    <row r="99" spans="1:21" x14ac:dyDescent="0.35">
      <c r="A99" t="s">
        <v>415</v>
      </c>
      <c r="B99" t="s">
        <v>478</v>
      </c>
      <c r="C99" t="s">
        <v>276</v>
      </c>
      <c r="D99" t="s">
        <v>360</v>
      </c>
      <c r="K99" t="s">
        <v>496</v>
      </c>
      <c r="L99" t="s">
        <v>474</v>
      </c>
      <c r="M99">
        <v>250</v>
      </c>
      <c r="N99">
        <v>250</v>
      </c>
      <c r="P99">
        <v>842</v>
      </c>
      <c r="Q99" t="s">
        <v>250</v>
      </c>
      <c r="R99" t="s">
        <v>188</v>
      </c>
      <c r="S99">
        <v>341230</v>
      </c>
      <c r="U99" t="str" cm="1">
        <f t="array" ref="U99">"INSERT INTO `"&amp;$A$1&amp;"`(`"&amp;$A$2&amp;"`"&amp;_xlfn.CONCAT(",`"&amp;$B$2:$T$2&amp;"`")&amp;") VALUES ('"&amp;A99&amp;"'"&amp;_xlfn.CONCAT(",'"&amp;B99:T99&amp;"'")&amp;");"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('倉庫資材','緩衝材','スチロールブロック','スチロール　250X250X145　200パイ穴','','','','','','','角','mm','250','250','','842','1週間','㈱イツワ','341230','');</v>
      </c>
    </row>
    <row r="100" spans="1:21" x14ac:dyDescent="0.35">
      <c r="A100" t="s">
        <v>415</v>
      </c>
      <c r="B100" t="s">
        <v>478</v>
      </c>
      <c r="C100" t="s">
        <v>276</v>
      </c>
      <c r="D100" t="s">
        <v>361</v>
      </c>
      <c r="K100" t="s">
        <v>496</v>
      </c>
      <c r="L100" t="s">
        <v>474</v>
      </c>
      <c r="M100">
        <v>285</v>
      </c>
      <c r="N100">
        <v>285</v>
      </c>
      <c r="P100">
        <v>667</v>
      </c>
      <c r="Q100" t="s">
        <v>250</v>
      </c>
      <c r="R100" t="s">
        <v>188</v>
      </c>
      <c r="S100">
        <v>341230</v>
      </c>
      <c r="U100" t="str" cm="1">
        <f t="array" ref="U100">"INSERT INTO `"&amp;$A$1&amp;"`(`"&amp;$A$2&amp;"`"&amp;_xlfn.CONCAT(",`"&amp;$B$2:$T$2&amp;"`")&amp;") VALUES ('"&amp;A100&amp;"'"&amp;_xlfn.CONCAT(",'"&amp;B100:T100&amp;"'")&amp;");"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('倉庫資材','緩衝材','スチロールブロック','スチロール　285X285X150','','','','','','','角','mm','285','285','','667','1週間','㈱イツワ','341230','');</v>
      </c>
    </row>
    <row r="101" spans="1:21" x14ac:dyDescent="0.35">
      <c r="A101" t="s">
        <v>415</v>
      </c>
      <c r="B101" t="s">
        <v>480</v>
      </c>
      <c r="C101" t="s">
        <v>264</v>
      </c>
      <c r="D101" t="s">
        <v>362</v>
      </c>
      <c r="E101" t="s">
        <v>363</v>
      </c>
      <c r="K101" t="s">
        <v>495</v>
      </c>
      <c r="L101" t="s">
        <v>474</v>
      </c>
      <c r="M101">
        <v>50</v>
      </c>
      <c r="P101">
        <v>128</v>
      </c>
      <c r="Q101" t="s">
        <v>261</v>
      </c>
      <c r="R101" t="s">
        <v>188</v>
      </c>
      <c r="S101">
        <v>341230</v>
      </c>
      <c r="U101" t="str" cm="1">
        <f t="array" ref="U101">"INSERT INTO `"&amp;$A$1&amp;"`(`"&amp;$A$2&amp;"`"&amp;_xlfn.CONCAT(",`"&amp;$B$2:$T$2&amp;"`")&amp;") VALUES ('"&amp;A101&amp;"'"&amp;_xlfn.CONCAT(",'"&amp;B101:T101&amp;"'")&amp;");"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('倉庫資材','テープ','セキスイクラフトテープ','K50X03,５０㎜巾ｘ50ｍ','No.500（茶色）','','','','','','幅','mm','50','','','128','1日','㈱イツワ','341230','');</v>
      </c>
    </row>
    <row r="102" spans="1:21" x14ac:dyDescent="0.35">
      <c r="A102" t="s">
        <v>415</v>
      </c>
      <c r="B102" t="s">
        <v>480</v>
      </c>
      <c r="C102" t="s">
        <v>267</v>
      </c>
      <c r="D102" t="s">
        <v>364</v>
      </c>
      <c r="E102" t="s">
        <v>365</v>
      </c>
      <c r="K102" t="s">
        <v>495</v>
      </c>
      <c r="L102" t="s">
        <v>474</v>
      </c>
      <c r="M102">
        <v>50</v>
      </c>
      <c r="P102">
        <v>230</v>
      </c>
      <c r="Q102" t="s">
        <v>261</v>
      </c>
      <c r="R102" t="s">
        <v>188</v>
      </c>
      <c r="S102">
        <v>341230</v>
      </c>
      <c r="U102" t="str" cm="1">
        <f t="array" ref="U102">"INSERT INTO `"&amp;$A$1&amp;"`(`"&amp;$A$2&amp;"`"&amp;_xlfn.CONCAT(",`"&amp;$B$2:$T$2&amp;"`")&amp;") VALUES ('"&amp;A102&amp;"'"&amp;_xlfn.CONCAT(",'"&amp;B102:T102&amp;"'")&amp;");"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('倉庫資材','テープ','セキスイ新布テープ','N600VX03,５０㎜巾ｘ25ｍ','No.600V（茶色）','','','','','','幅','mm','50','','','230','1日','㈱イツワ','341230','');</v>
      </c>
    </row>
    <row r="103" spans="1:21" x14ac:dyDescent="0.35">
      <c r="A103" t="s">
        <v>415</v>
      </c>
      <c r="B103" t="s">
        <v>480</v>
      </c>
      <c r="C103" t="s">
        <v>366</v>
      </c>
      <c r="D103" t="s">
        <v>366</v>
      </c>
      <c r="P103">
        <v>24000</v>
      </c>
      <c r="Q103" t="s">
        <v>249</v>
      </c>
      <c r="R103" t="s">
        <v>188</v>
      </c>
      <c r="S103">
        <v>341230</v>
      </c>
      <c r="U103" t="str" cm="1">
        <f t="array" ref="U103">"INSERT INTO `"&amp;$A$1&amp;"`(`"&amp;$A$2&amp;"`"&amp;_xlfn.CONCAT(",`"&amp;$B$2:$T$2&amp;"`")&amp;") VALUES ('"&amp;A103&amp;"'"&amp;_xlfn.CONCAT(",'"&amp;B103:T103&amp;"'")&amp;");"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('倉庫資材','テープ','抜型代','抜型代','','','','','','','','','','','','24000','-','㈱イツワ','341230','');</v>
      </c>
    </row>
    <row r="104" spans="1:21" x14ac:dyDescent="0.35">
      <c r="A104" t="s">
        <v>415</v>
      </c>
      <c r="B104" t="s">
        <v>480</v>
      </c>
      <c r="C104" t="s">
        <v>367</v>
      </c>
      <c r="D104" t="s">
        <v>367</v>
      </c>
      <c r="E104" t="s">
        <v>368</v>
      </c>
      <c r="P104">
        <v>3000</v>
      </c>
      <c r="Q104" t="s">
        <v>261</v>
      </c>
      <c r="R104" t="s">
        <v>188</v>
      </c>
      <c r="S104">
        <v>341230</v>
      </c>
      <c r="U104" t="str" cm="1">
        <f t="array" ref="U104">"INSERT INTO `"&amp;$A$1&amp;"`(`"&amp;$A$2&amp;"`"&amp;_xlfn.CONCAT(",`"&amp;$B$2:$T$2&amp;"`")&amp;") VALUES ('"&amp;A104&amp;"'"&amp;_xlfn.CONCAT(",'"&amp;B104:T104&amp;"'")&amp;");"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('倉庫資材','テープ','ポリシーバックル','ポリシーバックル','16㎜用','','','','','','','','','','','3000','1日','㈱イツワ','341230','');</v>
      </c>
    </row>
    <row r="105" spans="1:21" x14ac:dyDescent="0.35">
      <c r="A105" t="s">
        <v>415</v>
      </c>
      <c r="B105" t="s">
        <v>211</v>
      </c>
      <c r="C105" t="s">
        <v>369</v>
      </c>
      <c r="D105" t="s">
        <v>370</v>
      </c>
      <c r="P105">
        <v>85</v>
      </c>
      <c r="Q105" t="s">
        <v>250</v>
      </c>
      <c r="R105" t="s">
        <v>174</v>
      </c>
      <c r="S105">
        <v>344150</v>
      </c>
      <c r="U105" t="str" cm="1">
        <f t="array" ref="U105">"INSERT INTO `"&amp;$A$1&amp;"`(`"&amp;$A$2&amp;"`"&amp;_xlfn.CONCAT(",`"&amp;$B$2:$T$2&amp;"`")&amp;") VALUES ('"&amp;A105&amp;"'"&amp;_xlfn.CONCAT(",'"&amp;B105:T105&amp;"'")&amp;");"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('倉庫資材','段ボール','Pヘッドベローズ内装','上抑え','','','','','','','','','','','','85','1週間','㈲田中紙工','344150','');</v>
      </c>
    </row>
    <row r="106" spans="1:21" x14ac:dyDescent="0.35">
      <c r="A106" t="s">
        <v>415</v>
      </c>
      <c r="B106" t="s">
        <v>211</v>
      </c>
      <c r="C106" t="s">
        <v>369</v>
      </c>
      <c r="D106" t="s">
        <v>371</v>
      </c>
      <c r="P106">
        <v>180</v>
      </c>
      <c r="Q106" t="s">
        <v>250</v>
      </c>
      <c r="R106" t="s">
        <v>174</v>
      </c>
      <c r="S106">
        <v>344150</v>
      </c>
      <c r="U106" t="str" cm="1">
        <f t="array" ref="U106">"INSERT INTO `"&amp;$A$1&amp;"`(`"&amp;$A$2&amp;"`"&amp;_xlfn.CONCAT(",`"&amp;$B$2:$T$2&amp;"`")&amp;") VALUES ('"&amp;A106&amp;"'"&amp;_xlfn.CONCAT(",'"&amp;B106:T106&amp;"'")&amp;");"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('倉庫資材','段ボール','Pヘッドベローズ内装','コの字','','','','','','','','','','','','180','1週間','㈲田中紙工','344150','');</v>
      </c>
    </row>
    <row r="107" spans="1:21" x14ac:dyDescent="0.35">
      <c r="A107" t="s">
        <v>415</v>
      </c>
      <c r="B107" t="s">
        <v>211</v>
      </c>
      <c r="C107" t="s">
        <v>369</v>
      </c>
      <c r="D107" t="s">
        <v>372</v>
      </c>
      <c r="P107">
        <v>102</v>
      </c>
      <c r="Q107" t="s">
        <v>250</v>
      </c>
      <c r="R107" t="s">
        <v>174</v>
      </c>
      <c r="S107">
        <v>344150</v>
      </c>
      <c r="U107" t="str" cm="1">
        <f t="array" ref="U107">"INSERT INTO `"&amp;$A$1&amp;"`(`"&amp;$A$2&amp;"`"&amp;_xlfn.CONCAT(",`"&amp;$B$2:$T$2&amp;"`")&amp;") VALUES ('"&amp;A107&amp;"'"&amp;_xlfn.CONCAT(",'"&amp;B107:T107&amp;"'")&amp;");"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('倉庫資材','段ボール','Pヘッドベローズ内装','サイドパッド','','','','','','','','','','','','102','1週間','㈲田中紙工','344150','');</v>
      </c>
    </row>
    <row r="108" spans="1:21" x14ac:dyDescent="0.35">
      <c r="A108" t="s">
        <v>415</v>
      </c>
      <c r="B108" t="s">
        <v>480</v>
      </c>
      <c r="C108" t="s">
        <v>551</v>
      </c>
      <c r="D108" t="s">
        <v>373</v>
      </c>
      <c r="E108" t="s">
        <v>552</v>
      </c>
      <c r="F108" t="s">
        <v>484</v>
      </c>
      <c r="K108" t="s">
        <v>481</v>
      </c>
      <c r="L108" t="s">
        <v>474</v>
      </c>
      <c r="M108">
        <v>500</v>
      </c>
      <c r="P108">
        <v>6500</v>
      </c>
      <c r="Q108" t="s">
        <v>282</v>
      </c>
      <c r="R108" t="s">
        <v>374</v>
      </c>
      <c r="U108" t="str" cm="1">
        <f t="array" ref="U108">"INSERT INTO `"&amp;$A$1&amp;"`(`"&amp;$A$2&amp;"`"&amp;_xlfn.CONCAT(",`"&amp;$B$2:$T$2&amp;"`")&amp;") VALUES ('"&amp;A108&amp;"'"&amp;_xlfn.CONCAT(",'"&amp;B108:T108&amp;"'")&amp;");"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('倉庫資材','テープ','エアークイック７専用フィルム','PS210-H20（500m）','フィル（ピロータイプ）','PS210-H20','','','','','全長','mm','500','','','6500','3日','協和','','');</v>
      </c>
    </row>
    <row r="109" spans="1:21" x14ac:dyDescent="0.35">
      <c r="A109" t="s">
        <v>415</v>
      </c>
      <c r="B109" t="s">
        <v>480</v>
      </c>
      <c r="C109" t="s">
        <v>551</v>
      </c>
      <c r="D109" t="s">
        <v>375</v>
      </c>
      <c r="E109" t="s">
        <v>552</v>
      </c>
      <c r="F109" t="s">
        <v>485</v>
      </c>
      <c r="K109" t="s">
        <v>481</v>
      </c>
      <c r="L109" t="s">
        <v>474</v>
      </c>
      <c r="M109">
        <v>400</v>
      </c>
      <c r="P109">
        <v>11000</v>
      </c>
      <c r="Q109" t="s">
        <v>282</v>
      </c>
      <c r="R109" t="s">
        <v>374</v>
      </c>
      <c r="U109" t="str" cm="1">
        <f t="array" ref="U109">"INSERT INTO `"&amp;$A$1&amp;"`(`"&amp;$A$2&amp;"`"&amp;_xlfn.CONCAT(",`"&amp;$B$2:$T$2&amp;"`")&amp;") VALUES ('"&amp;A109&amp;"'"&amp;_xlfn.CONCAT(",'"&amp;B109:T109&amp;"'")&amp;");"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('倉庫資材','テープ','エアークイック７専用フィルム','PS410-H20（400m）','フィル（ピロータイプ）','PS410-H20','','','','','全長','mm','400','','','11000','3日','協和','','');</v>
      </c>
    </row>
    <row r="110" spans="1:21" x14ac:dyDescent="0.35">
      <c r="A110" t="s">
        <v>415</v>
      </c>
      <c r="B110" t="s">
        <v>480</v>
      </c>
      <c r="C110" t="s">
        <v>551</v>
      </c>
      <c r="D110" t="s">
        <v>376</v>
      </c>
      <c r="E110" t="s">
        <v>553</v>
      </c>
      <c r="F110" t="s">
        <v>486</v>
      </c>
      <c r="K110" t="s">
        <v>481</v>
      </c>
      <c r="L110" t="s">
        <v>474</v>
      </c>
      <c r="M110">
        <v>400</v>
      </c>
      <c r="P110">
        <v>11000</v>
      </c>
      <c r="Q110" t="s">
        <v>282</v>
      </c>
      <c r="R110" t="s">
        <v>374</v>
      </c>
      <c r="U110" t="str" cm="1">
        <f t="array" ref="U110">"INSERT INTO `"&amp;$A$1&amp;"`(`"&amp;$A$2&amp;"`"&amp;_xlfn.CONCAT(",`"&amp;$B$2:$T$2&amp;"`")&amp;") VALUES ('"&amp;A110&amp;"'"&amp;_xlfn.CONCAT(",'"&amp;B110:T110&amp;"'")&amp;");"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('倉庫資材','テープ','エアークイック７専用フィルム','SB418L-L20（400m）','フィルム（バブルタイプ）','SB418L-L20','','','','','全長','mm','400','','','11000','3日','協和','','');</v>
      </c>
    </row>
    <row r="111" spans="1:21" x14ac:dyDescent="0.35">
      <c r="A111" t="s">
        <v>415</v>
      </c>
      <c r="B111" t="s">
        <v>480</v>
      </c>
      <c r="C111" t="s">
        <v>551</v>
      </c>
      <c r="D111" t="s">
        <v>377</v>
      </c>
      <c r="E111" t="s">
        <v>553</v>
      </c>
      <c r="F111" t="s">
        <v>487</v>
      </c>
      <c r="K111" t="s">
        <v>481</v>
      </c>
      <c r="L111" t="s">
        <v>474</v>
      </c>
      <c r="M111">
        <v>300</v>
      </c>
      <c r="P111">
        <v>10500</v>
      </c>
      <c r="Q111" t="s">
        <v>282</v>
      </c>
      <c r="R111" t="s">
        <v>374</v>
      </c>
      <c r="U111" t="str" cm="1">
        <f t="array" ref="U111">"INSERT INTO `"&amp;$A$1&amp;"`(`"&amp;$A$2&amp;"`"&amp;_xlfn.CONCAT(",`"&amp;$B$2:$T$2&amp;"`")&amp;") VALUES ('"&amp;A111&amp;"'"&amp;_xlfn.CONCAT(",'"&amp;B111:T111&amp;"'")&amp;");"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('倉庫資材','テープ','エアークイック７専用フィルム','SB418L-L30（300m）','フィルム（バブルタイプ）','SB418L-L30','','','','','全長','mm','300','','','10500','3日','協和','','');</v>
      </c>
    </row>
    <row r="112" spans="1:21" x14ac:dyDescent="0.35">
      <c r="A112" t="s">
        <v>415</v>
      </c>
      <c r="B112" t="s">
        <v>480</v>
      </c>
      <c r="C112" t="s">
        <v>551</v>
      </c>
      <c r="D112" t="s">
        <v>378</v>
      </c>
      <c r="E112" t="s">
        <v>553</v>
      </c>
      <c r="F112" t="s">
        <v>488</v>
      </c>
      <c r="K112" t="s">
        <v>481</v>
      </c>
      <c r="L112" t="s">
        <v>474</v>
      </c>
      <c r="M112">
        <v>400</v>
      </c>
      <c r="P112">
        <v>11000</v>
      </c>
      <c r="Q112" t="s">
        <v>282</v>
      </c>
      <c r="R112" t="s">
        <v>374</v>
      </c>
      <c r="U112" t="str" cm="1">
        <f t="array" ref="U112">"INSERT INTO `"&amp;$A$1&amp;"`(`"&amp;$A$2&amp;"`"&amp;_xlfn.CONCAT(",`"&amp;$B$2:$T$2&amp;"`")&amp;") VALUES ('"&amp;A112&amp;"'"&amp;_xlfn.CONCAT(",'"&amp;B112:T112&amp;"'")&amp;");"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('倉庫資材','テープ','エアークイック７専用フィルム','SB418M-L20（400m）','フィルム（バブルタイプ）','SB418M-L20','','','','','全長','mm','400','','','11000','3日','協和','','');</v>
      </c>
    </row>
    <row r="113" spans="1:21" x14ac:dyDescent="0.35">
      <c r="A113" t="s">
        <v>415</v>
      </c>
      <c r="B113" t="s">
        <v>480</v>
      </c>
      <c r="C113" t="s">
        <v>551</v>
      </c>
      <c r="D113" t="s">
        <v>379</v>
      </c>
      <c r="E113" t="s">
        <v>553</v>
      </c>
      <c r="F113" t="s">
        <v>489</v>
      </c>
      <c r="K113" t="s">
        <v>481</v>
      </c>
      <c r="L113" t="s">
        <v>474</v>
      </c>
      <c r="M113">
        <v>300</v>
      </c>
      <c r="P113">
        <v>10500</v>
      </c>
      <c r="Q113" t="s">
        <v>282</v>
      </c>
      <c r="R113" t="s">
        <v>374</v>
      </c>
      <c r="U113" t="str" cm="1">
        <f t="array" ref="U113">"INSERT INTO `"&amp;$A$1&amp;"`(`"&amp;$A$2&amp;"`"&amp;_xlfn.CONCAT(",`"&amp;$B$2:$T$2&amp;"`")&amp;") VALUES ('"&amp;A113&amp;"'"&amp;_xlfn.CONCAT(",'"&amp;B113:T113&amp;"'")&amp;");"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('倉庫資材','テープ','エアークイック７専用フィルム','SB418M-L30（300m）','フィルム（バブルタイプ）','SB418M-L30','','','','','全長','mm','300','','','10500','3日','協和','','');</v>
      </c>
    </row>
    <row r="114" spans="1:21" x14ac:dyDescent="0.35">
      <c r="A114" t="s">
        <v>415</v>
      </c>
      <c r="B114" t="s">
        <v>480</v>
      </c>
      <c r="C114" t="s">
        <v>380</v>
      </c>
      <c r="D114" t="s">
        <v>381</v>
      </c>
      <c r="E114" t="s">
        <v>382</v>
      </c>
      <c r="F114" t="s">
        <v>482</v>
      </c>
      <c r="P114">
        <v>10000</v>
      </c>
      <c r="Q114" t="s">
        <v>324</v>
      </c>
      <c r="R114" t="s">
        <v>374</v>
      </c>
      <c r="U114" t="str" cm="1">
        <f t="array" ref="U114">"INSERT INTO `"&amp;$A$1&amp;"`(`"&amp;$A$2&amp;"`"&amp;_xlfn.CONCAT(",`"&amp;$B$2:$T$2&amp;"`")&amp;") VALUES ('"&amp;A114&amp;"'"&amp;_xlfn.CONCAT(",'"&amp;B114:T114&amp;"'")&amp;");"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('倉庫資材','テープ','エアークイック専用フィルム','エアークイック専用フィルム PA310','PA310(250m巻き4個／箱）','PA310','','','','','','','','','','10000','5日','協和','','');</v>
      </c>
    </row>
    <row r="115" spans="1:21" x14ac:dyDescent="0.35">
      <c r="A115" t="s">
        <v>415</v>
      </c>
      <c r="B115" t="s">
        <v>480</v>
      </c>
      <c r="C115" t="s">
        <v>380</v>
      </c>
      <c r="D115" t="s">
        <v>383</v>
      </c>
      <c r="E115" t="s">
        <v>384</v>
      </c>
      <c r="F115" t="s">
        <v>483</v>
      </c>
      <c r="P115">
        <v>11000</v>
      </c>
      <c r="Q115" t="s">
        <v>324</v>
      </c>
      <c r="R115" t="s">
        <v>374</v>
      </c>
      <c r="U115" t="str" cm="1">
        <f t="array" ref="U115">"INSERT INTO `"&amp;$A$1&amp;"`(`"&amp;$A$2&amp;"`"&amp;_xlfn.CONCAT(",`"&amp;$B$2:$T$2&amp;"`")&amp;") VALUES ('"&amp;A115&amp;"'"&amp;_xlfn.CONCAT(",'"&amp;B115:T115&amp;"'")&amp;");"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('倉庫資材','テープ','エアークイック専用フィルム','エアークイック専用フィルム PA410','PA410(250m巻き4個／箱）','PA410','','','','','','','','','','11000','5日','協和','','');</v>
      </c>
    </row>
    <row r="116" spans="1:21" x14ac:dyDescent="0.35">
      <c r="A116" t="s">
        <v>415</v>
      </c>
      <c r="B116" t="s">
        <v>211</v>
      </c>
      <c r="C116" t="s">
        <v>211</v>
      </c>
      <c r="D116" t="s">
        <v>385</v>
      </c>
      <c r="E116" t="s">
        <v>213</v>
      </c>
      <c r="F116" t="s">
        <v>213</v>
      </c>
      <c r="K116" t="s">
        <v>496</v>
      </c>
      <c r="L116" t="s">
        <v>474</v>
      </c>
      <c r="M116" t="s">
        <v>428</v>
      </c>
      <c r="N116" t="s">
        <v>428</v>
      </c>
      <c r="O116" t="s">
        <v>463</v>
      </c>
      <c r="P116">
        <v>119</v>
      </c>
      <c r="Q116" t="s">
        <v>221</v>
      </c>
      <c r="R116" t="s">
        <v>374</v>
      </c>
      <c r="U116" t="str" cm="1">
        <f t="array" ref="U116">"INSERT INTO `"&amp;$A$1&amp;"`(`"&amp;$A$2&amp;"`"&amp;_xlfn.CONCAT(",`"&amp;$B$2:$T$2&amp;"`")&amp;") VALUES ('"&amp;A116&amp;"'"&amp;_xlfn.CONCAT(",'"&amp;B116:T116&amp;"'")&amp;");"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('倉庫資材','段ボール','段ボール','340x340x50','K5W','K5W','','','','','角','mm','340','340','50','119','中3日','協和','','');</v>
      </c>
    </row>
    <row r="117" spans="1:21" x14ac:dyDescent="0.35">
      <c r="A117" t="s">
        <v>415</v>
      </c>
      <c r="B117" t="s">
        <v>211</v>
      </c>
      <c r="C117" t="s">
        <v>211</v>
      </c>
      <c r="D117" t="s">
        <v>386</v>
      </c>
      <c r="E117" t="s">
        <v>213</v>
      </c>
      <c r="F117" t="s">
        <v>213</v>
      </c>
      <c r="K117" t="s">
        <v>496</v>
      </c>
      <c r="L117" t="s">
        <v>474</v>
      </c>
      <c r="M117" t="s">
        <v>464</v>
      </c>
      <c r="N117" t="s">
        <v>464</v>
      </c>
      <c r="O117" t="s">
        <v>436</v>
      </c>
      <c r="P117">
        <v>204</v>
      </c>
      <c r="Q117" t="s">
        <v>221</v>
      </c>
      <c r="R117" t="s">
        <v>374</v>
      </c>
      <c r="U117" t="str" cm="1">
        <f t="array" ref="U117">"INSERT INTO `"&amp;$A$1&amp;"`(`"&amp;$A$2&amp;"`"&amp;_xlfn.CONCAT(",`"&amp;$B$2:$T$2&amp;"`")&amp;") VALUES ('"&amp;A117&amp;"'"&amp;_xlfn.CONCAT(",'"&amp;B117:T117&amp;"'")&amp;");"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('倉庫資材','段ボール','段ボール','470x470x150','K5W','K5W','','','','','角','mm','470','470','150','204','中3日','協和','','');</v>
      </c>
    </row>
    <row r="118" spans="1:21" x14ac:dyDescent="0.35">
      <c r="A118" t="s">
        <v>415</v>
      </c>
      <c r="B118" t="s">
        <v>211</v>
      </c>
      <c r="C118" t="s">
        <v>211</v>
      </c>
      <c r="D118" t="s">
        <v>387</v>
      </c>
      <c r="E118" t="s">
        <v>213</v>
      </c>
      <c r="F118" t="s">
        <v>213</v>
      </c>
      <c r="K118" t="s">
        <v>496</v>
      </c>
      <c r="L118" t="s">
        <v>474</v>
      </c>
      <c r="M118" t="s">
        <v>464</v>
      </c>
      <c r="N118" t="s">
        <v>464</v>
      </c>
      <c r="O118" t="s">
        <v>465</v>
      </c>
      <c r="P118">
        <v>248</v>
      </c>
      <c r="Q118" t="s">
        <v>221</v>
      </c>
      <c r="R118" t="s">
        <v>374</v>
      </c>
      <c r="U118" t="str" cm="1">
        <f t="array" ref="U118">"INSERT INTO `"&amp;$A$1&amp;"`(`"&amp;$A$2&amp;"`"&amp;_xlfn.CONCAT(",`"&amp;$B$2:$T$2&amp;"`")&amp;") VALUES ('"&amp;A118&amp;"'"&amp;_xlfn.CONCAT(",'"&amp;B118:T118&amp;"'")&amp;");"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('倉庫資材','段ボール','段ボール','470x470x330','K5W','K5W','','','','','角','mm','470','470','330','248','中3日','協和','','');</v>
      </c>
    </row>
    <row r="119" spans="1:21" x14ac:dyDescent="0.35">
      <c r="A119" t="s">
        <v>415</v>
      </c>
      <c r="B119" t="s">
        <v>211</v>
      </c>
      <c r="C119" t="s">
        <v>211</v>
      </c>
      <c r="D119" t="s">
        <v>388</v>
      </c>
      <c r="E119" t="s">
        <v>213</v>
      </c>
      <c r="F119" t="s">
        <v>213</v>
      </c>
      <c r="K119" t="s">
        <v>496</v>
      </c>
      <c r="L119" t="s">
        <v>474</v>
      </c>
      <c r="M119" t="s">
        <v>466</v>
      </c>
      <c r="N119" t="s">
        <v>466</v>
      </c>
      <c r="O119" t="s">
        <v>435</v>
      </c>
      <c r="P119">
        <v>242</v>
      </c>
      <c r="Q119" t="s">
        <v>221</v>
      </c>
      <c r="R119" t="s">
        <v>374</v>
      </c>
      <c r="U119" t="str" cm="1">
        <f t="array" ref="U119">"INSERT INTO `"&amp;$A$1&amp;"`(`"&amp;$A$2&amp;"`"&amp;_xlfn.CONCAT(",`"&amp;$B$2:$T$2&amp;"`")&amp;") VALUES ('"&amp;A119&amp;"'"&amp;_xlfn.CONCAT(",'"&amp;B119:T119&amp;"'")&amp;");"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('倉庫資材','段ボール','段ボール','520x520x110','K5W','K5W','','','','','角','mm','520','520','110','242','中3日','協和','','');</v>
      </c>
    </row>
    <row r="120" spans="1:21" x14ac:dyDescent="0.35">
      <c r="A120" t="s">
        <v>415</v>
      </c>
      <c r="B120" t="s">
        <v>211</v>
      </c>
      <c r="C120" t="s">
        <v>211</v>
      </c>
      <c r="D120" t="s">
        <v>389</v>
      </c>
      <c r="E120" t="s">
        <v>213</v>
      </c>
      <c r="F120" t="s">
        <v>213</v>
      </c>
      <c r="K120" t="s">
        <v>496</v>
      </c>
      <c r="L120" t="s">
        <v>474</v>
      </c>
      <c r="M120" t="s">
        <v>466</v>
      </c>
      <c r="N120" t="s">
        <v>466</v>
      </c>
      <c r="O120" t="s">
        <v>465</v>
      </c>
      <c r="P120">
        <v>302</v>
      </c>
      <c r="Q120" t="s">
        <v>221</v>
      </c>
      <c r="R120" t="s">
        <v>374</v>
      </c>
      <c r="U120" t="str" cm="1">
        <f t="array" ref="U120">"INSERT INTO `"&amp;$A$1&amp;"`(`"&amp;$A$2&amp;"`"&amp;_xlfn.CONCAT(",`"&amp;$B$2:$T$2&amp;"`")&amp;") VALUES ('"&amp;A120&amp;"'"&amp;_xlfn.CONCAT(",'"&amp;B120:T120&amp;"'")&amp;");"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('倉庫資材','段ボール','段ボール','520x520x330','K5W','K5W','','','','','角','mm','520','520','330','302','中3日','協和','','');</v>
      </c>
    </row>
    <row r="121" spans="1:21" x14ac:dyDescent="0.35">
      <c r="A121" t="s">
        <v>415</v>
      </c>
      <c r="B121" t="s">
        <v>211</v>
      </c>
      <c r="C121" t="s">
        <v>211</v>
      </c>
      <c r="D121" t="s">
        <v>420</v>
      </c>
      <c r="E121" t="s">
        <v>213</v>
      </c>
      <c r="F121" t="s">
        <v>213</v>
      </c>
      <c r="K121" t="s">
        <v>496</v>
      </c>
      <c r="L121" t="s">
        <v>474</v>
      </c>
      <c r="M121" t="s">
        <v>467</v>
      </c>
      <c r="N121" t="s">
        <v>467</v>
      </c>
      <c r="O121" t="s">
        <v>468</v>
      </c>
      <c r="P121">
        <v>288</v>
      </c>
      <c r="Q121" t="s">
        <v>221</v>
      </c>
      <c r="R121" t="s">
        <v>374</v>
      </c>
      <c r="U121" t="str" cm="1">
        <f t="array" ref="U121">"INSERT INTO `"&amp;$A$1&amp;"`(`"&amp;$A$2&amp;"`"&amp;_xlfn.CONCAT(",`"&amp;$B$2:$T$2&amp;"`")&amp;") VALUES ('"&amp;A121&amp;"'"&amp;_xlfn.CONCAT(",'"&amp;B121:T121&amp;"'")&amp;");"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('倉庫資材','段ボール','段ボール','550x550x200','K5W','K5W','','','','','角','mm','550','550','200','288','中3日','協和','','');</v>
      </c>
    </row>
    <row r="122" spans="1:21" x14ac:dyDescent="0.35">
      <c r="A122" t="s">
        <v>415</v>
      </c>
      <c r="B122" t="s">
        <v>211</v>
      </c>
      <c r="C122" t="s">
        <v>211</v>
      </c>
      <c r="D122" t="s">
        <v>390</v>
      </c>
      <c r="E122" t="s">
        <v>213</v>
      </c>
      <c r="F122" t="s">
        <v>213</v>
      </c>
      <c r="K122" t="s">
        <v>496</v>
      </c>
      <c r="L122" t="s">
        <v>474</v>
      </c>
      <c r="M122" t="s">
        <v>441</v>
      </c>
      <c r="N122" t="s">
        <v>441</v>
      </c>
      <c r="O122" t="s">
        <v>436</v>
      </c>
      <c r="P122">
        <v>307</v>
      </c>
      <c r="Q122" t="s">
        <v>221</v>
      </c>
      <c r="R122" t="s">
        <v>374</v>
      </c>
      <c r="U122" t="str" cm="1">
        <f t="array" ref="U122">"INSERT INTO `"&amp;$A$1&amp;"`(`"&amp;$A$2&amp;"`"&amp;_xlfn.CONCAT(",`"&amp;$B$2:$T$2&amp;"`")&amp;") VALUES ('"&amp;A122&amp;"'"&amp;_xlfn.CONCAT(",'"&amp;B122:T122&amp;"'")&amp;");"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('倉庫資材','段ボール','段ボール','600ｘ600ｘ150','K5W','K5W','','','','','角','mm','600','600','150','307','中3日','協和','','');</v>
      </c>
    </row>
    <row r="123" spans="1:21" x14ac:dyDescent="0.35">
      <c r="A123" t="s">
        <v>415</v>
      </c>
      <c r="B123" t="s">
        <v>211</v>
      </c>
      <c r="C123" t="s">
        <v>211</v>
      </c>
      <c r="D123" t="s">
        <v>391</v>
      </c>
      <c r="E123" t="s">
        <v>213</v>
      </c>
      <c r="F123" t="s">
        <v>213</v>
      </c>
      <c r="K123" t="s">
        <v>496</v>
      </c>
      <c r="L123" t="s">
        <v>474</v>
      </c>
      <c r="M123" t="s">
        <v>441</v>
      </c>
      <c r="N123" t="s">
        <v>441</v>
      </c>
      <c r="O123" t="s">
        <v>459</v>
      </c>
      <c r="P123">
        <v>382</v>
      </c>
      <c r="Q123" t="s">
        <v>221</v>
      </c>
      <c r="R123" t="s">
        <v>374</v>
      </c>
      <c r="U123" t="str" cm="1">
        <f t="array" ref="U123">"INSERT INTO `"&amp;$A$1&amp;"`(`"&amp;$A$2&amp;"`"&amp;_xlfn.CONCAT(",`"&amp;$B$2:$T$2&amp;"`")&amp;") VALUES ('"&amp;A123&amp;"'"&amp;_xlfn.CONCAT(",'"&amp;B123:T123&amp;"'")&amp;");"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('倉庫資材','段ボール','段ボール','600ｘ600ｘ350','K5W','K5W','','','','','角','mm','600','600','350','382','中3日','協和','','');</v>
      </c>
    </row>
    <row r="124" spans="1:21" x14ac:dyDescent="0.35">
      <c r="A124" t="s">
        <v>415</v>
      </c>
      <c r="B124" t="s">
        <v>211</v>
      </c>
      <c r="C124" t="s">
        <v>211</v>
      </c>
      <c r="D124" t="s">
        <v>392</v>
      </c>
      <c r="E124" t="s">
        <v>213</v>
      </c>
      <c r="F124" t="s">
        <v>213</v>
      </c>
      <c r="K124" t="s">
        <v>496</v>
      </c>
      <c r="L124" t="s">
        <v>474</v>
      </c>
      <c r="M124" t="s">
        <v>469</v>
      </c>
      <c r="N124" t="s">
        <v>469</v>
      </c>
      <c r="O124" t="s">
        <v>465</v>
      </c>
      <c r="P124">
        <v>393</v>
      </c>
      <c r="Q124" t="s">
        <v>221</v>
      </c>
      <c r="R124" t="s">
        <v>374</v>
      </c>
      <c r="U124" t="str" cm="1">
        <f t="array" ref="U124">"INSERT INTO `"&amp;$A$1&amp;"`(`"&amp;$A$2&amp;"`"&amp;_xlfn.CONCAT(",`"&amp;$B$2:$T$2&amp;"`")&amp;") VALUES ('"&amp;A124&amp;"'"&amp;_xlfn.CONCAT(",'"&amp;B124:T124&amp;"'")&amp;");"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('倉庫資材','段ボール','段ボール','620ｘ620ｘ330','K5W','K5W','','','','','角','mm','620','620','330','393','中3日','協和','','');</v>
      </c>
    </row>
    <row r="125" spans="1:21" x14ac:dyDescent="0.35">
      <c r="A125" t="s">
        <v>415</v>
      </c>
      <c r="B125" t="s">
        <v>211</v>
      </c>
      <c r="C125" t="s">
        <v>211</v>
      </c>
      <c r="D125" t="s">
        <v>393</v>
      </c>
      <c r="E125" t="s">
        <v>213</v>
      </c>
      <c r="F125" t="s">
        <v>213</v>
      </c>
      <c r="K125" t="s">
        <v>496</v>
      </c>
      <c r="L125" t="s">
        <v>474</v>
      </c>
      <c r="M125" t="s">
        <v>451</v>
      </c>
      <c r="N125" t="s">
        <v>451</v>
      </c>
      <c r="O125" t="s">
        <v>436</v>
      </c>
      <c r="P125">
        <v>411</v>
      </c>
      <c r="Q125" t="s">
        <v>221</v>
      </c>
      <c r="R125" t="s">
        <v>374</v>
      </c>
      <c r="U125" t="str" cm="1">
        <f t="array" ref="U125">"INSERT INTO `"&amp;$A$1&amp;"`(`"&amp;$A$2&amp;"`"&amp;_xlfn.CONCAT(",`"&amp;$B$2:$T$2&amp;"`")&amp;") VALUES ('"&amp;A125&amp;"'"&amp;_xlfn.CONCAT(",'"&amp;B125:T125&amp;"'")&amp;");"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('倉庫資材','段ボール','段ボール','700ｘ700ｘ150','K5W','K5W','','','','','角','mm','700','700','150','411','中3日','協和','','');</v>
      </c>
    </row>
    <row r="126" spans="1:21" x14ac:dyDescent="0.35">
      <c r="A126" t="s">
        <v>415</v>
      </c>
      <c r="B126" t="s">
        <v>211</v>
      </c>
      <c r="C126" t="s">
        <v>211</v>
      </c>
      <c r="D126" t="s">
        <v>394</v>
      </c>
      <c r="E126" t="s">
        <v>395</v>
      </c>
      <c r="F126" t="s">
        <v>395</v>
      </c>
      <c r="G126" t="s">
        <v>394</v>
      </c>
      <c r="P126">
        <v>160</v>
      </c>
      <c r="Q126" t="s">
        <v>221</v>
      </c>
      <c r="R126" t="s">
        <v>374</v>
      </c>
      <c r="U126" t="str" cm="1">
        <f t="array" ref="U126">"INSERT INTO `"&amp;$A$1&amp;"`(`"&amp;$A$2&amp;"`"&amp;_xlfn.CONCAT(",`"&amp;$B$2:$T$2&amp;"`")&amp;") VALUES ('"&amp;A126&amp;"'"&amp;_xlfn.CONCAT(",'"&amp;B126:T126&amp;"'")&amp;");"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('倉庫資材','段ボール','段ボール','N-15','C5W','C5W','N-15','','','','','','','','','160','中3日','協和','','');</v>
      </c>
    </row>
    <row r="127" spans="1:21" x14ac:dyDescent="0.35">
      <c r="A127" t="s">
        <v>415</v>
      </c>
      <c r="B127" t="s">
        <v>211</v>
      </c>
      <c r="C127" t="s">
        <v>211</v>
      </c>
      <c r="D127" t="s">
        <v>396</v>
      </c>
      <c r="E127" t="s">
        <v>395</v>
      </c>
      <c r="F127" t="s">
        <v>395</v>
      </c>
      <c r="G127" t="s">
        <v>396</v>
      </c>
      <c r="P127">
        <v>137</v>
      </c>
      <c r="Q127" t="s">
        <v>221</v>
      </c>
      <c r="R127" t="s">
        <v>374</v>
      </c>
      <c r="U127" t="str" cm="1">
        <f t="array" ref="U127">"INSERT INTO `"&amp;$A$1&amp;"`(`"&amp;$A$2&amp;"`"&amp;_xlfn.CONCAT(",`"&amp;$B$2:$T$2&amp;"`")&amp;") VALUES ('"&amp;A127&amp;"'"&amp;_xlfn.CONCAT(",'"&amp;B127:T127&amp;"'")&amp;");"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('倉庫資材','段ボール','段ボール','S-1','C5W','C5W','S-1','','','','','','','','','137','中3日','協和','','');</v>
      </c>
    </row>
    <row r="128" spans="1:21" x14ac:dyDescent="0.35">
      <c r="A128" t="s">
        <v>415</v>
      </c>
      <c r="B128" t="s">
        <v>211</v>
      </c>
      <c r="C128" t="s">
        <v>211</v>
      </c>
      <c r="D128" t="s">
        <v>397</v>
      </c>
      <c r="E128" t="s">
        <v>395</v>
      </c>
      <c r="F128" t="s">
        <v>395</v>
      </c>
      <c r="G128" t="s">
        <v>397</v>
      </c>
      <c r="P128">
        <v>189</v>
      </c>
      <c r="Q128" t="s">
        <v>221</v>
      </c>
      <c r="R128" t="s">
        <v>374</v>
      </c>
      <c r="U128" t="str" cm="1">
        <f t="array" ref="U128">"INSERT INTO `"&amp;$A$1&amp;"`(`"&amp;$A$2&amp;"`"&amp;_xlfn.CONCAT(",`"&amp;$B$2:$T$2&amp;"`")&amp;") VALUES ('"&amp;A128&amp;"'"&amp;_xlfn.CONCAT(",'"&amp;B128:T128&amp;"'")&amp;");"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('倉庫資材','段ボール','段ボール','S-2','C5W','C5W','S-2','','','','','','','','','189','中3日','協和','','');</v>
      </c>
    </row>
    <row r="129" spans="1:21" x14ac:dyDescent="0.35">
      <c r="A129" t="s">
        <v>415</v>
      </c>
      <c r="B129" t="s">
        <v>480</v>
      </c>
      <c r="C129" t="s">
        <v>398</v>
      </c>
      <c r="D129" t="s">
        <v>399</v>
      </c>
      <c r="E129" t="s">
        <v>400</v>
      </c>
      <c r="F129" t="s">
        <v>498</v>
      </c>
      <c r="P129">
        <v>11500</v>
      </c>
      <c r="Q129" t="s">
        <v>228</v>
      </c>
      <c r="R129" t="s">
        <v>374</v>
      </c>
      <c r="U129" t="str" cm="1">
        <f t="array" ref="U129">"INSERT INTO `"&amp;$A$1&amp;"`(`"&amp;$A$2&amp;"`"&amp;_xlfn.CONCAT(",`"&amp;$B$2:$T$2&amp;"`")&amp;") VALUES ('"&amp;A129&amp;"'"&amp;_xlfn.CONCAT(",'"&amp;B129:T129&amp;"'")&amp;");"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('倉庫資材','テープ','バイオマスフィルムバブルタイプバブルサイズ40ｍｍ','エアークイック7専用SB-418L-BL20(400ｍｍ)','SB-418L-BL20(400ｍ巻４個/箱)','SB-418L-BL20','','','','','','','','','','11500','1週間','協和','','');</v>
      </c>
    </row>
    <row r="130" spans="1:21" x14ac:dyDescent="0.35">
      <c r="A130" t="s">
        <v>415</v>
      </c>
      <c r="B130" t="s">
        <v>480</v>
      </c>
      <c r="C130" t="s">
        <v>401</v>
      </c>
      <c r="D130" t="s">
        <v>402</v>
      </c>
      <c r="E130" t="s">
        <v>403</v>
      </c>
      <c r="F130" t="s">
        <v>499</v>
      </c>
      <c r="P130">
        <v>6800</v>
      </c>
      <c r="Q130" t="s">
        <v>228</v>
      </c>
      <c r="R130" t="s">
        <v>374</v>
      </c>
      <c r="U130" t="str" cm="1">
        <f t="array" ref="U130">"INSERT INTO `"&amp;$A$1&amp;"`(`"&amp;$A$2&amp;"`"&amp;_xlfn.CONCAT(",`"&amp;$B$2:$T$2&amp;"`")&amp;") VALUES ('"&amp;A130&amp;"'"&amp;_xlfn.CONCAT(",'"&amp;B130:T130&amp;"'")&amp;");"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('倉庫資材','テープ','バイオマスフィルムピロータイプ','エアークイック7専用PS210-BH20(200ｍｍ)','PS210-BH20(500ｍ巻６個/箱)','PS210-BH20','','','','','','','','','','6800','1週間','協和','','');</v>
      </c>
    </row>
    <row r="131" spans="1:21" x14ac:dyDescent="0.35">
      <c r="A131" t="s">
        <v>415</v>
      </c>
      <c r="B131" t="s">
        <v>480</v>
      </c>
      <c r="C131" t="s">
        <v>401</v>
      </c>
      <c r="D131" t="s">
        <v>404</v>
      </c>
      <c r="E131" t="s">
        <v>405</v>
      </c>
      <c r="F131" t="s">
        <v>500</v>
      </c>
      <c r="P131">
        <v>11500</v>
      </c>
      <c r="Q131" t="s">
        <v>228</v>
      </c>
      <c r="R131" t="s">
        <v>374</v>
      </c>
      <c r="U131" t="str" cm="1">
        <f t="array" ref="U131">"INSERT INTO `"&amp;$A$1&amp;"`(`"&amp;$A$2&amp;"`"&amp;_xlfn.CONCAT(",`"&amp;$B$2:$T$2&amp;"`")&amp;") VALUES ('"&amp;A131&amp;"'"&amp;_xlfn.CONCAT(",'"&amp;B131:T131&amp;"'")&amp;");"</f>
        <v>INSERT INTO `資材マスタ`(`資材分類`,`品目分類`,`品名`,`大きさ・種別`,`規格`,`型番1`,`型番2`,`型番3`,`型番4`,`材質`,`サイズ分類`,`サイズ単位`,`サイズ1`,`サイズ2`,`サイズ3`,`単価`,`最短納期`,`発注先`,`発注先No`,`コメント`) VALUES ('倉庫資材','テープ','バイオマスフィルムピロータイプ','エアークイック7専用PS410-BH20(400ｍｍ)','PS410-BH20(400ｍ巻４個/箱)','PS410-BH20','','','','','','','','','','11500','1週間','協和','','');</v>
      </c>
    </row>
  </sheetData>
  <autoFilter ref="C2:S2" xr:uid="{7EA58EC8-B4D2-49A4-9387-828769F79246}">
    <sortState xmlns:xlrd2="http://schemas.microsoft.com/office/spreadsheetml/2017/richdata2" ref="C3:S130">
      <sortCondition descending="1" ref="R2"/>
    </sortState>
  </autoFilter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DA45-2400-4BF8-959E-108A130182DC}">
  <sheetPr>
    <tabColor theme="7" tint="0.79998168889431442"/>
  </sheetPr>
  <dimension ref="A1:G51"/>
  <sheetViews>
    <sheetView workbookViewId="0">
      <selection activeCell="J23" sqref="J23"/>
    </sheetView>
  </sheetViews>
  <sheetFormatPr defaultRowHeight="13.3" x14ac:dyDescent="0.35"/>
  <cols>
    <col min="3" max="3" width="12.92578125" customWidth="1"/>
  </cols>
  <sheetData>
    <row r="1" spans="1:4" x14ac:dyDescent="0.35">
      <c r="A1" t="s">
        <v>66</v>
      </c>
    </row>
    <row r="2" spans="1:4" x14ac:dyDescent="0.35">
      <c r="C2" t="s">
        <v>65</v>
      </c>
      <c r="D2" s="3" t="str">
        <f>"`"&amp;C2&amp;"` INT NOT NULL AUTO_INCREMENT, "</f>
        <v xml:space="preserve">`注文No` INT NOT NULL AUTO_INCREMENT, </v>
      </c>
    </row>
    <row r="3" spans="1:4" x14ac:dyDescent="0.35">
      <c r="C3" t="s">
        <v>64</v>
      </c>
      <c r="D3" s="3" t="str">
        <f>"`"&amp;C3&amp;"` INT NULL ,"</f>
        <v>`見積No` INT NULL ,</v>
      </c>
    </row>
    <row r="4" spans="1:4" x14ac:dyDescent="0.35">
      <c r="C4" t="s">
        <v>67</v>
      </c>
      <c r="D4" s="3" t="str">
        <f t="shared" ref="D4" si="0">"`"&amp;C4&amp;"` TEXT CHARACTER SET utf8 COLLATE utf8_general_ci NULL ,"</f>
        <v>`見積Noコード` TEXT CHARACTER SET utf8 COLLATE utf8_general_ci NULL ,</v>
      </c>
    </row>
    <row r="5" spans="1:4" x14ac:dyDescent="0.35">
      <c r="C5" t="s">
        <v>54</v>
      </c>
      <c r="D5" s="3" t="str">
        <f>"`"&amp;C5&amp;"` INT NULL ,"</f>
        <v>`製造No` INT NULL ,</v>
      </c>
    </row>
    <row r="6" spans="1:4" x14ac:dyDescent="0.35">
      <c r="C6" t="s">
        <v>55</v>
      </c>
      <c r="D6" s="3" t="str">
        <f t="shared" ref="D6:D16" si="1">"`"&amp;C6&amp;"` TEXT CHARACTER SET utf8 COLLATE utf8_general_ci NULL ,"</f>
        <v>`製造Noコード` TEXT CHARACTER SET utf8 COLLATE utf8_general_ci NULL ,</v>
      </c>
    </row>
    <row r="7" spans="1:4" x14ac:dyDescent="0.35">
      <c r="C7" t="s">
        <v>58</v>
      </c>
      <c r="D7" s="3" t="str">
        <f t="shared" ref="D7" si="2">"`"&amp;C7&amp;"` VARCHAR(10) CHARACTER SET utf8 COLLATE utf8_general_ci NULL ,"</f>
        <v>`受注ステータス` VARCHAR(10) CHARACTER SET utf8 COLLATE utf8_general_ci NULL ,</v>
      </c>
    </row>
    <row r="8" spans="1:4" x14ac:dyDescent="0.35">
      <c r="C8" t="s">
        <v>82</v>
      </c>
      <c r="D8" s="3" t="str">
        <f>"`"&amp;C8&amp;"` INT NULL ,"</f>
        <v>`ユーザーID` INT NULL ,</v>
      </c>
    </row>
    <row r="9" spans="1:4" x14ac:dyDescent="0.35">
      <c r="C9" t="s">
        <v>83</v>
      </c>
      <c r="D9" s="3" t="str">
        <f t="shared" si="1"/>
        <v>`ユーザー名` TEXT CHARACTER SET utf8 COLLATE utf8_general_ci NULL ,</v>
      </c>
    </row>
    <row r="10" spans="1:4" x14ac:dyDescent="0.35">
      <c r="C10" t="s">
        <v>72</v>
      </c>
      <c r="D10" s="3" t="str">
        <f t="shared" si="1"/>
        <v>`件名` TEXT CHARACTER SET utf8 COLLATE utf8_general_ci NULL ,</v>
      </c>
    </row>
    <row r="11" spans="1:4" x14ac:dyDescent="0.35">
      <c r="C11" t="s">
        <v>92</v>
      </c>
      <c r="D11" s="3" t="str">
        <f t="shared" si="1"/>
        <v>`見積内容` TEXT CHARACTER SET utf8 COLLATE utf8_general_ci NULL ,</v>
      </c>
    </row>
    <row r="12" spans="1:4" x14ac:dyDescent="0.35">
      <c r="C12" t="s">
        <v>68</v>
      </c>
      <c r="D12" s="3" t="str">
        <f t="shared" si="1"/>
        <v>`受領内容` TEXT CHARACTER SET utf8 COLLATE utf8_general_ci NULL ,</v>
      </c>
    </row>
    <row r="13" spans="1:4" x14ac:dyDescent="0.35">
      <c r="C13" t="s">
        <v>69</v>
      </c>
      <c r="D13" s="3" t="str">
        <f t="shared" si="1"/>
        <v>`品名` TEXT CHARACTER SET utf8 COLLATE utf8_general_ci NULL ,</v>
      </c>
    </row>
    <row r="14" spans="1:4" x14ac:dyDescent="0.35">
      <c r="C14" t="s">
        <v>70</v>
      </c>
      <c r="D14" s="3" t="str">
        <f t="shared" si="1"/>
        <v>`型式1` TEXT CHARACTER SET utf8 COLLATE utf8_general_ci NULL ,</v>
      </c>
    </row>
    <row r="15" spans="1:4" x14ac:dyDescent="0.35">
      <c r="C15" t="s">
        <v>71</v>
      </c>
      <c r="D15" s="3" t="str">
        <f t="shared" si="1"/>
        <v>`型式2` TEXT CHARACTER SET utf8 COLLATE utf8_general_ci NULL ,</v>
      </c>
    </row>
    <row r="16" spans="1:4" x14ac:dyDescent="0.35">
      <c r="C16" t="s">
        <v>78</v>
      </c>
      <c r="D16" s="3" t="str">
        <f t="shared" si="1"/>
        <v>`注文者名` TEXT CHARACTER SET utf8 COLLATE utf8_general_ci NULL ,</v>
      </c>
    </row>
    <row r="17" spans="3:4" x14ac:dyDescent="0.35">
      <c r="C17" t="s">
        <v>94</v>
      </c>
      <c r="D17" s="3" t="str">
        <f>"`"&amp;C17&amp;"` DATE NULL ,"</f>
        <v>`希望納期` DATE NULL ,</v>
      </c>
    </row>
    <row r="18" spans="3:4" x14ac:dyDescent="0.35">
      <c r="C18" t="s">
        <v>95</v>
      </c>
      <c r="D18" s="3" t="str">
        <f>"`"&amp;C18&amp;"` DATE NULL ,"</f>
        <v>`回答納期` DATE NULL ,</v>
      </c>
    </row>
    <row r="19" spans="3:4" x14ac:dyDescent="0.35">
      <c r="C19" t="s">
        <v>73</v>
      </c>
      <c r="D19" s="3" t="str">
        <f>"`"&amp;C19&amp;"` INT NULL ,"</f>
        <v>`見積数量` INT NULL ,</v>
      </c>
    </row>
    <row r="20" spans="3:4" x14ac:dyDescent="0.35">
      <c r="C20" t="s">
        <v>75</v>
      </c>
      <c r="D20" s="3" t="str">
        <f>"`"&amp;C20&amp;"` INT NULL ,"</f>
        <v>`見積単価` INT NULL ,</v>
      </c>
    </row>
    <row r="21" spans="3:4" x14ac:dyDescent="0.35">
      <c r="C21" t="s">
        <v>74</v>
      </c>
      <c r="D21" s="3" t="str">
        <f>"`"&amp;C21&amp;"` INT NULL ,"</f>
        <v>`注文数量` INT NULL ,</v>
      </c>
    </row>
    <row r="22" spans="3:4" x14ac:dyDescent="0.35">
      <c r="C22" t="s">
        <v>76</v>
      </c>
      <c r="D22" s="3" t="str">
        <f>"`"&amp;C22&amp;"` INT NULL ,"</f>
        <v>`注文単価` INT NULL ,</v>
      </c>
    </row>
    <row r="23" spans="3:4" x14ac:dyDescent="0.35">
      <c r="C23" t="s">
        <v>77</v>
      </c>
      <c r="D23" s="3" t="str">
        <f>"`"&amp;C23&amp;"` INT NULL ,"</f>
        <v>`割引単価` INT NULL ,</v>
      </c>
    </row>
    <row r="24" spans="3:4" x14ac:dyDescent="0.35">
      <c r="C24" t="s">
        <v>88</v>
      </c>
      <c r="D24" s="3" t="str">
        <f>"`"&amp;C24&amp;"` TINYINT(1) NOT NULL DEFAULT '0' ,"</f>
        <v>`分納フラグ` TINYINT(1) NOT NULL DEFAULT '0' ,</v>
      </c>
    </row>
    <row r="25" spans="3:4" x14ac:dyDescent="0.35">
      <c r="C25" t="s">
        <v>63</v>
      </c>
      <c r="D25" s="3" t="str">
        <f>"`"&amp;C25&amp;"` TINYINT(1) NOT NULL DEFAULT '0' ,"</f>
        <v>`赤伝フラグ` TINYINT(1) NOT NULL DEFAULT '0' ,</v>
      </c>
    </row>
    <row r="26" spans="3:4" x14ac:dyDescent="0.35">
      <c r="C26" t="s">
        <v>89</v>
      </c>
      <c r="D26" s="3" t="str">
        <f t="shared" ref="D26" si="3">"`"&amp;C26&amp;"` DATETIME NULL ,"</f>
        <v>`見積時刻` DATETIME NULL ,</v>
      </c>
    </row>
    <row r="27" spans="3:4" x14ac:dyDescent="0.35">
      <c r="C27" t="s">
        <v>90</v>
      </c>
      <c r="D27" s="3" t="str">
        <f t="shared" ref="D27:D29" si="4">"`"&amp;C27&amp;"` DATETIME NULL ,"</f>
        <v>`契約時刻` DATETIME NULL ,</v>
      </c>
    </row>
    <row r="28" spans="3:4" x14ac:dyDescent="0.35">
      <c r="C28" t="s">
        <v>61</v>
      </c>
      <c r="D28" s="3" t="str">
        <f t="shared" si="4"/>
        <v>`出荷時刻` DATETIME NULL ,</v>
      </c>
    </row>
    <row r="29" spans="3:4" x14ac:dyDescent="0.35">
      <c r="C29" t="s">
        <v>91</v>
      </c>
      <c r="D29" s="3" t="str">
        <f t="shared" si="4"/>
        <v>`削除時刻` DATETIME NULL ,</v>
      </c>
    </row>
    <row r="30" spans="3:4" x14ac:dyDescent="0.35">
      <c r="C30" t="s">
        <v>79</v>
      </c>
      <c r="D30" s="3" t="str">
        <f t="shared" ref="D30:D31" si="5">"`"&amp;C30&amp;"` TEXT CHARACTER SET utf8 COLLATE utf8_general_ci NULL ,"</f>
        <v>`見積コメント` TEXT CHARACTER SET utf8 COLLATE utf8_general_ci NULL ,</v>
      </c>
    </row>
    <row r="31" spans="3:4" x14ac:dyDescent="0.35">
      <c r="C31" t="s">
        <v>80</v>
      </c>
      <c r="D31" s="3" t="str">
        <f t="shared" si="5"/>
        <v>`注文コメント` TEXT CHARACTER SET utf8 COLLATE utf8_general_ci NULL ,</v>
      </c>
    </row>
    <row r="32" spans="3:4" x14ac:dyDescent="0.35">
      <c r="C32" t="s">
        <v>62</v>
      </c>
      <c r="D32" s="3" t="str">
        <f t="shared" ref="D32" si="6">"`"&amp;C32&amp;"` TEXT CHARACTER SET utf8 COLLATE utf8_general_ci NULL ,"</f>
        <v>`引当コード` TEXT CHARACTER SET utf8 COLLATE utf8_general_ci NULL ,</v>
      </c>
    </row>
    <row r="33" spans="3:7" x14ac:dyDescent="0.35">
      <c r="C33" t="s">
        <v>93</v>
      </c>
      <c r="D33" s="3" t="str">
        <f>"`"&amp;C33&amp;"` TINYINT(1) NOT NULL DEFAULT '0' ,"</f>
        <v>`請求先未読フラグ` TINYINT(1) NOT NULL DEFAULT '0' ,</v>
      </c>
    </row>
    <row r="34" spans="3:7" x14ac:dyDescent="0.35">
      <c r="C34" t="s">
        <v>87</v>
      </c>
      <c r="D34" s="3" t="str">
        <f>"`"&amp;C34&amp;"` TINYINT(1) NOT NULL DEFAULT '0' ,"</f>
        <v>`受注先未読フラグ` TINYINT(1) NOT NULL DEFAULT '0' ,</v>
      </c>
    </row>
    <row r="35" spans="3:7" x14ac:dyDescent="0.35">
      <c r="C35" t="s">
        <v>86</v>
      </c>
      <c r="D35" s="3" t="str">
        <f>"`"&amp;C35&amp;"` TINYINT(1) NOT NULL DEFAULT '0' ,"</f>
        <v>`見積中フラグ` TINYINT(1) NOT NULL DEFAULT '0' ,</v>
      </c>
    </row>
    <row r="36" spans="3:7" x14ac:dyDescent="0.35">
      <c r="C36" t="s">
        <v>81</v>
      </c>
      <c r="D36" s="3" t="str">
        <f>"`"&amp;C36&amp;"` TINYINT(1) NOT NULL DEFAULT '0' ,"</f>
        <v>`見積回答フラグ` TINYINT(1) NOT NULL DEFAULT '0' ,</v>
      </c>
    </row>
    <row r="37" spans="3:7" x14ac:dyDescent="0.35">
      <c r="C37" t="s">
        <v>84</v>
      </c>
      <c r="D37" s="3" t="str">
        <f t="shared" ref="D37:D38" si="7">"`"&amp;C37&amp;"` TINYINT(1) NOT NULL DEFAULT '0' ,"</f>
        <v>`契約開始フラグ` TINYINT(1) NOT NULL DEFAULT '0' ,</v>
      </c>
    </row>
    <row r="38" spans="3:7" x14ac:dyDescent="0.35">
      <c r="C38" t="s">
        <v>85</v>
      </c>
      <c r="D38" s="3" t="str">
        <f t="shared" si="7"/>
        <v>`契約終了フラグ` TINYINT(1) NOT NULL DEFAULT '0' ,</v>
      </c>
    </row>
    <row r="39" spans="3:7" x14ac:dyDescent="0.35">
      <c r="C39" t="s">
        <v>59</v>
      </c>
      <c r="D39" s="3" t="str">
        <f>"`"&amp;C39&amp;"` TINYINT(1) NOT NULL DEFAULT '0' ,"</f>
        <v>`削除フラグ` TINYINT(1) NOT NULL DEFAULT '0' ,</v>
      </c>
    </row>
    <row r="40" spans="3:7" x14ac:dyDescent="0.35">
      <c r="C40" t="s">
        <v>60</v>
      </c>
      <c r="D40" s="3" t="str">
        <f>"`"&amp;C40&amp;"` TEXT CHARACTER SET utf8 COLLATE utf8_general_ci NULL ,"</f>
        <v>`履歴` TEXT CHARACTER SET utf8 COLLATE utf8_general_ci NULL ,</v>
      </c>
    </row>
    <row r="41" spans="3:7" x14ac:dyDescent="0.35">
      <c r="C41" t="s">
        <v>56</v>
      </c>
      <c r="D41" s="3" t="str">
        <f>"`"&amp;C41&amp;"` DATETIME NULL ,"</f>
        <v>`create_at` DATETIME NULL ,</v>
      </c>
    </row>
    <row r="42" spans="3:7" x14ac:dyDescent="0.35">
      <c r="C42" t="s">
        <v>57</v>
      </c>
      <c r="D42" s="3" t="str">
        <f>"`"&amp;C42&amp;"` TIMESTAMP on update CURRENT_TIMESTAMP NOT NULL DEFAULT CURRENT_TIMESTAMP ,"</f>
        <v>`update_at` TIMESTAMP on update CURRENT_TIMESTAMP NOT NULL DEFAULT CURRENT_TIMESTAMP ,</v>
      </c>
    </row>
    <row r="47" spans="3:7" x14ac:dyDescent="0.35">
      <c r="G47" s="3" t="str">
        <f>"CREATE TABLE `flowcore`.`"&amp;A1&amp;"` ("</f>
        <v>CREATE TABLE `flowcore`.`注文データ` (</v>
      </c>
    </row>
    <row r="48" spans="3:7" x14ac:dyDescent="0.35">
      <c r="G48" s="3" t="str">
        <f>"PRIMARY KEY (`"&amp;C2&amp;"`)) ENGINE = InnoDB;"</f>
        <v>PRIMARY KEY (`注文No`)) ENGINE = InnoDB;</v>
      </c>
    </row>
    <row r="50" spans="7:7" x14ac:dyDescent="0.35">
      <c r="G50" s="3" t="str">
        <f>_xlfn.CONCAT(D2:D42)</f>
        <v>`注文No` INT NOT NULL AUTO_INCREMENT, `見積No` INT NULL ,`見積Noコード` TEXT CHARACTER SET utf8 COLLATE utf8_general_ci NULL ,`製造No` INT NULL ,`製造Noコード` TEXT CHARACTER SET utf8 COLLATE utf8_general_ci NULL ,`受注ステータス` VARCHAR(10) CHARACTER SET utf8 COLLATE utf8_general_ci NULL ,`ユーザーID` INT NULL ,`ユーザー名` TEXT CHARACTER SET utf8 COLLATE utf8_general_ci NULL ,`件名` TEXT CHARACTER SET utf8 COLLATE utf8_general_ci NULL ,`見積内容` TEXT CHARACTER SET utf8 COLLATE utf8_general_ci NULL ,`受領内容` TEXT CHARACTER SET utf8 COLLATE utf8_general_ci NULL ,`品名` TEXT CHARACTER SET utf8 COLLATE utf8_general_ci NULL ,`型式1` TEXT CHARACTER SET utf8 COLLATE utf8_general_ci NULL ,`型式2` TEXT CHARACTER SET utf8 COLLATE utf8_general_ci NULL ,`注文者名` TEXT CHARACTER SET utf8 COLLATE utf8_general_ci NULL ,`希望納期` DATE NULL ,`回答納期` DATE NULL ,`見積数量` INT NULL ,`見積単価` INT NULL ,`注文数量` INT NULL ,`注文単価` INT NULL ,`割引単価` INT NULL ,`分納フラグ` TINYINT(1) NOT NULL DEFAULT '0' ,`赤伝フラグ` TINYINT(1) NOT NULL DEFAULT '0' ,`見積時刻` DATETIME NULL ,`契約時刻` DATETIME NULL ,`出荷時刻` DATETIME NULL ,`削除時刻` DATETIME NULL ,`見積コメント` TEXT CHARACTER SET utf8 COLLATE utf8_general_ci NULL ,`注文コメント` TEXT CHARACTER SET utf8 COLLATE utf8_general_ci NULL ,`引当コード` TEXT CHARACTER SET utf8 COLLATE utf8_general_ci NULL ,`請求先未読フラグ` TINYINT(1) NOT NULL DEFAULT '0' ,`受注先未読フラグ` TINYINT(1) NOT NULL DEFAULT '0' ,`見積中フラグ` TINYINT(1) NOT NULL DEFAULT '0' ,`見積回答フラグ` TINYINT(1) NOT NULL DEFAULT '0' ,`契約開始フラグ` TINYINT(1) NOT NULL DEFAULT '0' ,`契約終了フラグ` TINYINT(1) NOT NULL DEFAULT '0' ,`削除フラグ` TINYINT(1) NOT NULL DEFAULT '0' ,`履歴` TEXT CHARACTER SET utf8 COLLATE utf8_general_ci NULL ,`create_at` DATETIME NULL ,`update_at` TIMESTAMP on update CURRENT_TIMESTAMP NOT NULL DEFAULT CURRENT_TIMESTAMP ,</v>
      </c>
    </row>
    <row r="51" spans="7:7" x14ac:dyDescent="0.35">
      <c r="G51" s="3" t="str">
        <f>G47&amp;G50&amp;G48</f>
        <v>CREATE TABLE `flowcore`.`注文データ` (`注文No` INT NOT NULL AUTO_INCREMENT, `見積No` INT NULL ,`見積Noコード` TEXT CHARACTER SET utf8 COLLATE utf8_general_ci NULL ,`製造No` INT NULL ,`製造Noコード` TEXT CHARACTER SET utf8 COLLATE utf8_general_ci NULL ,`受注ステータス` VARCHAR(10) CHARACTER SET utf8 COLLATE utf8_general_ci NULL ,`ユーザーID` INT NULL ,`ユーザー名` TEXT CHARACTER SET utf8 COLLATE utf8_general_ci NULL ,`件名` TEXT CHARACTER SET utf8 COLLATE utf8_general_ci NULL ,`見積内容` TEXT CHARACTER SET utf8 COLLATE utf8_general_ci NULL ,`受領内容` TEXT CHARACTER SET utf8 COLLATE utf8_general_ci NULL ,`品名` TEXT CHARACTER SET utf8 COLLATE utf8_general_ci NULL ,`型式1` TEXT CHARACTER SET utf8 COLLATE utf8_general_ci NULL ,`型式2` TEXT CHARACTER SET utf8 COLLATE utf8_general_ci NULL ,`注文者名` TEXT CHARACTER SET utf8 COLLATE utf8_general_ci NULL ,`希望納期` DATE NULL ,`回答納期` DATE NULL ,`見積数量` INT NULL ,`見積単価` INT NULL ,`注文数量` INT NULL ,`注文単価` INT NULL ,`割引単価` INT NULL ,`分納フラグ` TINYINT(1) NOT NULL DEFAULT '0' ,`赤伝フラグ` TINYINT(1) NOT NULL DEFAULT '0' ,`見積時刻` DATETIME NULL ,`契約時刻` DATETIME NULL ,`出荷時刻` DATETIME NULL ,`削除時刻` DATETIME NULL ,`見積コメント` TEXT CHARACTER SET utf8 COLLATE utf8_general_ci NULL ,`注文コメント` TEXT CHARACTER SET utf8 COLLATE utf8_general_ci NULL ,`引当コード` TEXT CHARACTER SET utf8 COLLATE utf8_general_ci NULL ,`請求先未読フラグ` TINYINT(1) NOT NULL DEFAULT '0' ,`受注先未読フラグ` TINYINT(1) NOT NULL DEFAULT '0' ,`見積中フラグ` TINYINT(1) NOT NULL DEFAULT '0' ,`見積回答フラグ` TINYINT(1) NOT NULL DEFAULT '0' ,`契約開始フラグ` TINYINT(1) NOT NULL DEFAULT '0' ,`契約終了フラグ` TINYINT(1) NOT NULL DEFAULT '0' ,`削除フラグ` TINYINT(1) NOT NULL DEFAULT '0' ,`履歴` TEXT CHARACTER SET utf8 COLLATE utf8_general_ci NULL ,`create_at` DATETIME NULL ,`update_at` TIMESTAMP on update CURRENT_TIMESTAMP NOT NULL DEFAULT CURRENT_TIMESTAMP ,PRIMARY KEY (`注文No`)) ENGINE = InnoDB;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986D-1448-4703-8C51-4449E5C7E3C8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6F34-CED8-4F76-91B0-7316B39DCC65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E8BC-4AC3-48FC-B676-470A8213B0FA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69B2-CBB7-410F-BDAE-80762B3F2216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C3F2-D52C-4B32-8E8C-C54B55276460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8879-6DCB-4E0C-B2CF-7400EDA8FE20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388C-5043-446D-BBF7-82558299B1FE}">
  <sheetPr>
    <tabColor theme="7" tint="0.79998168889431442"/>
  </sheetPr>
  <dimension ref="A1"/>
  <sheetViews>
    <sheetView workbookViewId="0">
      <selection activeCell="N41" sqref="N41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9EC1-DF5D-487B-9005-CDAFB8E32332}">
  <sheetPr>
    <tabColor theme="9" tint="0.79998168889431442"/>
  </sheetPr>
  <dimension ref="A1"/>
  <sheetViews>
    <sheetView workbookViewId="0">
      <selection activeCell="K47" sqref="K47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26D1-21A7-4CE4-A1CC-035F2C313041}">
  <sheetPr>
    <tabColor theme="9" tint="0.79998168889431442"/>
  </sheetPr>
  <dimension ref="A1"/>
  <sheetViews>
    <sheetView workbookViewId="0">
      <selection activeCell="K47" sqref="K47"/>
    </sheetView>
  </sheetViews>
  <sheetFormatPr defaultRowHeight="13.3" x14ac:dyDescent="0.35"/>
  <sheetData/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FE98-9E15-417C-B3E4-14869F99BE57}">
  <sheetPr>
    <tabColor theme="9" tint="0.79998168889431442"/>
  </sheetPr>
  <dimension ref="A1"/>
  <sheetViews>
    <sheetView workbookViewId="0">
      <selection activeCell="K47" sqref="K47"/>
    </sheetView>
  </sheetViews>
  <sheetFormatPr defaultRowHeight="13.3" x14ac:dyDescent="0.3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システム構成</vt:lpstr>
      <vt:lpstr>発注データ</vt:lpstr>
      <vt:lpstr>発注先マスタ</vt:lpstr>
      <vt:lpstr>資材マスタ</vt:lpstr>
      <vt:lpstr>他マスタ</vt:lpstr>
      <vt:lpstr>資材マスタデータ</vt:lpstr>
      <vt:lpstr>注文データ</vt:lpstr>
      <vt:lpstr>図面データ</vt:lpstr>
      <vt:lpstr>計画データ</vt:lpstr>
      <vt:lpstr>製造データ</vt:lpstr>
      <vt:lpstr>作業実績データ</vt:lpstr>
      <vt:lpstr>部品使用データ</vt:lpstr>
      <vt:lpstr>在庫データ</vt:lpstr>
      <vt:lpstr>検査データ</vt:lpstr>
      <vt:lpstr>社内ユーザーマスタ</vt:lpstr>
      <vt:lpstr>社外ユーザーマスタ</vt:lpstr>
      <vt:lpstr>製品マスタ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康成 須藤</dc:creator>
  <cp:lastModifiedBy>康成 須藤</cp:lastModifiedBy>
  <dcterms:created xsi:type="dcterms:W3CDTF">2023-12-10T06:50:33Z</dcterms:created>
  <dcterms:modified xsi:type="dcterms:W3CDTF">2024-01-29T14:16:10Z</dcterms:modified>
</cp:coreProperties>
</file>