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werSystem\MATLAB Drive\BatteryOptimizeLocalArea\data\"/>
    </mc:Choice>
  </mc:AlternateContent>
  <xr:revisionPtr revIDLastSave="0" documentId="13_ncr:1_{F4AE926A-88B0-4D5E-8E44-85CEA85FA96E}" xr6:coauthVersionLast="47" xr6:coauthVersionMax="47" xr10:uidLastSave="{00000000-0000-0000-0000-000000000000}"/>
  <bookViews>
    <workbookView xWindow="28680" yWindow="7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1" i="1" l="1"/>
  <c r="AW6" i="1" l="1"/>
  <c r="AW3" i="1" l="1"/>
  <c r="AW4" i="1" s="1"/>
  <c r="AW7" i="1" s="1"/>
  <c r="AK8" i="1" l="1"/>
  <c r="AL8" i="1"/>
  <c r="AM8" i="1"/>
  <c r="AN8" i="1"/>
  <c r="AK9" i="1"/>
  <c r="AL9" i="1"/>
  <c r="AM9" i="1"/>
  <c r="AN9" i="1"/>
  <c r="AK10" i="1"/>
  <c r="AL10" i="1"/>
  <c r="AM10" i="1"/>
  <c r="AN10" i="1"/>
  <c r="AK11" i="1"/>
  <c r="AL11" i="1"/>
  <c r="AM11" i="1"/>
  <c r="AN11" i="1"/>
  <c r="AK12" i="1"/>
  <c r="AL12" i="1"/>
  <c r="AM12" i="1"/>
  <c r="AN12" i="1"/>
  <c r="AK13" i="1"/>
  <c r="AL13" i="1"/>
  <c r="AM13" i="1"/>
  <c r="AN13" i="1"/>
  <c r="AK14" i="1"/>
  <c r="AL14" i="1"/>
  <c r="AM14" i="1"/>
  <c r="AN14" i="1"/>
  <c r="AK15" i="1"/>
  <c r="AL15" i="1"/>
  <c r="AM15" i="1"/>
  <c r="AN15" i="1"/>
  <c r="AK16" i="1"/>
  <c r="AL16" i="1"/>
  <c r="AM16" i="1"/>
  <c r="AN16" i="1"/>
  <c r="AK17" i="1"/>
  <c r="AL17" i="1"/>
  <c r="AM17" i="1"/>
  <c r="AN17" i="1"/>
  <c r="AK18" i="1"/>
  <c r="AL18" i="1"/>
  <c r="AM18" i="1"/>
  <c r="AN18" i="1"/>
  <c r="AK19" i="1"/>
  <c r="AL19" i="1"/>
  <c r="AM19" i="1"/>
  <c r="AN19" i="1"/>
  <c r="AK20" i="1"/>
  <c r="AL20" i="1"/>
  <c r="AM20" i="1"/>
  <c r="AN20" i="1"/>
  <c r="AK21" i="1"/>
  <c r="AL21" i="1"/>
  <c r="AM21" i="1"/>
  <c r="AN21" i="1"/>
  <c r="AK22" i="1"/>
  <c r="AL22" i="1"/>
  <c r="AM22" i="1"/>
  <c r="AN22" i="1"/>
  <c r="AK23" i="1"/>
  <c r="AL23" i="1"/>
  <c r="AM23" i="1"/>
  <c r="AN23" i="1"/>
  <c r="AK24" i="1"/>
  <c r="AL24" i="1"/>
  <c r="AM24" i="1"/>
  <c r="AN24" i="1"/>
  <c r="AK25" i="1"/>
  <c r="AL25" i="1"/>
  <c r="AM25" i="1"/>
  <c r="AN25" i="1"/>
  <c r="AK26" i="1"/>
  <c r="AL26" i="1"/>
  <c r="AM26" i="1"/>
  <c r="AN26" i="1"/>
  <c r="AK27" i="1"/>
  <c r="AL27" i="1"/>
  <c r="AM27" i="1"/>
  <c r="AN27" i="1"/>
  <c r="AK28" i="1"/>
  <c r="AL28" i="1"/>
  <c r="AM28" i="1"/>
  <c r="AN28" i="1"/>
  <c r="AK29" i="1"/>
  <c r="AL29" i="1"/>
  <c r="AM29" i="1"/>
  <c r="AN29" i="1"/>
  <c r="AK30" i="1"/>
  <c r="AL30" i="1"/>
  <c r="AM30" i="1"/>
  <c r="AN30" i="1"/>
  <c r="AK7" i="1"/>
  <c r="AL7" i="1"/>
  <c r="AM7" i="1"/>
  <c r="AN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W14" i="1"/>
  <c r="AO14" i="1" s="1"/>
  <c r="AP14" i="1" s="1"/>
  <c r="X14" i="1"/>
  <c r="Y14" i="1"/>
  <c r="Z14" i="1"/>
  <c r="AA14" i="1"/>
  <c r="AB14" i="1"/>
  <c r="AC14" i="1"/>
  <c r="AD14" i="1"/>
  <c r="AE14" i="1"/>
  <c r="AF14" i="1"/>
  <c r="AG14" i="1"/>
  <c r="AH14" i="1"/>
  <c r="AI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W22" i="1"/>
  <c r="AO22" i="1" s="1"/>
  <c r="AP22" i="1" s="1"/>
  <c r="X22" i="1"/>
  <c r="Y22" i="1"/>
  <c r="Z22" i="1"/>
  <c r="AA22" i="1"/>
  <c r="AB22" i="1"/>
  <c r="AC22" i="1"/>
  <c r="AD22" i="1"/>
  <c r="AE22" i="1"/>
  <c r="AF22" i="1"/>
  <c r="AG22" i="1"/>
  <c r="AH22" i="1"/>
  <c r="AI22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W30" i="1"/>
  <c r="AO30" i="1" s="1"/>
  <c r="AP30" i="1" s="1"/>
  <c r="X30" i="1"/>
  <c r="Y30" i="1"/>
  <c r="Z30" i="1"/>
  <c r="AA30" i="1"/>
  <c r="AB30" i="1"/>
  <c r="AC30" i="1"/>
  <c r="AD30" i="1"/>
  <c r="AE30" i="1"/>
  <c r="AF30" i="1"/>
  <c r="AG30" i="1"/>
  <c r="AH30" i="1"/>
  <c r="AI30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W7" i="1"/>
  <c r="AO25" i="1" l="1"/>
  <c r="AP25" i="1" s="1"/>
  <c r="AO17" i="1"/>
  <c r="AP17" i="1" s="1"/>
  <c r="AO9" i="1"/>
  <c r="AO28" i="1"/>
  <c r="AP28" i="1" s="1"/>
  <c r="AO20" i="1"/>
  <c r="AP20" i="1" s="1"/>
  <c r="AO12" i="1"/>
  <c r="AP12" i="1" s="1"/>
  <c r="AO23" i="1"/>
  <c r="AP23" i="1" s="1"/>
  <c r="AO15" i="1"/>
  <c r="AP15" i="1" s="1"/>
  <c r="AO26" i="1"/>
  <c r="AP26" i="1" s="1"/>
  <c r="AO18" i="1"/>
  <c r="AP18" i="1" s="1"/>
  <c r="AO10" i="1"/>
  <c r="AP10" i="1" s="1"/>
  <c r="AO21" i="1"/>
  <c r="AP21" i="1" s="1"/>
  <c r="AO13" i="1"/>
  <c r="AP13" i="1" s="1"/>
  <c r="AO29" i="1"/>
  <c r="AP29" i="1" s="1"/>
  <c r="AO24" i="1"/>
  <c r="AP24" i="1" s="1"/>
  <c r="AO16" i="1"/>
  <c r="AP16" i="1" s="1"/>
  <c r="AO8" i="1"/>
  <c r="AP8" i="1" s="1"/>
  <c r="AO7" i="1"/>
  <c r="AO27" i="1"/>
  <c r="AP27" i="1" s="1"/>
  <c r="AO19" i="1"/>
  <c r="AP19" i="1" s="1"/>
  <c r="AP11" i="1"/>
  <c r="AP9" i="1" l="1"/>
  <c r="AP7" i="1"/>
  <c r="AO33" i="1"/>
  <c r="AQ16" i="1" s="1"/>
  <c r="AQ24" i="1" l="1"/>
  <c r="AQ12" i="1"/>
  <c r="AQ9" i="1"/>
  <c r="AQ15" i="1"/>
  <c r="AQ26" i="1"/>
  <c r="AQ25" i="1"/>
  <c r="AQ14" i="1"/>
  <c r="AQ10" i="1"/>
  <c r="AQ13" i="1"/>
  <c r="AQ17" i="1"/>
  <c r="AQ11" i="1"/>
  <c r="AQ18" i="1"/>
  <c r="AQ27" i="1"/>
  <c r="AQ19" i="1"/>
  <c r="AQ29" i="1"/>
  <c r="AQ28" i="1"/>
  <c r="AQ23" i="1"/>
  <c r="AQ7" i="1"/>
  <c r="AQ30" i="1"/>
  <c r="AQ22" i="1"/>
  <c r="AQ20" i="1"/>
  <c r="AQ21" i="1"/>
  <c r="AQ8" i="1"/>
  <c r="AR24" i="1" l="1"/>
  <c r="AT18" i="1" s="1"/>
  <c r="AR7" i="1"/>
  <c r="AR23" i="1"/>
  <c r="AT17" i="1" s="1"/>
  <c r="AR10" i="1"/>
  <c r="AT28" i="1" s="1"/>
  <c r="AR8" i="1"/>
  <c r="AT26" i="1" s="1"/>
  <c r="AR29" i="1"/>
  <c r="AT23" i="1" s="1"/>
  <c r="AR14" i="1"/>
  <c r="AT8" i="1" s="1"/>
  <c r="AR12" i="1"/>
  <c r="AT30" i="1" s="1"/>
  <c r="AR21" i="1"/>
  <c r="AT15" i="1" s="1"/>
  <c r="AR19" i="1"/>
  <c r="AT13" i="1" s="1"/>
  <c r="AR25" i="1"/>
  <c r="AT19" i="1" s="1"/>
  <c r="AR20" i="1"/>
  <c r="AT14" i="1" s="1"/>
  <c r="AR26" i="1"/>
  <c r="AT20" i="1" s="1"/>
  <c r="AR13" i="1"/>
  <c r="AT7" i="1" s="1"/>
  <c r="AR28" i="1"/>
  <c r="AT22" i="1" s="1"/>
  <c r="AR27" i="1"/>
  <c r="AT21" i="1" s="1"/>
  <c r="AR22" i="1"/>
  <c r="AT16" i="1" s="1"/>
  <c r="AR18" i="1"/>
  <c r="AT12" i="1" s="1"/>
  <c r="AR9" i="1"/>
  <c r="AT27" i="1" s="1"/>
  <c r="AR30" i="1"/>
  <c r="AT24" i="1" s="1"/>
  <c r="AR11" i="1"/>
  <c r="AT29" i="1" s="1"/>
  <c r="AR15" i="1"/>
  <c r="AT9" i="1" s="1"/>
  <c r="AR17" i="1"/>
  <c r="AT11" i="1" s="1"/>
  <c r="AR16" i="1"/>
  <c r="AT10" i="1" s="1"/>
  <c r="AR33" i="1" l="1"/>
  <c r="AT25" i="1"/>
</calcChain>
</file>

<file path=xl/sharedStrings.xml><?xml version="1.0" encoding="utf-8"?>
<sst xmlns="http://schemas.openxmlformats.org/spreadsheetml/2006/main" count="34" uniqueCount="26">
  <si>
    <t>Day</t>
  </si>
  <si>
    <t>Weekday</t>
  </si>
  <si>
    <t>Holiday</t>
  </si>
  <si>
    <t>Distance</t>
  </si>
  <si>
    <t>[km/car]</t>
  </si>
  <si>
    <t>Charge</t>
  </si>
  <si>
    <t>[kWh/car]</t>
  </si>
  <si>
    <t>Time [hour]</t>
  </si>
  <si>
    <t>平均</t>
    <rPh sb="0" eb="2">
      <t>ヘイキン</t>
    </rPh>
    <phoneticPr fontId="1"/>
  </si>
  <si>
    <t>正規化</t>
    <rPh sb="0" eb="3">
      <t>セイキカ</t>
    </rPh>
    <phoneticPr fontId="1"/>
  </si>
  <si>
    <t>1日</t>
    <rPh sb="0" eb="2">
      <t>イチニチ</t>
    </rPh>
    <phoneticPr fontId="1"/>
  </si>
  <si>
    <t>1日に必要となる容量[kWh]</t>
    <rPh sb="0" eb="2">
      <t>イチニチ</t>
    </rPh>
    <rPh sb="3" eb="5">
      <t>ヒツヨウ</t>
    </rPh>
    <rPh sb="8" eb="10">
      <t>ヨウリョウ</t>
    </rPh>
    <phoneticPr fontId="1"/>
  </si>
  <si>
    <t>電費[Wh/km]</t>
    <rPh sb="0" eb="1">
      <t>デン</t>
    </rPh>
    <rPh sb="1" eb="2">
      <t>ヒ</t>
    </rPh>
    <phoneticPr fontId="1"/>
  </si>
  <si>
    <t>1日走行距離[km]</t>
    <rPh sb="0" eb="2">
      <t>イチニチ</t>
    </rPh>
    <rPh sb="2" eb="6">
      <t>ソウコウキョリ</t>
    </rPh>
    <phoneticPr fontId="1"/>
  </si>
  <si>
    <t>実電費[Wh/km]</t>
    <rPh sb="0" eb="1">
      <t>ジツ</t>
    </rPh>
    <rPh sb="1" eb="2">
      <t>デン</t>
    </rPh>
    <rPh sb="2" eb="3">
      <t>ヒ</t>
    </rPh>
    <phoneticPr fontId="1"/>
  </si>
  <si>
    <t>必要電力量から</t>
    <rPh sb="0" eb="2">
      <t>ヒツヨウ</t>
    </rPh>
    <rPh sb="2" eb="4">
      <t>デンリョク</t>
    </rPh>
    <rPh sb="4" eb="5">
      <t>リョウ</t>
    </rPh>
    <phoneticPr fontId="1"/>
  </si>
  <si>
    <t>合計</t>
    <rPh sb="0" eb="2">
      <t>ゴウケイ</t>
    </rPh>
    <phoneticPr fontId="1"/>
  </si>
  <si>
    <t>6時から</t>
    <rPh sb="1" eb="2">
      <t>ジ</t>
    </rPh>
    <phoneticPr fontId="1"/>
  </si>
  <si>
    <t>過疎地域走行距離[km]</t>
    <rPh sb="0" eb="4">
      <t>カソチイキ</t>
    </rPh>
    <rPh sb="4" eb="8">
      <t>ソウコウキョリ</t>
    </rPh>
    <phoneticPr fontId="1"/>
  </si>
  <si>
    <t>平日合計</t>
    <rPh sb="0" eb="2">
      <t>ヘイジツ</t>
    </rPh>
    <rPh sb="2" eb="4">
      <t>ゴウケイ</t>
    </rPh>
    <phoneticPr fontId="1"/>
  </si>
  <si>
    <t>日本自動車工業会：乗用車市場動向調査, p.40 (2009)</t>
    <phoneticPr fontId="1"/>
  </si>
  <si>
    <t>平均走行距離[km/月]</t>
    <rPh sb="0" eb="2">
      <t>ヘイキン</t>
    </rPh>
    <rPh sb="2" eb="6">
      <t>ソウコウキョリ</t>
    </rPh>
    <rPh sb="10" eb="11">
      <t>ツキ</t>
    </rPh>
    <phoneticPr fontId="1"/>
  </si>
  <si>
    <t>EV実電費[Wh/km]</t>
    <rPh sb="2" eb="3">
      <t>ジツ</t>
    </rPh>
    <rPh sb="3" eb="4">
      <t>デン</t>
    </rPh>
    <rPh sb="4" eb="5">
      <t>ヒ</t>
    </rPh>
    <phoneticPr fontId="1"/>
  </si>
  <si>
    <t>充電負荷曲線</t>
    <rPh sb="0" eb="6">
      <t>ジュウデンフカキョクセン</t>
    </rPh>
    <phoneticPr fontId="1"/>
  </si>
  <si>
    <t>時間</t>
    <rPh sb="0" eb="2">
      <t>ジカン</t>
    </rPh>
    <phoneticPr fontId="1"/>
  </si>
  <si>
    <t>車両台数</t>
    <rPh sb="0" eb="4">
      <t>シャリョウダイスウ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</si>
</sst>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rgb="FFFFFFFF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BFBFBF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9" xfId="0" applyBorder="1">
      <alignment vertical="center"/>
    </xf>
    <xf numFmtId="0" fontId="0" fillId="0" borderId="9" xfId="0" applyFill="1" applyBorder="1">
      <alignment vertical="center"/>
    </xf>
    <xf numFmtId="0" fontId="3" fillId="0" borderId="20" xfId="0" applyFont="1" applyBorder="1" applyAlignment="1">
      <alignment horizontal="right" vertical="center" wrapText="1"/>
    </xf>
    <xf numFmtId="0" fontId="3" fillId="0" borderId="23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4" fillId="2" borderId="24" xfId="0" applyFont="1" applyFill="1" applyBorder="1" applyAlignment="1">
      <alignment horizontal="right" vertical="center" wrapText="1"/>
    </xf>
    <xf numFmtId="0" fontId="3" fillId="0" borderId="24" xfId="0" applyFont="1" applyBorder="1" applyAlignment="1">
      <alignment horizontal="right" vertical="center" wrapText="1"/>
    </xf>
    <xf numFmtId="0" fontId="3" fillId="0" borderId="25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0" borderId="22" xfId="0" applyFont="1" applyBorder="1" applyAlignment="1">
      <alignment horizontal="center" vertical="center" textRotation="255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Sheet1!$AS$7:$AS$30</c:f>
              <c:numCache>
                <c:formatCode>General</c:formatCode>
                <c:ptCount val="24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</c:numCache>
            </c:numRef>
          </c:cat>
          <c:val>
            <c:numRef>
              <c:f>Sheet1!$AU$7:$AU$30</c:f>
              <c:numCache>
                <c:formatCode>General</c:formatCode>
                <c:ptCount val="24"/>
                <c:pt idx="0">
                  <c:v>0.17402076881034795</c:v>
                </c:pt>
                <c:pt idx="1">
                  <c:v>0.33929677536891961</c:v>
                </c:pt>
                <c:pt idx="2">
                  <c:v>0.7747859355073784</c:v>
                </c:pt>
                <c:pt idx="3">
                  <c:v>1.2933503370377113</c:v>
                </c:pt>
                <c:pt idx="4">
                  <c:v>1.5679358717434868</c:v>
                </c:pt>
                <c:pt idx="5">
                  <c:v>1.5478229185644015</c:v>
                </c:pt>
                <c:pt idx="6">
                  <c:v>1.4044088176352703</c:v>
                </c:pt>
                <c:pt idx="7">
                  <c:v>1.2706139551830933</c:v>
                </c:pt>
                <c:pt idx="8">
                  <c:v>1.205902714519949</c:v>
                </c:pt>
                <c:pt idx="9">
                  <c:v>1.2041537620695941</c:v>
                </c:pt>
                <c:pt idx="10">
                  <c:v>1.253124430679541</c:v>
                </c:pt>
                <c:pt idx="11">
                  <c:v>1.344069958098014</c:v>
                </c:pt>
                <c:pt idx="12">
                  <c:v>1.4848606303516123</c:v>
                </c:pt>
                <c:pt idx="13">
                  <c:v>1.6282747312807428</c:v>
                </c:pt>
                <c:pt idx="14">
                  <c:v>1.654509018036072</c:v>
                </c:pt>
                <c:pt idx="15">
                  <c:v>1.4944798688285663</c:v>
                </c:pt>
                <c:pt idx="16">
                  <c:v>1.2216432865731461</c:v>
                </c:pt>
                <c:pt idx="17">
                  <c:v>0.93831298961559484</c:v>
                </c:pt>
                <c:pt idx="18">
                  <c:v>0.69520859901621423</c:v>
                </c:pt>
                <c:pt idx="19">
                  <c:v>0.50719621060302422</c:v>
                </c:pt>
                <c:pt idx="20">
                  <c:v>0.3672800145746038</c:v>
                </c:pt>
                <c:pt idx="21">
                  <c:v>0.26671524867917651</c:v>
                </c:pt>
                <c:pt idx="22">
                  <c:v>0.19938057934049921</c:v>
                </c:pt>
                <c:pt idx="23">
                  <c:v>0.16265257788303883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6-491F-8BA8-888811A31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800440"/>
        <c:axId val="470796912"/>
      </c:lineChart>
      <c:catAx>
        <c:axId val="470800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0796912"/>
        <c:crosses val="autoZero"/>
        <c:auto val="1"/>
        <c:lblAlgn val="ctr"/>
        <c:lblOffset val="100"/>
        <c:noMultiLvlLbl val="0"/>
      </c:catAx>
      <c:valAx>
        <c:axId val="4707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0800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1106366</xdr:colOff>
      <xdr:row>11</xdr:row>
      <xdr:rowOff>64477</xdr:rowOff>
    </xdr:from>
    <xdr:to>
      <xdr:col>47</xdr:col>
      <xdr:colOff>175846</xdr:colOff>
      <xdr:row>25</xdr:row>
      <xdr:rowOff>140677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9"/>
  <sheetViews>
    <sheetView tabSelected="1" zoomScale="130" zoomScaleNormal="130" workbookViewId="0">
      <selection activeCell="AF41" sqref="X36:AF41"/>
    </sheetView>
  </sheetViews>
  <sheetFormatPr defaultRowHeight="13.5" outlineLevelCol="1" x14ac:dyDescent="0.15"/>
  <cols>
    <col min="4" max="21" width="9" hidden="1" customWidth="1" outlineLevel="1"/>
    <col min="22" max="22" width="9" collapsed="1"/>
    <col min="23" max="40" width="9" customWidth="1" outlineLevel="1"/>
    <col min="44" max="44" width="14.75" bestFit="1" customWidth="1"/>
    <col min="46" max="47" width="24.25" bestFit="1" customWidth="1"/>
    <col min="48" max="48" width="12.75" bestFit="1" customWidth="1"/>
  </cols>
  <sheetData>
    <row r="1" spans="1:50" ht="14.2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50" ht="15" thickBot="1" x14ac:dyDescent="0.2">
      <c r="A2" s="1"/>
      <c r="B2" s="21" t="s">
        <v>0</v>
      </c>
      <c r="C2" s="22"/>
      <c r="D2" s="23" t="s">
        <v>1</v>
      </c>
      <c r="E2" s="24"/>
      <c r="F2" s="24"/>
      <c r="G2" s="24"/>
      <c r="H2" s="24"/>
      <c r="I2" s="24"/>
      <c r="J2" s="24"/>
      <c r="K2" s="24"/>
      <c r="L2" s="25"/>
      <c r="M2" s="26" t="s">
        <v>2</v>
      </c>
      <c r="N2" s="27"/>
      <c r="O2" s="27"/>
      <c r="P2" s="27"/>
      <c r="Q2" s="27"/>
      <c r="R2" s="27"/>
      <c r="S2" s="27"/>
      <c r="T2" s="27"/>
      <c r="U2" s="28"/>
      <c r="V2" s="1"/>
      <c r="W2" s="23" t="s">
        <v>1</v>
      </c>
      <c r="X2" s="24"/>
      <c r="Y2" s="24"/>
      <c r="Z2" s="24"/>
      <c r="AA2" s="24"/>
      <c r="AB2" s="24"/>
      <c r="AC2" s="24"/>
      <c r="AD2" s="24"/>
      <c r="AE2" s="25"/>
      <c r="AF2" s="26" t="s">
        <v>2</v>
      </c>
      <c r="AG2" s="27"/>
      <c r="AH2" s="27"/>
      <c r="AI2" s="27"/>
      <c r="AJ2" s="27"/>
      <c r="AK2" s="27"/>
      <c r="AL2" s="27"/>
      <c r="AM2" s="27"/>
      <c r="AN2" s="28"/>
      <c r="AV2" s="8" t="s">
        <v>21</v>
      </c>
      <c r="AW2" s="8">
        <v>430</v>
      </c>
      <c r="AX2" t="s">
        <v>20</v>
      </c>
    </row>
    <row r="3" spans="1:50" ht="14.25" x14ac:dyDescent="0.15">
      <c r="A3" s="1"/>
      <c r="B3" s="29" t="s">
        <v>3</v>
      </c>
      <c r="C3" s="30"/>
      <c r="D3" s="33">
        <v>4</v>
      </c>
      <c r="E3" s="35">
        <v>10</v>
      </c>
      <c r="F3" s="35">
        <v>20</v>
      </c>
      <c r="G3" s="35">
        <v>40</v>
      </c>
      <c r="H3" s="35">
        <v>60</v>
      </c>
      <c r="I3" s="35">
        <v>80</v>
      </c>
      <c r="J3" s="35">
        <v>100</v>
      </c>
      <c r="K3" s="35">
        <v>140</v>
      </c>
      <c r="L3" s="44">
        <v>200</v>
      </c>
      <c r="M3" s="39">
        <v>4</v>
      </c>
      <c r="N3" s="37">
        <v>10</v>
      </c>
      <c r="O3" s="37">
        <v>20</v>
      </c>
      <c r="P3" s="37">
        <v>40</v>
      </c>
      <c r="Q3" s="37">
        <v>60</v>
      </c>
      <c r="R3" s="37">
        <v>80</v>
      </c>
      <c r="S3" s="37">
        <v>100</v>
      </c>
      <c r="T3" s="37">
        <v>140</v>
      </c>
      <c r="U3" s="42">
        <v>200</v>
      </c>
      <c r="V3" s="1"/>
      <c r="W3" s="33">
        <v>4</v>
      </c>
      <c r="X3" s="35">
        <v>10</v>
      </c>
      <c r="Y3" s="35">
        <v>20</v>
      </c>
      <c r="Z3" s="35">
        <v>40</v>
      </c>
      <c r="AA3" s="35">
        <v>60</v>
      </c>
      <c r="AB3" s="35">
        <v>80</v>
      </c>
      <c r="AC3" s="35">
        <v>100</v>
      </c>
      <c r="AD3" s="35">
        <v>140</v>
      </c>
      <c r="AE3" s="44">
        <v>200</v>
      </c>
      <c r="AF3" s="39">
        <v>4</v>
      </c>
      <c r="AG3" s="37">
        <v>10</v>
      </c>
      <c r="AH3" s="37">
        <v>20</v>
      </c>
      <c r="AI3" s="37">
        <v>40</v>
      </c>
      <c r="AJ3" s="37">
        <v>60</v>
      </c>
      <c r="AK3" s="37">
        <v>80</v>
      </c>
      <c r="AL3" s="37">
        <v>100</v>
      </c>
      <c r="AM3" s="37">
        <v>140</v>
      </c>
      <c r="AN3" s="42">
        <v>200</v>
      </c>
      <c r="AV3" s="8" t="s">
        <v>13</v>
      </c>
      <c r="AW3" s="8">
        <f>AW2/(365/12)</f>
        <v>14.136986301369863</v>
      </c>
    </row>
    <row r="4" spans="1:50" ht="15" thickBot="1" x14ac:dyDescent="0.2">
      <c r="A4" s="1"/>
      <c r="B4" s="31" t="s">
        <v>4</v>
      </c>
      <c r="C4" s="32"/>
      <c r="D4" s="34"/>
      <c r="E4" s="36"/>
      <c r="F4" s="36"/>
      <c r="G4" s="36"/>
      <c r="H4" s="36"/>
      <c r="I4" s="36"/>
      <c r="J4" s="36"/>
      <c r="K4" s="36"/>
      <c r="L4" s="45"/>
      <c r="M4" s="40"/>
      <c r="N4" s="38"/>
      <c r="O4" s="38"/>
      <c r="P4" s="38"/>
      <c r="Q4" s="38"/>
      <c r="R4" s="38"/>
      <c r="S4" s="38"/>
      <c r="T4" s="38"/>
      <c r="U4" s="43"/>
      <c r="V4" s="1"/>
      <c r="W4" s="34"/>
      <c r="X4" s="36"/>
      <c r="Y4" s="36"/>
      <c r="Z4" s="36"/>
      <c r="AA4" s="36"/>
      <c r="AB4" s="36"/>
      <c r="AC4" s="36"/>
      <c r="AD4" s="36"/>
      <c r="AE4" s="45"/>
      <c r="AF4" s="40"/>
      <c r="AG4" s="38"/>
      <c r="AH4" s="38"/>
      <c r="AI4" s="38"/>
      <c r="AJ4" s="38"/>
      <c r="AK4" s="38"/>
      <c r="AL4" s="38"/>
      <c r="AM4" s="38"/>
      <c r="AN4" s="43"/>
      <c r="AV4" s="8" t="s">
        <v>18</v>
      </c>
      <c r="AW4" s="8">
        <f>AW3*6</f>
        <v>84.821917808219183</v>
      </c>
    </row>
    <row r="5" spans="1:50" ht="14.25" x14ac:dyDescent="0.15">
      <c r="A5" s="1"/>
      <c r="B5" s="29" t="s">
        <v>5</v>
      </c>
      <c r="C5" s="30"/>
      <c r="D5" s="33">
        <v>0.5</v>
      </c>
      <c r="E5" s="35">
        <v>1.25</v>
      </c>
      <c r="F5" s="35">
        <v>2.5</v>
      </c>
      <c r="G5" s="35">
        <v>5</v>
      </c>
      <c r="H5" s="35">
        <v>7.5</v>
      </c>
      <c r="I5" s="35">
        <v>10</v>
      </c>
      <c r="J5" s="35">
        <v>12.5</v>
      </c>
      <c r="K5" s="35">
        <v>17.5</v>
      </c>
      <c r="L5" s="44">
        <v>25</v>
      </c>
      <c r="M5" s="39">
        <v>0.5</v>
      </c>
      <c r="N5" s="37">
        <v>1.25</v>
      </c>
      <c r="O5" s="37">
        <v>2.5</v>
      </c>
      <c r="P5" s="37">
        <v>5</v>
      </c>
      <c r="Q5" s="37">
        <v>7.5</v>
      </c>
      <c r="R5" s="37">
        <v>10</v>
      </c>
      <c r="S5" s="37">
        <v>12.5</v>
      </c>
      <c r="T5" s="37">
        <v>17.5</v>
      </c>
      <c r="U5" s="42">
        <v>25</v>
      </c>
      <c r="V5" s="1"/>
      <c r="W5" s="33">
        <v>0.5</v>
      </c>
      <c r="X5" s="35">
        <v>1.25</v>
      </c>
      <c r="Y5" s="35">
        <v>2.5</v>
      </c>
      <c r="Z5" s="35">
        <v>5</v>
      </c>
      <c r="AA5" s="35">
        <v>7.5</v>
      </c>
      <c r="AB5" s="35">
        <v>10</v>
      </c>
      <c r="AC5" s="35">
        <v>12.5</v>
      </c>
      <c r="AD5" s="35">
        <v>17.5</v>
      </c>
      <c r="AE5" s="44">
        <v>25</v>
      </c>
      <c r="AF5" s="39">
        <v>0.5</v>
      </c>
      <c r="AG5" s="37">
        <v>1.25</v>
      </c>
      <c r="AH5" s="37">
        <v>2.5</v>
      </c>
      <c r="AI5" s="37">
        <v>5</v>
      </c>
      <c r="AJ5" s="37">
        <v>7.5</v>
      </c>
      <c r="AK5" s="37">
        <v>10</v>
      </c>
      <c r="AL5" s="37">
        <v>12.5</v>
      </c>
      <c r="AM5" s="37">
        <v>17.5</v>
      </c>
      <c r="AN5" s="42">
        <v>25</v>
      </c>
      <c r="AO5" s="41" t="s">
        <v>19</v>
      </c>
      <c r="AP5" s="41" t="s">
        <v>10</v>
      </c>
      <c r="AQ5" s="41" t="s">
        <v>9</v>
      </c>
      <c r="AR5" s="41" t="s">
        <v>15</v>
      </c>
      <c r="AT5" s="41" t="s">
        <v>17</v>
      </c>
      <c r="AV5" s="8" t="s">
        <v>12</v>
      </c>
      <c r="AW5" s="8">
        <v>120</v>
      </c>
    </row>
    <row r="6" spans="1:50" ht="15" thickBot="1" x14ac:dyDescent="0.2">
      <c r="A6" s="1"/>
      <c r="B6" s="31" t="s">
        <v>6</v>
      </c>
      <c r="C6" s="32"/>
      <c r="D6" s="34"/>
      <c r="E6" s="36"/>
      <c r="F6" s="36"/>
      <c r="G6" s="36"/>
      <c r="H6" s="36"/>
      <c r="I6" s="36"/>
      <c r="J6" s="36"/>
      <c r="K6" s="36"/>
      <c r="L6" s="45"/>
      <c r="M6" s="40"/>
      <c r="N6" s="38"/>
      <c r="O6" s="38"/>
      <c r="P6" s="38"/>
      <c r="Q6" s="38"/>
      <c r="R6" s="38"/>
      <c r="S6" s="38"/>
      <c r="T6" s="38"/>
      <c r="U6" s="43"/>
      <c r="V6" s="1"/>
      <c r="W6" s="34"/>
      <c r="X6" s="36"/>
      <c r="Y6" s="36"/>
      <c r="Z6" s="36"/>
      <c r="AA6" s="36"/>
      <c r="AB6" s="36"/>
      <c r="AC6" s="36"/>
      <c r="AD6" s="36"/>
      <c r="AE6" s="45"/>
      <c r="AF6" s="40"/>
      <c r="AG6" s="38"/>
      <c r="AH6" s="38"/>
      <c r="AI6" s="38"/>
      <c r="AJ6" s="38"/>
      <c r="AK6" s="38"/>
      <c r="AL6" s="38"/>
      <c r="AM6" s="38"/>
      <c r="AN6" s="43"/>
      <c r="AO6" s="41"/>
      <c r="AP6" s="41"/>
      <c r="AQ6" s="41"/>
      <c r="AR6" s="41"/>
      <c r="AS6" t="s">
        <v>24</v>
      </c>
      <c r="AT6" s="41"/>
      <c r="AU6" t="s">
        <v>23</v>
      </c>
      <c r="AV6" s="8" t="s">
        <v>14</v>
      </c>
      <c r="AW6" s="8">
        <f>AW5/0.8</f>
        <v>150</v>
      </c>
    </row>
    <row r="7" spans="1:50" ht="15" thickBot="1" x14ac:dyDescent="0.2">
      <c r="A7" s="1"/>
      <c r="B7" s="46" t="s">
        <v>7</v>
      </c>
      <c r="C7" s="2">
        <v>0</v>
      </c>
      <c r="D7" s="3">
        <v>7.4</v>
      </c>
      <c r="E7" s="3">
        <v>10.8</v>
      </c>
      <c r="F7" s="3">
        <v>13.9</v>
      </c>
      <c r="G7" s="3">
        <v>11.2</v>
      </c>
      <c r="H7" s="3">
        <v>5.7</v>
      </c>
      <c r="I7" s="4">
        <v>3</v>
      </c>
      <c r="J7" s="4">
        <v>2.1</v>
      </c>
      <c r="K7" s="4">
        <v>2.1</v>
      </c>
      <c r="L7" s="5">
        <v>1.8</v>
      </c>
      <c r="M7" s="6">
        <v>8.3000000000000007</v>
      </c>
      <c r="N7" s="6">
        <v>12.2</v>
      </c>
      <c r="O7" s="6">
        <v>16.7</v>
      </c>
      <c r="P7" s="6">
        <v>13.4</v>
      </c>
      <c r="Q7" s="6">
        <v>6.6</v>
      </c>
      <c r="R7" s="7">
        <v>3.5</v>
      </c>
      <c r="S7" s="7">
        <v>2.2000000000000002</v>
      </c>
      <c r="T7" s="7">
        <v>2.1</v>
      </c>
      <c r="U7" s="10">
        <v>2.1</v>
      </c>
      <c r="V7" s="1"/>
      <c r="W7">
        <f>D7*$D$5</f>
        <v>3.7</v>
      </c>
      <c r="X7">
        <f t="shared" ref="X7:AJ22" si="0">E7*$D$5</f>
        <v>5.4</v>
      </c>
      <c r="Y7">
        <f t="shared" si="0"/>
        <v>6.95</v>
      </c>
      <c r="Z7">
        <f t="shared" si="0"/>
        <v>5.6</v>
      </c>
      <c r="AA7">
        <f t="shared" si="0"/>
        <v>2.85</v>
      </c>
      <c r="AB7">
        <f t="shared" si="0"/>
        <v>1.5</v>
      </c>
      <c r="AC7">
        <f t="shared" si="0"/>
        <v>1.05</v>
      </c>
      <c r="AD7">
        <f t="shared" si="0"/>
        <v>1.05</v>
      </c>
      <c r="AE7">
        <f t="shared" si="0"/>
        <v>0.9</v>
      </c>
      <c r="AF7">
        <f t="shared" si="0"/>
        <v>4.1500000000000004</v>
      </c>
      <c r="AG7">
        <f t="shared" si="0"/>
        <v>6.1</v>
      </c>
      <c r="AH7">
        <f t="shared" si="0"/>
        <v>8.35</v>
      </c>
      <c r="AI7">
        <f t="shared" si="0"/>
        <v>6.7</v>
      </c>
      <c r="AJ7">
        <f t="shared" si="0"/>
        <v>3.3</v>
      </c>
      <c r="AK7">
        <f t="shared" ref="AK7" si="1">R7*$D$5</f>
        <v>1.75</v>
      </c>
      <c r="AL7">
        <f t="shared" ref="AL7" si="2">S7*$D$5</f>
        <v>1.1000000000000001</v>
      </c>
      <c r="AM7">
        <f t="shared" ref="AM7" si="3">T7*$D$5</f>
        <v>1.05</v>
      </c>
      <c r="AN7">
        <f t="shared" ref="AN7" si="4">U7*$D$5</f>
        <v>1.05</v>
      </c>
      <c r="AO7" s="8">
        <f>SUM(W7:AE7)</f>
        <v>29</v>
      </c>
      <c r="AP7" s="9">
        <f>AO7</f>
        <v>29</v>
      </c>
      <c r="AQ7" s="9">
        <f t="shared" ref="AQ7:AQ30" si="5">AO7/$AO$33</f>
        <v>0.50719621060302422</v>
      </c>
      <c r="AR7" s="8">
        <f>AQ7*($AW$7/SUM($AQ$7:$AQ$30))</f>
        <v>0.26888347055256212</v>
      </c>
      <c r="AS7" s="2">
        <v>6</v>
      </c>
      <c r="AT7" s="18">
        <f t="shared" ref="AT7:AT24" si="6">AR13</f>
        <v>0.17987376995585186</v>
      </c>
      <c r="AU7">
        <v>0.17402076881034795</v>
      </c>
      <c r="AV7" s="8" t="s">
        <v>11</v>
      </c>
      <c r="AW7" s="8">
        <f>AW6*AW4*0.001</f>
        <v>12.723287671232878</v>
      </c>
    </row>
    <row r="8" spans="1:50" ht="15" thickBot="1" x14ac:dyDescent="0.2">
      <c r="A8" s="1"/>
      <c r="B8" s="47"/>
      <c r="C8" s="2">
        <v>1</v>
      </c>
      <c r="D8" s="4">
        <v>5.3</v>
      </c>
      <c r="E8" s="3">
        <v>7.8</v>
      </c>
      <c r="F8" s="3">
        <v>9.9</v>
      </c>
      <c r="G8" s="3">
        <v>7.9</v>
      </c>
      <c r="H8" s="4">
        <v>4.0999999999999996</v>
      </c>
      <c r="I8" s="4">
        <v>2.2000000000000002</v>
      </c>
      <c r="J8" s="4">
        <v>1.5</v>
      </c>
      <c r="K8" s="4">
        <v>1.6</v>
      </c>
      <c r="L8" s="5">
        <v>1.7</v>
      </c>
      <c r="M8" s="7">
        <v>5</v>
      </c>
      <c r="N8" s="6">
        <v>7.3</v>
      </c>
      <c r="O8" s="6">
        <v>11.1</v>
      </c>
      <c r="P8" s="6">
        <v>9</v>
      </c>
      <c r="Q8" s="7">
        <v>4.9000000000000004</v>
      </c>
      <c r="R8" s="7">
        <v>2.6</v>
      </c>
      <c r="S8" s="7">
        <v>1.8</v>
      </c>
      <c r="T8" s="7">
        <v>1.7</v>
      </c>
      <c r="U8" s="10">
        <v>1.8</v>
      </c>
      <c r="V8" s="1"/>
      <c r="W8">
        <f t="shared" ref="W8:W30" si="7">D8*$D$5</f>
        <v>2.65</v>
      </c>
      <c r="X8">
        <f t="shared" ref="X8:X30" si="8">E8*$D$5</f>
        <v>3.9</v>
      </c>
      <c r="Y8">
        <f t="shared" ref="Y8:Y30" si="9">F8*$D$5</f>
        <v>4.95</v>
      </c>
      <c r="Z8">
        <f t="shared" ref="Z8:Z30" si="10">G8*$D$5</f>
        <v>3.95</v>
      </c>
      <c r="AA8">
        <f t="shared" ref="AA8:AA30" si="11">H8*$D$5</f>
        <v>2.0499999999999998</v>
      </c>
      <c r="AB8">
        <f t="shared" ref="AB8:AB30" si="12">I8*$D$5</f>
        <v>1.1000000000000001</v>
      </c>
      <c r="AC8">
        <f t="shared" ref="AC8:AC30" si="13">J8*$D$5</f>
        <v>0.75</v>
      </c>
      <c r="AD8">
        <f t="shared" ref="AD8:AD30" si="14">K8*$D$5</f>
        <v>0.8</v>
      </c>
      <c r="AE8">
        <f t="shared" ref="AE8:AE30" si="15">L8*$D$5</f>
        <v>0.85</v>
      </c>
      <c r="AF8">
        <f t="shared" ref="AF8:AF30" si="16">M8*$D$5</f>
        <v>2.5</v>
      </c>
      <c r="AG8">
        <f t="shared" ref="AG8:AG30" si="17">N8*$D$5</f>
        <v>3.65</v>
      </c>
      <c r="AH8">
        <f t="shared" ref="AH8:AH30" si="18">O8*$D$5</f>
        <v>5.55</v>
      </c>
      <c r="AI8">
        <f t="shared" ref="AI8:AI30" si="19">P8*$D$5</f>
        <v>4.5</v>
      </c>
      <c r="AJ8">
        <f t="shared" si="0"/>
        <v>2.4500000000000002</v>
      </c>
      <c r="AK8">
        <f t="shared" ref="AK8:AK30" si="20">R8*$D$5</f>
        <v>1.3</v>
      </c>
      <c r="AL8">
        <f t="shared" ref="AL8:AL30" si="21">S8*$D$5</f>
        <v>0.9</v>
      </c>
      <c r="AM8">
        <f t="shared" ref="AM8:AM30" si="22">T8*$D$5</f>
        <v>0.85</v>
      </c>
      <c r="AN8">
        <f t="shared" ref="AN8:AN30" si="23">U8*$D$5</f>
        <v>0.9</v>
      </c>
      <c r="AO8" s="8">
        <f t="shared" ref="AO8:AO30" si="24">SUM(W8:AE8)</f>
        <v>21.000000000000004</v>
      </c>
      <c r="AP8" s="9">
        <f t="shared" ref="AP8:AP30" si="25">AO8</f>
        <v>21.000000000000004</v>
      </c>
      <c r="AQ8" s="9">
        <f t="shared" si="5"/>
        <v>0.3672800145746038</v>
      </c>
      <c r="AR8" s="8">
        <f t="shared" ref="AR7:AR30" si="26">AQ8*($AW$7/SUM($AQ$7:$AQ$30))</f>
        <v>0.19470872005530362</v>
      </c>
      <c r="AS8" s="2">
        <v>7</v>
      </c>
      <c r="AT8" s="18">
        <f t="shared" si="6"/>
        <v>0.41074268087856902</v>
      </c>
      <c r="AU8">
        <v>0.33929677536891961</v>
      </c>
    </row>
    <row r="9" spans="1:50" ht="15" thickBot="1" x14ac:dyDescent="0.2">
      <c r="A9" s="1"/>
      <c r="B9" s="47"/>
      <c r="C9" s="2">
        <v>2</v>
      </c>
      <c r="D9" s="4">
        <v>3.9</v>
      </c>
      <c r="E9" s="3">
        <v>5.8</v>
      </c>
      <c r="F9" s="3">
        <v>7.1</v>
      </c>
      <c r="G9" s="3">
        <v>5.7</v>
      </c>
      <c r="H9" s="4">
        <v>2.9</v>
      </c>
      <c r="I9" s="4">
        <v>1.5</v>
      </c>
      <c r="J9" s="4">
        <v>1.1000000000000001</v>
      </c>
      <c r="K9" s="4">
        <v>1.1000000000000001</v>
      </c>
      <c r="L9" s="5">
        <v>1.4</v>
      </c>
      <c r="M9" s="7">
        <v>2.9</v>
      </c>
      <c r="N9" s="7">
        <v>4.3</v>
      </c>
      <c r="O9" s="6">
        <v>6.7</v>
      </c>
      <c r="P9" s="7">
        <v>5.4</v>
      </c>
      <c r="Q9" s="7">
        <v>3.3</v>
      </c>
      <c r="R9" s="7">
        <v>1.7</v>
      </c>
      <c r="S9" s="7">
        <v>1.3</v>
      </c>
      <c r="T9" s="7">
        <v>1.3</v>
      </c>
      <c r="U9" s="10">
        <v>1.4</v>
      </c>
      <c r="V9" s="1"/>
      <c r="W9">
        <f t="shared" si="7"/>
        <v>1.95</v>
      </c>
      <c r="X9">
        <f t="shared" si="8"/>
        <v>2.9</v>
      </c>
      <c r="Y9">
        <f t="shared" si="9"/>
        <v>3.55</v>
      </c>
      <c r="Z9">
        <f t="shared" si="10"/>
        <v>2.85</v>
      </c>
      <c r="AA9">
        <f t="shared" si="11"/>
        <v>1.45</v>
      </c>
      <c r="AB9">
        <f t="shared" si="12"/>
        <v>0.75</v>
      </c>
      <c r="AC9">
        <f t="shared" si="13"/>
        <v>0.55000000000000004</v>
      </c>
      <c r="AD9">
        <f t="shared" si="14"/>
        <v>0.55000000000000004</v>
      </c>
      <c r="AE9">
        <f t="shared" si="15"/>
        <v>0.7</v>
      </c>
      <c r="AF9">
        <f t="shared" si="16"/>
        <v>1.45</v>
      </c>
      <c r="AG9">
        <f t="shared" si="17"/>
        <v>2.15</v>
      </c>
      <c r="AH9">
        <f t="shared" si="18"/>
        <v>3.35</v>
      </c>
      <c r="AI9">
        <f t="shared" si="19"/>
        <v>2.7</v>
      </c>
      <c r="AJ9">
        <f t="shared" si="0"/>
        <v>1.65</v>
      </c>
      <c r="AK9">
        <f t="shared" si="20"/>
        <v>0.85</v>
      </c>
      <c r="AL9">
        <f t="shared" si="21"/>
        <v>0.65</v>
      </c>
      <c r="AM9">
        <f t="shared" si="22"/>
        <v>0.65</v>
      </c>
      <c r="AN9">
        <f t="shared" si="23"/>
        <v>0.7</v>
      </c>
      <c r="AO9" s="8">
        <f t="shared" si="24"/>
        <v>15.249999999999998</v>
      </c>
      <c r="AP9" s="9">
        <f t="shared" si="25"/>
        <v>15.249999999999998</v>
      </c>
      <c r="AQ9" s="9">
        <f>AO9/$AO$33</f>
        <v>0.26671524867917651</v>
      </c>
      <c r="AR9" s="8">
        <f t="shared" si="26"/>
        <v>0.14139561813539903</v>
      </c>
      <c r="AS9" s="2">
        <v>8</v>
      </c>
      <c r="AT9" s="18">
        <f t="shared" si="6"/>
        <v>0.68565284990903308</v>
      </c>
      <c r="AU9">
        <v>0.7747859355073784</v>
      </c>
      <c r="AV9" s="19"/>
      <c r="AW9" s="19"/>
    </row>
    <row r="10" spans="1:50" ht="15" thickBot="1" x14ac:dyDescent="0.2">
      <c r="A10" s="1"/>
      <c r="B10" s="47"/>
      <c r="C10" s="2">
        <v>3</v>
      </c>
      <c r="D10" s="4">
        <v>3</v>
      </c>
      <c r="E10" s="4">
        <v>4.5</v>
      </c>
      <c r="F10" s="4">
        <v>5.3</v>
      </c>
      <c r="G10" s="4">
        <v>4.2</v>
      </c>
      <c r="H10" s="4">
        <v>2.1</v>
      </c>
      <c r="I10" s="4">
        <v>1.1000000000000001</v>
      </c>
      <c r="J10" s="4">
        <v>0.8</v>
      </c>
      <c r="K10" s="4">
        <v>0.8</v>
      </c>
      <c r="L10" s="5">
        <v>1</v>
      </c>
      <c r="M10" s="7">
        <v>2.8</v>
      </c>
      <c r="N10" s="7">
        <v>4.0999999999999996</v>
      </c>
      <c r="O10" s="7">
        <v>3.9</v>
      </c>
      <c r="P10" s="7">
        <v>3.1</v>
      </c>
      <c r="Q10" s="7">
        <v>2</v>
      </c>
      <c r="R10" s="7">
        <v>1</v>
      </c>
      <c r="S10" s="7">
        <v>0.9</v>
      </c>
      <c r="T10" s="7">
        <v>1</v>
      </c>
      <c r="U10" s="10">
        <v>1.1000000000000001</v>
      </c>
      <c r="V10" s="1"/>
      <c r="W10">
        <f t="shared" si="7"/>
        <v>1.5</v>
      </c>
      <c r="X10">
        <f t="shared" si="8"/>
        <v>2.25</v>
      </c>
      <c r="Y10">
        <f t="shared" si="9"/>
        <v>2.65</v>
      </c>
      <c r="Z10">
        <f t="shared" si="10"/>
        <v>2.1</v>
      </c>
      <c r="AA10">
        <f t="shared" si="11"/>
        <v>1.05</v>
      </c>
      <c r="AB10">
        <f t="shared" si="12"/>
        <v>0.55000000000000004</v>
      </c>
      <c r="AC10">
        <f t="shared" si="13"/>
        <v>0.4</v>
      </c>
      <c r="AD10">
        <f t="shared" si="14"/>
        <v>0.4</v>
      </c>
      <c r="AE10">
        <f t="shared" si="15"/>
        <v>0.5</v>
      </c>
      <c r="AF10">
        <f t="shared" si="16"/>
        <v>1.4</v>
      </c>
      <c r="AG10">
        <f t="shared" si="17"/>
        <v>2.0499999999999998</v>
      </c>
      <c r="AH10">
        <f t="shared" si="18"/>
        <v>1.95</v>
      </c>
      <c r="AI10">
        <f t="shared" si="19"/>
        <v>1.55</v>
      </c>
      <c r="AJ10">
        <f t="shared" si="0"/>
        <v>1</v>
      </c>
      <c r="AK10">
        <f t="shared" si="20"/>
        <v>0.5</v>
      </c>
      <c r="AL10">
        <f t="shared" si="21"/>
        <v>0.45</v>
      </c>
      <c r="AM10">
        <f t="shared" si="22"/>
        <v>0.5</v>
      </c>
      <c r="AN10">
        <f t="shared" si="23"/>
        <v>0.55000000000000004</v>
      </c>
      <c r="AO10" s="8">
        <f t="shared" si="24"/>
        <v>11.400000000000002</v>
      </c>
      <c r="AP10" s="9">
        <f t="shared" si="25"/>
        <v>11.400000000000002</v>
      </c>
      <c r="AQ10" s="9">
        <f t="shared" si="5"/>
        <v>0.19938057934049921</v>
      </c>
      <c r="AR10" s="8">
        <f t="shared" si="26"/>
        <v>0.10569901945859339</v>
      </c>
      <c r="AS10" s="2">
        <v>9</v>
      </c>
      <c r="AT10" s="18">
        <f t="shared" si="6"/>
        <v>0.8312207977599031</v>
      </c>
      <c r="AU10">
        <v>1.2933503370377113</v>
      </c>
      <c r="AV10" s="8" t="s">
        <v>21</v>
      </c>
      <c r="AW10" s="8">
        <v>430</v>
      </c>
    </row>
    <row r="11" spans="1:50" ht="15" thickBot="1" x14ac:dyDescent="0.2">
      <c r="A11" s="1"/>
      <c r="B11" s="47"/>
      <c r="C11" s="2">
        <v>4</v>
      </c>
      <c r="D11" s="4">
        <v>2.8</v>
      </c>
      <c r="E11" s="4">
        <v>4.0999999999999996</v>
      </c>
      <c r="F11" s="4">
        <v>4.0999999999999996</v>
      </c>
      <c r="G11" s="4">
        <v>3.3</v>
      </c>
      <c r="H11" s="4">
        <v>1.5</v>
      </c>
      <c r="I11" s="4">
        <v>0.8</v>
      </c>
      <c r="J11" s="4">
        <v>0.6</v>
      </c>
      <c r="K11" s="4">
        <v>0.6</v>
      </c>
      <c r="L11" s="5">
        <v>0.8</v>
      </c>
      <c r="M11" s="7">
        <v>3.7</v>
      </c>
      <c r="N11" s="7">
        <v>5.5</v>
      </c>
      <c r="O11" s="7">
        <v>3.8</v>
      </c>
      <c r="P11" s="7">
        <v>3</v>
      </c>
      <c r="Q11" s="7">
        <v>1.1000000000000001</v>
      </c>
      <c r="R11" s="7">
        <v>0.6</v>
      </c>
      <c r="S11" s="7">
        <v>0.5</v>
      </c>
      <c r="T11" s="7">
        <v>0.7</v>
      </c>
      <c r="U11" s="10">
        <v>0.9</v>
      </c>
      <c r="V11" s="1"/>
      <c r="W11">
        <f t="shared" si="7"/>
        <v>1.4</v>
      </c>
      <c r="X11">
        <f t="shared" si="8"/>
        <v>2.0499999999999998</v>
      </c>
      <c r="Y11">
        <f t="shared" si="9"/>
        <v>2.0499999999999998</v>
      </c>
      <c r="Z11">
        <f t="shared" si="10"/>
        <v>1.65</v>
      </c>
      <c r="AA11">
        <f t="shared" si="11"/>
        <v>0.75</v>
      </c>
      <c r="AB11">
        <f t="shared" si="12"/>
        <v>0.4</v>
      </c>
      <c r="AC11">
        <f t="shared" si="13"/>
        <v>0.3</v>
      </c>
      <c r="AD11">
        <f t="shared" si="14"/>
        <v>0.3</v>
      </c>
      <c r="AE11">
        <f t="shared" si="15"/>
        <v>0.4</v>
      </c>
      <c r="AF11">
        <f t="shared" si="16"/>
        <v>1.85</v>
      </c>
      <c r="AG11">
        <f t="shared" si="17"/>
        <v>2.75</v>
      </c>
      <c r="AH11">
        <f t="shared" si="18"/>
        <v>1.9</v>
      </c>
      <c r="AI11">
        <f t="shared" si="19"/>
        <v>1.5</v>
      </c>
      <c r="AJ11">
        <f t="shared" si="0"/>
        <v>0.55000000000000004</v>
      </c>
      <c r="AK11">
        <f t="shared" si="20"/>
        <v>0.3</v>
      </c>
      <c r="AL11">
        <f t="shared" si="21"/>
        <v>0.25</v>
      </c>
      <c r="AM11">
        <f t="shared" si="22"/>
        <v>0.35</v>
      </c>
      <c r="AN11">
        <f t="shared" si="23"/>
        <v>0.45</v>
      </c>
      <c r="AO11" s="8">
        <f>SUM(W11:AE11)</f>
        <v>9.3000000000000025</v>
      </c>
      <c r="AP11" s="9">
        <f t="shared" si="25"/>
        <v>9.3000000000000025</v>
      </c>
      <c r="AQ11" s="9">
        <f t="shared" si="5"/>
        <v>0.16265257788303883</v>
      </c>
      <c r="AR11" s="8">
        <f t="shared" si="26"/>
        <v>8.6228147453063037E-2</v>
      </c>
      <c r="AS11" s="2">
        <v>10</v>
      </c>
      <c r="AT11" s="18">
        <f t="shared" si="6"/>
        <v>0.82055817737592218</v>
      </c>
      <c r="AU11">
        <v>1.5679358717434868</v>
      </c>
      <c r="AV11" s="8" t="s">
        <v>22</v>
      </c>
      <c r="AW11" s="8">
        <v>150</v>
      </c>
    </row>
    <row r="12" spans="1:50" ht="15" thickBot="1" x14ac:dyDescent="0.2">
      <c r="A12" s="1"/>
      <c r="B12" s="47"/>
      <c r="C12" s="2">
        <v>5</v>
      </c>
      <c r="D12" s="4">
        <v>4.0999999999999996</v>
      </c>
      <c r="E12" s="3">
        <v>6</v>
      </c>
      <c r="F12" s="4">
        <v>3.7</v>
      </c>
      <c r="G12" s="4">
        <v>3</v>
      </c>
      <c r="H12" s="4">
        <v>1.2</v>
      </c>
      <c r="I12" s="4">
        <v>0.6</v>
      </c>
      <c r="J12" s="4">
        <v>0.4</v>
      </c>
      <c r="K12" s="4">
        <v>0.4</v>
      </c>
      <c r="L12" s="5">
        <v>0.5</v>
      </c>
      <c r="M12" s="7">
        <v>5.6</v>
      </c>
      <c r="N12" s="6">
        <v>8.1999999999999993</v>
      </c>
      <c r="O12" s="7">
        <v>5</v>
      </c>
      <c r="P12" s="7">
        <v>4</v>
      </c>
      <c r="Q12" s="7">
        <v>1.1000000000000001</v>
      </c>
      <c r="R12" s="7">
        <v>0.6</v>
      </c>
      <c r="S12" s="7">
        <v>0.3</v>
      </c>
      <c r="T12" s="7">
        <v>0.4</v>
      </c>
      <c r="U12" s="10">
        <v>0.7</v>
      </c>
      <c r="V12" s="1"/>
      <c r="W12">
        <f t="shared" si="7"/>
        <v>2.0499999999999998</v>
      </c>
      <c r="X12">
        <f t="shared" si="8"/>
        <v>3</v>
      </c>
      <c r="Y12">
        <f t="shared" si="9"/>
        <v>1.85</v>
      </c>
      <c r="Z12">
        <f t="shared" si="10"/>
        <v>1.5</v>
      </c>
      <c r="AA12">
        <f t="shared" si="11"/>
        <v>0.6</v>
      </c>
      <c r="AB12">
        <f t="shared" si="12"/>
        <v>0.3</v>
      </c>
      <c r="AC12">
        <f t="shared" si="13"/>
        <v>0.2</v>
      </c>
      <c r="AD12">
        <f t="shared" si="14"/>
        <v>0.2</v>
      </c>
      <c r="AE12">
        <f t="shared" si="15"/>
        <v>0.25</v>
      </c>
      <c r="AF12">
        <f t="shared" si="16"/>
        <v>2.8</v>
      </c>
      <c r="AG12">
        <f t="shared" si="17"/>
        <v>4.0999999999999996</v>
      </c>
      <c r="AH12">
        <f t="shared" si="18"/>
        <v>2.5</v>
      </c>
      <c r="AI12">
        <f t="shared" si="19"/>
        <v>2</v>
      </c>
      <c r="AJ12">
        <f t="shared" si="0"/>
        <v>0.55000000000000004</v>
      </c>
      <c r="AK12">
        <f t="shared" si="20"/>
        <v>0.3</v>
      </c>
      <c r="AL12">
        <f t="shared" si="21"/>
        <v>0.15</v>
      </c>
      <c r="AM12">
        <f t="shared" si="22"/>
        <v>0.2</v>
      </c>
      <c r="AN12">
        <f t="shared" si="23"/>
        <v>0.35</v>
      </c>
      <c r="AO12" s="8">
        <f t="shared" si="24"/>
        <v>9.9499999999999993</v>
      </c>
      <c r="AP12" s="9">
        <f t="shared" si="25"/>
        <v>9.9499999999999993</v>
      </c>
      <c r="AQ12" s="9">
        <f t="shared" si="5"/>
        <v>0.17402076881034795</v>
      </c>
      <c r="AR12" s="8">
        <f t="shared" si="26"/>
        <v>9.2254845930965265E-2</v>
      </c>
      <c r="AS12" s="2">
        <v>11</v>
      </c>
      <c r="AT12" s="18">
        <f t="shared" si="6"/>
        <v>0.74452905811623216</v>
      </c>
      <c r="AU12">
        <v>1.5478229185644015</v>
      </c>
      <c r="AV12" s="20"/>
      <c r="AW12" s="19"/>
    </row>
    <row r="13" spans="1:50" ht="15" thickBot="1" x14ac:dyDescent="0.2">
      <c r="A13" s="1"/>
      <c r="B13" s="47"/>
      <c r="C13" s="2">
        <v>6</v>
      </c>
      <c r="D13" s="3">
        <v>10.6</v>
      </c>
      <c r="E13" s="3">
        <v>15.6</v>
      </c>
      <c r="F13" s="3">
        <v>5.5</v>
      </c>
      <c r="G13" s="4">
        <v>4.4000000000000004</v>
      </c>
      <c r="H13" s="4">
        <v>1.1000000000000001</v>
      </c>
      <c r="I13" s="4">
        <v>0.6</v>
      </c>
      <c r="J13" s="4">
        <v>0.3</v>
      </c>
      <c r="K13" s="4">
        <v>0.3</v>
      </c>
      <c r="L13" s="5">
        <v>0.4</v>
      </c>
      <c r="M13" s="6">
        <v>9.6999999999999993</v>
      </c>
      <c r="N13" s="6">
        <v>14.4</v>
      </c>
      <c r="O13" s="6">
        <v>7.5</v>
      </c>
      <c r="P13" s="6">
        <v>6</v>
      </c>
      <c r="Q13" s="7">
        <v>1.5</v>
      </c>
      <c r="R13" s="7">
        <v>0.8</v>
      </c>
      <c r="S13" s="7">
        <v>0.3</v>
      </c>
      <c r="T13" s="7">
        <v>0.2</v>
      </c>
      <c r="U13" s="10">
        <v>0.4</v>
      </c>
      <c r="V13" s="1"/>
      <c r="W13">
        <f t="shared" si="7"/>
        <v>5.3</v>
      </c>
      <c r="X13">
        <f t="shared" si="8"/>
        <v>7.8</v>
      </c>
      <c r="Y13">
        <f t="shared" si="9"/>
        <v>2.75</v>
      </c>
      <c r="Z13">
        <f t="shared" si="10"/>
        <v>2.2000000000000002</v>
      </c>
      <c r="AA13">
        <f t="shared" si="11"/>
        <v>0.55000000000000004</v>
      </c>
      <c r="AB13">
        <f t="shared" si="12"/>
        <v>0.3</v>
      </c>
      <c r="AC13">
        <f t="shared" si="13"/>
        <v>0.15</v>
      </c>
      <c r="AD13">
        <f t="shared" si="14"/>
        <v>0.15</v>
      </c>
      <c r="AE13">
        <f t="shared" si="15"/>
        <v>0.2</v>
      </c>
      <c r="AF13">
        <f t="shared" si="16"/>
        <v>4.8499999999999996</v>
      </c>
      <c r="AG13">
        <f t="shared" si="17"/>
        <v>7.2</v>
      </c>
      <c r="AH13">
        <f t="shared" si="18"/>
        <v>3.75</v>
      </c>
      <c r="AI13">
        <f t="shared" si="19"/>
        <v>3</v>
      </c>
      <c r="AJ13">
        <f t="shared" si="0"/>
        <v>0.75</v>
      </c>
      <c r="AK13">
        <f t="shared" si="20"/>
        <v>0.4</v>
      </c>
      <c r="AL13">
        <f t="shared" si="21"/>
        <v>0.15</v>
      </c>
      <c r="AM13">
        <f t="shared" si="22"/>
        <v>0.1</v>
      </c>
      <c r="AN13">
        <f t="shared" si="23"/>
        <v>0.2</v>
      </c>
      <c r="AO13" s="8">
        <f t="shared" si="24"/>
        <v>19.399999999999999</v>
      </c>
      <c r="AP13" s="9">
        <f t="shared" si="25"/>
        <v>19.399999999999999</v>
      </c>
      <c r="AQ13" s="9">
        <f t="shared" si="5"/>
        <v>0.33929677536891961</v>
      </c>
      <c r="AR13" s="8">
        <f t="shared" si="26"/>
        <v>0.17987376995585186</v>
      </c>
      <c r="AS13" s="2">
        <v>12</v>
      </c>
      <c r="AT13" s="18">
        <f t="shared" si="6"/>
        <v>0.67359945295322876</v>
      </c>
      <c r="AU13">
        <v>1.4044088176352703</v>
      </c>
    </row>
    <row r="14" spans="1:50" ht="15" thickBot="1" x14ac:dyDescent="0.2">
      <c r="A14" s="1"/>
      <c r="B14" s="47"/>
      <c r="C14" s="2">
        <v>7</v>
      </c>
      <c r="D14" s="3">
        <v>24.1</v>
      </c>
      <c r="E14" s="3">
        <v>35.6</v>
      </c>
      <c r="F14" s="3">
        <v>14.2</v>
      </c>
      <c r="G14" s="3">
        <v>11.4</v>
      </c>
      <c r="H14" s="4">
        <v>1.6</v>
      </c>
      <c r="I14" s="4">
        <v>0.9</v>
      </c>
      <c r="J14" s="4">
        <v>0.3</v>
      </c>
      <c r="K14" s="4">
        <v>0.2</v>
      </c>
      <c r="L14" s="5">
        <v>0.3</v>
      </c>
      <c r="M14" s="6">
        <v>16.7</v>
      </c>
      <c r="N14" s="6">
        <v>24.6</v>
      </c>
      <c r="O14" s="6">
        <v>13.1</v>
      </c>
      <c r="P14" s="6">
        <v>10.5</v>
      </c>
      <c r="Q14" s="7">
        <v>2.2000000000000002</v>
      </c>
      <c r="R14" s="7">
        <v>1.2</v>
      </c>
      <c r="S14" s="7">
        <v>0.4</v>
      </c>
      <c r="T14" s="7">
        <v>0.2</v>
      </c>
      <c r="U14" s="10">
        <v>0.3</v>
      </c>
      <c r="V14" s="1"/>
      <c r="W14">
        <f t="shared" si="7"/>
        <v>12.05</v>
      </c>
      <c r="X14">
        <f t="shared" si="8"/>
        <v>17.8</v>
      </c>
      <c r="Y14">
        <f t="shared" si="9"/>
        <v>7.1</v>
      </c>
      <c r="Z14">
        <f t="shared" si="10"/>
        <v>5.7</v>
      </c>
      <c r="AA14">
        <f t="shared" si="11"/>
        <v>0.8</v>
      </c>
      <c r="AB14">
        <f t="shared" si="12"/>
        <v>0.45</v>
      </c>
      <c r="AC14">
        <f t="shared" si="13"/>
        <v>0.15</v>
      </c>
      <c r="AD14">
        <f t="shared" si="14"/>
        <v>0.1</v>
      </c>
      <c r="AE14">
        <f t="shared" si="15"/>
        <v>0.15</v>
      </c>
      <c r="AF14">
        <f t="shared" si="16"/>
        <v>8.35</v>
      </c>
      <c r="AG14">
        <f t="shared" si="17"/>
        <v>12.3</v>
      </c>
      <c r="AH14">
        <f t="shared" si="18"/>
        <v>6.55</v>
      </c>
      <c r="AI14">
        <f t="shared" si="19"/>
        <v>5.25</v>
      </c>
      <c r="AJ14">
        <f t="shared" si="0"/>
        <v>1.1000000000000001</v>
      </c>
      <c r="AK14">
        <f t="shared" si="20"/>
        <v>0.6</v>
      </c>
      <c r="AL14">
        <f t="shared" si="21"/>
        <v>0.2</v>
      </c>
      <c r="AM14">
        <f t="shared" si="22"/>
        <v>0.1</v>
      </c>
      <c r="AN14">
        <f t="shared" si="23"/>
        <v>0.15</v>
      </c>
      <c r="AO14" s="8">
        <f t="shared" si="24"/>
        <v>44.300000000000004</v>
      </c>
      <c r="AP14" s="9">
        <f t="shared" si="25"/>
        <v>44.300000000000004</v>
      </c>
      <c r="AQ14" s="9">
        <f t="shared" si="5"/>
        <v>0.7747859355073784</v>
      </c>
      <c r="AR14" s="8">
        <f t="shared" si="26"/>
        <v>0.41074268087856902</v>
      </c>
      <c r="AS14" s="2">
        <v>13</v>
      </c>
      <c r="AT14" s="18">
        <f t="shared" si="6"/>
        <v>0.63929363084824675</v>
      </c>
      <c r="AU14">
        <v>1.2706139551830933</v>
      </c>
    </row>
    <row r="15" spans="1:50" ht="15" thickBot="1" x14ac:dyDescent="0.2">
      <c r="A15" s="1"/>
      <c r="B15" s="47"/>
      <c r="C15" s="2">
        <v>8</v>
      </c>
      <c r="D15" s="3">
        <v>33.299999999999997</v>
      </c>
      <c r="E15" s="3">
        <v>49</v>
      </c>
      <c r="F15" s="3">
        <v>32.4</v>
      </c>
      <c r="G15" s="3">
        <v>26</v>
      </c>
      <c r="H15" s="4">
        <v>4.2</v>
      </c>
      <c r="I15" s="4">
        <v>2.2000000000000002</v>
      </c>
      <c r="J15" s="4">
        <v>0.4</v>
      </c>
      <c r="K15" s="4">
        <v>0.2</v>
      </c>
      <c r="L15" s="5">
        <v>0.2</v>
      </c>
      <c r="M15" s="6">
        <v>24.7</v>
      </c>
      <c r="N15" s="6">
        <v>36.4</v>
      </c>
      <c r="O15" s="6">
        <v>22.4</v>
      </c>
      <c r="P15" s="6">
        <v>18</v>
      </c>
      <c r="Q15" s="7">
        <v>3.8</v>
      </c>
      <c r="R15" s="7">
        <v>2.1</v>
      </c>
      <c r="S15" s="7">
        <v>0.6</v>
      </c>
      <c r="T15" s="7">
        <v>0.3</v>
      </c>
      <c r="U15" s="10">
        <v>0.2</v>
      </c>
      <c r="V15" s="1"/>
      <c r="W15">
        <f t="shared" si="7"/>
        <v>16.649999999999999</v>
      </c>
      <c r="X15">
        <f t="shared" si="8"/>
        <v>24.5</v>
      </c>
      <c r="Y15">
        <f t="shared" si="9"/>
        <v>16.2</v>
      </c>
      <c r="Z15">
        <f t="shared" si="10"/>
        <v>13</v>
      </c>
      <c r="AA15">
        <f t="shared" si="11"/>
        <v>2.1</v>
      </c>
      <c r="AB15">
        <f t="shared" si="12"/>
        <v>1.1000000000000001</v>
      </c>
      <c r="AC15">
        <f t="shared" si="13"/>
        <v>0.2</v>
      </c>
      <c r="AD15">
        <f t="shared" si="14"/>
        <v>0.1</v>
      </c>
      <c r="AE15">
        <f t="shared" si="15"/>
        <v>0.1</v>
      </c>
      <c r="AF15">
        <f t="shared" si="16"/>
        <v>12.35</v>
      </c>
      <c r="AG15">
        <f t="shared" si="17"/>
        <v>18.2</v>
      </c>
      <c r="AH15">
        <f t="shared" si="18"/>
        <v>11.2</v>
      </c>
      <c r="AI15">
        <f t="shared" si="19"/>
        <v>9</v>
      </c>
      <c r="AJ15">
        <f t="shared" si="0"/>
        <v>1.9</v>
      </c>
      <c r="AK15">
        <f t="shared" si="20"/>
        <v>1.05</v>
      </c>
      <c r="AL15">
        <f t="shared" si="21"/>
        <v>0.3</v>
      </c>
      <c r="AM15">
        <f t="shared" si="22"/>
        <v>0.15</v>
      </c>
      <c r="AN15">
        <f t="shared" si="23"/>
        <v>0.1</v>
      </c>
      <c r="AO15" s="8">
        <f t="shared" si="24"/>
        <v>73.949999999999974</v>
      </c>
      <c r="AP15" s="9">
        <f t="shared" si="25"/>
        <v>73.949999999999974</v>
      </c>
      <c r="AQ15" s="9">
        <f t="shared" si="5"/>
        <v>1.2933503370377113</v>
      </c>
      <c r="AR15" s="8">
        <f t="shared" si="26"/>
        <v>0.68565284990903308</v>
      </c>
      <c r="AS15" s="2">
        <v>14</v>
      </c>
      <c r="AT15" s="18">
        <f t="shared" si="6"/>
        <v>0.63836644646703122</v>
      </c>
      <c r="AU15">
        <v>1.205902714519949</v>
      </c>
    </row>
    <row r="16" spans="1:50" ht="15" thickBot="1" x14ac:dyDescent="0.2">
      <c r="A16" s="1"/>
      <c r="B16" s="47"/>
      <c r="C16" s="2">
        <v>9</v>
      </c>
      <c r="D16" s="3">
        <v>33.4</v>
      </c>
      <c r="E16" s="3">
        <v>49.2</v>
      </c>
      <c r="F16" s="3">
        <v>44.6</v>
      </c>
      <c r="G16" s="3">
        <v>35.9</v>
      </c>
      <c r="H16" s="3">
        <v>9.5</v>
      </c>
      <c r="I16" s="4">
        <v>5.0999999999999996</v>
      </c>
      <c r="J16" s="4">
        <v>1.1000000000000001</v>
      </c>
      <c r="K16" s="4">
        <v>0.3</v>
      </c>
      <c r="L16" s="5">
        <v>0.2</v>
      </c>
      <c r="M16" s="6">
        <v>31.3</v>
      </c>
      <c r="N16" s="6">
        <v>46.2</v>
      </c>
      <c r="O16" s="6">
        <v>33.1</v>
      </c>
      <c r="P16" s="6">
        <v>26.6</v>
      </c>
      <c r="Q16" s="6">
        <v>6.6</v>
      </c>
      <c r="R16" s="7">
        <v>3.5</v>
      </c>
      <c r="S16" s="7">
        <v>1</v>
      </c>
      <c r="T16" s="7">
        <v>0.4</v>
      </c>
      <c r="U16" s="10">
        <v>0.1</v>
      </c>
      <c r="V16" s="1"/>
      <c r="W16">
        <f t="shared" si="7"/>
        <v>16.7</v>
      </c>
      <c r="X16">
        <f t="shared" si="8"/>
        <v>24.6</v>
      </c>
      <c r="Y16">
        <f t="shared" si="9"/>
        <v>22.3</v>
      </c>
      <c r="Z16">
        <f t="shared" si="10"/>
        <v>17.95</v>
      </c>
      <c r="AA16">
        <f t="shared" si="11"/>
        <v>4.75</v>
      </c>
      <c r="AB16">
        <f t="shared" si="12"/>
        <v>2.5499999999999998</v>
      </c>
      <c r="AC16">
        <f t="shared" si="13"/>
        <v>0.55000000000000004</v>
      </c>
      <c r="AD16">
        <f t="shared" si="14"/>
        <v>0.15</v>
      </c>
      <c r="AE16">
        <f t="shared" si="15"/>
        <v>0.1</v>
      </c>
      <c r="AF16">
        <f t="shared" si="16"/>
        <v>15.65</v>
      </c>
      <c r="AG16">
        <f t="shared" si="17"/>
        <v>23.1</v>
      </c>
      <c r="AH16">
        <f t="shared" si="18"/>
        <v>16.55</v>
      </c>
      <c r="AI16">
        <f t="shared" si="19"/>
        <v>13.3</v>
      </c>
      <c r="AJ16">
        <f t="shared" si="0"/>
        <v>3.3</v>
      </c>
      <c r="AK16">
        <f t="shared" si="20"/>
        <v>1.75</v>
      </c>
      <c r="AL16">
        <f t="shared" si="21"/>
        <v>0.5</v>
      </c>
      <c r="AM16">
        <f t="shared" si="22"/>
        <v>0.2</v>
      </c>
      <c r="AN16">
        <f t="shared" si="23"/>
        <v>0.05</v>
      </c>
      <c r="AO16" s="8">
        <f t="shared" si="24"/>
        <v>89.649999999999991</v>
      </c>
      <c r="AP16" s="9">
        <f t="shared" si="25"/>
        <v>89.649999999999991</v>
      </c>
      <c r="AQ16" s="9">
        <f t="shared" si="5"/>
        <v>1.5679358717434868</v>
      </c>
      <c r="AR16" s="8">
        <f t="shared" si="26"/>
        <v>0.8312207977599031</v>
      </c>
      <c r="AS16" s="2">
        <v>15</v>
      </c>
      <c r="AT16" s="18">
        <f t="shared" si="6"/>
        <v>0.66432760914107158</v>
      </c>
      <c r="AU16">
        <v>1.2041537620695941</v>
      </c>
    </row>
    <row r="17" spans="1:47" ht="15" thickBot="1" x14ac:dyDescent="0.2">
      <c r="A17" s="1"/>
      <c r="B17" s="47"/>
      <c r="C17" s="2">
        <v>10</v>
      </c>
      <c r="D17" s="3">
        <v>29.4</v>
      </c>
      <c r="E17" s="3">
        <v>43.3</v>
      </c>
      <c r="F17" s="3">
        <v>44.8</v>
      </c>
      <c r="G17" s="3">
        <v>36</v>
      </c>
      <c r="H17" s="3">
        <v>13.1</v>
      </c>
      <c r="I17" s="3">
        <v>7</v>
      </c>
      <c r="J17" s="4">
        <v>2.5</v>
      </c>
      <c r="K17" s="4">
        <v>0.8</v>
      </c>
      <c r="L17" s="5">
        <v>0.1</v>
      </c>
      <c r="M17" s="6">
        <v>35.799999999999997</v>
      </c>
      <c r="N17" s="6">
        <v>52.7</v>
      </c>
      <c r="O17" s="6">
        <v>42.1</v>
      </c>
      <c r="P17" s="6">
        <v>33.799999999999997</v>
      </c>
      <c r="Q17" s="6">
        <v>9.6999999999999993</v>
      </c>
      <c r="R17" s="7">
        <v>5.2</v>
      </c>
      <c r="S17" s="7">
        <v>1.8</v>
      </c>
      <c r="T17" s="7">
        <v>0.8</v>
      </c>
      <c r="U17" s="10">
        <v>0.2</v>
      </c>
      <c r="V17" s="1"/>
      <c r="W17">
        <f t="shared" si="7"/>
        <v>14.7</v>
      </c>
      <c r="X17">
        <f t="shared" si="8"/>
        <v>21.65</v>
      </c>
      <c r="Y17">
        <f t="shared" si="9"/>
        <v>22.4</v>
      </c>
      <c r="Z17">
        <f t="shared" si="10"/>
        <v>18</v>
      </c>
      <c r="AA17">
        <f t="shared" si="11"/>
        <v>6.55</v>
      </c>
      <c r="AB17">
        <f t="shared" si="12"/>
        <v>3.5</v>
      </c>
      <c r="AC17">
        <f t="shared" si="13"/>
        <v>1.25</v>
      </c>
      <c r="AD17">
        <f t="shared" si="14"/>
        <v>0.4</v>
      </c>
      <c r="AE17">
        <f t="shared" si="15"/>
        <v>0.05</v>
      </c>
      <c r="AF17">
        <f t="shared" si="16"/>
        <v>17.899999999999999</v>
      </c>
      <c r="AG17">
        <f t="shared" si="17"/>
        <v>26.35</v>
      </c>
      <c r="AH17">
        <f t="shared" si="18"/>
        <v>21.05</v>
      </c>
      <c r="AI17">
        <f t="shared" si="19"/>
        <v>16.899999999999999</v>
      </c>
      <c r="AJ17">
        <f t="shared" si="0"/>
        <v>4.8499999999999996</v>
      </c>
      <c r="AK17">
        <f t="shared" si="20"/>
        <v>2.6</v>
      </c>
      <c r="AL17">
        <f t="shared" si="21"/>
        <v>0.9</v>
      </c>
      <c r="AM17">
        <f t="shared" si="22"/>
        <v>0.4</v>
      </c>
      <c r="AN17">
        <f t="shared" si="23"/>
        <v>0.1</v>
      </c>
      <c r="AO17" s="8">
        <f t="shared" si="24"/>
        <v>88.5</v>
      </c>
      <c r="AP17" s="9">
        <f t="shared" si="25"/>
        <v>88.5</v>
      </c>
      <c r="AQ17" s="9">
        <f t="shared" si="5"/>
        <v>1.5478229185644015</v>
      </c>
      <c r="AR17" s="8">
        <f t="shared" si="26"/>
        <v>0.82055817737592218</v>
      </c>
      <c r="AS17" s="2">
        <v>16</v>
      </c>
      <c r="AT17" s="18">
        <f t="shared" si="6"/>
        <v>0.71254119696428941</v>
      </c>
      <c r="AU17">
        <v>1.253124430679541</v>
      </c>
    </row>
    <row r="18" spans="1:47" ht="15" thickBot="1" x14ac:dyDescent="0.2">
      <c r="A18" s="1"/>
      <c r="B18" s="47"/>
      <c r="C18" s="2">
        <v>11</v>
      </c>
      <c r="D18" s="3">
        <v>25.7</v>
      </c>
      <c r="E18" s="3">
        <v>37.9</v>
      </c>
      <c r="F18" s="3">
        <v>39.5</v>
      </c>
      <c r="G18" s="3">
        <v>31.7</v>
      </c>
      <c r="H18" s="3">
        <v>13.2</v>
      </c>
      <c r="I18" s="3">
        <v>7</v>
      </c>
      <c r="J18" s="4">
        <v>3.5</v>
      </c>
      <c r="K18" s="4">
        <v>1.9</v>
      </c>
      <c r="L18" s="5">
        <v>0.2</v>
      </c>
      <c r="M18" s="6">
        <v>37.4</v>
      </c>
      <c r="N18" s="6">
        <v>55.2</v>
      </c>
      <c r="O18" s="6">
        <v>48</v>
      </c>
      <c r="P18" s="6">
        <v>38.6</v>
      </c>
      <c r="Q18" s="6">
        <v>12.4</v>
      </c>
      <c r="R18" s="6">
        <v>6.6</v>
      </c>
      <c r="S18" s="7">
        <v>2.6</v>
      </c>
      <c r="T18" s="7">
        <v>1.3</v>
      </c>
      <c r="U18" s="10">
        <v>0.3</v>
      </c>
      <c r="V18" s="1"/>
      <c r="W18">
        <f t="shared" si="7"/>
        <v>12.85</v>
      </c>
      <c r="X18">
        <f t="shared" si="8"/>
        <v>18.95</v>
      </c>
      <c r="Y18">
        <f t="shared" si="9"/>
        <v>19.75</v>
      </c>
      <c r="Z18">
        <f t="shared" si="10"/>
        <v>15.85</v>
      </c>
      <c r="AA18">
        <f t="shared" si="11"/>
        <v>6.6</v>
      </c>
      <c r="AB18">
        <f t="shared" si="12"/>
        <v>3.5</v>
      </c>
      <c r="AC18">
        <f t="shared" si="13"/>
        <v>1.75</v>
      </c>
      <c r="AD18">
        <f t="shared" si="14"/>
        <v>0.95</v>
      </c>
      <c r="AE18">
        <f t="shared" si="15"/>
        <v>0.1</v>
      </c>
      <c r="AF18">
        <f t="shared" si="16"/>
        <v>18.7</v>
      </c>
      <c r="AG18">
        <f t="shared" si="17"/>
        <v>27.6</v>
      </c>
      <c r="AH18">
        <f t="shared" si="18"/>
        <v>24</v>
      </c>
      <c r="AI18">
        <f t="shared" si="19"/>
        <v>19.3</v>
      </c>
      <c r="AJ18">
        <f t="shared" si="0"/>
        <v>6.2</v>
      </c>
      <c r="AK18">
        <f t="shared" si="20"/>
        <v>3.3</v>
      </c>
      <c r="AL18">
        <f t="shared" si="21"/>
        <v>1.3</v>
      </c>
      <c r="AM18">
        <f t="shared" si="22"/>
        <v>0.65</v>
      </c>
      <c r="AN18">
        <f t="shared" si="23"/>
        <v>0.15</v>
      </c>
      <c r="AO18" s="8">
        <f t="shared" si="24"/>
        <v>80.299999999999983</v>
      </c>
      <c r="AP18" s="9">
        <f t="shared" si="25"/>
        <v>80.299999999999983</v>
      </c>
      <c r="AQ18" s="9">
        <f t="shared" si="5"/>
        <v>1.4044088176352703</v>
      </c>
      <c r="AR18" s="8">
        <f t="shared" si="26"/>
        <v>0.74452905811623216</v>
      </c>
      <c r="AS18" s="2">
        <v>17</v>
      </c>
      <c r="AT18" s="18">
        <f t="shared" si="6"/>
        <v>0.78717953965215592</v>
      </c>
      <c r="AU18">
        <v>1.344069958098014</v>
      </c>
    </row>
    <row r="19" spans="1:47" ht="15" thickBot="1" x14ac:dyDescent="0.2">
      <c r="A19" s="1"/>
      <c r="B19" s="47"/>
      <c r="C19" s="2">
        <v>12</v>
      </c>
      <c r="D19" s="3">
        <v>23.7</v>
      </c>
      <c r="E19" s="3">
        <v>34.9</v>
      </c>
      <c r="F19" s="3">
        <v>34.5</v>
      </c>
      <c r="G19" s="3">
        <v>27.7</v>
      </c>
      <c r="H19" s="3">
        <v>11.6</v>
      </c>
      <c r="I19" s="3">
        <v>6.2</v>
      </c>
      <c r="J19" s="4">
        <v>3.5</v>
      </c>
      <c r="K19" s="4">
        <v>2.6</v>
      </c>
      <c r="L19" s="5">
        <v>0.6</v>
      </c>
      <c r="M19" s="6">
        <v>36.700000000000003</v>
      </c>
      <c r="N19" s="6">
        <v>54</v>
      </c>
      <c r="O19" s="6">
        <v>50.2</v>
      </c>
      <c r="P19" s="6">
        <v>40.4</v>
      </c>
      <c r="Q19" s="6">
        <v>14.1</v>
      </c>
      <c r="R19" s="6">
        <v>7.5</v>
      </c>
      <c r="S19" s="7">
        <v>3.3</v>
      </c>
      <c r="T19" s="7">
        <v>1.9</v>
      </c>
      <c r="U19" s="10">
        <v>0.5</v>
      </c>
      <c r="V19" s="1"/>
      <c r="W19">
        <f t="shared" si="7"/>
        <v>11.85</v>
      </c>
      <c r="X19">
        <f t="shared" si="8"/>
        <v>17.45</v>
      </c>
      <c r="Y19">
        <f t="shared" si="9"/>
        <v>17.25</v>
      </c>
      <c r="Z19">
        <f t="shared" si="10"/>
        <v>13.85</v>
      </c>
      <c r="AA19">
        <f t="shared" si="11"/>
        <v>5.8</v>
      </c>
      <c r="AB19">
        <f t="shared" si="12"/>
        <v>3.1</v>
      </c>
      <c r="AC19">
        <f t="shared" si="13"/>
        <v>1.75</v>
      </c>
      <c r="AD19">
        <f t="shared" si="14"/>
        <v>1.3</v>
      </c>
      <c r="AE19">
        <f t="shared" si="15"/>
        <v>0.3</v>
      </c>
      <c r="AF19">
        <f t="shared" si="16"/>
        <v>18.350000000000001</v>
      </c>
      <c r="AG19">
        <f t="shared" si="17"/>
        <v>27</v>
      </c>
      <c r="AH19">
        <f t="shared" si="18"/>
        <v>25.1</v>
      </c>
      <c r="AI19">
        <f t="shared" si="19"/>
        <v>20.2</v>
      </c>
      <c r="AJ19">
        <f t="shared" si="0"/>
        <v>7.05</v>
      </c>
      <c r="AK19">
        <f t="shared" si="20"/>
        <v>3.75</v>
      </c>
      <c r="AL19">
        <f t="shared" si="21"/>
        <v>1.65</v>
      </c>
      <c r="AM19">
        <f t="shared" si="22"/>
        <v>0.95</v>
      </c>
      <c r="AN19">
        <f t="shared" si="23"/>
        <v>0.25</v>
      </c>
      <c r="AO19" s="8">
        <f t="shared" si="24"/>
        <v>72.649999999999991</v>
      </c>
      <c r="AP19" s="9">
        <f t="shared" si="25"/>
        <v>72.649999999999991</v>
      </c>
      <c r="AQ19" s="9">
        <f t="shared" si="5"/>
        <v>1.2706139551830933</v>
      </c>
      <c r="AR19" s="8">
        <f t="shared" si="26"/>
        <v>0.67359945295322876</v>
      </c>
      <c r="AS19" s="2">
        <v>18</v>
      </c>
      <c r="AT19" s="18">
        <f t="shared" si="6"/>
        <v>0.86320865891184562</v>
      </c>
      <c r="AU19">
        <v>1.4848606303516123</v>
      </c>
    </row>
    <row r="20" spans="1:47" ht="15" thickBot="1" x14ac:dyDescent="0.2">
      <c r="A20" s="1"/>
      <c r="B20" s="47"/>
      <c r="C20" s="2">
        <v>13</v>
      </c>
      <c r="D20" s="3">
        <v>23.4</v>
      </c>
      <c r="E20" s="3">
        <v>34.5</v>
      </c>
      <c r="F20" s="3">
        <v>31.8</v>
      </c>
      <c r="G20" s="3">
        <v>25.6</v>
      </c>
      <c r="H20" s="3">
        <v>10.199999999999999</v>
      </c>
      <c r="I20" s="3">
        <v>5.4</v>
      </c>
      <c r="J20" s="4">
        <v>3.1</v>
      </c>
      <c r="K20" s="4">
        <v>2.6</v>
      </c>
      <c r="L20" s="5">
        <v>1.3</v>
      </c>
      <c r="M20" s="6">
        <v>35.799999999999997</v>
      </c>
      <c r="N20" s="6">
        <v>52.8</v>
      </c>
      <c r="O20" s="6">
        <v>49.2</v>
      </c>
      <c r="P20" s="6">
        <v>39.6</v>
      </c>
      <c r="Q20" s="6">
        <v>14.8</v>
      </c>
      <c r="R20" s="6">
        <v>7.9</v>
      </c>
      <c r="S20" s="7">
        <v>3.8</v>
      </c>
      <c r="T20" s="7">
        <v>2.5</v>
      </c>
      <c r="U20" s="10">
        <v>0.9</v>
      </c>
      <c r="V20" s="1"/>
      <c r="W20">
        <f t="shared" si="7"/>
        <v>11.7</v>
      </c>
      <c r="X20">
        <f t="shared" si="8"/>
        <v>17.25</v>
      </c>
      <c r="Y20">
        <f t="shared" si="9"/>
        <v>15.9</v>
      </c>
      <c r="Z20">
        <f t="shared" si="10"/>
        <v>12.8</v>
      </c>
      <c r="AA20">
        <f t="shared" si="11"/>
        <v>5.0999999999999996</v>
      </c>
      <c r="AB20">
        <f t="shared" si="12"/>
        <v>2.7</v>
      </c>
      <c r="AC20">
        <f t="shared" si="13"/>
        <v>1.55</v>
      </c>
      <c r="AD20">
        <f t="shared" si="14"/>
        <v>1.3</v>
      </c>
      <c r="AE20">
        <f t="shared" si="15"/>
        <v>0.65</v>
      </c>
      <c r="AF20">
        <f t="shared" si="16"/>
        <v>17.899999999999999</v>
      </c>
      <c r="AG20">
        <f t="shared" si="17"/>
        <v>26.4</v>
      </c>
      <c r="AH20">
        <f t="shared" si="18"/>
        <v>24.6</v>
      </c>
      <c r="AI20">
        <f t="shared" si="19"/>
        <v>19.8</v>
      </c>
      <c r="AJ20">
        <f t="shared" si="0"/>
        <v>7.4</v>
      </c>
      <c r="AK20">
        <f t="shared" si="20"/>
        <v>3.95</v>
      </c>
      <c r="AL20">
        <f t="shared" si="21"/>
        <v>1.9</v>
      </c>
      <c r="AM20">
        <f t="shared" si="22"/>
        <v>1.25</v>
      </c>
      <c r="AN20">
        <f t="shared" si="23"/>
        <v>0.45</v>
      </c>
      <c r="AO20" s="8">
        <f t="shared" si="24"/>
        <v>68.95</v>
      </c>
      <c r="AP20" s="9">
        <f t="shared" si="25"/>
        <v>68.95</v>
      </c>
      <c r="AQ20" s="9">
        <f t="shared" si="5"/>
        <v>1.205902714519949</v>
      </c>
      <c r="AR20" s="8">
        <f t="shared" si="26"/>
        <v>0.63929363084824675</v>
      </c>
      <c r="AS20" s="2">
        <v>19</v>
      </c>
      <c r="AT20" s="18">
        <f t="shared" si="6"/>
        <v>0.87711642463008177</v>
      </c>
      <c r="AU20">
        <v>1.6282747312807428</v>
      </c>
    </row>
    <row r="21" spans="1:47" ht="15" thickBot="1" x14ac:dyDescent="0.2">
      <c r="A21" s="1"/>
      <c r="B21" s="47"/>
      <c r="C21" s="2">
        <v>14</v>
      </c>
      <c r="D21" s="3">
        <v>24.2</v>
      </c>
      <c r="E21" s="3">
        <v>35.700000000000003</v>
      </c>
      <c r="F21" s="3">
        <v>31.4</v>
      </c>
      <c r="G21" s="3">
        <v>25.2</v>
      </c>
      <c r="H21" s="3">
        <v>9.4</v>
      </c>
      <c r="I21" s="4">
        <v>5</v>
      </c>
      <c r="J21" s="4">
        <v>2.7</v>
      </c>
      <c r="K21" s="4">
        <v>2.2999999999999998</v>
      </c>
      <c r="L21" s="5">
        <v>1.8</v>
      </c>
      <c r="M21" s="6">
        <v>36.5</v>
      </c>
      <c r="N21" s="6">
        <v>53.8</v>
      </c>
      <c r="O21" s="6">
        <v>48.1</v>
      </c>
      <c r="P21" s="6">
        <v>38.6</v>
      </c>
      <c r="Q21" s="6">
        <v>14.5</v>
      </c>
      <c r="R21" s="6">
        <v>7.7</v>
      </c>
      <c r="S21" s="7">
        <v>3.9</v>
      </c>
      <c r="T21" s="7">
        <v>2.8</v>
      </c>
      <c r="U21" s="10">
        <v>1.3</v>
      </c>
      <c r="V21" s="1"/>
      <c r="W21">
        <f t="shared" si="7"/>
        <v>12.1</v>
      </c>
      <c r="X21">
        <f t="shared" si="8"/>
        <v>17.850000000000001</v>
      </c>
      <c r="Y21">
        <f t="shared" si="9"/>
        <v>15.7</v>
      </c>
      <c r="Z21">
        <f t="shared" si="10"/>
        <v>12.6</v>
      </c>
      <c r="AA21">
        <f t="shared" si="11"/>
        <v>4.7</v>
      </c>
      <c r="AB21">
        <f t="shared" si="12"/>
        <v>2.5</v>
      </c>
      <c r="AC21">
        <f t="shared" si="13"/>
        <v>1.35</v>
      </c>
      <c r="AD21">
        <f t="shared" si="14"/>
        <v>1.1499999999999999</v>
      </c>
      <c r="AE21">
        <f t="shared" si="15"/>
        <v>0.9</v>
      </c>
      <c r="AF21">
        <f t="shared" si="16"/>
        <v>18.25</v>
      </c>
      <c r="AG21">
        <f t="shared" si="17"/>
        <v>26.9</v>
      </c>
      <c r="AH21">
        <f t="shared" si="18"/>
        <v>24.05</v>
      </c>
      <c r="AI21">
        <f t="shared" si="19"/>
        <v>19.3</v>
      </c>
      <c r="AJ21">
        <f t="shared" si="0"/>
        <v>7.25</v>
      </c>
      <c r="AK21">
        <f t="shared" si="20"/>
        <v>3.85</v>
      </c>
      <c r="AL21">
        <f t="shared" si="21"/>
        <v>1.95</v>
      </c>
      <c r="AM21">
        <f t="shared" si="22"/>
        <v>1.4</v>
      </c>
      <c r="AN21">
        <f t="shared" si="23"/>
        <v>0.65</v>
      </c>
      <c r="AO21" s="8">
        <f t="shared" si="24"/>
        <v>68.850000000000023</v>
      </c>
      <c r="AP21" s="9">
        <f t="shared" si="25"/>
        <v>68.850000000000023</v>
      </c>
      <c r="AQ21" s="9">
        <f t="shared" si="5"/>
        <v>1.2041537620695941</v>
      </c>
      <c r="AR21" s="8">
        <f t="shared" si="26"/>
        <v>0.63836644646703122</v>
      </c>
      <c r="AS21" s="2">
        <v>20</v>
      </c>
      <c r="AT21" s="18">
        <f t="shared" si="6"/>
        <v>0.79227905374884255</v>
      </c>
      <c r="AU21">
        <v>1.654509018036072</v>
      </c>
    </row>
    <row r="22" spans="1:47" ht="15" thickBot="1" x14ac:dyDescent="0.2">
      <c r="A22" s="1"/>
      <c r="B22" s="47"/>
      <c r="C22" s="2">
        <v>15</v>
      </c>
      <c r="D22" s="3">
        <v>26</v>
      </c>
      <c r="E22" s="3">
        <v>38.299999999999997</v>
      </c>
      <c r="F22" s="3">
        <v>32.5</v>
      </c>
      <c r="G22" s="3">
        <v>26.1</v>
      </c>
      <c r="H22" s="3">
        <v>9.1999999999999993</v>
      </c>
      <c r="I22" s="4">
        <v>4.9000000000000004</v>
      </c>
      <c r="J22" s="4">
        <v>2.5</v>
      </c>
      <c r="K22" s="4">
        <v>2</v>
      </c>
      <c r="L22" s="5">
        <v>1.8</v>
      </c>
      <c r="M22" s="6">
        <v>38.700000000000003</v>
      </c>
      <c r="N22" s="6">
        <v>57.1</v>
      </c>
      <c r="O22" s="6">
        <v>49</v>
      </c>
      <c r="P22" s="6">
        <v>39.4</v>
      </c>
      <c r="Q22" s="6">
        <v>14.1</v>
      </c>
      <c r="R22" s="6">
        <v>7.5</v>
      </c>
      <c r="S22" s="7">
        <v>3.9</v>
      </c>
      <c r="T22" s="7">
        <v>3</v>
      </c>
      <c r="U22" s="10">
        <v>1.6</v>
      </c>
      <c r="V22" s="1"/>
      <c r="W22">
        <f t="shared" si="7"/>
        <v>13</v>
      </c>
      <c r="X22">
        <f t="shared" si="8"/>
        <v>19.149999999999999</v>
      </c>
      <c r="Y22">
        <f t="shared" si="9"/>
        <v>16.25</v>
      </c>
      <c r="Z22">
        <f t="shared" si="10"/>
        <v>13.05</v>
      </c>
      <c r="AA22">
        <f t="shared" si="11"/>
        <v>4.5999999999999996</v>
      </c>
      <c r="AB22">
        <f t="shared" si="12"/>
        <v>2.4500000000000002</v>
      </c>
      <c r="AC22">
        <f t="shared" si="13"/>
        <v>1.25</v>
      </c>
      <c r="AD22">
        <f t="shared" si="14"/>
        <v>1</v>
      </c>
      <c r="AE22">
        <f t="shared" si="15"/>
        <v>0.9</v>
      </c>
      <c r="AF22">
        <f t="shared" si="16"/>
        <v>19.350000000000001</v>
      </c>
      <c r="AG22">
        <f t="shared" si="17"/>
        <v>28.55</v>
      </c>
      <c r="AH22">
        <f t="shared" si="18"/>
        <v>24.5</v>
      </c>
      <c r="AI22">
        <f t="shared" si="19"/>
        <v>19.7</v>
      </c>
      <c r="AJ22">
        <f t="shared" si="0"/>
        <v>7.05</v>
      </c>
      <c r="AK22">
        <f t="shared" si="20"/>
        <v>3.75</v>
      </c>
      <c r="AL22">
        <f t="shared" si="21"/>
        <v>1.95</v>
      </c>
      <c r="AM22">
        <f t="shared" si="22"/>
        <v>1.5</v>
      </c>
      <c r="AN22">
        <f t="shared" si="23"/>
        <v>0.8</v>
      </c>
      <c r="AO22" s="8">
        <f t="shared" si="24"/>
        <v>71.650000000000006</v>
      </c>
      <c r="AP22" s="9">
        <f t="shared" si="25"/>
        <v>71.650000000000006</v>
      </c>
      <c r="AQ22" s="9">
        <f t="shared" si="5"/>
        <v>1.253124430679541</v>
      </c>
      <c r="AR22" s="8">
        <f t="shared" si="26"/>
        <v>0.66432760914107158</v>
      </c>
      <c r="AS22" s="2">
        <v>21</v>
      </c>
      <c r="AT22" s="18">
        <f t="shared" si="6"/>
        <v>0.64763829027918829</v>
      </c>
      <c r="AU22">
        <v>1.4944798688285663</v>
      </c>
    </row>
    <row r="23" spans="1:47" ht="15" thickBot="1" x14ac:dyDescent="0.2">
      <c r="A23" s="1"/>
      <c r="B23" s="47"/>
      <c r="C23" s="2">
        <v>16</v>
      </c>
      <c r="D23" s="3">
        <v>28.4</v>
      </c>
      <c r="E23" s="3">
        <v>41.8</v>
      </c>
      <c r="F23" s="3">
        <v>34.9</v>
      </c>
      <c r="G23" s="3">
        <v>28</v>
      </c>
      <c r="H23" s="3">
        <v>9.6</v>
      </c>
      <c r="I23" s="4">
        <v>5.0999999999999996</v>
      </c>
      <c r="J23" s="4">
        <v>2.5</v>
      </c>
      <c r="K23" s="4">
        <v>1.9</v>
      </c>
      <c r="L23" s="5">
        <v>1.5</v>
      </c>
      <c r="M23" s="6">
        <v>41.6</v>
      </c>
      <c r="N23" s="6">
        <v>61.4</v>
      </c>
      <c r="O23" s="6">
        <v>52</v>
      </c>
      <c r="P23" s="6">
        <v>41.8</v>
      </c>
      <c r="Q23" s="6">
        <v>14.4</v>
      </c>
      <c r="R23" s="6">
        <v>7.7</v>
      </c>
      <c r="S23" s="7">
        <v>3.8</v>
      </c>
      <c r="T23" s="7">
        <v>2.9</v>
      </c>
      <c r="U23" s="10">
        <v>1.9</v>
      </c>
      <c r="V23" s="1"/>
      <c r="W23">
        <f t="shared" si="7"/>
        <v>14.2</v>
      </c>
      <c r="X23">
        <f t="shared" si="8"/>
        <v>20.9</v>
      </c>
      <c r="Y23">
        <f t="shared" si="9"/>
        <v>17.45</v>
      </c>
      <c r="Z23">
        <f t="shared" si="10"/>
        <v>14</v>
      </c>
      <c r="AA23">
        <f t="shared" si="11"/>
        <v>4.8</v>
      </c>
      <c r="AB23">
        <f t="shared" si="12"/>
        <v>2.5499999999999998</v>
      </c>
      <c r="AC23">
        <f t="shared" si="13"/>
        <v>1.25</v>
      </c>
      <c r="AD23">
        <f t="shared" si="14"/>
        <v>0.95</v>
      </c>
      <c r="AE23">
        <f t="shared" si="15"/>
        <v>0.75</v>
      </c>
      <c r="AF23">
        <f t="shared" si="16"/>
        <v>20.8</v>
      </c>
      <c r="AG23">
        <f t="shared" si="17"/>
        <v>30.7</v>
      </c>
      <c r="AH23">
        <f t="shared" si="18"/>
        <v>26</v>
      </c>
      <c r="AI23">
        <f t="shared" si="19"/>
        <v>20.9</v>
      </c>
      <c r="AJ23">
        <f t="shared" ref="AJ23:AJ30" si="27">Q23*$D$5</f>
        <v>7.2</v>
      </c>
      <c r="AK23">
        <f t="shared" si="20"/>
        <v>3.85</v>
      </c>
      <c r="AL23">
        <f t="shared" si="21"/>
        <v>1.9</v>
      </c>
      <c r="AM23">
        <f t="shared" si="22"/>
        <v>1.45</v>
      </c>
      <c r="AN23">
        <f t="shared" si="23"/>
        <v>0.95</v>
      </c>
      <c r="AO23" s="8">
        <f t="shared" si="24"/>
        <v>76.849999999999994</v>
      </c>
      <c r="AP23" s="9">
        <f t="shared" si="25"/>
        <v>76.849999999999994</v>
      </c>
      <c r="AQ23" s="9">
        <f t="shared" si="5"/>
        <v>1.344069958098014</v>
      </c>
      <c r="AR23" s="8">
        <f t="shared" si="26"/>
        <v>0.71254119696428941</v>
      </c>
      <c r="AS23" s="2">
        <v>22</v>
      </c>
      <c r="AT23" s="18">
        <f t="shared" si="6"/>
        <v>0.49743442052223991</v>
      </c>
      <c r="AU23">
        <v>1.2216432865731461</v>
      </c>
    </row>
    <row r="24" spans="1:47" ht="15" thickBot="1" x14ac:dyDescent="0.2">
      <c r="A24" s="1"/>
      <c r="B24" s="47"/>
      <c r="C24" s="2">
        <v>17</v>
      </c>
      <c r="D24" s="3">
        <v>32.200000000000003</v>
      </c>
      <c r="E24" s="3">
        <v>47.4</v>
      </c>
      <c r="F24" s="3">
        <v>38.1</v>
      </c>
      <c r="G24" s="3">
        <v>30.6</v>
      </c>
      <c r="H24" s="3">
        <v>10.3</v>
      </c>
      <c r="I24" s="3">
        <v>5.5</v>
      </c>
      <c r="J24" s="4">
        <v>2.5</v>
      </c>
      <c r="K24" s="4">
        <v>1.8</v>
      </c>
      <c r="L24" s="5">
        <v>1.4</v>
      </c>
      <c r="M24" s="6">
        <v>43.1</v>
      </c>
      <c r="N24" s="6">
        <v>63.5</v>
      </c>
      <c r="O24" s="6">
        <v>55.9</v>
      </c>
      <c r="P24" s="6">
        <v>44.9</v>
      </c>
      <c r="Q24" s="6">
        <v>15.3</v>
      </c>
      <c r="R24" s="6">
        <v>8.1999999999999993</v>
      </c>
      <c r="S24" s="7">
        <v>3.8</v>
      </c>
      <c r="T24" s="7">
        <v>2.8</v>
      </c>
      <c r="U24" s="10">
        <v>2</v>
      </c>
      <c r="V24" s="1"/>
      <c r="W24">
        <f t="shared" si="7"/>
        <v>16.100000000000001</v>
      </c>
      <c r="X24">
        <f t="shared" si="8"/>
        <v>23.7</v>
      </c>
      <c r="Y24">
        <f t="shared" si="9"/>
        <v>19.05</v>
      </c>
      <c r="Z24">
        <f t="shared" si="10"/>
        <v>15.3</v>
      </c>
      <c r="AA24">
        <f t="shared" si="11"/>
        <v>5.15</v>
      </c>
      <c r="AB24">
        <f t="shared" si="12"/>
        <v>2.75</v>
      </c>
      <c r="AC24">
        <f t="shared" si="13"/>
        <v>1.25</v>
      </c>
      <c r="AD24">
        <f t="shared" si="14"/>
        <v>0.9</v>
      </c>
      <c r="AE24">
        <f t="shared" si="15"/>
        <v>0.7</v>
      </c>
      <c r="AF24">
        <f t="shared" si="16"/>
        <v>21.55</v>
      </c>
      <c r="AG24">
        <f t="shared" si="17"/>
        <v>31.75</v>
      </c>
      <c r="AH24">
        <f t="shared" si="18"/>
        <v>27.95</v>
      </c>
      <c r="AI24">
        <f t="shared" si="19"/>
        <v>22.45</v>
      </c>
      <c r="AJ24">
        <f t="shared" si="27"/>
        <v>7.65</v>
      </c>
      <c r="AK24">
        <f t="shared" si="20"/>
        <v>4.0999999999999996</v>
      </c>
      <c r="AL24">
        <f t="shared" si="21"/>
        <v>1.9</v>
      </c>
      <c r="AM24">
        <f t="shared" si="22"/>
        <v>1.4</v>
      </c>
      <c r="AN24">
        <f t="shared" si="23"/>
        <v>1</v>
      </c>
      <c r="AO24" s="8">
        <f t="shared" si="24"/>
        <v>84.9</v>
      </c>
      <c r="AP24" s="9">
        <f t="shared" si="25"/>
        <v>84.9</v>
      </c>
      <c r="AQ24" s="9">
        <f t="shared" si="5"/>
        <v>1.4848606303516123</v>
      </c>
      <c r="AR24" s="8">
        <f t="shared" si="26"/>
        <v>0.78717953965215592</v>
      </c>
      <c r="AS24" s="11">
        <v>23</v>
      </c>
      <c r="AT24" s="18">
        <f t="shared" si="6"/>
        <v>0.36855579153325324</v>
      </c>
      <c r="AU24">
        <v>0.93831298961559484</v>
      </c>
    </row>
    <row r="25" spans="1:47" ht="15" thickBot="1" x14ac:dyDescent="0.2">
      <c r="A25" s="1"/>
      <c r="B25" s="47"/>
      <c r="C25" s="2">
        <v>18</v>
      </c>
      <c r="D25" s="3">
        <v>34.5</v>
      </c>
      <c r="E25" s="3">
        <v>50.8</v>
      </c>
      <c r="F25" s="3">
        <v>43.2</v>
      </c>
      <c r="G25" s="3">
        <v>34.700000000000003</v>
      </c>
      <c r="H25" s="3">
        <v>11.2</v>
      </c>
      <c r="I25" s="3">
        <v>6</v>
      </c>
      <c r="J25" s="4">
        <v>2.7</v>
      </c>
      <c r="K25" s="4">
        <v>1.9</v>
      </c>
      <c r="L25" s="5">
        <v>1.2</v>
      </c>
      <c r="M25" s="6">
        <v>40.4</v>
      </c>
      <c r="N25" s="6">
        <v>59.5</v>
      </c>
      <c r="O25" s="6">
        <v>57.8</v>
      </c>
      <c r="P25" s="6">
        <v>46.5</v>
      </c>
      <c r="Q25" s="6">
        <v>16.399999999999999</v>
      </c>
      <c r="R25" s="6">
        <v>8.8000000000000007</v>
      </c>
      <c r="S25" s="7">
        <v>4.0999999999999996</v>
      </c>
      <c r="T25" s="7">
        <v>2.9</v>
      </c>
      <c r="U25" s="10">
        <v>1.9</v>
      </c>
      <c r="V25" s="1"/>
      <c r="W25">
        <f t="shared" si="7"/>
        <v>17.25</v>
      </c>
      <c r="X25">
        <f t="shared" si="8"/>
        <v>25.4</v>
      </c>
      <c r="Y25">
        <f t="shared" si="9"/>
        <v>21.6</v>
      </c>
      <c r="Z25">
        <f t="shared" si="10"/>
        <v>17.350000000000001</v>
      </c>
      <c r="AA25">
        <f t="shared" si="11"/>
        <v>5.6</v>
      </c>
      <c r="AB25">
        <f t="shared" si="12"/>
        <v>3</v>
      </c>
      <c r="AC25">
        <f t="shared" si="13"/>
        <v>1.35</v>
      </c>
      <c r="AD25">
        <f t="shared" si="14"/>
        <v>0.95</v>
      </c>
      <c r="AE25">
        <f t="shared" si="15"/>
        <v>0.6</v>
      </c>
      <c r="AF25">
        <f t="shared" si="16"/>
        <v>20.2</v>
      </c>
      <c r="AG25">
        <f t="shared" si="17"/>
        <v>29.75</v>
      </c>
      <c r="AH25">
        <f t="shared" si="18"/>
        <v>28.9</v>
      </c>
      <c r="AI25">
        <f t="shared" si="19"/>
        <v>23.25</v>
      </c>
      <c r="AJ25">
        <f t="shared" si="27"/>
        <v>8.1999999999999993</v>
      </c>
      <c r="AK25">
        <f t="shared" si="20"/>
        <v>4.4000000000000004</v>
      </c>
      <c r="AL25">
        <f t="shared" si="21"/>
        <v>2.0499999999999998</v>
      </c>
      <c r="AM25">
        <f t="shared" si="22"/>
        <v>1.45</v>
      </c>
      <c r="AN25">
        <f t="shared" si="23"/>
        <v>0.95</v>
      </c>
      <c r="AO25" s="8">
        <f t="shared" si="24"/>
        <v>93.09999999999998</v>
      </c>
      <c r="AP25" s="9">
        <f t="shared" si="25"/>
        <v>93.09999999999998</v>
      </c>
      <c r="AQ25" s="9">
        <f t="shared" si="5"/>
        <v>1.6282747312807428</v>
      </c>
      <c r="AR25" s="8">
        <f t="shared" si="26"/>
        <v>0.86320865891184562</v>
      </c>
      <c r="AS25" s="2">
        <v>0</v>
      </c>
      <c r="AT25" s="18">
        <f t="shared" ref="AT25:AT30" si="28">AR7</f>
        <v>0.26888347055256212</v>
      </c>
      <c r="AU25">
        <v>0.69520859901621423</v>
      </c>
    </row>
    <row r="26" spans="1:47" ht="15" thickBot="1" x14ac:dyDescent="0.2">
      <c r="A26" s="1"/>
      <c r="B26" s="47"/>
      <c r="C26" s="2">
        <v>19</v>
      </c>
      <c r="D26" s="3">
        <v>32.299999999999997</v>
      </c>
      <c r="E26" s="3">
        <v>47.6</v>
      </c>
      <c r="F26" s="3">
        <v>46.3</v>
      </c>
      <c r="G26" s="3">
        <v>37.200000000000003</v>
      </c>
      <c r="H26" s="3">
        <v>12.7</v>
      </c>
      <c r="I26" s="3">
        <v>6.8</v>
      </c>
      <c r="J26" s="4">
        <v>3</v>
      </c>
      <c r="K26" s="4">
        <v>2.1</v>
      </c>
      <c r="L26" s="5">
        <v>1.2</v>
      </c>
      <c r="M26" s="6">
        <v>34</v>
      </c>
      <c r="N26" s="6">
        <v>50.1</v>
      </c>
      <c r="O26" s="6">
        <v>54.2</v>
      </c>
      <c r="P26" s="6">
        <v>43.6</v>
      </c>
      <c r="Q26" s="6">
        <v>17</v>
      </c>
      <c r="R26" s="6">
        <v>9.1</v>
      </c>
      <c r="S26" s="7">
        <v>4.4000000000000004</v>
      </c>
      <c r="T26" s="7">
        <v>3.1</v>
      </c>
      <c r="U26" s="10">
        <v>1.9</v>
      </c>
      <c r="V26" s="1"/>
      <c r="W26">
        <f t="shared" si="7"/>
        <v>16.149999999999999</v>
      </c>
      <c r="X26">
        <f t="shared" si="8"/>
        <v>23.8</v>
      </c>
      <c r="Y26">
        <f t="shared" si="9"/>
        <v>23.15</v>
      </c>
      <c r="Z26">
        <f t="shared" si="10"/>
        <v>18.600000000000001</v>
      </c>
      <c r="AA26">
        <f t="shared" si="11"/>
        <v>6.35</v>
      </c>
      <c r="AB26">
        <f t="shared" si="12"/>
        <v>3.4</v>
      </c>
      <c r="AC26">
        <f t="shared" si="13"/>
        <v>1.5</v>
      </c>
      <c r="AD26">
        <f t="shared" si="14"/>
        <v>1.05</v>
      </c>
      <c r="AE26">
        <f t="shared" si="15"/>
        <v>0.6</v>
      </c>
      <c r="AF26">
        <f t="shared" si="16"/>
        <v>17</v>
      </c>
      <c r="AG26">
        <f t="shared" si="17"/>
        <v>25.05</v>
      </c>
      <c r="AH26">
        <f t="shared" si="18"/>
        <v>27.1</v>
      </c>
      <c r="AI26">
        <f t="shared" si="19"/>
        <v>21.8</v>
      </c>
      <c r="AJ26">
        <f t="shared" si="27"/>
        <v>8.5</v>
      </c>
      <c r="AK26">
        <f t="shared" si="20"/>
        <v>4.55</v>
      </c>
      <c r="AL26">
        <f t="shared" si="21"/>
        <v>2.2000000000000002</v>
      </c>
      <c r="AM26">
        <f t="shared" si="22"/>
        <v>1.55</v>
      </c>
      <c r="AN26">
        <f t="shared" si="23"/>
        <v>0.95</v>
      </c>
      <c r="AO26" s="8">
        <f t="shared" si="24"/>
        <v>94.6</v>
      </c>
      <c r="AP26" s="9">
        <f t="shared" si="25"/>
        <v>94.6</v>
      </c>
      <c r="AQ26" s="9">
        <f t="shared" si="5"/>
        <v>1.654509018036072</v>
      </c>
      <c r="AR26" s="8">
        <f t="shared" si="26"/>
        <v>0.87711642463008177</v>
      </c>
      <c r="AS26" s="2">
        <v>1</v>
      </c>
      <c r="AT26" s="18">
        <f t="shared" si="28"/>
        <v>0.19470872005530362</v>
      </c>
      <c r="AU26">
        <v>0.50719621060302422</v>
      </c>
    </row>
    <row r="27" spans="1:47" ht="15" thickBot="1" x14ac:dyDescent="0.2">
      <c r="A27" s="1"/>
      <c r="B27" s="47"/>
      <c r="C27" s="2">
        <v>20</v>
      </c>
      <c r="D27" s="3">
        <v>26.3</v>
      </c>
      <c r="E27" s="3">
        <v>38.700000000000003</v>
      </c>
      <c r="F27" s="3">
        <v>43.3</v>
      </c>
      <c r="G27" s="3">
        <v>34.799999999999997</v>
      </c>
      <c r="H27" s="3">
        <v>13.6</v>
      </c>
      <c r="I27" s="3">
        <v>7.3</v>
      </c>
      <c r="J27" s="4">
        <v>3.4</v>
      </c>
      <c r="K27" s="4">
        <v>2.2000000000000002</v>
      </c>
      <c r="L27" s="5">
        <v>1.3</v>
      </c>
      <c r="M27" s="6">
        <v>27</v>
      </c>
      <c r="N27" s="6">
        <v>39.700000000000003</v>
      </c>
      <c r="O27" s="6">
        <v>45.6</v>
      </c>
      <c r="P27" s="6">
        <v>36.700000000000003</v>
      </c>
      <c r="Q27" s="6">
        <v>15.9</v>
      </c>
      <c r="R27" s="6">
        <v>8.5</v>
      </c>
      <c r="S27" s="7">
        <v>4.5</v>
      </c>
      <c r="T27" s="7">
        <v>3.3</v>
      </c>
      <c r="U27" s="10">
        <v>1.9</v>
      </c>
      <c r="V27" s="1"/>
      <c r="W27">
        <f t="shared" si="7"/>
        <v>13.15</v>
      </c>
      <c r="X27">
        <f t="shared" si="8"/>
        <v>19.350000000000001</v>
      </c>
      <c r="Y27">
        <f t="shared" si="9"/>
        <v>21.65</v>
      </c>
      <c r="Z27">
        <f t="shared" si="10"/>
        <v>17.399999999999999</v>
      </c>
      <c r="AA27">
        <f t="shared" si="11"/>
        <v>6.8</v>
      </c>
      <c r="AB27">
        <f t="shared" si="12"/>
        <v>3.65</v>
      </c>
      <c r="AC27">
        <f t="shared" si="13"/>
        <v>1.7</v>
      </c>
      <c r="AD27">
        <f t="shared" si="14"/>
        <v>1.1000000000000001</v>
      </c>
      <c r="AE27">
        <f t="shared" si="15"/>
        <v>0.65</v>
      </c>
      <c r="AF27">
        <f t="shared" si="16"/>
        <v>13.5</v>
      </c>
      <c r="AG27">
        <f t="shared" si="17"/>
        <v>19.850000000000001</v>
      </c>
      <c r="AH27">
        <f t="shared" si="18"/>
        <v>22.8</v>
      </c>
      <c r="AI27">
        <f t="shared" si="19"/>
        <v>18.350000000000001</v>
      </c>
      <c r="AJ27">
        <f t="shared" si="27"/>
        <v>7.95</v>
      </c>
      <c r="AK27">
        <f t="shared" si="20"/>
        <v>4.25</v>
      </c>
      <c r="AL27">
        <f t="shared" si="21"/>
        <v>2.25</v>
      </c>
      <c r="AM27">
        <f t="shared" si="22"/>
        <v>1.65</v>
      </c>
      <c r="AN27">
        <f t="shared" si="23"/>
        <v>0.95</v>
      </c>
      <c r="AO27" s="8">
        <f t="shared" si="24"/>
        <v>85.45</v>
      </c>
      <c r="AP27" s="9">
        <f t="shared" si="25"/>
        <v>85.45</v>
      </c>
      <c r="AQ27" s="9">
        <f t="shared" si="5"/>
        <v>1.4944798688285663</v>
      </c>
      <c r="AR27" s="8">
        <f t="shared" si="26"/>
        <v>0.79227905374884255</v>
      </c>
      <c r="AS27" s="2">
        <v>2</v>
      </c>
      <c r="AT27" s="18">
        <f t="shared" si="28"/>
        <v>0.14139561813539903</v>
      </c>
      <c r="AU27">
        <v>0.3672800145746038</v>
      </c>
    </row>
    <row r="28" spans="1:47" ht="15" thickBot="1" x14ac:dyDescent="0.2">
      <c r="A28" s="1"/>
      <c r="B28" s="47"/>
      <c r="C28" s="2">
        <v>21</v>
      </c>
      <c r="D28" s="3">
        <v>19.8</v>
      </c>
      <c r="E28" s="3">
        <v>29.2</v>
      </c>
      <c r="F28" s="3">
        <v>35.299999999999997</v>
      </c>
      <c r="G28" s="3">
        <v>28.4</v>
      </c>
      <c r="H28" s="3">
        <v>12.7</v>
      </c>
      <c r="I28" s="3">
        <v>6.8</v>
      </c>
      <c r="J28" s="4">
        <v>3.6</v>
      </c>
      <c r="K28" s="4">
        <v>2.5</v>
      </c>
      <c r="L28" s="5">
        <v>1.4</v>
      </c>
      <c r="M28" s="6">
        <v>21.3</v>
      </c>
      <c r="N28" s="6">
        <v>31.5</v>
      </c>
      <c r="O28" s="6">
        <v>36.200000000000003</v>
      </c>
      <c r="P28" s="6">
        <v>29.1</v>
      </c>
      <c r="Q28" s="6">
        <v>13.4</v>
      </c>
      <c r="R28" s="6">
        <v>7.2</v>
      </c>
      <c r="S28" s="7">
        <v>4.3</v>
      </c>
      <c r="T28" s="7">
        <v>3.4</v>
      </c>
      <c r="U28" s="10">
        <v>2</v>
      </c>
      <c r="V28" s="1"/>
      <c r="W28">
        <f t="shared" si="7"/>
        <v>9.9</v>
      </c>
      <c r="X28">
        <f t="shared" si="8"/>
        <v>14.6</v>
      </c>
      <c r="Y28">
        <f t="shared" si="9"/>
        <v>17.649999999999999</v>
      </c>
      <c r="Z28">
        <f t="shared" si="10"/>
        <v>14.2</v>
      </c>
      <c r="AA28">
        <f t="shared" si="11"/>
        <v>6.35</v>
      </c>
      <c r="AB28">
        <f t="shared" si="12"/>
        <v>3.4</v>
      </c>
      <c r="AC28">
        <f t="shared" si="13"/>
        <v>1.8</v>
      </c>
      <c r="AD28">
        <f t="shared" si="14"/>
        <v>1.25</v>
      </c>
      <c r="AE28">
        <f t="shared" si="15"/>
        <v>0.7</v>
      </c>
      <c r="AF28">
        <f t="shared" si="16"/>
        <v>10.65</v>
      </c>
      <c r="AG28">
        <f t="shared" si="17"/>
        <v>15.75</v>
      </c>
      <c r="AH28">
        <f t="shared" si="18"/>
        <v>18.100000000000001</v>
      </c>
      <c r="AI28">
        <f t="shared" si="19"/>
        <v>14.55</v>
      </c>
      <c r="AJ28">
        <f t="shared" si="27"/>
        <v>6.7</v>
      </c>
      <c r="AK28">
        <f t="shared" si="20"/>
        <v>3.6</v>
      </c>
      <c r="AL28">
        <f t="shared" si="21"/>
        <v>2.15</v>
      </c>
      <c r="AM28">
        <f t="shared" si="22"/>
        <v>1.7</v>
      </c>
      <c r="AN28">
        <f t="shared" si="23"/>
        <v>1</v>
      </c>
      <c r="AO28" s="8">
        <f t="shared" si="24"/>
        <v>69.849999999999994</v>
      </c>
      <c r="AP28" s="9">
        <f t="shared" si="25"/>
        <v>69.849999999999994</v>
      </c>
      <c r="AQ28" s="9">
        <f t="shared" si="5"/>
        <v>1.2216432865731461</v>
      </c>
      <c r="AR28" s="8">
        <f t="shared" si="26"/>
        <v>0.64763829027918829</v>
      </c>
      <c r="AS28" s="2">
        <v>3</v>
      </c>
      <c r="AT28" s="18">
        <f t="shared" si="28"/>
        <v>0.10569901945859339</v>
      </c>
      <c r="AU28">
        <v>0.26671524867917651</v>
      </c>
    </row>
    <row r="29" spans="1:47" ht="15" thickBot="1" x14ac:dyDescent="0.2">
      <c r="A29" s="1"/>
      <c r="B29" s="47"/>
      <c r="C29" s="2">
        <v>22</v>
      </c>
      <c r="D29" s="3">
        <v>14.5</v>
      </c>
      <c r="E29" s="3">
        <v>21.3</v>
      </c>
      <c r="F29" s="3">
        <v>26.6</v>
      </c>
      <c r="G29" s="3">
        <v>21.4</v>
      </c>
      <c r="H29" s="3">
        <v>10.4</v>
      </c>
      <c r="I29" s="3">
        <v>5.5</v>
      </c>
      <c r="J29" s="4">
        <v>3.4</v>
      </c>
      <c r="K29" s="4">
        <v>2.7</v>
      </c>
      <c r="L29" s="5">
        <v>1.5</v>
      </c>
      <c r="M29" s="6">
        <v>16.8</v>
      </c>
      <c r="N29" s="6">
        <v>24.7</v>
      </c>
      <c r="O29" s="6">
        <v>28.7</v>
      </c>
      <c r="P29" s="6">
        <v>23</v>
      </c>
      <c r="Q29" s="6">
        <v>10.6</v>
      </c>
      <c r="R29" s="7">
        <v>5.7</v>
      </c>
      <c r="S29" s="7">
        <v>3.6</v>
      </c>
      <c r="T29" s="7">
        <v>3.2</v>
      </c>
      <c r="U29" s="10">
        <v>2.2000000000000002</v>
      </c>
      <c r="V29" s="1"/>
      <c r="W29">
        <f t="shared" si="7"/>
        <v>7.25</v>
      </c>
      <c r="X29">
        <f t="shared" si="8"/>
        <v>10.65</v>
      </c>
      <c r="Y29">
        <f t="shared" si="9"/>
        <v>13.3</v>
      </c>
      <c r="Z29">
        <f t="shared" si="10"/>
        <v>10.7</v>
      </c>
      <c r="AA29">
        <f t="shared" si="11"/>
        <v>5.2</v>
      </c>
      <c r="AB29">
        <f t="shared" si="12"/>
        <v>2.75</v>
      </c>
      <c r="AC29">
        <f t="shared" si="13"/>
        <v>1.7</v>
      </c>
      <c r="AD29">
        <f t="shared" si="14"/>
        <v>1.35</v>
      </c>
      <c r="AE29">
        <f t="shared" si="15"/>
        <v>0.75</v>
      </c>
      <c r="AF29">
        <f t="shared" si="16"/>
        <v>8.4</v>
      </c>
      <c r="AG29">
        <f t="shared" si="17"/>
        <v>12.35</v>
      </c>
      <c r="AH29">
        <f t="shared" si="18"/>
        <v>14.35</v>
      </c>
      <c r="AI29">
        <f t="shared" si="19"/>
        <v>11.5</v>
      </c>
      <c r="AJ29">
        <f t="shared" si="27"/>
        <v>5.3</v>
      </c>
      <c r="AK29">
        <f t="shared" si="20"/>
        <v>2.85</v>
      </c>
      <c r="AL29">
        <f t="shared" si="21"/>
        <v>1.8</v>
      </c>
      <c r="AM29">
        <f t="shared" si="22"/>
        <v>1.6</v>
      </c>
      <c r="AN29">
        <f t="shared" si="23"/>
        <v>1.1000000000000001</v>
      </c>
      <c r="AO29" s="8">
        <f t="shared" si="24"/>
        <v>53.650000000000006</v>
      </c>
      <c r="AP29" s="9">
        <f t="shared" si="25"/>
        <v>53.650000000000006</v>
      </c>
      <c r="AQ29" s="9">
        <f t="shared" si="5"/>
        <v>0.93831298961559484</v>
      </c>
      <c r="AR29" s="8">
        <f t="shared" si="26"/>
        <v>0.49743442052223991</v>
      </c>
      <c r="AS29" s="2">
        <v>4</v>
      </c>
      <c r="AT29" s="18">
        <f t="shared" si="28"/>
        <v>8.6228147453063037E-2</v>
      </c>
      <c r="AU29">
        <v>0.19938057934049921</v>
      </c>
    </row>
    <row r="30" spans="1:47" ht="15" thickBot="1" x14ac:dyDescent="0.2">
      <c r="A30" s="1"/>
      <c r="B30" s="48"/>
      <c r="C30" s="11">
        <v>23</v>
      </c>
      <c r="D30" s="12">
        <v>10.3</v>
      </c>
      <c r="E30" s="12">
        <v>15.2</v>
      </c>
      <c r="F30" s="12">
        <v>19.399999999999999</v>
      </c>
      <c r="G30" s="12">
        <v>15.6</v>
      </c>
      <c r="H30" s="12">
        <v>7.8</v>
      </c>
      <c r="I30" s="13">
        <v>4.2</v>
      </c>
      <c r="J30" s="13">
        <v>2.8</v>
      </c>
      <c r="K30" s="13">
        <v>2.5</v>
      </c>
      <c r="L30" s="14">
        <v>1.7</v>
      </c>
      <c r="M30" s="15">
        <v>12.4</v>
      </c>
      <c r="N30" s="15">
        <v>18.3</v>
      </c>
      <c r="O30" s="15">
        <v>22.5</v>
      </c>
      <c r="P30" s="15">
        <v>18.100000000000001</v>
      </c>
      <c r="Q30" s="15">
        <v>8.4</v>
      </c>
      <c r="R30" s="16">
        <v>4.5</v>
      </c>
      <c r="S30" s="16">
        <v>2.8</v>
      </c>
      <c r="T30" s="16">
        <v>2.7</v>
      </c>
      <c r="U30" s="17">
        <v>2.2999999999999998</v>
      </c>
      <c r="V30" s="1"/>
      <c r="W30">
        <f t="shared" si="7"/>
        <v>5.15</v>
      </c>
      <c r="X30">
        <f t="shared" si="8"/>
        <v>7.6</v>
      </c>
      <c r="Y30">
        <f t="shared" si="9"/>
        <v>9.6999999999999993</v>
      </c>
      <c r="Z30">
        <f t="shared" si="10"/>
        <v>7.8</v>
      </c>
      <c r="AA30">
        <f t="shared" si="11"/>
        <v>3.9</v>
      </c>
      <c r="AB30">
        <f t="shared" si="12"/>
        <v>2.1</v>
      </c>
      <c r="AC30">
        <f t="shared" si="13"/>
        <v>1.4</v>
      </c>
      <c r="AD30">
        <f t="shared" si="14"/>
        <v>1.25</v>
      </c>
      <c r="AE30">
        <f t="shared" si="15"/>
        <v>0.85</v>
      </c>
      <c r="AF30">
        <f t="shared" si="16"/>
        <v>6.2</v>
      </c>
      <c r="AG30">
        <f t="shared" si="17"/>
        <v>9.15</v>
      </c>
      <c r="AH30">
        <f t="shared" si="18"/>
        <v>11.25</v>
      </c>
      <c r="AI30">
        <f t="shared" si="19"/>
        <v>9.0500000000000007</v>
      </c>
      <c r="AJ30">
        <f t="shared" si="27"/>
        <v>4.2</v>
      </c>
      <c r="AK30">
        <f t="shared" si="20"/>
        <v>2.25</v>
      </c>
      <c r="AL30">
        <f t="shared" si="21"/>
        <v>1.4</v>
      </c>
      <c r="AM30">
        <f t="shared" si="22"/>
        <v>1.35</v>
      </c>
      <c r="AN30">
        <f t="shared" si="23"/>
        <v>1.1499999999999999</v>
      </c>
      <c r="AO30" s="8">
        <f t="shared" si="24"/>
        <v>39.75</v>
      </c>
      <c r="AP30" s="9">
        <f t="shared" si="25"/>
        <v>39.75</v>
      </c>
      <c r="AQ30" s="9">
        <f t="shared" si="5"/>
        <v>0.69520859901621423</v>
      </c>
      <c r="AR30" s="8">
        <f t="shared" si="26"/>
        <v>0.36855579153325324</v>
      </c>
      <c r="AS30" s="2">
        <v>5</v>
      </c>
      <c r="AT30" s="18">
        <f t="shared" si="28"/>
        <v>9.2254845930965265E-2</v>
      </c>
      <c r="AU30">
        <v>0.16265257788303883</v>
      </c>
    </row>
    <row r="31" spans="1:47" ht="14.2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47" ht="14.2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AO32" t="s">
        <v>8</v>
      </c>
      <c r="AR32" t="s">
        <v>16</v>
      </c>
    </row>
    <row r="33" spans="3:44" x14ac:dyDescent="0.15">
      <c r="AO33">
        <f>AVERAGE(AO7:AO30)</f>
        <v>57.177083333333336</v>
      </c>
      <c r="AR33">
        <f>SUM(AR7:AR30)</f>
        <v>12.723287671232873</v>
      </c>
    </row>
    <row r="36" spans="3:44" x14ac:dyDescent="0.15">
      <c r="C36">
        <v>0</v>
      </c>
      <c r="V36">
        <v>29</v>
      </c>
      <c r="X36" t="s">
        <v>24</v>
      </c>
      <c r="Y36">
        <v>0</v>
      </c>
      <c r="Z36">
        <v>1</v>
      </c>
      <c r="AA36">
        <v>2</v>
      </c>
      <c r="AB36">
        <v>3</v>
      </c>
      <c r="AC36">
        <v>4</v>
      </c>
      <c r="AD36">
        <v>5</v>
      </c>
      <c r="AE36">
        <v>6</v>
      </c>
      <c r="AF36">
        <v>7</v>
      </c>
    </row>
    <row r="37" spans="3:44" x14ac:dyDescent="0.15">
      <c r="C37">
        <v>1</v>
      </c>
      <c r="V37">
        <v>21.000000000000004</v>
      </c>
      <c r="X37" t="s">
        <v>25</v>
      </c>
      <c r="Y37">
        <v>29</v>
      </c>
      <c r="Z37">
        <v>21.000000000000004</v>
      </c>
      <c r="AA37">
        <v>15.249999999999998</v>
      </c>
      <c r="AB37">
        <v>11.400000000000002</v>
      </c>
      <c r="AC37">
        <v>9.3000000000000025</v>
      </c>
      <c r="AD37">
        <v>9.9499999999999993</v>
      </c>
      <c r="AE37">
        <v>19.399999999999999</v>
      </c>
      <c r="AF37">
        <v>44.300000000000004</v>
      </c>
    </row>
    <row r="38" spans="3:44" x14ac:dyDescent="0.15">
      <c r="C38">
        <v>2</v>
      </c>
      <c r="V38">
        <v>15.249999999999998</v>
      </c>
      <c r="X38" t="s">
        <v>24</v>
      </c>
      <c r="Y38">
        <v>8</v>
      </c>
      <c r="Z38">
        <v>9</v>
      </c>
      <c r="AA38">
        <v>10</v>
      </c>
      <c r="AB38">
        <v>11</v>
      </c>
      <c r="AC38">
        <v>12</v>
      </c>
      <c r="AD38">
        <v>13</v>
      </c>
      <c r="AE38">
        <v>14</v>
      </c>
      <c r="AF38">
        <v>15</v>
      </c>
    </row>
    <row r="39" spans="3:44" x14ac:dyDescent="0.15">
      <c r="C39">
        <v>3</v>
      </c>
      <c r="V39">
        <v>11.400000000000002</v>
      </c>
      <c r="X39" t="s">
        <v>25</v>
      </c>
      <c r="Y39">
        <v>73.949999999999974</v>
      </c>
      <c r="Z39">
        <v>89.649999999999991</v>
      </c>
      <c r="AA39">
        <v>88.5</v>
      </c>
      <c r="AB39">
        <v>80.299999999999983</v>
      </c>
      <c r="AC39">
        <v>72.649999999999991</v>
      </c>
      <c r="AD39">
        <v>68.95</v>
      </c>
      <c r="AE39">
        <v>68.850000000000023</v>
      </c>
      <c r="AF39">
        <v>71.650000000000006</v>
      </c>
    </row>
    <row r="40" spans="3:44" x14ac:dyDescent="0.15">
      <c r="C40">
        <v>4</v>
      </c>
      <c r="V40">
        <v>9.3000000000000025</v>
      </c>
      <c r="X40" t="s">
        <v>24</v>
      </c>
      <c r="Y40">
        <v>16</v>
      </c>
      <c r="Z40">
        <v>17</v>
      </c>
      <c r="AA40">
        <v>18</v>
      </c>
      <c r="AB40">
        <v>19</v>
      </c>
      <c r="AC40">
        <v>20</v>
      </c>
      <c r="AD40">
        <v>21</v>
      </c>
      <c r="AE40">
        <v>22</v>
      </c>
      <c r="AF40">
        <v>23</v>
      </c>
    </row>
    <row r="41" spans="3:44" x14ac:dyDescent="0.15">
      <c r="C41">
        <v>5</v>
      </c>
      <c r="V41">
        <v>9.9499999999999993</v>
      </c>
      <c r="X41" t="s">
        <v>25</v>
      </c>
      <c r="Y41">
        <v>76.849999999999994</v>
      </c>
      <c r="Z41">
        <v>84.9</v>
      </c>
      <c r="AA41">
        <v>93.09999999999998</v>
      </c>
      <c r="AB41">
        <v>94.6</v>
      </c>
      <c r="AC41">
        <v>85.45</v>
      </c>
      <c r="AD41">
        <v>69.849999999999994</v>
      </c>
      <c r="AE41">
        <v>53.650000000000006</v>
      </c>
      <c r="AF41">
        <v>39.75</v>
      </c>
    </row>
    <row r="42" spans="3:44" x14ac:dyDescent="0.15">
      <c r="C42">
        <v>6</v>
      </c>
      <c r="V42">
        <v>19.399999999999999</v>
      </c>
    </row>
    <row r="43" spans="3:44" x14ac:dyDescent="0.15">
      <c r="C43">
        <v>7</v>
      </c>
      <c r="V43">
        <v>44.300000000000004</v>
      </c>
    </row>
    <row r="44" spans="3:44" x14ac:dyDescent="0.15">
      <c r="C44">
        <v>8</v>
      </c>
      <c r="V44">
        <v>73.949999999999974</v>
      </c>
    </row>
    <row r="45" spans="3:44" x14ac:dyDescent="0.15">
      <c r="C45">
        <v>9</v>
      </c>
      <c r="V45">
        <v>89.649999999999991</v>
      </c>
    </row>
    <row r="46" spans="3:44" x14ac:dyDescent="0.15">
      <c r="C46">
        <v>10</v>
      </c>
      <c r="V46">
        <v>88.5</v>
      </c>
    </row>
    <row r="47" spans="3:44" x14ac:dyDescent="0.15">
      <c r="C47">
        <v>11</v>
      </c>
      <c r="V47">
        <v>80.299999999999983</v>
      </c>
    </row>
    <row r="48" spans="3:44" x14ac:dyDescent="0.15">
      <c r="C48">
        <v>12</v>
      </c>
      <c r="V48">
        <v>72.649999999999991</v>
      </c>
    </row>
    <row r="49" spans="3:22" x14ac:dyDescent="0.15">
      <c r="C49">
        <v>13</v>
      </c>
      <c r="V49">
        <v>68.95</v>
      </c>
    </row>
    <row r="50" spans="3:22" x14ac:dyDescent="0.15">
      <c r="C50">
        <v>14</v>
      </c>
      <c r="V50">
        <v>68.850000000000023</v>
      </c>
    </row>
    <row r="51" spans="3:22" x14ac:dyDescent="0.15">
      <c r="C51">
        <v>15</v>
      </c>
      <c r="V51">
        <v>71.650000000000006</v>
      </c>
    </row>
    <row r="52" spans="3:22" x14ac:dyDescent="0.15">
      <c r="C52">
        <v>16</v>
      </c>
      <c r="V52">
        <v>76.849999999999994</v>
      </c>
    </row>
    <row r="53" spans="3:22" x14ac:dyDescent="0.15">
      <c r="C53">
        <v>17</v>
      </c>
      <c r="V53">
        <v>84.9</v>
      </c>
    </row>
    <row r="54" spans="3:22" x14ac:dyDescent="0.15">
      <c r="C54">
        <v>18</v>
      </c>
      <c r="V54">
        <v>93.09999999999998</v>
      </c>
    </row>
    <row r="55" spans="3:22" x14ac:dyDescent="0.15">
      <c r="C55">
        <v>19</v>
      </c>
      <c r="V55">
        <v>94.6</v>
      </c>
    </row>
    <row r="56" spans="3:22" x14ac:dyDescent="0.15">
      <c r="C56">
        <v>20</v>
      </c>
      <c r="V56">
        <v>85.45</v>
      </c>
    </row>
    <row r="57" spans="3:22" x14ac:dyDescent="0.15">
      <c r="C57">
        <v>21</v>
      </c>
      <c r="V57">
        <v>69.849999999999994</v>
      </c>
    </row>
    <row r="58" spans="3:22" x14ac:dyDescent="0.15">
      <c r="C58">
        <v>22</v>
      </c>
      <c r="V58">
        <v>53.650000000000006</v>
      </c>
    </row>
    <row r="59" spans="3:22" x14ac:dyDescent="0.15">
      <c r="C59">
        <v>23</v>
      </c>
      <c r="V59">
        <v>39.75</v>
      </c>
    </row>
  </sheetData>
  <mergeCells count="87">
    <mergeCell ref="AG5:AG6"/>
    <mergeCell ref="AH5:AH6"/>
    <mergeCell ref="AI5:AI6"/>
    <mergeCell ref="AJ5:AJ6"/>
    <mergeCell ref="AK5:AK6"/>
    <mergeCell ref="AL3:AL4"/>
    <mergeCell ref="AM3:AM4"/>
    <mergeCell ref="AN3:AN4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L5:AL6"/>
    <mergeCell ref="AM5:AM6"/>
    <mergeCell ref="AN5:AN6"/>
    <mergeCell ref="W2:AE2"/>
    <mergeCell ref="AF2:AN2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B7:B30"/>
    <mergeCell ref="K5:K6"/>
    <mergeCell ref="L5:L6"/>
    <mergeCell ref="M5:M6"/>
    <mergeCell ref="N5:N6"/>
    <mergeCell ref="G5:G6"/>
    <mergeCell ref="H5:H6"/>
    <mergeCell ref="I5:I6"/>
    <mergeCell ref="J5:J6"/>
    <mergeCell ref="O3:O4"/>
    <mergeCell ref="L3:L4"/>
    <mergeCell ref="B5:C5"/>
    <mergeCell ref="B6:C6"/>
    <mergeCell ref="D5:D6"/>
    <mergeCell ref="E5:E6"/>
    <mergeCell ref="F5:F6"/>
    <mergeCell ref="N3:N4"/>
    <mergeCell ref="O5:O6"/>
    <mergeCell ref="P5:P6"/>
    <mergeCell ref="AT5:AT6"/>
    <mergeCell ref="U3:U4"/>
    <mergeCell ref="P3:P4"/>
    <mergeCell ref="Q3:Q4"/>
    <mergeCell ref="R3:R4"/>
    <mergeCell ref="Q5:Q6"/>
    <mergeCell ref="AR5:AR6"/>
    <mergeCell ref="R5:R6"/>
    <mergeCell ref="S5:S6"/>
    <mergeCell ref="T5:T6"/>
    <mergeCell ref="U5:U6"/>
    <mergeCell ref="AP5:AP6"/>
    <mergeCell ref="AO5:AO6"/>
    <mergeCell ref="AQ5:AQ6"/>
    <mergeCell ref="AK3:AK4"/>
    <mergeCell ref="B2:C2"/>
    <mergeCell ref="D2:L2"/>
    <mergeCell ref="M2:U2"/>
    <mergeCell ref="B3:C3"/>
    <mergeCell ref="B4:C4"/>
    <mergeCell ref="D3:D4"/>
    <mergeCell ref="E3:E4"/>
    <mergeCell ref="F3:F4"/>
    <mergeCell ref="G3:G4"/>
    <mergeCell ref="H3:H4"/>
    <mergeCell ref="S3:S4"/>
    <mergeCell ref="T3:T4"/>
    <mergeCell ref="I3:I4"/>
    <mergeCell ref="J3:J4"/>
    <mergeCell ref="K3:K4"/>
    <mergeCell ref="M3:M4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PowerSystem</dc:creator>
  <cp:lastModifiedBy>PowerSystem</cp:lastModifiedBy>
  <dcterms:created xsi:type="dcterms:W3CDTF">2021-08-24T08:37:30Z</dcterms:created>
  <dcterms:modified xsi:type="dcterms:W3CDTF">2022-02-17T03:15:57Z</dcterms:modified>
</cp:coreProperties>
</file>