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ICAS" sheetId="1" r:id="rId4"/>
    <sheet state="visible" name="AIRE Y RUIDO" sheetId="2" r:id="rId5"/>
    <sheet state="visible" name="AYR1.2" sheetId="3" r:id="rId6"/>
    <sheet state="visible" name="AGUA" sheetId="4" r:id="rId7"/>
    <sheet state="visible" name="RESIDUOS" sheetId="5" r:id="rId8"/>
    <sheet state="visible" name="RECNAT Y RIESGO" sheetId="6" r:id="rId9"/>
    <sheet state="visible" name="OTROS" sheetId="7" r:id="rId10"/>
    <sheet state="visible" name="% de Avance" sheetId="8" r:id="rId11"/>
  </sheets>
  <definedNames/>
  <calcPr/>
</workbook>
</file>

<file path=xl/sharedStrings.xml><?xml version="1.0" encoding="utf-8"?>
<sst xmlns="http://schemas.openxmlformats.org/spreadsheetml/2006/main" count="520" uniqueCount="351">
  <si>
    <t xml:space="preserve">  DOCUMENTACIÓN PARA PROCESO DE INFORME   DIAGNÓSTICO  y / ó  AUDITORIA AMBIENTAL</t>
  </si>
  <si>
    <t>FECHA DE REVISIÓN (SICMA):</t>
  </si>
  <si>
    <t>*NDA 1:</t>
  </si>
  <si>
    <t>Nivel de Desempeño Ambiental 1</t>
  </si>
  <si>
    <t>EMPRESA:</t>
  </si>
  <si>
    <t>*NDA 2:</t>
  </si>
  <si>
    <t>Nivel de Desempeño Ambiental 2 (mejora del desempeño)</t>
  </si>
  <si>
    <t>NOTA: Se marcará el campo en verde únicamente cuando la información se haya recibido en la Nube SICMA o por correo y se encuentre completa, aún y cuando se haya revisado durante los trabajos de campo</t>
  </si>
  <si>
    <t xml:space="preserve">Todos los registros deberán ser de los dos años anteriores y hasta la fecha de la Auditoría </t>
  </si>
  <si>
    <t>MATERIA</t>
  </si>
  <si>
    <t>ID+</t>
  </si>
  <si>
    <t>DOCUMENTO</t>
  </si>
  <si>
    <t>INDISPENSABLE SUBIR A LA NUBE PREVIO A LA AUDITORÍA</t>
  </si>
  <si>
    <t>AVANCE</t>
  </si>
  <si>
    <t>ARCHIVOS</t>
  </si>
  <si>
    <t>COMENTARIOS</t>
  </si>
  <si>
    <t>ENTREGADO</t>
  </si>
  <si>
    <t>PENDIENTE</t>
  </si>
  <si>
    <t>NA</t>
  </si>
  <si>
    <t>AIRE</t>
  </si>
  <si>
    <t>Licencia Ambiental Única o Licencia de funcionamiento (Actualizada)</t>
  </si>
  <si>
    <t>Cédula de operación (Últimos 2 años). Incluir constancia de recepción, respaldo y diagramas. Incluye reporte RETC</t>
  </si>
  <si>
    <t>Análisis de emisiones (Últimos 2 años y año actual si aplica)</t>
  </si>
  <si>
    <t>Acreditación de EMA y de Aprobación de PROFEPA del laboratorio que realiza los análisis</t>
  </si>
  <si>
    <t>RUIDO</t>
  </si>
  <si>
    <t>Estudios de ruido perimetral</t>
  </si>
  <si>
    <t>Acreditación de EMA del laboratorio que realiza los estudios</t>
  </si>
  <si>
    <t>Aprobación de PROFEPA del laboratorio que realiza los estudios (sólo si es de competencia federal en materia de emisiones)</t>
  </si>
  <si>
    <t>AGUA</t>
  </si>
  <si>
    <t>SOLO PARA ABASTECIMIENTO A TRAVES DE POZO PROFUNDO</t>
  </si>
  <si>
    <t>Titulo de Concesión (incluye evidencia de cumplimiento a los volumenes autorizados)</t>
  </si>
  <si>
    <t xml:space="preserve">SOLO PARA ABASTECIMIENTO A TRAVES DE LA RED MUNICIPAL </t>
  </si>
  <si>
    <t>Contrato de la red municipal</t>
  </si>
  <si>
    <t xml:space="preserve">SOLO PARA ABASTECIMIENTO A TRAVES DEL PARQUE INDUSTRIAL O TERCERO </t>
  </si>
  <si>
    <t>Contrato de Suministro entre la empresa y el Parque Industrial o tercero</t>
  </si>
  <si>
    <t>SOLO PARA DESCARGA DE AGUA EN CUERPO NATURAL RECEPTOR (Rios, Riego, lagos, etc)</t>
  </si>
  <si>
    <t>Titulo de concesion para descarga de agua (incluye evidencia de cumplimiento a los volumenes autorizados de descarga)</t>
  </si>
  <si>
    <t>Titulo de concesión de zona federal (Si aplica)</t>
  </si>
  <si>
    <t>SOLO PARA DESCARGA AL ALCANTARILLADO MUNICIPAL</t>
  </si>
  <si>
    <t>Permiso de descarga de aguas residuales (Actualizado)</t>
  </si>
  <si>
    <t>SOLO PARA DESCARGA AL PARQUE INDUSTRIAL O EMPRESA TRATADORA</t>
  </si>
  <si>
    <t>Contrato de servicios (descarga y tratamiento) entre la empresa y el Parque Industrial o tercero</t>
  </si>
  <si>
    <t>GENERAL</t>
  </si>
  <si>
    <t>Análisis de descarga de aguas residuales (Últimos 2 años y actual si aplica)</t>
  </si>
  <si>
    <t xml:space="preserve">Acreditación de EMA y Aprobación de CONAGUA del laboratorio que realiza los análisis  </t>
  </si>
  <si>
    <t>RESIDUOS PELIGROSOS</t>
  </si>
  <si>
    <t>Registro como empresa generadora de residuos peligrosos (Actualizado)</t>
  </si>
  <si>
    <t>Plan de manejo de residuos peligrosos (Aprobado y cumplimiento de condicionantes)</t>
  </si>
  <si>
    <t xml:space="preserve">Cédula de Operación Anual de los últimos 2 años (Grandes generadores), secciones 4.1, 4.2 y 4.4 llenadas correctamente y en su totalidad. Incluir constancia de recepción, respaldo y diagramas. </t>
  </si>
  <si>
    <t>Autorizaciones de las empresas que realizan todas las etapas de manejo de RPE: transporte, acopio, transporte 2 y destino final.</t>
  </si>
  <si>
    <t>Análisis de aceite dieléctrico (incluyendo BPCs), incluir la Acreditación de EMA y Aprobación de PROFEPA del laboratorio</t>
  </si>
  <si>
    <t>RESIDUOS DE MANEJO ESPECIAL</t>
  </si>
  <si>
    <t>Registro como generador de residuos de manejo especial y solidos urbanos actualizado (Resolutivo y cumplimiento de condicionantes)</t>
  </si>
  <si>
    <t>Registro del Plan de manejo de residuos urbanos y de manejo especial actualizado (Resolutivo y cumplimiento de condicionantes)</t>
  </si>
  <si>
    <t>Cédula de Operación Anual Estatal o Reporte de generación anual de residuos de manejo especial. Incluir acuse de ingreso y respaldo.</t>
  </si>
  <si>
    <t>Autorizaciones de las empresas que realizan todas las etapas de manejo de RME y RSU: transporte, acopio, transporte 2 y destino final.</t>
  </si>
  <si>
    <t>RECURSOS NATURALES</t>
  </si>
  <si>
    <t xml:space="preserve">Resolución de Impacto ambiental </t>
  </si>
  <si>
    <t>Documentación  referente al cumplimiento a las condicionantes de la autorización de Impacto. La capacidad instalada coincide con la LF o LAU? Se cumple con la capacidad instalada?</t>
  </si>
  <si>
    <t>RIESGO AMBIENTAL</t>
  </si>
  <si>
    <t>Dictamen de verificación de  Instalaciones de Gas Natural conforme a la NOM-002-SECRE-2010 y/o la NOM-003-SECRE-2010. Incluyendo la acreditación de la empresa que realizó la evaluación (Últimos dos años y actual si aplica).</t>
  </si>
  <si>
    <t xml:space="preserve">Registro de Medición de Tierras Físicas para Almacén de Sustancias Químicas, Residuos Peligrosos, Materia prima y Producto terminado  (áreas con sustancias con riesgo por uso de sustancias químicas inflamables) NOM-022-STPS-2015 (Últimos dos años y actual si aplica) Incluir atención a recomendaciones del Estudio. </t>
  </si>
  <si>
    <t>Dictámenes de operación de Instalaciones de almacenamento y uso de Gas L.P. conforme a la NOM-003-SEDG y/o la NOM-004-SEDG-2004. Incluir acreditación de la Unidad de Inspección que realizó los dictamenes (Últimos dos años y actual si aplica).</t>
  </si>
  <si>
    <t>Estudio de Riesgo Ambiental Federal (Constancia de Ingreso) y/o Estatal (Resolutivo y cumplimiento de condicionantes)</t>
  </si>
  <si>
    <t>Programa para la Prevención de Accidentes (PPA) y su dictamen. Incluir evidencia de implementación de actividades del PPA.</t>
  </si>
  <si>
    <t>Programa de Protección Civil y su dictamen o VoBo (Últimos dos años y actual)</t>
  </si>
  <si>
    <t>SUELO Y SUBSUELO</t>
  </si>
  <si>
    <t>Licencia y/o Constancia de uso de suelo</t>
  </si>
  <si>
    <t>Aviso de accidente de derrame (Si aplica)</t>
  </si>
  <si>
    <t>SISTEMA DE GESTIÓN AMBIENTAL</t>
  </si>
  <si>
    <t>Procedimiento de Identificación y Jerarquización de Aspectos Ambientales Significativos</t>
  </si>
  <si>
    <t>Resultado de evaluación de la Identificación y Jerarquización de Aspectos Ambientales Significativos (actualizado)</t>
  </si>
  <si>
    <t>Procedimiento y Matriz de cumplimiento legal ambiental</t>
  </si>
  <si>
    <t xml:space="preserve">EMPRESA: </t>
  </si>
  <si>
    <t>NDA</t>
  </si>
  <si>
    <t>No.</t>
  </si>
  <si>
    <t>Cumplimiento a condicionantes de la Licencia Ambiental Única o Licencia de Funcionamiento. La capacidad instalada coincide con la Autorización de Impacto?  Se cumple con la capacidad instalada?</t>
  </si>
  <si>
    <t>Inventario de volumenes de emisiones atmosféricas anuales y memorias de cálculo correspondientes (Últimos 2 años y actual)</t>
  </si>
  <si>
    <t>Validación de cumplimiento de las chimeneas con la NMX-AA-009-1993-SCFI Por la Auditada o Laboratorio 
(Ver pestaña AYR1.2)</t>
  </si>
  <si>
    <t>Bitácoras de operación de equipos que generan emisiones y equipos de control. Para equipos de calentamiendo indirecto deben cumplir con lo requerido en el punto 5.2 de la NOM-085-SEMARNAT-2011 (Últimos 2 años y actual)</t>
  </si>
  <si>
    <t>Programa de mantenimiento preventivo/correctivo de los equipos de generación de emisiones contaminantes y  equipos de control (Últimos 2 años y actual)</t>
  </si>
  <si>
    <t>Registros de cumplimiento al Programa de mantenimiento preventivo/correctivo de los equipos de generación de emisiones contaminantes y  equipos de control (Últimos 2 años y actual)</t>
  </si>
  <si>
    <t>Aviso a la Autoridad de paros programados o falla de equipos de control de emisiones atmosféricas</t>
  </si>
  <si>
    <t>Evidencia de Capacitación del personal que opera los equipos de generación de emisiones contaminantes y equipos de control (Últimos 2 años y actual)</t>
  </si>
  <si>
    <t>LISTA DE ASISTENCIA</t>
  </si>
  <si>
    <t>Certificados o comprobantes de verificación de vehículos utilitarios /  fuentes móviles (Últimos 2 años y actual)</t>
  </si>
  <si>
    <t>Pendiente estudios</t>
  </si>
  <si>
    <t>Estimación y/o medición de la suma anual de emisiones directas e indirectas de gases o compuestos de efecto invernadero para determinar aplicabilidad del RENE (Últimos 2 años)</t>
  </si>
  <si>
    <t>Complementar con la dimensión del patio</t>
  </si>
  <si>
    <t>Permiso para la combustión a cielo abierto</t>
  </si>
  <si>
    <t>Hoja de seguridad del gas refrigerante utilizado en proceso y/o servicios y listado de equipos o procesos en los que se utiliza</t>
  </si>
  <si>
    <t xml:space="preserve">Listado de los equipos o procesos en los que se utiliza </t>
  </si>
  <si>
    <t>Actividades de autorregulación para reducir las emisiones a la atmósfera</t>
  </si>
  <si>
    <t xml:space="preserve">Desarrollo de la Actividad </t>
  </si>
  <si>
    <t>Indicadores de desempeño ambiental específicos en materia de atmósfera que evidencie la mejora y estrategias de minimizacion de emisiones al aire</t>
  </si>
  <si>
    <t>Certificado de calibración del equipo que realiza la medición</t>
  </si>
  <si>
    <t xml:space="preserve">Indicadores de desempeño ambiental específicos en materia de ruido que evidencie la mejora </t>
  </si>
  <si>
    <t>Actividades de autorregulación (mejora del desempeño ambiental, indicadores particulares)</t>
  </si>
  <si>
    <t>Ducto o Chimenea</t>
  </si>
  <si>
    <t>Altura total (m)</t>
  </si>
  <si>
    <t>Distancia A (m)</t>
  </si>
  <si>
    <t>Distancia B (m)</t>
  </si>
  <si>
    <t>Diámetro interior o diámetro equivalente (m)</t>
  </si>
  <si>
    <t>Sección (Circular, Cuadrada, Rectangular, Otra)</t>
  </si>
  <si>
    <t>Plataforma de muestreo</t>
  </si>
  <si>
    <t>Puertos de muestreo</t>
  </si>
  <si>
    <t>Cumple</t>
  </si>
  <si>
    <t>Circular o Media luna</t>
  </si>
  <si>
    <t>Escalerilla de ascenso de alta seguridad de tipo marino y soporta una carga de 400 kg</t>
  </si>
  <si>
    <t>Contacto para suministro de la corriente eléctrica y protección para evitar cortos circuitos</t>
  </si>
  <si>
    <t>Iluminación y protección para evitar cortos circuitos</t>
  </si>
  <si>
    <t>Argolla a 2m del puerto de muestreo y en línea vertical</t>
  </si>
  <si>
    <t>Cantidad</t>
  </si>
  <si>
    <t>Ocho diámetros arriba de la última perturbación del flujo (Altura después de la última perturbación</t>
  </si>
  <si>
    <t>Altura de plataforma a puerto</t>
  </si>
  <si>
    <t>Dos diámetros a la salida del puerto (Altura de puerto a argolla y salida de chimenea)</t>
  </si>
  <si>
    <t>Nota: Los conductos de las operaciones y procesos industriales con diámetros internos, iguales o mayores a 30cm (11.81in) y sus equivalentes, deberán instalar plataformas y puertos para el muestreo de emisiones contaminantes. En caso contrario, no se requieren.</t>
  </si>
  <si>
    <t>Imágen de referencia (NMX-AA-009-1993-SCFI)</t>
  </si>
  <si>
    <t>INDISPENSABLE PARA LA CERTIFICACIÓN</t>
  </si>
  <si>
    <t>12CAM107307 (3 NORIAS)
12CAM107308 (9 NORIAS)</t>
  </si>
  <si>
    <t>Pago de derechos por consumo de agua (Últimos dos años y actual)</t>
  </si>
  <si>
    <t xml:space="preserve">PAGOS de los 2 PREDIOS: Enero-Marzo 2021, Abril-Junio 2021, Julio-Sep 2021 / Oct-Dic 2022 / 
PAGOS del Predio I: Enero-Marzo 2023 y Abril-Junio 2023
</t>
  </si>
  <si>
    <t xml:space="preserve">Bitácora de consumos de agua </t>
  </si>
  <si>
    <t>Revision</t>
  </si>
  <si>
    <t>Aviso de cambio de medidor (Si aplica)</t>
  </si>
  <si>
    <t>Análisis de la calidad del agua suministrada</t>
  </si>
  <si>
    <t>SOLO PARA ABASTECIMIENTO A TRAVES DE PIPAS</t>
  </si>
  <si>
    <t>Titulo de Concesión de la Empresa que abastece el agua</t>
  </si>
  <si>
    <t>Pago de derechos por consumo de agua (Últimos 2 años y actual)</t>
  </si>
  <si>
    <t xml:space="preserve">No. de medidor de agua. </t>
  </si>
  <si>
    <t>Evidencia de Cumplimiento a clausulas de Contrato de Suministro</t>
  </si>
  <si>
    <t>Comprobantes de pago por el servicio de suministro (Últimos 2 años y actual)</t>
  </si>
  <si>
    <t>Titulo de Concesión para extracción del Parque Industrial o tercero que abastece el agua y cumplimiento del titulo (volumen autorizado vs consumo y Declaraciones)</t>
  </si>
  <si>
    <t>Comprobantes de pago de derechos de descarga de aguas residuales (Últimos 2 años y actual)</t>
  </si>
  <si>
    <t>Condiciones particulares de descarga</t>
  </si>
  <si>
    <t>Bitácora de descarga de agua</t>
  </si>
  <si>
    <t>Informe anual a CONAGUA de análisis (Condición específica del Título de concesion para descarga de aguas residuales en cuerpos receptores)</t>
  </si>
  <si>
    <t>Informe bianual a CONAGUA de análisis  (Condición General 6, iniciso o del Título de concesion para descarga de aguas en cuerpos receptores)</t>
  </si>
  <si>
    <t>Aviso de descarga de agua por evento extraordinario (Si aplica)</t>
  </si>
  <si>
    <t>Evidencia de Cumplimiento a clausulas de Contrato de Servicios</t>
  </si>
  <si>
    <t>Comprobantes de pago por los servicios de descarga y tratamiento (Últimos 2 años y actual)</t>
  </si>
  <si>
    <t>Permiso de descarga de aguas residuales o Titulo de Descarga del Parque Industrial o Tercero</t>
  </si>
  <si>
    <t>Análisis de descarga de agua residual del Parque Industrial (posterior al tratamiento y de los últimos 2 años y actual si aplica)</t>
  </si>
  <si>
    <t xml:space="preserve">SIN DESCARGA </t>
  </si>
  <si>
    <t>Evidencia de la limpieza de fosas sépticas</t>
  </si>
  <si>
    <t>Evidencia de correcta disposicion de los residuos de la limpieza de la fosa</t>
  </si>
  <si>
    <t>Autorizacion de la empresa que realiza las limpiezas</t>
  </si>
  <si>
    <t>Contrato con la Empresa que realiza las limpiezas</t>
  </si>
  <si>
    <t>Volumen de Consumo de agua (Últimos 2 años y lo que va del actual)</t>
  </si>
  <si>
    <t>Revisar con las Bitacoras de CONAGUA</t>
  </si>
  <si>
    <t>Volumen de Descarga de agua (Últimos 2 años y lo que va del actual)</t>
  </si>
  <si>
    <t>Balance de agua en cuanto a consumo y descarga</t>
  </si>
  <si>
    <t>Relación de sistemas para el almacenamiento de agua y capacidad (Cisternas, tanques, etc.)</t>
  </si>
  <si>
    <t>Plano de drenajes</t>
  </si>
  <si>
    <t>Programa de mantenimiento a instalaciones hidráulicas (tuberías de suministro de agua, drenaje, sanitarios, regaderas, mingitorios, etc.) y evidencia de cumplimiento (Últimos 2 años y actual)</t>
  </si>
  <si>
    <t>Capacitación del personal  en materia de ahorro de agua u operación de PTAR (Últimos 2 años y actual)</t>
  </si>
  <si>
    <t>Tienen vigencia cada 2 años</t>
  </si>
  <si>
    <t>Falta Analisis 2021
Acuse y anexo en caso de estar inscrito al programa de la Nom-001-2021</t>
  </si>
  <si>
    <t xml:space="preserve">Diagrama de localización de colectores de grasas y aceites   </t>
  </si>
  <si>
    <t xml:space="preserve">Plano (Aceites) </t>
  </si>
  <si>
    <t>Programa  de mantenimiento y limpieza de colectores de grasas y aceites y evidencia de cumplimiento (Últimos 2 años y actual)</t>
  </si>
  <si>
    <t>Orden de trabajo (2021, 2022 y 2023)</t>
  </si>
  <si>
    <t>Descripción del proceso de acondicionamiento del agua para uso (Si aplica)</t>
  </si>
  <si>
    <t>Proceso y Diagrama de Tratamiento de aguas residuales</t>
  </si>
  <si>
    <t>Diagrama/Plano de PTAR</t>
  </si>
  <si>
    <t>Actas de inspección por parte de la CNA para la revisión de las condiciones particulares de descarga y evaluación del sitio de descarga. Últimos dos años</t>
  </si>
  <si>
    <t>Bitácora de operación de la PTAR (Ejemplos de últimos 2 años y actual)</t>
  </si>
  <si>
    <t>Programa de mantenimiento de la PTAR y evidencia de cumplimeinto (Ejemplos de últimos 2 años y actual)</t>
  </si>
  <si>
    <t>Análisis de peligrosidad (CRIT) a los lodos generados en PTAR (Últimos 2 años y actual si aplica), incluir acreditación de EMA y aprobación de PROFEPA del laboratorio</t>
  </si>
  <si>
    <t>En caso de utilizar/enviar los lodos de PTAR para mejoramiento de suelos/composta, análisis de NOM-004-SEMARNAT-2002</t>
  </si>
  <si>
    <t>Cantidad de agua reciclada (producción, áreas verdes y servicios)</t>
  </si>
  <si>
    <t xml:space="preserve">Indicadores de desempeño ambiental específicos en materia de agua que evidencie la mejora </t>
  </si>
  <si>
    <t>Declaración de su compromiso en la administración de los aspectos ambientales en materia de agua (Política Ambiental)</t>
  </si>
  <si>
    <t>ID</t>
  </si>
  <si>
    <t>Relación de las Fuentes de generación Cantidad, tipo y manejo (Últimos dos años y lo que va del año actual)</t>
  </si>
  <si>
    <t>bitácoras</t>
  </si>
  <si>
    <t>COA 2021 y 2022</t>
  </si>
  <si>
    <t>Bitácora de generación y almacenamiento de residuos peligrosos que cumplan con el artículo 71 del RLGPGIR (Últimos 2 años y actual)</t>
  </si>
  <si>
    <t>En validación de  trazabilidad,  actualizar bitácora 2023 hasta agosto</t>
  </si>
  <si>
    <t xml:space="preserve">Análisis de incompatibilidad de residuos </t>
  </si>
  <si>
    <t>Ok tabla de incompatibilidad</t>
  </si>
  <si>
    <t>Programa de mantenimiento al Almacén Temporal de RPE y evidencia de cumplimiento (Últimos 2 años y actual)</t>
  </si>
  <si>
    <t>Evidencia del resguardo de Bitácoras y Manifiestos por un periodo de 5 años. Mecanismo de control.</t>
  </si>
  <si>
    <t>Manifiestos de entrega, transporte y recepción (Últimos 2 años y actual)</t>
  </si>
  <si>
    <t>Ok manifiestos, pendiente de trazabilidad</t>
  </si>
  <si>
    <t>Comprobantes de recepción de los residuos peligrosos en el destino final, ya sean manifiestos o certificados (Últimos 2 años y actual)</t>
  </si>
  <si>
    <t>Prórrogas para el almacenamiento de residuos peligrosos en caso de haber requerido un periodo mayor a seis meses (Últimos dos años)</t>
  </si>
  <si>
    <t>¿se han solicitado prórrogas?</t>
  </si>
  <si>
    <t>Avisos de retorno en caso de enviar residuos peligrosos al extranjero (Últimos dos años y actual)</t>
  </si>
  <si>
    <t>¿Seretornan RP al extranjero?</t>
  </si>
  <si>
    <t>Planos de diseño y construcción del Almacén Temporal de Residuos Peligrosos</t>
  </si>
  <si>
    <t>ok plano y fotografías</t>
  </si>
  <si>
    <t/>
  </si>
  <si>
    <t>Análisis de residuos que hayan tenido que caracterizar por su CRETIB, incluir la Acreditación de EMA y Aprobación de PROFEPA del laboratorio</t>
  </si>
  <si>
    <t>¿se han caracterizado?</t>
  </si>
  <si>
    <t>Procedimiento interno para el manejo de RPE</t>
  </si>
  <si>
    <t>ok autorizaciones, pendiente validación de trazabilidad</t>
  </si>
  <si>
    <t xml:space="preserve">Seguro Ambiental, en caso de ser Gran Generador de Residuos Peligrosos </t>
  </si>
  <si>
    <t>¿Existen más hojas donde indique la cobertura ambiental?</t>
  </si>
  <si>
    <t>Programa de capacitación y evidencia  de cumplimiento en materia de residuos peligrosos (Últimos 2 años y actual)</t>
  </si>
  <si>
    <t>Programa de capacitación al personal que manejo los resiudos.ejemplos: Constancias, DC-3, listas de asistencia</t>
  </si>
  <si>
    <t>Programa de minimización de los residuos peligrosos</t>
  </si>
  <si>
    <t>Relación de transformadores (tipo de aceite, fecha de fabricación)</t>
  </si>
  <si>
    <t>ok relación transformadores</t>
  </si>
  <si>
    <t>Certificado o fotografía de las placas de los transformadores secos o libres de BPCs</t>
  </si>
  <si>
    <t>Pendiente fotografía de placas para identificación de transformadores</t>
  </si>
  <si>
    <t>ok análisis 2019,  pendiente Acreditación EMA y Aprobación PROFEPA</t>
  </si>
  <si>
    <t>Programa de mantenimiento de los transformadores y reportes de mantenimientos realizados desde el último análisis de aceite dieléctrico</t>
  </si>
  <si>
    <t>ok mantenimientos y programa</t>
  </si>
  <si>
    <t xml:space="preserve">Indicadores de desempeño ambiental específicos en materia de residuos peligrosos que evidencie la mejora </t>
  </si>
  <si>
    <t>¿cómo realizan el indicador?</t>
  </si>
  <si>
    <t>RESIDUOS DE MANEJO ESPECIAL Y SÓLIDOS URBANOS</t>
  </si>
  <si>
    <t xml:space="preserve">ok registro vigente </t>
  </si>
  <si>
    <t xml:space="preserve">
Registro del Plan de manejo de residuos urbanos y de manejo especial actualizado (Resolutivo y cumplimiento de condicionantes)</t>
  </si>
  <si>
    <t>Plan vigente (revisar cumplimiento de condicionantes)</t>
  </si>
  <si>
    <t>Bitácora de generación de residuos de manejo especial y solidos urbanos (Últimos 2 años y actual)</t>
  </si>
  <si>
    <t>Ok bitácoras (actualizar hasta agosto)</t>
  </si>
  <si>
    <t>Cédula de Operación Anual Estatal o Reporte de generación anual de residuos de manejo especial. 
Incluir acuse de ingreso y respaldo.</t>
  </si>
  <si>
    <t>reporte anual de generación presentado ante la autoridad</t>
  </si>
  <si>
    <t>Fuentes de generación Cantidad, tipo y manejo (Últimos dos años y lo que va del año actual)</t>
  </si>
  <si>
    <t>mismas de la bitácora, hacer la relación de áreas que generan el residuo</t>
  </si>
  <si>
    <t>Ok autorizaciones (pendiente de valicación de trazabilidad)</t>
  </si>
  <si>
    <t xml:space="preserve">Manifiestos de entrega, transporte y recepción (Últimos 2 años y actual) </t>
  </si>
  <si>
    <t>ok manifiestos (pendiente de validación de trazabilidad)</t>
  </si>
  <si>
    <t>Comprobantes de servicio de manejo o venta de RME y RSU, que evidencien la trazabilidad de cada residuo (Últimos 2 años y actual).</t>
  </si>
  <si>
    <t>ok manifiestos</t>
  </si>
  <si>
    <t>Procedimiento interno de segregación, manejo de residuos no peligrosos</t>
  </si>
  <si>
    <t>Ok procedimiento manejo de RME</t>
  </si>
  <si>
    <t>Programa de capacitación  y evidencia  de cumplimiento en materia de RME y RSU (Últimos 2 años y actual)</t>
  </si>
  <si>
    <t>pendiente Capacitación al personal 2021 y 2022 y programa de capacitación del 2021, 2022 y 2023</t>
  </si>
  <si>
    <t>Programa de minimización y reciclaje de residuos no peligrosos</t>
  </si>
  <si>
    <t xml:space="preserve">Indicadores de desempeño ambiental específicos en materia de residuos sólidos urbanos y de manejo especial que evidencie la mejora </t>
  </si>
  <si>
    <t>¿cómo realizan los indicadores?</t>
  </si>
  <si>
    <t>Todos los registros deberán ser de los dos años anteriores y hasta la fecha de la Auditoría.</t>
  </si>
  <si>
    <t>Procesos o actividades  que explotan recursos naturales  (ecosistemas o biodiversidad) tales como pezca, caza, construcción de caminos, brechas y puentes, etc.</t>
  </si>
  <si>
    <t>Reporte de tratamiento fito-sanitario de embalaje de madera, tarimas o para comercio internacional (ejemplos de últimos 2 años y actual) y Autorización del responsable del tratamiento</t>
  </si>
  <si>
    <t>FALTAN</t>
  </si>
  <si>
    <t>Certificados de reembarque forestal de las tarimas de madera (ejemplos de últimos 2 años y actual)</t>
  </si>
  <si>
    <t>PENDIENTE EJEMPLOS 2021</t>
  </si>
  <si>
    <t>OK 2023, Y 2022</t>
  </si>
  <si>
    <t>Facturas de compra de madera/tarimas (ejemplos de últimos 2 años y actual)</t>
  </si>
  <si>
    <t xml:space="preserve">En caso de tener especies enlistadas en la NOM-059-SEMARNAT-2010, presentar listado de especies y Autorización de la UMA. </t>
  </si>
  <si>
    <t>FALTA PROCEDIMIENTO DE MANEJO</t>
  </si>
  <si>
    <t>OK LISTADO, PENDIENTE PROCEDIMIENTO DE MANEJO</t>
  </si>
  <si>
    <t>PENDIENTE HOJA DE NOTIFICACION DE RECIBIDO</t>
  </si>
  <si>
    <t>OK REVISADA, PENDIENTE HOJA DE NOTIFICACION</t>
  </si>
  <si>
    <t>PENDIENTE OFICIO DE NOTIFICACIÓN A LA PROFEPA DE LA RESOLUCIÓN QUE SE OBTUVO</t>
  </si>
  <si>
    <t>OK 1ER REPORTE SEM DE CUMP DE T Y C</t>
  </si>
  <si>
    <t xml:space="preserve">Indicadores de desempeño ambiental específicos en materia de recursos naturales que evidencie la mejora </t>
  </si>
  <si>
    <t>RIESGO AMBIENTAL Y ATENCIÓN A EMERGENCIAS AMBIENTALES</t>
  </si>
  <si>
    <t>Listado de sustancias químicas utilizadas en todas las áreas, que indique cantidad máxima de almacenamiento, tipo de contenedor y Hojas de Datos de Seguridad.</t>
  </si>
  <si>
    <t>ESTUDIO NOM 005</t>
  </si>
  <si>
    <t>Listado de Tanques de Almacenamiento de Sustancias Químicas (Capacidad de almacenamiento )</t>
  </si>
  <si>
    <t xml:space="preserve">Pruebas de espesores y radiografiado de tanques de almacenamiento de sustancias peligrosas (Si aplica) </t>
  </si>
  <si>
    <t>Programa y evidencias de mantenimiento de tuberías, diques y  tanques de almacenamiento de materiales peligrosos (últimos 2 años y actual).</t>
  </si>
  <si>
    <t>REVISADO</t>
  </si>
  <si>
    <t>Programa y evidencia de mantenimiento de almacenes de materiales peligrosos. Incluye condiciones del suelo (Últimos dos años y actual).</t>
  </si>
  <si>
    <t>OK</t>
  </si>
  <si>
    <t xml:space="preserve">Listado de recipientes sujetos a presión (No. de construcción, capacidad, condiciones de operación, localización). </t>
  </si>
  <si>
    <t>Autorización STPS de tanques sujetos a presión que manejen sustancias peligrosas</t>
  </si>
  <si>
    <t>FALTA EL RESTO DE AUTORIZACIONES STPS</t>
  </si>
  <si>
    <t>EN EN LISTADO HAY APROXIMADAMENTE 30 RSP CATEGORIA III, PERO SOLO NOS COMPARTIERON AUTORIZACION STPS DE 8</t>
  </si>
  <si>
    <t>Si los RSP contienen sustancias peligrosas: Calibración de válvulas de seguridad, bitácoras de operación y mantenimiento y los Dictamenes emitidos por una UV.</t>
  </si>
  <si>
    <t>REVISADO 2021, 2022, 2023</t>
  </si>
  <si>
    <t>Calibración de equipos de Medición de Tierras Fisicas y/o Acreditación de Unidad de Verificación que realizó las mediciones conforme a NOM-022-STPS-2015 (Últimos dos años y actual si aplica)</t>
  </si>
  <si>
    <t>OK 2021, 2022, 20023</t>
  </si>
  <si>
    <t xml:space="preserve">Estudio de riesgo potencial de sustancias químicas conforme a la NOM-005-STPS-1998 (actualizado). Incluir atención a recomendaciones del Estudio. </t>
  </si>
  <si>
    <t>Procedimiento de carga y descarga de sustancias peligrosas y/o combustibles</t>
  </si>
  <si>
    <t>CARGA DE DIESEL A SOLDADORAS</t>
  </si>
  <si>
    <t>Registros de capacitación en materia de riesgo ambiental (Manejo de sustancias químicas, Colores e identificación, Sistema Globalmente Armonizado, Señalización, NOM-018-STPS-2015, etc.) (Últimos dos años y actual)</t>
  </si>
  <si>
    <t xml:space="preserve">Estudio de riesgo por incendio conforme a la NOM-002-STPS-2010 y/o su dictamen por la autoridad correspondiente. Incluir atención a recomendaciones del Estudio. </t>
  </si>
  <si>
    <t>RECIBIDO, CARP 27</t>
  </si>
  <si>
    <t>RECIBIDO CARP 27, EN REVISION MEDIDAS DE CUMP</t>
  </si>
  <si>
    <t>Seguro ambiental en caso de realizar Actividades Altamente Riesgosas</t>
  </si>
  <si>
    <t>ESPECIFICAR SI SE INCLUYE LA INSTALACION DEL KM 10.5 EN LA POLIZA DE SEGURO, YA QUE NO APARECE EN LAS INSTALACIONES ASEGURADAS</t>
  </si>
  <si>
    <t>NO SE HA SUBIDO</t>
  </si>
  <si>
    <t>REVISADO 2023, 2022, 2021</t>
  </si>
  <si>
    <t>Procedimiento para la atención de fuga de materiales peligrosos y/o combustibles</t>
  </si>
  <si>
    <t>Procedimiento para la atención de derrame de materiales peligrosos y/o combustibles</t>
  </si>
  <si>
    <t>Procedimiento para la atención de incendio y/o explosión.</t>
  </si>
  <si>
    <t>FALTA SUBIR</t>
  </si>
  <si>
    <t>Registros y listas de verificación de carga y descarga de sustancias peligrosas (Últimos 2 años y actual)</t>
  </si>
  <si>
    <t>Programa anual de revisión a las instalaciones eléctricas de las áreas del centro de trabajo y evidencias de la revisión (Últimos 2 años y actual)</t>
  </si>
  <si>
    <t>Registros de revisión/mantenimiento de las instalaciones de gas licuado de petróleo y/o natural (Últimos 2 años y actual)</t>
  </si>
  <si>
    <t>Cálculo del volumen total de gas natural o gas L.P. que fluye por las tuberías.</t>
  </si>
  <si>
    <t>Registros de verificación/mantenimiento de extintores, raisers,  hidrantes (Últimos dos años y actual)</t>
  </si>
  <si>
    <t>OK EXTINTORES</t>
  </si>
  <si>
    <t xml:space="preserve">Listado de equipos de atención de emergencias (derrames, fugas, explosiones) </t>
  </si>
  <si>
    <t>Registro de mantenimiento de equipos para atención de fugas y derrames (Últimos dos años y actual)</t>
  </si>
  <si>
    <t>OK KIT VS DERRAMES</t>
  </si>
  <si>
    <t>Registros de mantenimiento de Bombas contra incendio (jockey, diesel, eléctrica), indicar cuántas se tienen (Últimos dos años y actual)</t>
  </si>
  <si>
    <t>Registros de verificación/mantenimiento de alarmas y detectores (Últimos 2 años y actual)</t>
  </si>
  <si>
    <t>Plano de localización de sistemas de emergencia que incluya los puntos indicados en el 5.2 de la NOM-002-STPS-2010</t>
  </si>
  <si>
    <t>Acreditación al Sistema de Administración y Seguridad en el trabajo otorgada por Secretaría de Trabajo y Previsión Social (en caso de estar suscrito al Programa de autogestión de la STPS)</t>
  </si>
  <si>
    <t>En caso de tener Actividades Altamente Riesgosas, escenarios y reportes de simulacros de la sustancia altamente riesgosa, conforme a ERA/PPA, incluir evidencia de atención de recomendaciones de reportes (Últimos dos años y actual si aplica).</t>
  </si>
  <si>
    <t>NO SE TIENE EVIDENCIA DE SIMULACROS DE EMERGENCIAS RELACIONADAS CON ACETILENO, QUE ES LA PRINCIPAL SUSTANCIA DEL PPA</t>
  </si>
  <si>
    <t>En caso de ser grado de riesgo de incendio ALTO, escenarios y reportes de 2 simulacros de incendio anuales, incluir evidencia de atención de recomendaciones de reportes  (Últimos dos años y actual si aplica).</t>
  </si>
  <si>
    <t>FALTA EVIDENCIA DE ATENCION A RECOMENDACIONES DEL SIMULACRO MARZO 2022, QUE YA SE HAYAN REALIZADO</t>
  </si>
  <si>
    <t>RECIBIDOS 2021, 2022, PROGRAMA 2023</t>
  </si>
  <si>
    <t>Capacitación de brigadistas con base en la NOM-002-STPS-2010, (respuesta a emergencias, primeros auxilios, manejo de extintores, incendio, etc.) (Últimos dos años y actual)</t>
  </si>
  <si>
    <t>OK INCENDIO, PENDIENTES LAS OTRAS BRIGADAS</t>
  </si>
  <si>
    <t>Evidencia de la evaluación y mejora continua de las acciones o medidas establecidas en la administración del riesgo ambiental (Actividades de autorregulación)</t>
  </si>
  <si>
    <t>GENERALES</t>
  </si>
  <si>
    <t>1,2</t>
  </si>
  <si>
    <t>F-SAC-15-01 INFO PLAN</t>
  </si>
  <si>
    <t>Producción Anual por producto (últimos 2 años y lo que va del año actual)</t>
  </si>
  <si>
    <t>Número de empleados adminsitrativos y operativos (últimos 2 años y actual)</t>
  </si>
  <si>
    <t>ok número de empleados</t>
  </si>
  <si>
    <t>Listado de materias primas y consumo anual (Últimos dos años).</t>
  </si>
  <si>
    <t>pendiente consumibles químicos 2023</t>
  </si>
  <si>
    <t>En caso de ser Refrendo, historial de Certificado de Industrial Limpia: fecha de expedición de certificados anteriores</t>
  </si>
  <si>
    <t xml:space="preserve">En caso de ser Refrendo, último Certificado de Industria Limpia (acuse de recibido) </t>
  </si>
  <si>
    <t>Ok acuse 2018</t>
  </si>
  <si>
    <t>SUELO</t>
  </si>
  <si>
    <t>Ok licencias</t>
  </si>
  <si>
    <t>Programa de remediación (Si aplica)</t>
  </si>
  <si>
    <t>Procedimiento o Plan de emergencias para derrames, infiltraciones, descargas o vertidos accidentales de
materiales peligrosos o residuos peligrosos.</t>
  </si>
  <si>
    <t xml:space="preserve">Ok procedimiento de derrames </t>
  </si>
  <si>
    <t xml:space="preserve">Bitácora de generación de residuos de la remediación </t>
  </si>
  <si>
    <t xml:space="preserve">Estudio de evaluación de riesgo ambiental, por contaminación de suelo. </t>
  </si>
  <si>
    <t>Acreditación del laboratorio que realiza los análisis.</t>
  </si>
  <si>
    <t xml:space="preserve">Indicadores de desempeño ambiental específicos en materia de suelo que evidencie la mejora </t>
  </si>
  <si>
    <t>ENERGÍA</t>
  </si>
  <si>
    <t>Registro de consumos de energía eléctrica y de combustibles en la instalación (Últimos 2 años y lo que va del año actual)</t>
  </si>
  <si>
    <t xml:space="preserve">Registro por nivel de área de los consumos de energía eléctrica y de combustibles por área equipo, forma, fuente y tipo de energía, consumo y eficiencia. </t>
  </si>
  <si>
    <t>Proyectos para disminuir el consumo de energía eléctrica y combustibles o evitar pérdidas energéticas. Incluir evidencia de implementación en los últimos dos años y resultados obtenidos medibles si aplica.</t>
  </si>
  <si>
    <t>AMPLIAR DESCRIPCION</t>
  </si>
  <si>
    <t>Programas o equipos de sensibilización  para el ahorro y consumo eficiente de energía y consumo de combustible</t>
  </si>
  <si>
    <t>Programas de cogeneración de energía</t>
  </si>
  <si>
    <t>Programas de uso de energía renovable</t>
  </si>
  <si>
    <t>PANELES SOLARES, AMPLIAR</t>
  </si>
  <si>
    <t>Capacitación en sensibilización  para el ahorro y consumo eficiente de energía y consumo de combustible (Ultimos 2 años)</t>
  </si>
  <si>
    <t xml:space="preserve">Indicadores de desempeño ambiental específicos en materia de energía que evidencie la mejora </t>
  </si>
  <si>
    <t>Evidencia de implementación de las acciones declaradas para la administración de los aspectos ambientales en materia de energía</t>
  </si>
  <si>
    <t>Sistema de gestión o administración ambiental: Listado de Procedimientos  del sistema</t>
  </si>
  <si>
    <t>Ok listado de procedimientos</t>
  </si>
  <si>
    <t>Política Ambiental</t>
  </si>
  <si>
    <t>Objetivos y metas (orientados a mantener o mejorar su desempeño ambiental)</t>
  </si>
  <si>
    <t>actualizar las resultados, ya que su última actualización es del  01 de marzo del 2022</t>
  </si>
  <si>
    <t>Programa de Capacitación Ambiental (Últimos 2 años y actual)</t>
  </si>
  <si>
    <t>Certificado de ISO 14001:2015 vigente</t>
  </si>
  <si>
    <t>RUBRO</t>
  </si>
  <si>
    <t>REQUERIDOS TOTALES</t>
  </si>
  <si>
    <t>REQUERIMIENTOS APLICABLES</t>
  </si>
  <si>
    <t>TOTAL</t>
  </si>
  <si>
    <t>RPE</t>
  </si>
  <si>
    <t>RME Y RSU</t>
  </si>
  <si>
    <t>RECNAT</t>
  </si>
  <si>
    <t>ENERGIA</t>
  </si>
  <si>
    <t>RIESGO</t>
  </si>
  <si>
    <t>SGA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</si>
</sst>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23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3.0"/>
      <color rgb="FF244061"/>
      <name val="Arial"/>
    </font>
    <font/>
    <font>
      <b/>
      <sz val="11.0"/>
      <color rgb="FF244061"/>
      <name val="Arial"/>
    </font>
    <font>
      <b/>
      <sz val="10.0"/>
      <color rgb="FF244061"/>
      <name val="Arial"/>
    </font>
    <font>
      <sz val="10.0"/>
      <color rgb="FF244061"/>
      <name val="Arial"/>
    </font>
    <font>
      <b/>
      <sz val="9.0"/>
      <color rgb="FF365F91"/>
      <name val="Arial"/>
    </font>
    <font>
      <b/>
      <sz val="9.0"/>
      <color theme="1"/>
      <name val="Arial"/>
    </font>
    <font>
      <b/>
      <sz val="9.0"/>
      <color rgb="FF336699"/>
      <name val="Arial"/>
    </font>
    <font>
      <b/>
      <sz val="9.0"/>
      <color theme="0"/>
      <name val="Arial"/>
    </font>
    <font>
      <sz val="9.0"/>
      <color theme="1"/>
      <name val="Arial"/>
    </font>
    <font>
      <sz val="9.0"/>
      <color rgb="FF17365D"/>
      <name val="Arial"/>
    </font>
    <font>
      <b/>
      <sz val="9.0"/>
      <color rgb="FF1E4E79"/>
      <name val="Arial"/>
    </font>
    <font>
      <sz val="9.0"/>
      <color rgb="FF1F3864"/>
      <name val="Arial"/>
    </font>
    <font>
      <sz val="9.0"/>
      <color theme="0"/>
      <name val="Arial"/>
    </font>
    <font>
      <b/>
      <sz val="8.0"/>
      <color rgb="FF000000"/>
      <name val="Arial"/>
    </font>
    <font>
      <sz val="11.0"/>
      <color theme="1"/>
      <name val="Calibri"/>
    </font>
    <font>
      <sz val="8.0"/>
      <color theme="1"/>
      <name val="Arial"/>
    </font>
    <font>
      <b/>
      <sz val="10.0"/>
      <color theme="1"/>
      <name val="Arial"/>
    </font>
    <font>
      <b/>
      <sz val="11.0"/>
      <color theme="1"/>
      <name val="Calibri"/>
    </font>
    <font>
      <sz val="9.0"/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525252"/>
        <bgColor rgb="FF525252"/>
      </patternFill>
    </fill>
    <fill>
      <patternFill patternType="solid">
        <fgColor rgb="FF528CC6"/>
        <bgColor rgb="FF528CC6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</fills>
  <borders count="156">
    <border/>
    <border>
      <left style="double">
        <color rgb="FF2E75B5"/>
      </left>
      <top style="double">
        <color rgb="FF2E75B5"/>
      </top>
    </border>
    <border>
      <top style="double">
        <color rgb="FF2E75B5"/>
      </top>
    </border>
    <border>
      <right style="double">
        <color rgb="FF2E75B5"/>
      </right>
      <top style="double">
        <color rgb="FF2E75B5"/>
      </top>
    </border>
    <border>
      <left style="double">
        <color rgb="FF2E75B5"/>
      </left>
    </border>
    <border>
      <right style="double">
        <color rgb="FF2E75B5"/>
      </right>
    </border>
    <border>
      <bottom style="hair">
        <color rgb="FF336699"/>
      </bottom>
    </border>
    <border>
      <left style="hair">
        <color rgb="FF336699"/>
      </left>
      <right/>
      <top style="hair">
        <color rgb="FF336699"/>
      </top>
      <bottom/>
    </border>
    <border>
      <left/>
      <top/>
      <bottom/>
    </border>
    <border>
      <right/>
      <top/>
      <bottom/>
    </border>
    <border>
      <left style="hair">
        <color rgb="FF336699"/>
      </left>
      <right style="double">
        <color rgb="FF2E75B5"/>
      </right>
    </border>
    <border>
      <right style="hair">
        <color rgb="FF336699"/>
      </right>
    </border>
    <border>
      <left style="hair">
        <color rgb="FF336699"/>
      </left>
      <right/>
      <top/>
      <bottom/>
    </border>
    <border>
      <left/>
      <top/>
      <bottom style="hair">
        <color rgb="FF336699"/>
      </bottom>
    </border>
    <border>
      <right/>
      <top/>
      <bottom style="hair">
        <color rgb="FF336699"/>
      </bottom>
    </border>
    <border>
      <left style="double">
        <color rgb="FF2E75B5"/>
      </left>
      <bottom style="double">
        <color rgb="FF2E75B5"/>
      </bottom>
    </border>
    <border>
      <bottom style="double">
        <color rgb="FF2E75B5"/>
      </bottom>
    </border>
    <border>
      <top style="hair">
        <color rgb="FF44546A"/>
      </top>
      <bottom style="double">
        <color rgb="FF2E75B5"/>
      </bottom>
    </border>
    <border>
      <right style="double">
        <color rgb="FF2E75B5"/>
      </right>
      <bottom style="double">
        <color rgb="FF2E75B5"/>
      </bottom>
    </border>
    <border>
      <left style="double">
        <color rgb="FF44546A"/>
      </left>
    </border>
    <border>
      <left style="medium">
        <color rgb="FF376FA7"/>
      </left>
      <right style="medium">
        <color rgb="FF336699"/>
      </right>
      <top style="medium">
        <color rgb="FF376FA7"/>
      </top>
    </border>
    <border>
      <left style="medium">
        <color rgb="FF336699"/>
      </left>
      <right style="medium">
        <color rgb="FF336699"/>
      </right>
      <top style="medium">
        <color rgb="FF376FA7"/>
      </top>
    </border>
    <border>
      <left style="medium">
        <color rgb="FF336699"/>
      </left>
      <top style="medium">
        <color rgb="FF376FA7"/>
      </top>
      <bottom style="medium">
        <color rgb="FF336699"/>
      </bottom>
    </border>
    <border>
      <top style="medium">
        <color rgb="FF376FA7"/>
      </top>
      <bottom style="medium">
        <color rgb="FF336699"/>
      </bottom>
    </border>
    <border>
      <right style="medium">
        <color rgb="FF336699"/>
      </right>
      <top style="medium">
        <color rgb="FF376FA7"/>
      </top>
      <bottom style="medium">
        <color rgb="FF336699"/>
      </bottom>
    </border>
    <border>
      <left style="medium">
        <color rgb="FF336699"/>
      </left>
      <right style="medium">
        <color rgb="FF376FA7"/>
      </right>
      <top style="medium">
        <color rgb="FF376FA7"/>
      </top>
    </border>
    <border>
      <left style="medium">
        <color rgb="FF376FA7"/>
      </left>
      <right style="medium">
        <color rgb="FF336699"/>
      </right>
      <bottom style="medium">
        <color rgb="FF336699"/>
      </bottom>
    </border>
    <border>
      <left style="medium">
        <color rgb="FF336699"/>
      </left>
      <right style="medium">
        <color rgb="FF336699"/>
      </right>
      <bottom style="medium">
        <color rgb="FF336699"/>
      </bottom>
    </border>
    <border>
      <left style="medium">
        <color rgb="FF336699"/>
      </left>
      <right style="medium">
        <color rgb="FF336699"/>
      </right>
      <top style="medium">
        <color rgb="FF336699"/>
      </top>
      <bottom style="medium">
        <color rgb="FF336699"/>
      </bottom>
    </border>
    <border>
      <left style="medium">
        <color rgb="FF336699"/>
      </left>
      <right style="medium">
        <color rgb="FF376FA7"/>
      </right>
      <bottom style="medium">
        <color rgb="FF336699"/>
      </bottom>
    </border>
    <border>
      <left style="medium">
        <color rgb="FF376FA7"/>
      </left>
      <right/>
      <top style="medium">
        <color rgb="FF336699"/>
      </top>
    </border>
    <border>
      <left style="medium">
        <color rgb="FF336699"/>
      </left>
      <right style="hair">
        <color rgb="FF336699"/>
      </right>
      <top style="medium">
        <color rgb="FF336699"/>
      </top>
      <bottom style="hair">
        <color rgb="FF336699"/>
      </bottom>
    </border>
    <border>
      <left style="hair">
        <color rgb="FF336699"/>
      </left>
      <right style="hair">
        <color rgb="FF336699"/>
      </right>
      <top style="medium">
        <color rgb="FF336699"/>
      </top>
      <bottom style="hair">
        <color rgb="FF336699"/>
      </bottom>
    </border>
    <border>
      <left style="hair">
        <color rgb="FF336699"/>
      </left>
      <right style="medium">
        <color rgb="FF376FA7"/>
      </right>
      <top style="medium">
        <color rgb="FF336699"/>
      </top>
      <bottom style="hair">
        <color rgb="FF336699"/>
      </bottom>
    </border>
    <border>
      <left style="medium">
        <color rgb="FF376FA7"/>
      </left>
      <right/>
    </border>
    <border>
      <left style="medium">
        <color rgb="FF336699"/>
      </left>
      <right style="hair">
        <color rgb="FF336699"/>
      </right>
      <top style="hair">
        <color rgb="FF336699"/>
      </top>
      <bottom style="hair">
        <color rgb="FF336699"/>
      </bottom>
    </border>
    <border>
      <left style="hair">
        <color rgb="FF336699"/>
      </left>
      <right style="hair">
        <color rgb="FF336699"/>
      </right>
      <top style="hair">
        <color rgb="FF336699"/>
      </top>
      <bottom style="hair">
        <color rgb="FF336699"/>
      </bottom>
    </border>
    <border>
      <left style="hair">
        <color rgb="FF336699"/>
      </left>
      <right style="medium">
        <color rgb="FF376FA7"/>
      </right>
      <top style="hair">
        <color rgb="FF336699"/>
      </top>
      <bottom style="hair">
        <color rgb="FF336699"/>
      </bottom>
    </border>
    <border>
      <left style="medium">
        <color rgb="FF376FA7"/>
      </left>
      <right/>
      <bottom/>
    </border>
    <border>
      <left style="medium">
        <color rgb="FF376FA7"/>
      </left>
      <right/>
      <top/>
      <bottom/>
    </border>
    <border>
      <left style="medium">
        <color rgb="FF376FA7"/>
      </left>
      <right style="medium">
        <color rgb="FF336699"/>
      </right>
      <top style="medium">
        <color rgb="FF336699"/>
      </top>
    </border>
    <border>
      <left/>
      <right style="hair">
        <color rgb="FF336699"/>
      </right>
      <top style="medium">
        <color rgb="FF336699"/>
      </top>
      <bottom style="hair">
        <color rgb="FF336699"/>
      </bottom>
    </border>
    <border>
      <left style="hair">
        <color rgb="FF336699"/>
      </left>
      <right style="medium">
        <color rgb="FF336699"/>
      </right>
      <top style="medium">
        <color rgb="FF336699"/>
      </top>
      <bottom style="hair">
        <color rgb="FF336699"/>
      </bottom>
    </border>
    <border>
      <left style="medium">
        <color rgb="FF376FA7"/>
      </left>
      <right style="medium">
        <color rgb="FF336699"/>
      </right>
    </border>
    <border>
      <left style="medium">
        <color rgb="FF336699"/>
      </left>
      <right style="hair">
        <color rgb="FF336699"/>
      </right>
      <top/>
      <bottom style="hair">
        <color rgb="FF336699"/>
      </bottom>
    </border>
    <border>
      <left style="medium">
        <color rgb="FF336699"/>
      </left>
      <right style="hair">
        <color rgb="FF336699"/>
      </right>
      <top style="hair">
        <color rgb="FF336699"/>
      </top>
      <bottom/>
    </border>
    <border>
      <left style="hair">
        <color rgb="FF336699"/>
      </left>
      <right style="hair">
        <color rgb="FF336699"/>
      </right>
      <top style="hair">
        <color rgb="FF336699"/>
      </top>
    </border>
    <border>
      <left style="hair">
        <color rgb="FF336699"/>
      </left>
      <right style="medium">
        <color rgb="FF376FA7"/>
      </right>
      <bottom style="hair">
        <color rgb="FF336699"/>
      </bottom>
    </border>
    <border>
      <left style="medium">
        <color rgb="FF376FA7"/>
      </left>
      <right style="medium">
        <color rgb="FF336699"/>
      </right>
      <bottom/>
    </border>
    <border>
      <left style="medium">
        <color rgb="FF336699"/>
      </left>
      <right style="hair">
        <color rgb="FF336699"/>
      </right>
      <top/>
      <bottom/>
    </border>
    <border>
      <left style="medium">
        <color rgb="FF336699"/>
      </left>
      <right style="hair">
        <color rgb="FF336699"/>
      </right>
      <top style="hair">
        <color rgb="FF336699"/>
      </top>
    </border>
    <border>
      <left style="hair">
        <color rgb="FF336699"/>
      </left>
      <right style="medium">
        <color rgb="FF376FA7"/>
      </right>
    </border>
    <border>
      <left style="medium">
        <color rgb="FF336699"/>
      </left>
      <right style="medium">
        <color rgb="FF336699"/>
      </right>
      <top style="medium">
        <color rgb="FF336699"/>
      </top>
    </border>
    <border>
      <left style="medium">
        <color rgb="FF336699"/>
      </left>
      <top style="medium">
        <color rgb="FF336699"/>
      </top>
      <bottom style="hair">
        <color rgb="FF336699"/>
      </bottom>
    </border>
    <border>
      <top style="medium">
        <color rgb="FF336699"/>
      </top>
      <bottom style="hair">
        <color rgb="FF336699"/>
      </bottom>
    </border>
    <border>
      <right style="medium">
        <color rgb="FF336699"/>
      </right>
      <top style="medium">
        <color rgb="FF336699"/>
      </top>
      <bottom style="hair">
        <color rgb="FF336699"/>
      </bottom>
    </border>
    <border>
      <left style="medium">
        <color rgb="FF336699"/>
      </left>
      <right style="medium">
        <color rgb="FF336699"/>
      </right>
    </border>
    <border>
      <left style="medium">
        <color rgb="FF336699"/>
      </left>
      <right style="hair">
        <color rgb="FF336699"/>
      </right>
      <bottom style="hair">
        <color rgb="FF336699"/>
      </bottom>
    </border>
    <border>
      <left style="hair">
        <color rgb="FF336699"/>
      </left>
      <right style="hair">
        <color rgb="FF336699"/>
      </right>
      <bottom style="hair">
        <color rgb="FF336699"/>
      </bottom>
    </border>
    <border>
      <left style="hair">
        <color rgb="FF336699"/>
      </left>
      <right style="medium">
        <color rgb="FF336699"/>
      </right>
      <bottom style="hair">
        <color rgb="FF336699"/>
      </bottom>
    </border>
    <border>
      <left style="hair">
        <color rgb="FF336699"/>
      </left>
      <right style="medium">
        <color rgb="FF336699"/>
      </right>
      <top style="hair">
        <color rgb="FF336699"/>
      </top>
      <bottom style="hair">
        <color rgb="FF336699"/>
      </bottom>
    </border>
    <border>
      <left style="medium">
        <color rgb="FF336699"/>
      </left>
      <right style="medium">
        <color rgb="FF336699"/>
      </right>
      <top style="hair">
        <color rgb="FF336699"/>
      </top>
      <bottom style="medium">
        <color rgb="FF336699"/>
      </bottom>
    </border>
    <border>
      <left style="medium">
        <color rgb="FF336699"/>
      </left>
      <right style="hair">
        <color rgb="FF336699"/>
      </right>
      <top style="hair">
        <color rgb="FF336699"/>
      </top>
      <bottom style="medium">
        <color rgb="FF336699"/>
      </bottom>
    </border>
    <border>
      <left style="hair">
        <color rgb="FF336699"/>
      </left>
      <right style="hair">
        <color rgb="FF336699"/>
      </right>
      <top style="hair">
        <color rgb="FF336699"/>
      </top>
      <bottom style="medium">
        <color rgb="FF336699"/>
      </bottom>
    </border>
    <border>
      <left style="hair">
        <color rgb="FF336699"/>
      </left>
      <right style="medium">
        <color rgb="FF336699"/>
      </right>
      <top style="hair">
        <color rgb="FF336699"/>
      </top>
      <bottom style="medium">
        <color rgb="FF336699"/>
      </bottom>
    </border>
    <border>
      <left style="medium">
        <color rgb="FF376FA7"/>
      </left>
      <right style="medium">
        <color rgb="FF336699"/>
      </right>
      <top/>
    </border>
    <border>
      <left style="medium">
        <color rgb="FF336699"/>
      </left>
      <right style="medium">
        <color rgb="FF336699"/>
      </right>
      <top/>
      <bottom style="hair">
        <color rgb="FF336699"/>
      </bottom>
    </border>
    <border>
      <left style="hair">
        <color rgb="FF336699"/>
      </left>
      <right style="medium">
        <color rgb="FF336699"/>
      </right>
      <top style="hair">
        <color rgb="FF336699"/>
      </top>
    </border>
    <border>
      <left style="hair">
        <color rgb="FF336699"/>
      </left>
      <right style="hair">
        <color rgb="FF336699"/>
      </right>
      <bottom style="medium">
        <color rgb="FF336699"/>
      </bottom>
    </border>
    <border>
      <left style="hair">
        <color rgb="FF336699"/>
      </left>
      <right style="medium">
        <color rgb="FF376FA7"/>
      </right>
      <top style="hair">
        <color rgb="FF336699"/>
      </top>
      <bottom style="medium">
        <color rgb="FF336699"/>
      </bottom>
    </border>
    <border>
      <left/>
      <right/>
      <top/>
      <bottom/>
    </border>
    <border>
      <left style="medium">
        <color rgb="FF336699"/>
      </left>
      <top style="hair">
        <color rgb="FF336699"/>
      </top>
    </border>
    <border>
      <left style="hair">
        <color rgb="FF336699"/>
      </left>
      <right style="medium">
        <color rgb="FF376FA7"/>
      </right>
      <top style="hair">
        <color rgb="FF336699"/>
      </top>
    </border>
    <border>
      <left style="medium">
        <color rgb="FF336699"/>
      </left>
      <right style="medium">
        <color rgb="FF336699"/>
      </right>
      <bottom/>
    </border>
    <border>
      <left style="hair">
        <color rgb="FF336699"/>
      </left>
      <right style="hair">
        <color rgb="FF336699"/>
      </right>
    </border>
    <border>
      <left style="medium">
        <color rgb="FF376FA7"/>
      </left>
      <right style="medium">
        <color rgb="FF336699"/>
      </right>
      <bottom style="medium">
        <color rgb="FF376FA7"/>
      </bottom>
    </border>
    <border>
      <left style="medium">
        <color rgb="FF336699"/>
      </left>
      <right style="medium">
        <color rgb="FF336699"/>
      </right>
      <top/>
      <bottom style="medium">
        <color rgb="FF376FA7"/>
      </bottom>
    </border>
    <border>
      <left style="medium">
        <color rgb="FF336699"/>
      </left>
      <right style="medium">
        <color rgb="FF336699"/>
      </right>
      <top style="hair">
        <color rgb="FFAEABAB"/>
      </top>
      <bottom style="medium">
        <color rgb="FF376FA7"/>
      </bottom>
    </border>
    <border>
      <left/>
      <right style="hair">
        <color rgb="FFAEABAB"/>
      </right>
      <top style="hair">
        <color rgb="FFAEABAB"/>
      </top>
      <bottom style="medium">
        <color rgb="FF376FA7"/>
      </bottom>
    </border>
    <border>
      <left style="hair">
        <color rgb="FFAEABAB"/>
      </left>
      <right style="hair">
        <color rgb="FFAEABAB"/>
      </right>
      <top style="hair">
        <color rgb="FFAEABAB"/>
      </top>
      <bottom style="medium">
        <color rgb="FF376FA7"/>
      </bottom>
    </border>
    <border>
      <left style="hair">
        <color rgb="FFAEABAB"/>
      </left>
      <right style="hair">
        <color rgb="FFAEABAB"/>
      </right>
      <top style="hair">
        <color rgb="FF336699"/>
      </top>
      <bottom style="medium">
        <color rgb="FF376FA7"/>
      </bottom>
    </border>
    <border>
      <left style="hair">
        <color rgb="FFAEABAB"/>
      </left>
      <right style="medium">
        <color rgb="FF376FA7"/>
      </right>
      <top style="hair">
        <color rgb="FFAEABAB"/>
      </top>
      <bottom style="medium">
        <color rgb="FF376FA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336699"/>
      </bottom>
    </border>
    <border>
      <left style="medium">
        <color rgb="FF336699"/>
      </left>
      <top style="medium">
        <color rgb="FF336699"/>
      </top>
      <bottom style="medium">
        <color rgb="FF336699"/>
      </bottom>
    </border>
    <border>
      <top style="medium">
        <color rgb="FF336699"/>
      </top>
      <bottom style="medium">
        <color rgb="FF336699"/>
      </bottom>
    </border>
    <border>
      <right style="medium">
        <color rgb="FF336699"/>
      </right>
      <top style="medium">
        <color rgb="FF336699"/>
      </top>
      <bottom style="medium">
        <color rgb="FF336699"/>
      </bottom>
    </border>
    <border>
      <left style="medium">
        <color rgb="FF336699"/>
      </left>
      <right style="medium">
        <color rgb="FF336699"/>
      </right>
      <top style="medium">
        <color rgb="FF336699"/>
      </top>
      <bottom/>
    </border>
    <border>
      <left style="medium">
        <color rgb="FF336699"/>
      </left>
      <top style="medium">
        <color rgb="FF376FA7"/>
      </top>
      <bottom style="hair">
        <color rgb="FF336699"/>
      </bottom>
    </border>
    <border>
      <top style="medium">
        <color rgb="FF376FA7"/>
      </top>
      <bottom style="hair">
        <color rgb="FF336699"/>
      </bottom>
    </border>
    <border>
      <right style="medium">
        <color rgb="FF376FA7"/>
      </right>
      <top style="medium">
        <color rgb="FF376FA7"/>
      </top>
      <bottom style="hair">
        <color rgb="FF336699"/>
      </bottom>
    </border>
    <border>
      <right style="medium">
        <color rgb="FF376FA7"/>
      </right>
      <top style="medium">
        <color rgb="FF336699"/>
      </top>
      <bottom style="hair">
        <color rgb="FF336699"/>
      </bottom>
    </border>
    <border>
      <left style="medium">
        <color rgb="FF336699"/>
      </left>
      <right style="medium">
        <color rgb="FF336699"/>
      </right>
      <top style="medium">
        <color rgb="FF336699"/>
      </top>
      <bottom style="hair">
        <color rgb="FFAEABAB"/>
      </bottom>
    </border>
    <border>
      <left style="medium">
        <color rgb="FF336699"/>
      </left>
      <right style="hair">
        <color rgb="FFAEABAB"/>
      </right>
      <top style="medium">
        <color rgb="FF336699"/>
      </top>
      <bottom style="hair">
        <color rgb="FFAEABAB"/>
      </bottom>
    </border>
    <border>
      <left style="hair">
        <color rgb="FFAEABAB"/>
      </left>
      <right style="hair">
        <color rgb="FFAEABAB"/>
      </right>
      <top style="medium">
        <color rgb="FF336699"/>
      </top>
      <bottom style="hair">
        <color rgb="FFAEABAB"/>
      </bottom>
    </border>
    <border>
      <left style="hair">
        <color rgb="FFAEABAB"/>
      </left>
      <right/>
      <top style="medium">
        <color rgb="FF336699"/>
      </top>
      <bottom style="hair">
        <color rgb="FFAEABAB"/>
      </bottom>
    </border>
    <border>
      <left style="hair">
        <color rgb="FF336699"/>
      </left>
      <right style="hair">
        <color rgb="FFAEABAB"/>
      </right>
      <top style="medium">
        <color rgb="FF336699"/>
      </top>
      <bottom/>
    </border>
    <border>
      <left style="hair">
        <color rgb="FFAEABAB"/>
      </left>
      <right style="hair">
        <color rgb="FF336699"/>
      </right>
      <top style="medium">
        <color rgb="FF336699"/>
      </top>
      <bottom/>
    </border>
    <border>
      <left/>
      <right style="hair">
        <color rgb="FFAEABAB"/>
      </right>
      <top style="medium">
        <color rgb="FF336699"/>
      </top>
      <bottom style="hair">
        <color rgb="FFAEABAB"/>
      </bottom>
    </border>
    <border>
      <left style="hair">
        <color rgb="FFAEABAB"/>
      </left>
      <right style="medium">
        <color rgb="FF376FA7"/>
      </right>
      <top style="medium">
        <color rgb="FF336699"/>
      </top>
      <bottom style="hair">
        <color rgb="FFAEABAB"/>
      </bottom>
    </border>
    <border>
      <left style="medium">
        <color rgb="FF336699"/>
      </left>
      <right style="medium">
        <color rgb="FF336699"/>
      </right>
      <bottom style="medium">
        <color rgb="FF376FA7"/>
      </bottom>
    </border>
    <border>
      <left style="medium">
        <color rgb="FF336699"/>
      </left>
      <right style="hair">
        <color rgb="FFAEABAB"/>
      </right>
      <top style="hair">
        <color rgb="FFAEABAB"/>
      </top>
      <bottom style="medium">
        <color rgb="FF376FA7"/>
      </bottom>
    </border>
    <border>
      <left style="hair">
        <color rgb="FFAEABAB"/>
      </left>
      <right/>
      <top style="hair">
        <color rgb="FFAEABAB"/>
      </top>
      <bottom style="medium">
        <color rgb="FF376FA7"/>
      </bottom>
    </border>
    <border>
      <left style="hair">
        <color rgb="FF336699"/>
      </left>
      <right style="hair">
        <color rgb="FFAEABAB"/>
      </right>
      <top style="hair">
        <color rgb="FF336699"/>
      </top>
      <bottom style="medium">
        <color rgb="FF376FA7"/>
      </bottom>
    </border>
    <border>
      <left style="hair">
        <color rgb="FFAEABAB"/>
      </left>
      <right style="hair">
        <color rgb="FF336699"/>
      </right>
      <top/>
      <bottom style="medium">
        <color rgb="FF376FA7"/>
      </bottom>
    </border>
    <border>
      <right style="medium">
        <color rgb="FF376FA7"/>
      </right>
      <bottom style="hair">
        <color rgb="FF336699"/>
      </bottom>
    </border>
    <border>
      <right style="medium">
        <color rgb="FF376FA7"/>
      </right>
      <top style="hair">
        <color rgb="FF336699"/>
      </top>
      <bottom style="hair">
        <color rgb="FF336699"/>
      </bottom>
    </border>
    <border>
      <right style="medium">
        <color rgb="FF376FA7"/>
      </right>
      <top style="hair">
        <color rgb="FF336699"/>
      </top>
    </border>
    <border>
      <left style="medium">
        <color rgb="FF336699"/>
      </left>
      <right style="medium">
        <color rgb="FF336699"/>
      </right>
      <top/>
      <bottom/>
    </border>
    <border>
      <left style="medium">
        <color rgb="FF336699"/>
      </left>
      <right style="medium">
        <color rgb="FF336699"/>
      </right>
      <top style="hair">
        <color rgb="FFAEABAB"/>
      </top>
      <bottom/>
    </border>
    <border>
      <left style="medium">
        <color rgb="FF336699"/>
      </left>
      <right style="hair">
        <color rgb="FFAEABAB"/>
      </right>
      <top style="hair">
        <color rgb="FFAEABAB"/>
      </top>
      <bottom style="hair">
        <color rgb="FFAEABAB"/>
      </bottom>
    </border>
    <border>
      <left style="hair">
        <color rgb="FFAEABAB"/>
      </left>
      <right style="hair">
        <color rgb="FFAEABAB"/>
      </right>
      <top style="hair">
        <color rgb="FFAEABAB"/>
      </top>
      <bottom style="hair">
        <color rgb="FFAEABAB"/>
      </bottom>
    </border>
    <border>
      <left style="hair">
        <color rgb="FFAEABAB"/>
      </left>
      <right/>
      <top style="hair">
        <color rgb="FFAEABAB"/>
      </top>
      <bottom style="hair">
        <color rgb="FFAEABAB"/>
      </bottom>
    </border>
    <border>
      <left style="hair">
        <color rgb="FF336699"/>
      </left>
      <right style="hair">
        <color rgb="FFAEABAB"/>
      </right>
      <top/>
      <bottom style="hair">
        <color rgb="FF336699"/>
      </bottom>
    </border>
    <border>
      <left style="hair">
        <color rgb="FFAEABAB"/>
      </left>
      <right style="hair">
        <color rgb="FF336699"/>
      </right>
      <top/>
      <bottom style="hair">
        <color rgb="FF336699"/>
      </bottom>
    </border>
    <border>
      <left/>
      <right style="hair">
        <color rgb="FFAEABAB"/>
      </right>
      <top style="hair">
        <color rgb="FFAEABAB"/>
      </top>
      <bottom style="hair">
        <color rgb="FFAEABAB"/>
      </bottom>
    </border>
    <border>
      <left style="hair">
        <color rgb="FFAEABAB"/>
      </left>
      <right style="medium">
        <color rgb="FF376FA7"/>
      </right>
      <top style="hair">
        <color rgb="FFAEABAB"/>
      </top>
      <bottom style="hair">
        <color rgb="FFAEABAB"/>
      </bottom>
    </border>
    <border>
      <left style="hair">
        <color rgb="FFAEABAB"/>
      </left>
      <right style="hair">
        <color rgb="FFAEABAB"/>
      </right>
      <top/>
      <bottom style="medium">
        <color rgb="FF376FA7"/>
      </bottom>
    </border>
    <border>
      <left style="medium">
        <color rgb="FF336699"/>
      </left>
      <right/>
      <top style="medium">
        <color rgb="FF336699"/>
      </top>
    </border>
    <border>
      <left style="medium">
        <color rgb="FF336699"/>
      </left>
      <right/>
    </border>
    <border>
      <left style="medium">
        <color rgb="FF336699"/>
      </left>
      <right/>
      <bottom style="medium">
        <color rgb="FF336699"/>
      </bottom>
    </border>
    <border>
      <left style="medium">
        <color rgb="FF376FA7"/>
      </left>
      <right style="hair">
        <color rgb="FF376FA7"/>
      </right>
      <top style="hair">
        <color rgb="FF376FA7"/>
      </top>
      <bottom style="medium">
        <color rgb="FF336699"/>
      </bottom>
    </border>
    <border>
      <left style="hair">
        <color rgb="FF376FA7"/>
      </left>
      <right style="hair">
        <color rgb="FF376FA7"/>
      </right>
      <top style="hair">
        <color rgb="FF376FA7"/>
      </top>
      <bottom style="medium">
        <color rgb="FF336699"/>
      </bottom>
    </border>
    <border>
      <left style="hair">
        <color rgb="FF376FA7"/>
      </left>
      <right style="medium">
        <color rgb="FF336699"/>
      </right>
      <top style="hair">
        <color rgb="FF376FA7"/>
      </top>
      <bottom style="medium">
        <color rgb="FF336699"/>
      </bottom>
    </border>
    <border>
      <left style="medium">
        <color rgb="FF336699"/>
      </left>
      <right style="hair">
        <color rgb="FFAEABAB"/>
      </right>
      <top style="hair">
        <color rgb="FFAEABAB"/>
      </top>
      <bottom/>
    </border>
    <border>
      <left style="hair">
        <color rgb="FFAEABAB"/>
      </left>
      <right style="hair">
        <color rgb="FFAEABAB"/>
      </right>
      <top style="hair">
        <color rgb="FFAEABAB"/>
      </top>
      <bottom/>
    </border>
    <border>
      <left style="hair">
        <color rgb="FFAEABAB"/>
      </left>
      <right style="hair">
        <color rgb="FFAEABAB"/>
      </right>
      <top style="hair">
        <color rgb="FF336699"/>
      </top>
      <bottom/>
    </border>
    <border>
      <left style="hair">
        <color rgb="FFAEABAB"/>
      </left>
      <right style="medium">
        <color rgb="FF336699"/>
      </right>
      <top style="hair">
        <color rgb="FFAEABAB"/>
      </top>
      <bottom/>
    </border>
    <border>
      <left style="medium">
        <color rgb="FF336699"/>
      </left>
      <right style="hair">
        <color rgb="FF336699"/>
      </right>
      <top style="medium">
        <color rgb="FF376FA7"/>
      </top>
      <bottom style="hair">
        <color rgb="FF336699"/>
      </bottom>
    </border>
    <border>
      <left style="hair">
        <color rgb="FF336699"/>
      </left>
      <right style="hair">
        <color rgb="FF336699"/>
      </right>
      <top style="medium">
        <color rgb="FF376FA7"/>
      </top>
      <bottom style="hair">
        <color rgb="FF336699"/>
      </bottom>
    </border>
    <border>
      <left style="hair">
        <color rgb="FF336699"/>
      </left>
      <right style="medium">
        <color rgb="FF376FA7"/>
      </right>
      <top style="medium">
        <color rgb="FF376FA7"/>
      </top>
      <bottom style="hair">
        <color rgb="FF336699"/>
      </bottom>
    </border>
    <border>
      <left/>
      <right style="hair">
        <color rgb="FF336699"/>
      </right>
      <top style="hair">
        <color rgb="FF336699"/>
      </top>
      <bottom style="hair">
        <color rgb="FF336699"/>
      </bottom>
    </border>
    <border>
      <left/>
      <right style="hair">
        <color rgb="FF336699"/>
      </right>
      <top style="hair">
        <color rgb="FF336699"/>
      </top>
      <bottom/>
    </border>
    <border>
      <left/>
      <right style="hair">
        <color rgb="FF336699"/>
      </right>
      <top style="hair">
        <color rgb="FF336699"/>
      </top>
      <bottom style="medium">
        <color rgb="FF336699"/>
      </bottom>
    </border>
    <border>
      <left style="hair">
        <color rgb="FFAEABAB"/>
      </left>
      <right style="hair">
        <color rgb="FFAEABAB"/>
      </right>
      <top style="hair">
        <color rgb="FF336699"/>
      </top>
      <bottom style="hair">
        <color rgb="FF336699"/>
      </bottom>
    </border>
    <border>
      <left style="hair">
        <color rgb="FFAEABAB"/>
      </left>
      <right style="medium">
        <color rgb="FF336699"/>
      </right>
      <top style="hair">
        <color rgb="FFAEABAB"/>
      </top>
      <bottom style="hair">
        <color rgb="FFAEABAB"/>
      </bottom>
    </border>
    <border>
      <top style="hair">
        <color rgb="FF336699"/>
      </top>
    </border>
    <border>
      <right style="medium">
        <color rgb="FF336699"/>
      </right>
      <top style="hair">
        <color rgb="FF336699"/>
      </top>
    </border>
    <border>
      <left style="medium">
        <color rgb="FF336699"/>
      </left>
      <right style="hair">
        <color rgb="FF376FA7"/>
      </right>
      <top style="hair">
        <color rgb="FF336699"/>
      </top>
      <bottom style="medium">
        <color rgb="FF336699"/>
      </bottom>
    </border>
    <border>
      <left style="hair">
        <color rgb="FF376FA7"/>
      </left>
      <right style="hair">
        <color rgb="FF376FA7"/>
      </right>
      <top style="hair">
        <color rgb="FF336699"/>
      </top>
      <bottom style="medium">
        <color rgb="FF336699"/>
      </bottom>
    </border>
    <border>
      <left style="hair">
        <color rgb="FF376FA7"/>
      </left>
      <right style="medium">
        <color rgb="FF336699"/>
      </right>
      <top style="hair">
        <color rgb="FF336699"/>
      </top>
      <bottom style="medium">
        <color rgb="FF336699"/>
      </bottom>
    </border>
    <border>
      <left style="hair">
        <color rgb="FFAEABAB"/>
      </left>
      <right style="hair">
        <color rgb="FFAEABAB"/>
      </right>
      <top/>
      <bottom/>
    </border>
    <border>
      <left style="medium">
        <color rgb="FF336699"/>
      </left>
      <right style="medium">
        <color rgb="FF336699"/>
      </right>
      <top/>
      <bottom style="medium">
        <color rgb="FF336699"/>
      </bottom>
    </border>
    <border>
      <left style="medium">
        <color rgb="FF336699"/>
      </left>
      <right style="medium">
        <color rgb="FF336699"/>
      </right>
      <top style="hair">
        <color rgb="FFAEABAB"/>
      </top>
      <bottom style="medium">
        <color rgb="FF336699"/>
      </bottom>
    </border>
    <border>
      <left style="medium">
        <color rgb="FF336699"/>
      </left>
      <right style="hair">
        <color rgb="FFAEABAB"/>
      </right>
      <top style="hair">
        <color rgb="FFAEABAB"/>
      </top>
      <bottom style="medium">
        <color rgb="FF336699"/>
      </bottom>
    </border>
    <border>
      <left style="hair">
        <color rgb="FFAEABAB"/>
      </left>
      <right style="hair">
        <color rgb="FFAEABAB"/>
      </right>
      <top style="hair">
        <color rgb="FFAEABAB"/>
      </top>
      <bottom style="medium">
        <color rgb="FF336699"/>
      </bottom>
    </border>
    <border>
      <left style="hair">
        <color rgb="FFAEABAB"/>
      </left>
      <right style="hair">
        <color rgb="FFAEABAB"/>
      </right>
      <top/>
      <bottom style="medium">
        <color rgb="FF336699"/>
      </bottom>
    </border>
    <border>
      <left style="hair">
        <color rgb="FFAEABAB"/>
      </left>
      <right style="medium">
        <color rgb="FF336699"/>
      </right>
      <top style="hair">
        <color rgb="FFAEABAB"/>
      </top>
      <bottom style="medium">
        <color rgb="FF336699"/>
      </bottom>
    </border>
    <border>
      <left/>
      <right style="medium">
        <color rgb="FF336699"/>
      </right>
      <top style="medium">
        <color rgb="FF336699"/>
      </top>
    </border>
    <border>
      <left/>
      <right style="medium">
        <color rgb="FF336699"/>
      </right>
      <bottom/>
    </border>
    <border>
      <right/>
      <top style="medium">
        <color rgb="FF336699"/>
      </top>
      <bottom style="medium">
        <color rgb="FF336699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6" fillId="0" fontId="1" numFmtId="0" xfId="0" applyAlignment="1" applyBorder="1" applyFont="1">
      <alignment shrinkToFit="0" wrapText="1"/>
    </xf>
    <xf borderId="7" fillId="2" fontId="6" numFmtId="0" xfId="0" applyAlignment="1" applyBorder="1" applyFill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1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12" fillId="3" fontId="6" numFmtId="0" xfId="0" applyAlignment="1" applyBorder="1" applyFill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1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17" fillId="0" fontId="1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shrinkToFit="0" wrapText="1"/>
    </xf>
    <xf borderId="20" fillId="4" fontId="8" numFmtId="0" xfId="0" applyAlignment="1" applyBorder="1" applyFill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1"/>
    </xf>
    <xf borderId="21" fillId="4" fontId="9" numFmtId="0" xfId="0" applyAlignment="1" applyBorder="1" applyFont="1">
      <alignment horizontal="center" shrinkToFit="0" vertical="center" wrapText="1"/>
    </xf>
    <xf borderId="22" fillId="4" fontId="8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4" fillId="0" fontId="4" numFmtId="0" xfId="0" applyBorder="1" applyFont="1"/>
    <xf borderId="25" fillId="4" fontId="8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5" fontId="8" numFmtId="0" xfId="0" applyAlignment="1" applyBorder="1" applyFill="1" applyFont="1">
      <alignment horizontal="center" shrinkToFit="0" vertical="center" wrapText="1"/>
    </xf>
    <xf borderId="28" fillId="6" fontId="10" numFmtId="0" xfId="0" applyAlignment="1" applyBorder="1" applyFill="1" applyFont="1">
      <alignment horizontal="center" shrinkToFit="0" vertical="center" wrapText="1"/>
    </xf>
    <xf borderId="28" fillId="7" fontId="11" numFmtId="0" xfId="0" applyAlignment="1" applyBorder="1" applyFill="1" applyFont="1">
      <alignment horizontal="center" shrinkToFit="0" vertical="center" wrapText="1"/>
    </xf>
    <xf borderId="29" fillId="0" fontId="4" numFmtId="0" xfId="0" applyBorder="1" applyFont="1"/>
    <xf borderId="30" fillId="4" fontId="8" numFmtId="0" xfId="0" applyAlignment="1" applyBorder="1" applyFont="1">
      <alignment horizontal="center" shrinkToFit="0" vertical="center" wrapText="1"/>
    </xf>
    <xf borderId="31" fillId="4" fontId="10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shrinkToFit="0" vertical="center" wrapText="1"/>
    </xf>
    <xf borderId="33" fillId="0" fontId="13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5" fillId="4" fontId="10" numFmtId="0" xfId="0" applyAlignment="1" applyBorder="1" applyFont="1">
      <alignment horizontal="center"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37" fillId="0" fontId="13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9" fillId="4" fontId="8" numFmtId="0" xfId="0" applyAlignment="1" applyBorder="1" applyFont="1">
      <alignment horizontal="center" shrinkToFit="0" vertical="center" wrapText="1"/>
    </xf>
    <xf borderId="36" fillId="0" fontId="13" numFmtId="164" xfId="0" applyAlignment="1" applyBorder="1" applyFont="1" applyNumberFormat="1">
      <alignment horizontal="center" shrinkToFit="0" vertical="center" wrapText="1"/>
    </xf>
    <xf borderId="40" fillId="4" fontId="8" numFmtId="0" xfId="0" applyAlignment="1" applyBorder="1" applyFont="1">
      <alignment horizontal="center" shrinkToFit="0" vertical="center" wrapText="1"/>
    </xf>
    <xf borderId="41" fillId="4" fontId="10" numFmtId="0" xfId="0" applyAlignment="1" applyBorder="1" applyFont="1">
      <alignment horizontal="center" shrinkToFit="0" vertical="center" wrapText="1"/>
    </xf>
    <xf borderId="31" fillId="3" fontId="12" numFmtId="0" xfId="0" applyAlignment="1" applyBorder="1" applyFont="1">
      <alignment horizontal="center" shrinkToFit="0" vertical="center" wrapText="1"/>
    </xf>
    <xf borderId="42" fillId="0" fontId="13" numFmtId="0" xfId="0" applyAlignment="1" applyBorder="1" applyFont="1">
      <alignment horizontal="center" shrinkToFit="0" vertical="center" wrapText="1"/>
    </xf>
    <xf borderId="43" fillId="0" fontId="4" numFmtId="0" xfId="0" applyBorder="1" applyFont="1"/>
    <xf borderId="44" fillId="4" fontId="10" numFmtId="0" xfId="0" applyAlignment="1" applyBorder="1" applyFont="1">
      <alignment horizontal="center" shrinkToFit="0" vertical="center" wrapText="1"/>
    </xf>
    <xf borderId="45" fillId="3" fontId="12" numFmtId="0" xfId="0" applyAlignment="1" applyBorder="1" applyFont="1">
      <alignment horizontal="center" shrinkToFit="0" vertical="center" wrapText="1"/>
    </xf>
    <xf borderId="46" fillId="0" fontId="13" numFmtId="0" xfId="0" applyAlignment="1" applyBorder="1" applyFont="1">
      <alignment horizontal="center" shrinkToFit="0" vertical="center" wrapText="1"/>
    </xf>
    <xf borderId="47" fillId="0" fontId="13" numFmtId="0" xfId="0" applyAlignment="1" applyBorder="1" applyFont="1">
      <alignment horizontal="center" shrinkToFit="0" vertical="center" wrapText="1"/>
    </xf>
    <xf borderId="48" fillId="0" fontId="4" numFmtId="0" xfId="0" applyBorder="1" applyFont="1"/>
    <xf borderId="49" fillId="4" fontId="10" numFmtId="0" xfId="0" applyAlignment="1" applyBorder="1" applyFont="1">
      <alignment horizontal="center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1" fillId="0" fontId="13" numFmtId="0" xfId="0" applyAlignment="1" applyBorder="1" applyFont="1">
      <alignment horizontal="center" shrinkToFit="0" vertical="center" wrapText="1"/>
    </xf>
    <xf borderId="52" fillId="4" fontId="8" numFmtId="0" xfId="0" applyAlignment="1" applyBorder="1" applyFont="1">
      <alignment horizontal="center" shrinkToFit="0" vertical="center" wrapText="1"/>
    </xf>
    <xf borderId="53" fillId="4" fontId="14" numFmtId="0" xfId="0" applyAlignment="1" applyBorder="1" applyFont="1">
      <alignment horizontal="center" shrinkToFit="0" vertical="center" wrapText="1"/>
    </xf>
    <xf borderId="54" fillId="0" fontId="4" numFmtId="0" xfId="0" applyBorder="1" applyFont="1"/>
    <xf borderId="55" fillId="0" fontId="4" numFmtId="0" xfId="0" applyBorder="1" applyFont="1"/>
    <xf borderId="56" fillId="0" fontId="4" numFmtId="0" xfId="0" applyBorder="1" applyFont="1"/>
    <xf borderId="57" fillId="0" fontId="12" numFmtId="0" xfId="0" applyAlignment="1" applyBorder="1" applyFont="1">
      <alignment horizontal="center" shrinkToFit="0" vertical="center" wrapText="1"/>
    </xf>
    <xf borderId="58" fillId="0" fontId="13" numFmtId="0" xfId="0" applyAlignment="1" applyBorder="1" applyFont="1">
      <alignment horizontal="center" shrinkToFit="0" vertical="center" wrapText="1"/>
    </xf>
    <xf borderId="59" fillId="0" fontId="13" numFmtId="0" xfId="0" applyAlignment="1" applyBorder="1" applyFont="1">
      <alignment horizontal="center" shrinkToFit="0" vertical="center" wrapText="1"/>
    </xf>
    <xf borderId="60" fillId="0" fontId="13" numFmtId="0" xfId="0" applyAlignment="1" applyBorder="1" applyFont="1">
      <alignment horizontal="center" shrinkToFit="0" vertical="center" wrapText="1"/>
    </xf>
    <xf borderId="61" fillId="4" fontId="10" numFmtId="0" xfId="0" applyAlignment="1" applyBorder="1" applyFont="1">
      <alignment horizontal="center" shrinkToFit="0" vertical="center" wrapText="1"/>
    </xf>
    <xf borderId="62" fillId="0" fontId="12" numFmtId="0" xfId="0" applyAlignment="1" applyBorder="1" applyFont="1">
      <alignment horizontal="center" shrinkToFit="0" vertical="center" wrapText="1"/>
    </xf>
    <xf borderId="63" fillId="0" fontId="13" numFmtId="0" xfId="0" applyAlignment="1" applyBorder="1" applyFont="1">
      <alignment horizontal="center" shrinkToFit="0" vertical="center" wrapText="1"/>
    </xf>
    <xf borderId="64" fillId="0" fontId="13" numFmtId="0" xfId="0" applyAlignment="1" applyBorder="1" applyFont="1">
      <alignment horizontal="center" shrinkToFit="0" vertical="center" wrapText="1"/>
    </xf>
    <xf borderId="65" fillId="4" fontId="8" numFmtId="0" xfId="0" applyAlignment="1" applyBorder="1" applyFont="1">
      <alignment horizontal="center" shrinkToFit="0" vertical="center" wrapText="1"/>
    </xf>
    <xf borderId="66" fillId="4" fontId="10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35" fillId="3" fontId="12" numFmtId="0" xfId="0" applyAlignment="1" applyBorder="1" applyFont="1">
      <alignment horizontal="center" shrinkToFit="0" vertical="center" wrapText="1"/>
    </xf>
    <xf borderId="31" fillId="4" fontId="10" numFmtId="1" xfId="0" applyAlignment="1" applyBorder="1" applyFont="1" applyNumberFormat="1">
      <alignment horizontal="center" shrinkToFit="0" vertical="center" wrapText="1"/>
    </xf>
    <xf borderId="35" fillId="4" fontId="10" numFmtId="1" xfId="0" applyAlignment="1" applyBorder="1" applyFont="1" applyNumberFormat="1">
      <alignment horizontal="center" shrinkToFit="0" vertical="center" wrapText="1"/>
    </xf>
    <xf borderId="67" fillId="0" fontId="13" numFmtId="0" xfId="0" applyAlignment="1" applyBorder="1" applyFont="1">
      <alignment horizontal="center" shrinkToFit="0" vertical="center" wrapText="1"/>
    </xf>
    <xf borderId="61" fillId="4" fontId="10" numFmtId="1" xfId="0" applyAlignment="1" applyBorder="1" applyFont="1" applyNumberFormat="1">
      <alignment horizontal="center" shrinkToFit="0" vertical="center" wrapText="1"/>
    </xf>
    <xf borderId="68" fillId="0" fontId="13" numFmtId="0" xfId="0" applyAlignment="1" applyBorder="1" applyFont="1">
      <alignment horizontal="center" shrinkToFit="0" vertical="center" wrapText="1"/>
    </xf>
    <xf borderId="69" fillId="0" fontId="13" numFmtId="0" xfId="0" applyAlignment="1" applyBorder="1" applyFont="1">
      <alignment horizontal="center" shrinkToFit="0" vertical="center" wrapText="1"/>
    </xf>
    <xf borderId="70" fillId="3" fontId="10" numFmtId="0" xfId="0" applyAlignment="1" applyBorder="1" applyFont="1">
      <alignment horizontal="center" shrinkToFit="0" vertical="center" wrapText="1"/>
    </xf>
    <xf borderId="70" fillId="3" fontId="12" numFmtId="0" xfId="0" applyAlignment="1" applyBorder="1" applyFont="1">
      <alignment horizontal="center" shrinkToFit="0" vertical="center" wrapText="1"/>
    </xf>
    <xf borderId="70" fillId="3" fontId="1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center" wrapText="1"/>
    </xf>
    <xf borderId="32" fillId="0" fontId="13" numFmtId="164" xfId="0" applyAlignment="1" applyBorder="1" applyFont="1" applyNumberFormat="1">
      <alignment horizontal="center" shrinkToFit="0" vertical="center" wrapText="1"/>
    </xf>
    <xf borderId="46" fillId="0" fontId="13" numFmtId="164" xfId="0" applyAlignment="1" applyBorder="1" applyFont="1" applyNumberFormat="1">
      <alignment horizontal="center" shrinkToFit="0" vertical="center" wrapText="1"/>
    </xf>
    <xf borderId="71" fillId="0" fontId="12" numFmtId="0" xfId="0" applyAlignment="1" applyBorder="1" applyFont="1">
      <alignment horizontal="center" shrinkToFit="0" vertical="center" wrapText="1"/>
    </xf>
    <xf borderId="72" fillId="0" fontId="13" numFmtId="0" xfId="0" applyAlignment="1" applyBorder="1" applyFont="1">
      <alignment horizontal="center" shrinkToFit="0" vertical="center" wrapText="1"/>
    </xf>
    <xf borderId="73" fillId="0" fontId="4" numFmtId="0" xfId="0" applyBorder="1" applyFont="1"/>
    <xf borderId="74" fillId="0" fontId="13" numFmtId="0" xfId="0" applyAlignment="1" applyBorder="1" applyFont="1">
      <alignment horizontal="center" shrinkToFit="0" vertical="center" wrapText="1"/>
    </xf>
    <xf borderId="75" fillId="0" fontId="4" numFmtId="0" xfId="0" applyBorder="1" applyFont="1"/>
    <xf borderId="76" fillId="8" fontId="11" numFmtId="1" xfId="0" applyAlignment="1" applyBorder="1" applyFill="1" applyFont="1" applyNumberFormat="1">
      <alignment horizontal="center" shrinkToFit="0" vertical="center" wrapText="1"/>
    </xf>
    <xf borderId="77" fillId="8" fontId="11" numFmtId="0" xfId="0" applyAlignment="1" applyBorder="1" applyFont="1">
      <alignment horizontal="center" shrinkToFit="0" vertical="center" wrapText="1"/>
    </xf>
    <xf borderId="78" fillId="8" fontId="12" numFmtId="0" xfId="0" applyAlignment="1" applyBorder="1" applyFont="1">
      <alignment horizontal="center" shrinkToFit="0" vertical="center" wrapText="1"/>
    </xf>
    <xf borderId="79" fillId="8" fontId="16" numFmtId="0" xfId="0" applyAlignment="1" applyBorder="1" applyFont="1">
      <alignment horizontal="center" shrinkToFit="0" vertical="center" wrapText="1"/>
    </xf>
    <xf borderId="80" fillId="8" fontId="16" numFmtId="0" xfId="0" applyAlignment="1" applyBorder="1" applyFont="1">
      <alignment horizontal="center" shrinkToFit="0" vertical="center" wrapText="1"/>
    </xf>
    <xf borderId="81" fillId="8" fontId="16" numFmtId="0" xfId="0" applyAlignment="1" applyBorder="1" applyFont="1">
      <alignment horizontal="center" shrinkToFit="0" vertical="center" wrapText="1"/>
    </xf>
    <xf borderId="82" fillId="9" fontId="17" numFmtId="0" xfId="0" applyAlignment="1" applyBorder="1" applyFill="1" applyFont="1">
      <alignment horizontal="center" shrinkToFit="0" vertical="center" wrapText="1"/>
    </xf>
    <xf borderId="82" fillId="9" fontId="17" numFmtId="0" xfId="0" applyAlignment="1" applyBorder="1" applyFont="1">
      <alignment horizontal="center" shrinkToFit="0" textRotation="90" vertical="center" wrapText="1"/>
    </xf>
    <xf borderId="83" fillId="9" fontId="17" numFmtId="0" xfId="0" applyAlignment="1" applyBorder="1" applyFont="1">
      <alignment horizontal="center" shrinkToFit="0" vertical="center" wrapText="1"/>
    </xf>
    <xf borderId="84" fillId="0" fontId="4" numFmtId="0" xfId="0" applyBorder="1" applyFont="1"/>
    <xf borderId="85" fillId="0" fontId="4" numFmtId="0" xfId="0" applyBorder="1" applyFont="1"/>
    <xf borderId="70" fillId="3" fontId="18" numFmtId="0" xfId="0" applyBorder="1" applyFont="1"/>
    <xf borderId="86" fillId="0" fontId="4" numFmtId="0" xfId="0" applyBorder="1" applyFont="1"/>
    <xf borderId="87" fillId="9" fontId="17" numFmtId="0" xfId="0" applyAlignment="1" applyBorder="1" applyFont="1">
      <alignment horizontal="center" shrinkToFit="0" textRotation="90" vertical="center" wrapText="1"/>
    </xf>
    <xf borderId="87" fillId="3" fontId="19" numFmtId="0" xfId="0" applyAlignment="1" applyBorder="1" applyFont="1">
      <alignment horizontal="center" shrinkToFit="0" vertical="center" wrapText="1"/>
    </xf>
    <xf borderId="87" fillId="3" fontId="19" numFmtId="0" xfId="0" applyAlignment="1" applyBorder="1" applyFont="1">
      <alignment horizontal="center" vertical="center"/>
    </xf>
    <xf borderId="70" fillId="3" fontId="20" numFmtId="0" xfId="0" applyBorder="1" applyFont="1"/>
    <xf borderId="70" fillId="3" fontId="21" numFmtId="0" xfId="0" applyBorder="1" applyFont="1"/>
    <xf borderId="7" fillId="10" fontId="6" numFmtId="0" xfId="0" applyAlignment="1" applyBorder="1" applyFill="1" applyFont="1">
      <alignment horizontal="center" shrinkToFit="0" vertical="center" wrapText="1"/>
    </xf>
    <xf borderId="8" fillId="10" fontId="7" numFmtId="0" xfId="0" applyAlignment="1" applyBorder="1" applyFont="1">
      <alignment horizontal="center" shrinkToFit="0" vertical="center" wrapText="1"/>
    </xf>
    <xf borderId="88" fillId="0" fontId="1" numFmtId="0" xfId="0" applyAlignment="1" applyBorder="1" applyFont="1">
      <alignment shrinkToFit="0" wrapText="1"/>
    </xf>
    <xf borderId="52" fillId="4" fontId="9" numFmtId="0" xfId="0" applyAlignment="1" applyBorder="1" applyFont="1">
      <alignment horizontal="center" shrinkToFit="0" vertical="center" wrapText="1"/>
    </xf>
    <xf borderId="89" fillId="4" fontId="8" numFmtId="0" xfId="0" applyAlignment="1" applyBorder="1" applyFont="1">
      <alignment horizontal="center" shrinkToFit="0" vertical="center" wrapText="1"/>
    </xf>
    <xf borderId="90" fillId="0" fontId="4" numFmtId="0" xfId="0" applyBorder="1" applyFont="1"/>
    <xf borderId="91" fillId="0" fontId="4" numFmtId="0" xfId="0" applyBorder="1" applyFont="1"/>
    <xf borderId="92" fillId="5" fontId="8" numFmtId="0" xfId="0" applyAlignment="1" applyBorder="1" applyFont="1">
      <alignment horizontal="center" shrinkToFit="0" vertical="center" wrapText="1"/>
    </xf>
    <xf borderId="92" fillId="6" fontId="10" numFmtId="0" xfId="0" applyAlignment="1" applyBorder="1" applyFont="1">
      <alignment horizontal="center" shrinkToFit="0" vertical="center" wrapText="1"/>
    </xf>
    <xf borderId="92" fillId="7" fontId="11" numFmtId="0" xfId="0" applyAlignment="1" applyBorder="1" applyFont="1">
      <alignment horizontal="center" shrinkToFit="0" vertical="center" wrapText="1"/>
    </xf>
    <xf borderId="93" fillId="11" fontId="14" numFmtId="0" xfId="0" applyAlignment="1" applyBorder="1" applyFill="1" applyFont="1">
      <alignment horizontal="center" shrinkToFit="0" vertical="center" wrapText="1"/>
    </xf>
    <xf borderId="94" fillId="0" fontId="4" numFmtId="0" xfId="0" applyBorder="1" applyFont="1"/>
    <xf borderId="95" fillId="0" fontId="4" numFmtId="0" xfId="0" applyBorder="1" applyFont="1"/>
    <xf borderId="58" fillId="0" fontId="13" numFmtId="164" xfId="0" applyAlignment="1" applyBorder="1" applyFont="1" applyNumberFormat="1">
      <alignment horizontal="center" shrinkToFit="0" vertical="center" wrapText="1"/>
    </xf>
    <xf borderId="62" fillId="4" fontId="10" numFmtId="0" xfId="0" applyAlignment="1" applyBorder="1" applyFont="1">
      <alignment horizontal="center" shrinkToFit="0" vertical="center" wrapText="1"/>
    </xf>
    <xf borderId="53" fillId="11" fontId="14" numFmtId="0" xfId="0" applyAlignment="1" applyBorder="1" applyFont="1">
      <alignment horizontal="center" shrinkToFit="0" vertical="center" wrapText="1"/>
    </xf>
    <xf borderId="96" fillId="0" fontId="4" numFmtId="0" xfId="0" applyBorder="1" applyFont="1"/>
    <xf borderId="36" fillId="0" fontId="13" numFmtId="0" xfId="0" applyAlignment="1" applyBorder="1" applyFont="1">
      <alignment horizontal="center" readingOrder="0" shrinkToFit="0" vertical="center" wrapText="1"/>
    </xf>
    <xf borderId="52" fillId="8" fontId="11" numFmtId="1" xfId="0" applyAlignment="1" applyBorder="1" applyFont="1" applyNumberFormat="1">
      <alignment horizontal="center" shrinkToFit="0" vertical="center" wrapText="1"/>
    </xf>
    <xf borderId="97" fillId="8" fontId="11" numFmtId="0" xfId="0" applyAlignment="1" applyBorder="1" applyFont="1">
      <alignment horizontal="center" shrinkToFit="0" vertical="center" wrapText="1"/>
    </xf>
    <xf borderId="98" fillId="8" fontId="12" numFmtId="0" xfId="0" applyAlignment="1" applyBorder="1" applyFont="1">
      <alignment horizontal="center" shrinkToFit="0" vertical="center" wrapText="1"/>
    </xf>
    <xf borderId="99" fillId="8" fontId="16" numFmtId="0" xfId="0" applyAlignment="1" applyBorder="1" applyFont="1">
      <alignment horizontal="center" shrinkToFit="0" vertical="center" wrapText="1"/>
    </xf>
    <xf borderId="100" fillId="8" fontId="16" numFmtId="0" xfId="0" applyAlignment="1" applyBorder="1" applyFont="1">
      <alignment horizontal="center" shrinkToFit="0" vertical="center" wrapText="1"/>
    </xf>
    <xf borderId="101" fillId="8" fontId="16" numFmtId="0" xfId="0" applyAlignment="1" applyBorder="1" applyFont="1">
      <alignment horizontal="center" shrinkToFit="0" vertical="center" wrapText="1"/>
    </xf>
    <xf borderId="102" fillId="8" fontId="16" numFmtId="0" xfId="0" applyAlignment="1" applyBorder="1" applyFont="1">
      <alignment horizontal="center" shrinkToFit="0" vertical="center" wrapText="1"/>
    </xf>
    <xf borderId="103" fillId="8" fontId="16" numFmtId="0" xfId="0" applyAlignment="1" applyBorder="1" applyFont="1">
      <alignment horizontal="center" shrinkToFit="0" vertical="center" wrapText="1"/>
    </xf>
    <xf borderId="104" fillId="8" fontId="16" numFmtId="0" xfId="0" applyAlignment="1" applyBorder="1" applyFont="1">
      <alignment horizontal="center" shrinkToFit="0" vertical="center" wrapText="1"/>
    </xf>
    <xf borderId="105" fillId="0" fontId="4" numFmtId="0" xfId="0" applyBorder="1" applyFont="1"/>
    <xf borderId="106" fillId="8" fontId="12" numFmtId="0" xfId="0" applyAlignment="1" applyBorder="1" applyFont="1">
      <alignment horizontal="center" shrinkToFit="0" vertical="center" wrapText="1"/>
    </xf>
    <xf borderId="107" fillId="8" fontId="16" numFmtId="0" xfId="0" applyAlignment="1" applyBorder="1" applyFont="1">
      <alignment horizontal="center" shrinkToFit="0" vertical="center" wrapText="1"/>
    </xf>
    <xf borderId="108" fillId="8" fontId="16" numFmtId="0" xfId="0" applyAlignment="1" applyBorder="1" applyFont="1">
      <alignment horizontal="center" shrinkToFit="0" vertical="center" wrapText="1"/>
    </xf>
    <xf borderId="109" fillId="8" fontId="16" numFmtId="0" xfId="0" applyAlignment="1" applyBorder="1" applyFont="1">
      <alignment horizontal="center" shrinkToFit="0" vertical="center" wrapText="1"/>
    </xf>
    <xf borderId="78" fillId="8" fontId="16" numFmtId="0" xfId="0" applyAlignment="1" applyBorder="1" applyFont="1">
      <alignment horizontal="center" shrinkToFit="0" vertical="center" wrapText="1"/>
    </xf>
    <xf borderId="110" fillId="0" fontId="13" numFmtId="15" xfId="0" applyAlignment="1" applyBorder="1" applyFont="1" applyNumberFormat="1">
      <alignment horizontal="center" shrinkToFit="0" vertical="center" wrapText="1"/>
    </xf>
    <xf borderId="111" fillId="0" fontId="13" numFmtId="0" xfId="0" applyAlignment="1" applyBorder="1" applyFont="1">
      <alignment horizontal="center" shrinkToFit="0" vertical="center" wrapText="1"/>
    </xf>
    <xf borderId="111" fillId="0" fontId="15" numFmtId="0" xfId="0" applyAlignment="1" applyBorder="1" applyFont="1">
      <alignment horizontal="center" shrinkToFit="0" vertical="center" wrapText="1"/>
    </xf>
    <xf quotePrefix="1" borderId="0" fillId="0" fontId="1" numFmtId="0" xfId="0" applyAlignment="1" applyFont="1">
      <alignment shrinkToFit="0" wrapText="1"/>
    </xf>
    <xf borderId="112" fillId="0" fontId="13" numFmtId="0" xfId="0" applyAlignment="1" applyBorder="1" applyFont="1">
      <alignment horizontal="center" shrinkToFit="0" vertical="center" wrapText="1"/>
    </xf>
    <xf borderId="113" fillId="8" fontId="11" numFmtId="1" xfId="0" applyAlignment="1" applyBorder="1" applyFont="1" applyNumberFormat="1">
      <alignment horizontal="center" shrinkToFit="0" vertical="center" wrapText="1"/>
    </xf>
    <xf borderId="114" fillId="8" fontId="11" numFmtId="0" xfId="0" applyAlignment="1" applyBorder="1" applyFont="1">
      <alignment horizontal="center" shrinkToFit="0" vertical="center" wrapText="1"/>
    </xf>
    <xf borderId="115" fillId="8" fontId="12" numFmtId="0" xfId="0" applyAlignment="1" applyBorder="1" applyFont="1">
      <alignment horizontal="center" shrinkToFit="0" vertical="center" wrapText="1"/>
    </xf>
    <xf borderId="116" fillId="8" fontId="16" numFmtId="0" xfId="0" applyAlignment="1" applyBorder="1" applyFont="1">
      <alignment horizontal="center" shrinkToFit="0" vertical="center" wrapText="1"/>
    </xf>
    <xf borderId="117" fillId="8" fontId="16" numFmtId="0" xfId="0" applyAlignment="1" applyBorder="1" applyFont="1">
      <alignment horizontal="center" shrinkToFit="0" vertical="center" wrapText="1"/>
    </xf>
    <xf borderId="118" fillId="8" fontId="16" numFmtId="0" xfId="0" applyAlignment="1" applyBorder="1" applyFont="1">
      <alignment horizontal="center" shrinkToFit="0" vertical="center" wrapText="1"/>
    </xf>
    <xf borderId="119" fillId="8" fontId="16" numFmtId="0" xfId="0" applyAlignment="1" applyBorder="1" applyFont="1">
      <alignment horizontal="center" shrinkToFit="0" vertical="center" wrapText="1"/>
    </xf>
    <xf borderId="120" fillId="8" fontId="16" numFmtId="0" xfId="0" applyAlignment="1" applyBorder="1" applyFont="1">
      <alignment horizontal="center" shrinkToFit="0" vertical="center" wrapText="1"/>
    </xf>
    <xf borderId="121" fillId="8" fontId="16" numFmtId="0" xfId="0" applyAlignment="1" applyBorder="1" applyFont="1">
      <alignment horizontal="center" shrinkToFit="0" vertical="center" wrapText="1"/>
    </xf>
    <xf borderId="36" fillId="0" fontId="22" numFmtId="164" xfId="0" applyAlignment="1" applyBorder="1" applyFont="1" applyNumberForma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122" fillId="8" fontId="16" numFmtId="0" xfId="0" applyAlignment="1" applyBorder="1" applyFont="1">
      <alignment horizontal="center" shrinkToFit="0" vertical="center" wrapText="1"/>
    </xf>
    <xf borderId="123" fillId="4" fontId="8" numFmtId="0" xfId="0" applyAlignment="1" applyBorder="1" applyFont="1">
      <alignment horizontal="center" shrinkToFit="0" vertical="center" wrapText="1"/>
    </xf>
    <xf borderId="42" fillId="0" fontId="15" numFmtId="0" xfId="0" applyAlignment="1" applyBorder="1" applyFont="1">
      <alignment horizontal="center" shrinkToFit="0" vertical="center" wrapText="1"/>
    </xf>
    <xf borderId="124" fillId="0" fontId="4" numFmtId="0" xfId="0" applyBorder="1" applyFont="1"/>
    <xf borderId="59" fillId="0" fontId="15" numFmtId="0" xfId="0" applyAlignment="1" applyBorder="1" applyFont="1">
      <alignment horizontal="center" shrinkToFit="0" vertical="center" wrapText="1"/>
    </xf>
    <xf borderId="60" fillId="0" fontId="15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26" fillId="0" fontId="12" numFmtId="0" xfId="0" applyAlignment="1" applyBorder="1" applyFont="1">
      <alignment horizontal="center" shrinkToFit="0" vertical="center" wrapText="1"/>
    </xf>
    <xf borderId="127" fillId="0" fontId="13" numFmtId="0" xfId="0" applyAlignment="1" applyBorder="1" applyFont="1">
      <alignment horizontal="center" shrinkToFit="0" vertical="center" wrapText="1"/>
    </xf>
    <xf borderId="128" fillId="0" fontId="13" numFmtId="0" xfId="0" applyAlignment="1" applyBorder="1" applyFont="1">
      <alignment horizontal="center" shrinkToFit="0" vertical="center" wrapText="1"/>
    </xf>
    <xf borderId="129" fillId="8" fontId="12" numFmtId="0" xfId="0" applyAlignment="1" applyBorder="1" applyFont="1">
      <alignment horizontal="center" shrinkToFit="0" vertical="center" wrapText="1"/>
    </xf>
    <xf borderId="130" fillId="8" fontId="16" numFmtId="0" xfId="0" applyAlignment="1" applyBorder="1" applyFont="1">
      <alignment horizontal="center" shrinkToFit="0" vertical="center" wrapText="1"/>
    </xf>
    <xf borderId="131" fillId="8" fontId="16" numFmtId="0" xfId="0" applyAlignment="1" applyBorder="1" applyFont="1">
      <alignment horizontal="center" shrinkToFit="0" vertical="center" wrapText="1"/>
    </xf>
    <xf borderId="132" fillId="8" fontId="16" numFmtId="0" xfId="0" applyAlignment="1" applyBorder="1" applyFont="1">
      <alignment horizontal="center" shrinkToFit="0" vertical="center" wrapText="1"/>
    </xf>
    <xf borderId="133" fillId="4" fontId="10" numFmtId="0" xfId="0" applyAlignment="1" applyBorder="1" applyFont="1">
      <alignment horizontal="center" shrinkToFit="0" vertical="center" wrapText="1"/>
    </xf>
    <xf borderId="133" fillId="0" fontId="12" numFmtId="0" xfId="0" applyAlignment="1" applyBorder="1" applyFont="1">
      <alignment horizontal="center" shrinkToFit="0" vertical="center" wrapText="1"/>
    </xf>
    <xf borderId="134" fillId="0" fontId="13" numFmtId="0" xfId="0" applyAlignment="1" applyBorder="1" applyFont="1">
      <alignment horizontal="center" shrinkToFit="0" vertical="center" wrapText="1"/>
    </xf>
    <xf borderId="135" fillId="0" fontId="13" numFmtId="0" xfId="0" applyAlignment="1" applyBorder="1" applyFont="1">
      <alignment horizontal="center" shrinkToFit="0" vertical="center" wrapText="1"/>
    </xf>
    <xf borderId="52" fillId="4" fontId="8" numFmtId="1" xfId="0" applyAlignment="1" applyBorder="1" applyFont="1" applyNumberFormat="1">
      <alignment horizontal="center" shrinkToFit="0" vertical="center" wrapText="1"/>
    </xf>
    <xf borderId="92" fillId="4" fontId="8" numFmtId="1" xfId="0" applyAlignment="1" applyBorder="1" applyFont="1" applyNumberFormat="1">
      <alignment horizontal="center" shrinkToFit="0" vertical="center" wrapText="1"/>
    </xf>
    <xf borderId="136" fillId="4" fontId="10" numFmtId="1" xfId="0" applyAlignment="1" applyBorder="1" applyFont="1" applyNumberFormat="1">
      <alignment horizontal="center" shrinkToFit="0" vertical="center" wrapText="1"/>
    </xf>
    <xf borderId="137" fillId="4" fontId="10" numFmtId="1" xfId="0" applyAlignment="1" applyBorder="1" applyFont="1" applyNumberFormat="1">
      <alignment horizontal="center" shrinkToFit="0" vertical="center" wrapText="1"/>
    </xf>
    <xf borderId="41" fillId="4" fontId="10" numFmtId="1" xfId="0" applyAlignment="1" applyBorder="1" applyFont="1" applyNumberFormat="1">
      <alignment horizontal="center" shrinkToFit="0" vertical="center" wrapText="1"/>
    </xf>
    <xf borderId="138" fillId="4" fontId="10" numFmtId="1" xfId="0" applyAlignment="1" applyBorder="1" applyFont="1" applyNumberFormat="1">
      <alignment horizontal="center" shrinkToFit="0" vertical="center" wrapText="1"/>
    </xf>
    <xf borderId="114" fillId="8" fontId="11" numFmtId="1" xfId="0" applyAlignment="1" applyBorder="1" applyFont="1" applyNumberFormat="1">
      <alignment horizontal="center" shrinkToFit="0" vertical="center" wrapText="1"/>
    </xf>
    <xf borderId="139" fillId="8" fontId="16" numFmtId="0" xfId="0" applyAlignment="1" applyBorder="1" applyFont="1">
      <alignment horizontal="center" shrinkToFit="0" vertical="center" wrapText="1"/>
    </xf>
    <xf borderId="140" fillId="8" fontId="16" numFmtId="0" xfId="0" applyAlignment="1" applyBorder="1" applyFont="1">
      <alignment horizontal="center" shrinkToFit="0" vertical="center" wrapText="1"/>
    </xf>
    <xf borderId="60" fillId="0" fontId="12" numFmtId="0" xfId="0" applyAlignment="1" applyBorder="1" applyFont="1">
      <alignment horizontal="center" shrinkToFit="0" vertical="center" wrapText="1"/>
    </xf>
    <xf borderId="141" fillId="0" fontId="13" numFmtId="0" xfId="0" applyAlignment="1" applyBorder="1" applyFont="1">
      <alignment horizontal="center" shrinkToFit="0" vertical="center" wrapText="1"/>
    </xf>
    <xf borderId="142" fillId="0" fontId="12" numFmtId="0" xfId="0" applyAlignment="1" applyBorder="1" applyFont="1">
      <alignment horizontal="center" shrinkToFit="0" vertical="center" wrapText="1"/>
    </xf>
    <xf borderId="143" fillId="0" fontId="12" numFmtId="0" xfId="0" applyAlignment="1" applyBorder="1" applyFont="1">
      <alignment horizontal="center" shrinkToFit="0" vertical="center" wrapText="1"/>
    </xf>
    <xf borderId="144" fillId="0" fontId="13" numFmtId="0" xfId="0" applyAlignment="1" applyBorder="1" applyFont="1">
      <alignment horizontal="center" shrinkToFit="0" vertical="center" wrapText="1"/>
    </xf>
    <xf borderId="145" fillId="0" fontId="12" numFmtId="0" xfId="0" applyAlignment="1" applyBorder="1" applyFont="1">
      <alignment horizontal="center" shrinkToFit="0" vertical="center" wrapText="1"/>
    </xf>
    <xf borderId="146" fillId="8" fontId="16" numFmtId="0" xfId="0" applyAlignment="1" applyBorder="1" applyFont="1">
      <alignment horizontal="center" shrinkToFit="0" vertical="center" wrapText="1"/>
    </xf>
    <xf borderId="52" fillId="4" fontId="10" numFmtId="0" xfId="0" applyAlignment="1" applyBorder="1" applyFont="1">
      <alignment horizontal="center" shrinkToFit="0" vertical="center" wrapText="1"/>
    </xf>
    <xf borderId="74" fillId="0" fontId="13" numFmtId="164" xfId="0" applyAlignment="1" applyBorder="1" applyFont="1" applyNumberFormat="1">
      <alignment horizontal="center" shrinkToFit="0" vertical="center" wrapText="1"/>
    </xf>
    <xf borderId="62" fillId="4" fontId="10" numFmtId="1" xfId="0" applyAlignment="1" applyBorder="1" applyFont="1" applyNumberFormat="1">
      <alignment horizontal="center" shrinkToFit="0" vertical="center" wrapText="1"/>
    </xf>
    <xf borderId="147" fillId="8" fontId="11" numFmtId="1" xfId="0" applyAlignment="1" applyBorder="1" applyFont="1" applyNumberFormat="1">
      <alignment horizontal="center" shrinkToFit="0" vertical="center" wrapText="1"/>
    </xf>
    <xf borderId="148" fillId="8" fontId="11" numFmtId="1" xfId="0" applyAlignment="1" applyBorder="1" applyFont="1" applyNumberFormat="1">
      <alignment horizontal="center" shrinkToFit="0" vertical="center" wrapText="1"/>
    </xf>
    <xf borderId="149" fillId="8" fontId="12" numFmtId="0" xfId="0" applyAlignment="1" applyBorder="1" applyFont="1">
      <alignment horizontal="center" shrinkToFit="0" vertical="center" wrapText="1"/>
    </xf>
    <xf borderId="150" fillId="8" fontId="16" numFmtId="0" xfId="0" applyAlignment="1" applyBorder="1" applyFont="1">
      <alignment horizontal="center" shrinkToFit="0" vertical="center" wrapText="1"/>
    </xf>
    <xf borderId="151" fillId="8" fontId="16" numFmtId="0" xfId="0" applyAlignment="1" applyBorder="1" applyFont="1">
      <alignment horizontal="center" shrinkToFit="0" vertical="center" wrapText="1"/>
    </xf>
    <xf borderId="152" fillId="8" fontId="16" numFmtId="0" xfId="0" applyAlignment="1" applyBorder="1" applyFont="1">
      <alignment horizontal="center" shrinkToFit="0" vertical="center" wrapText="1"/>
    </xf>
    <xf borderId="52" fillId="4" fontId="14" numFmtId="0" xfId="0" applyAlignment="1" applyBorder="1" applyFont="1">
      <alignment horizontal="center" vertical="center"/>
    </xf>
    <xf borderId="153" fillId="4" fontId="14" numFmtId="0" xfId="0" applyAlignment="1" applyBorder="1" applyFont="1">
      <alignment horizontal="center" shrinkToFit="0" vertical="center" wrapText="1"/>
    </xf>
    <xf borderId="153" fillId="4" fontId="14" numFmtId="0" xfId="0" applyAlignment="1" applyBorder="1" applyFont="1">
      <alignment horizontal="center" vertical="center"/>
    </xf>
    <xf borderId="52" fillId="4" fontId="14" numFmtId="0" xfId="0" applyAlignment="1" applyBorder="1" applyFont="1">
      <alignment horizontal="center" shrinkToFit="0" vertical="center" wrapText="1"/>
    </xf>
    <xf borderId="154" fillId="0" fontId="4" numFmtId="0" xfId="0" applyBorder="1" applyFont="1"/>
    <xf borderId="92" fillId="12" fontId="11" numFmtId="0" xfId="0" applyAlignment="1" applyBorder="1" applyFill="1" applyFont="1">
      <alignment horizontal="center" shrinkToFit="0" vertical="center" wrapText="1"/>
    </xf>
    <xf borderId="28" fillId="0" fontId="12" numFmtId="0" xfId="0" applyAlignment="1" applyBorder="1" applyFont="1">
      <alignment horizontal="center" vertical="center"/>
    </xf>
    <xf borderId="28" fillId="0" fontId="12" numFmtId="1" xfId="0" applyAlignment="1" applyBorder="1" applyFont="1" applyNumberFormat="1">
      <alignment horizontal="center" vertical="center"/>
    </xf>
    <xf borderId="28" fillId="0" fontId="12" numFmtId="9" xfId="0" applyAlignment="1" applyBorder="1" applyFont="1" applyNumberFormat="1">
      <alignment horizontal="center" vertical="center"/>
    </xf>
    <xf borderId="28" fillId="0" fontId="12" numFmtId="164" xfId="0" applyAlignment="1" applyBorder="1" applyFont="1" applyNumberFormat="1">
      <alignment horizontal="center" vertical="center"/>
    </xf>
    <xf borderId="155" fillId="0" fontId="4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70627634201364"/>
          <c:y val="0.3623213764946049"/>
          <c:w val="0.8597381862536908"/>
          <c:h val="0.515454457081753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'% de Avance'!$C$5:$C$15</c:f>
            </c:strRef>
          </c:cat>
          <c:val>
            <c:numRef>
              <c:f>'% de Avance'!$I$5:$I$15</c:f>
              <c:numCache/>
            </c:numRef>
          </c:val>
        </c:ser>
        <c:axId val="1508529106"/>
        <c:axId val="74965895"/>
      </c:barChart>
      <c:catAx>
        <c:axId val="150852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Arial"/>
              </a:defRPr>
            </a:pPr>
          </a:p>
        </c:txPr>
        <c:crossAx val="74965895"/>
      </c:catAx>
      <c:valAx>
        <c:axId val="749658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Arial"/>
              </a:defRPr>
            </a:pPr>
          </a:p>
        </c:txPr>
        <c:crossAx val="1508529106"/>
        <c:majorUnit val="0.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28575</xdr:rowOff>
    </xdr:from>
    <xdr:ext cx="1933575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1</xdr:row>
      <xdr:rowOff>28575</xdr:rowOff>
    </xdr:from>
    <xdr:ext cx="1933575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29</xdr:row>
      <xdr:rowOff>19050</xdr:rowOff>
    </xdr:from>
    <xdr:ext cx="942975" cy="266700"/>
    <xdr:sp>
      <xdr:nvSpPr>
        <xdr:cNvPr id="3" name="Shape 3"/>
        <xdr:cNvSpPr txBox="1"/>
      </xdr:nvSpPr>
      <xdr:spPr>
        <a:xfrm>
          <a:off x="4878596" y="3647720"/>
          <a:ext cx="93480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DISTANCIA B</a:t>
          </a:r>
          <a:endParaRPr sz="1400"/>
        </a:p>
      </xdr:txBody>
    </xdr:sp>
    <xdr:clientData fLocksWithSheet="0"/>
  </xdr:oneCellAnchor>
  <xdr:oneCellAnchor>
    <xdr:from>
      <xdr:col>5</xdr:col>
      <xdr:colOff>504825</xdr:colOff>
      <xdr:row>21</xdr:row>
      <xdr:rowOff>95250</xdr:rowOff>
    </xdr:from>
    <xdr:ext cx="942975" cy="266700"/>
    <xdr:sp>
      <xdr:nvSpPr>
        <xdr:cNvPr id="4" name="Shape 4"/>
        <xdr:cNvSpPr txBox="1"/>
      </xdr:nvSpPr>
      <xdr:spPr>
        <a:xfrm>
          <a:off x="4875390" y="3647720"/>
          <a:ext cx="94122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DISTANCIA A</a:t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23</xdr:row>
      <xdr:rowOff>161925</xdr:rowOff>
    </xdr:from>
    <xdr:ext cx="38100" cy="942975"/>
    <xdr:grpSp>
      <xdr:nvGrpSpPr>
        <xdr:cNvPr id="2" name="Shape 2"/>
        <xdr:cNvGrpSpPr/>
      </xdr:nvGrpSpPr>
      <xdr:grpSpPr>
        <a:xfrm>
          <a:off x="5346000" y="3308513"/>
          <a:ext cx="0" cy="942975"/>
          <a:chOff x="5346000" y="3308513"/>
          <a:chExt cx="0" cy="942975"/>
        </a:xfrm>
      </xdr:grpSpPr>
      <xdr:cxnSp>
        <xdr:nvCxnSpPr>
          <xdr:cNvPr id="5" name="Shape 5"/>
          <xdr:cNvCxnSpPr/>
        </xdr:nvCxnSpPr>
        <xdr:spPr>
          <a:xfrm rot="10800000">
            <a:off x="5346000" y="3308513"/>
            <a:ext cx="0" cy="942975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47625</xdr:colOff>
      <xdr:row>30</xdr:row>
      <xdr:rowOff>142875</xdr:rowOff>
    </xdr:from>
    <xdr:ext cx="38100" cy="1295400"/>
    <xdr:grpSp>
      <xdr:nvGrpSpPr>
        <xdr:cNvPr id="2" name="Shape 2"/>
        <xdr:cNvGrpSpPr/>
      </xdr:nvGrpSpPr>
      <xdr:grpSpPr>
        <a:xfrm>
          <a:off x="5346000" y="3132300"/>
          <a:ext cx="0" cy="1295400"/>
          <a:chOff x="5346000" y="3132300"/>
          <a:chExt cx="0" cy="1295400"/>
        </a:xfrm>
      </xdr:grpSpPr>
      <xdr:cxnSp>
        <xdr:nvCxnSpPr>
          <xdr:cNvPr id="6" name="Shape 6"/>
          <xdr:cNvCxnSpPr/>
        </xdr:nvCxnSpPr>
        <xdr:spPr>
          <a:xfrm>
            <a:off x="5346000" y="3132300"/>
            <a:ext cx="0" cy="12954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9525</xdr:colOff>
      <xdr:row>16</xdr:row>
      <xdr:rowOff>9525</xdr:rowOff>
    </xdr:from>
    <xdr:ext cx="4857750" cy="5848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1</xdr:row>
      <xdr:rowOff>28575</xdr:rowOff>
    </xdr:from>
    <xdr:ext cx="1933575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1</xdr:row>
      <xdr:rowOff>28575</xdr:rowOff>
    </xdr:from>
    <xdr:ext cx="1933575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1</xdr:row>
      <xdr:rowOff>28575</xdr:rowOff>
    </xdr:from>
    <xdr:ext cx="1933575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400050</xdr:colOff>
      <xdr:row>1</xdr:row>
      <xdr:rowOff>9525</xdr:rowOff>
    </xdr:from>
    <xdr:ext cx="8343900" cy="3943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3.43"/>
    <col customWidth="1" min="2" max="2" width="18.43"/>
    <col customWidth="1" min="3" max="3" width="5.71"/>
    <col customWidth="1" min="4" max="4" width="35.43"/>
    <col customWidth="1" min="5" max="5" width="23.0"/>
    <col customWidth="1" min="6" max="8" width="15.43"/>
    <col customWidth="1" min="9" max="9" width="28.71"/>
    <col customWidth="1" min="10" max="10" width="45.29"/>
    <col customWidth="1" min="11" max="26" width="10.86"/>
  </cols>
  <sheetData>
    <row r="1" ht="13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2"/>
      <c r="D3" s="1"/>
      <c r="E3" s="1"/>
      <c r="F3" s="1"/>
      <c r="G3" s="1"/>
      <c r="H3" s="1"/>
      <c r="I3" s="1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8" t="s">
        <v>1</v>
      </c>
      <c r="D4" s="9">
        <f>TODAY()</f>
        <v>45230</v>
      </c>
      <c r="E4" s="10"/>
      <c r="F4" s="10"/>
      <c r="G4" s="1"/>
      <c r="H4" s="11"/>
      <c r="I4" s="11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2"/>
      <c r="D5" s="1"/>
      <c r="E5" s="1"/>
      <c r="F5" s="1"/>
      <c r="G5" s="12" t="s">
        <v>2</v>
      </c>
      <c r="H5" s="13" t="s">
        <v>3</v>
      </c>
      <c r="I5" s="14"/>
      <c r="J5" s="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8" t="s">
        <v>4</v>
      </c>
      <c r="C6" s="16"/>
      <c r="F6" s="17"/>
      <c r="G6" s="18" t="s">
        <v>5</v>
      </c>
      <c r="H6" s="19" t="s">
        <v>6</v>
      </c>
      <c r="I6" s="20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2"/>
      <c r="D7" s="23"/>
      <c r="E7" s="23"/>
      <c r="F7" s="23"/>
      <c r="G7" s="24"/>
      <c r="H7" s="24"/>
      <c r="I7" s="23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2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8</v>
      </c>
      <c r="C9" s="4"/>
      <c r="D9" s="4"/>
      <c r="E9" s="4"/>
      <c r="F9" s="4"/>
      <c r="G9" s="4"/>
      <c r="H9" s="4"/>
      <c r="I9" s="4"/>
      <c r="J9" s="4"/>
      <c r="K9" s="2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1"/>
      <c r="B11" s="28" t="s">
        <v>9</v>
      </c>
      <c r="C11" s="29" t="s">
        <v>10</v>
      </c>
      <c r="D11" s="30" t="s">
        <v>11</v>
      </c>
      <c r="E11" s="29" t="s">
        <v>12</v>
      </c>
      <c r="F11" s="31" t="s">
        <v>13</v>
      </c>
      <c r="G11" s="32"/>
      <c r="H11" s="33"/>
      <c r="I11" s="29" t="s">
        <v>14</v>
      </c>
      <c r="J11" s="34" t="s">
        <v>15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1"/>
      <c r="B12" s="35"/>
      <c r="C12" s="36"/>
      <c r="D12" s="36"/>
      <c r="E12" s="36"/>
      <c r="F12" s="37" t="s">
        <v>16</v>
      </c>
      <c r="G12" s="38" t="s">
        <v>17</v>
      </c>
      <c r="H12" s="39" t="s">
        <v>18</v>
      </c>
      <c r="I12" s="36"/>
      <c r="J12" s="4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41" t="s">
        <v>19</v>
      </c>
      <c r="C13" s="42">
        <f>'AIRE Y RUIDO'!D13</f>
        <v>1</v>
      </c>
      <c r="D13" s="43" t="s">
        <v>20</v>
      </c>
      <c r="E13" s="44">
        <v>1.0</v>
      </c>
      <c r="F13" s="44"/>
      <c r="G13" s="44">
        <v>1.0</v>
      </c>
      <c r="H13" s="44"/>
      <c r="I13" s="44"/>
      <c r="J13" s="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46"/>
      <c r="C14" s="47">
        <f>'AIRE Y RUIDO'!D15</f>
        <v>3</v>
      </c>
      <c r="D14" s="48" t="s">
        <v>21</v>
      </c>
      <c r="E14" s="49">
        <v>1.0</v>
      </c>
      <c r="F14" s="49"/>
      <c r="G14" s="49">
        <v>1.0</v>
      </c>
      <c r="H14" s="49"/>
      <c r="I14" s="49"/>
      <c r="J14" s="5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51"/>
      <c r="C15" s="47">
        <f>'AIRE Y RUIDO'!D16</f>
        <v>4</v>
      </c>
      <c r="D15" s="48" t="s">
        <v>22</v>
      </c>
      <c r="E15" s="49">
        <v>1.0</v>
      </c>
      <c r="F15" s="49"/>
      <c r="G15" s="49">
        <v>1.0</v>
      </c>
      <c r="H15" s="49"/>
      <c r="I15" s="49"/>
      <c r="J15" s="5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52"/>
      <c r="C16" s="47">
        <f>C15+1</f>
        <v>5</v>
      </c>
      <c r="D16" s="48" t="s">
        <v>23</v>
      </c>
      <c r="E16" s="49">
        <v>1.0</v>
      </c>
      <c r="F16" s="53"/>
      <c r="G16" s="53">
        <v>1.0</v>
      </c>
      <c r="H16" s="53"/>
      <c r="I16" s="49"/>
      <c r="J16" s="5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75" customHeight="1">
      <c r="A17" s="1"/>
      <c r="B17" s="54" t="s">
        <v>24</v>
      </c>
      <c r="C17" s="55">
        <f>'AIRE Y RUIDO'!D31</f>
        <v>19</v>
      </c>
      <c r="D17" s="56" t="s">
        <v>25</v>
      </c>
      <c r="E17" s="44">
        <v>1.0</v>
      </c>
      <c r="F17" s="44"/>
      <c r="G17" s="44">
        <v>1.0</v>
      </c>
      <c r="H17" s="44"/>
      <c r="I17" s="44"/>
      <c r="J17" s="5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75" customHeight="1">
      <c r="A18" s="1"/>
      <c r="B18" s="58"/>
      <c r="C18" s="59">
        <f>'AIRE Y RUIDO'!D33</f>
        <v>21</v>
      </c>
      <c r="D18" s="60" t="s">
        <v>26</v>
      </c>
      <c r="E18" s="61">
        <v>1.0</v>
      </c>
      <c r="F18" s="61"/>
      <c r="G18" s="61">
        <v>1.0</v>
      </c>
      <c r="H18" s="61"/>
      <c r="I18" s="61"/>
      <c r="J18" s="6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63"/>
      <c r="C19" s="64">
        <f>'AIRE Y RUIDO'!D34</f>
        <v>22</v>
      </c>
      <c r="D19" s="65" t="s">
        <v>27</v>
      </c>
      <c r="E19" s="61">
        <v>1.0</v>
      </c>
      <c r="F19" s="61"/>
      <c r="G19" s="61">
        <v>1.0</v>
      </c>
      <c r="H19" s="61"/>
      <c r="I19" s="61"/>
      <c r="J19" s="6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67" t="s">
        <v>28</v>
      </c>
      <c r="C20" s="68" t="s">
        <v>29</v>
      </c>
      <c r="D20" s="69"/>
      <c r="E20" s="69"/>
      <c r="F20" s="69"/>
      <c r="G20" s="69"/>
      <c r="H20" s="69"/>
      <c r="I20" s="69"/>
      <c r="J20" s="7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1"/>
      <c r="C21" s="59">
        <f>AGUA!D14</f>
        <v>1</v>
      </c>
      <c r="D21" s="72" t="s">
        <v>30</v>
      </c>
      <c r="E21" s="73">
        <v>1.0</v>
      </c>
      <c r="F21" s="73"/>
      <c r="G21" s="73">
        <v>1.0</v>
      </c>
      <c r="H21" s="73"/>
      <c r="I21" s="73"/>
      <c r="J21" s="7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71"/>
      <c r="C22" s="68" t="s">
        <v>31</v>
      </c>
      <c r="D22" s="69"/>
      <c r="E22" s="69"/>
      <c r="F22" s="69"/>
      <c r="G22" s="69"/>
      <c r="H22" s="69"/>
      <c r="I22" s="69"/>
      <c r="J22" s="7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1"/>
      <c r="C23" s="59">
        <f>AGUA!D23</f>
        <v>8</v>
      </c>
      <c r="D23" s="48" t="s">
        <v>32</v>
      </c>
      <c r="E23" s="49">
        <v>1.0</v>
      </c>
      <c r="F23" s="49"/>
      <c r="G23" s="49">
        <v>1.0</v>
      </c>
      <c r="H23" s="49"/>
      <c r="I23" s="49"/>
      <c r="J23" s="7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71"/>
      <c r="C24" s="68" t="s">
        <v>33</v>
      </c>
      <c r="D24" s="69"/>
      <c r="E24" s="69"/>
      <c r="F24" s="69"/>
      <c r="G24" s="69"/>
      <c r="H24" s="69"/>
      <c r="I24" s="69"/>
      <c r="J24" s="7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1"/>
      <c r="C25" s="59">
        <f>AGUA!D27</f>
        <v>11</v>
      </c>
      <c r="D25" s="48" t="s">
        <v>34</v>
      </c>
      <c r="E25" s="49">
        <v>1.0</v>
      </c>
      <c r="F25" s="49"/>
      <c r="G25" s="49">
        <v>1.0</v>
      </c>
      <c r="H25" s="49"/>
      <c r="I25" s="49"/>
      <c r="J25" s="7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71"/>
      <c r="C26" s="68" t="s">
        <v>35</v>
      </c>
      <c r="D26" s="69"/>
      <c r="E26" s="69"/>
      <c r="F26" s="69"/>
      <c r="G26" s="69"/>
      <c r="H26" s="69"/>
      <c r="I26" s="69"/>
      <c r="J26" s="7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1"/>
      <c r="C27" s="59">
        <f>AGUA!D32</f>
        <v>15</v>
      </c>
      <c r="D27" s="48" t="s">
        <v>36</v>
      </c>
      <c r="E27" s="49">
        <v>1.0</v>
      </c>
      <c r="F27" s="49"/>
      <c r="G27" s="49">
        <v>1.0</v>
      </c>
      <c r="H27" s="49"/>
      <c r="I27" s="49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1"/>
      <c r="C28" s="59">
        <f>AGUA!D35</f>
        <v>18</v>
      </c>
      <c r="D28" s="48" t="s">
        <v>37</v>
      </c>
      <c r="E28" s="49">
        <v>1.0</v>
      </c>
      <c r="F28" s="49"/>
      <c r="G28" s="49">
        <v>1.0</v>
      </c>
      <c r="H28" s="49"/>
      <c r="I28" s="49"/>
      <c r="J28" s="7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71"/>
      <c r="C29" s="68" t="s">
        <v>38</v>
      </c>
      <c r="D29" s="69"/>
      <c r="E29" s="69"/>
      <c r="F29" s="69"/>
      <c r="G29" s="69"/>
      <c r="H29" s="69"/>
      <c r="I29" s="69"/>
      <c r="J29" s="7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1"/>
      <c r="C30" s="59">
        <f>AGUA!D41</f>
        <v>23</v>
      </c>
      <c r="D30" s="48" t="s">
        <v>39</v>
      </c>
      <c r="E30" s="49">
        <v>1.0</v>
      </c>
      <c r="F30" s="49"/>
      <c r="G30" s="49">
        <v>1.0</v>
      </c>
      <c r="H30" s="49"/>
      <c r="I30" s="49"/>
      <c r="J30" s="7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71"/>
      <c r="C31" s="68" t="s">
        <v>40</v>
      </c>
      <c r="D31" s="69"/>
      <c r="E31" s="69"/>
      <c r="F31" s="69"/>
      <c r="G31" s="69"/>
      <c r="H31" s="69"/>
      <c r="I31" s="69"/>
      <c r="J31" s="7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1"/>
      <c r="C32" s="59">
        <f>AGUA!D45</f>
        <v>26</v>
      </c>
      <c r="D32" s="48" t="s">
        <v>41</v>
      </c>
      <c r="E32" s="49">
        <v>1.0</v>
      </c>
      <c r="F32" s="49"/>
      <c r="G32" s="49">
        <v>1.0</v>
      </c>
      <c r="H32" s="49"/>
      <c r="I32" s="49"/>
      <c r="J32" s="7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71"/>
      <c r="C33" s="68" t="s">
        <v>42</v>
      </c>
      <c r="D33" s="69"/>
      <c r="E33" s="69"/>
      <c r="F33" s="69"/>
      <c r="G33" s="69"/>
      <c r="H33" s="69"/>
      <c r="I33" s="69"/>
      <c r="J33" s="7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1"/>
      <c r="C34" s="59">
        <f>AGUA!D63</f>
        <v>42</v>
      </c>
      <c r="D34" s="48" t="s">
        <v>43</v>
      </c>
      <c r="E34" s="49">
        <v>1.0</v>
      </c>
      <c r="F34" s="49"/>
      <c r="G34" s="49">
        <v>1.0</v>
      </c>
      <c r="H34" s="49"/>
      <c r="I34" s="49"/>
      <c r="J34" s="7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36"/>
      <c r="C35" s="76">
        <f>AGUA!D64</f>
        <v>43</v>
      </c>
      <c r="D35" s="77" t="s">
        <v>44</v>
      </c>
      <c r="E35" s="78">
        <v>1.0</v>
      </c>
      <c r="F35" s="78"/>
      <c r="G35" s="78">
        <v>1.0</v>
      </c>
      <c r="H35" s="78"/>
      <c r="I35" s="78"/>
      <c r="J35" s="7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80" t="s">
        <v>45</v>
      </c>
      <c r="C36" s="81">
        <f>RESIDUOS!D13</f>
        <v>1</v>
      </c>
      <c r="D36" s="72" t="s">
        <v>46</v>
      </c>
      <c r="E36" s="73">
        <v>1.0</v>
      </c>
      <c r="F36" s="73"/>
      <c r="G36" s="73">
        <v>1.0</v>
      </c>
      <c r="H36" s="73"/>
      <c r="I36" s="73"/>
      <c r="J36" s="8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58"/>
      <c r="C37" s="47">
        <f>RESIDUOS!D14</f>
        <v>2</v>
      </c>
      <c r="D37" s="48" t="s">
        <v>47</v>
      </c>
      <c r="E37" s="49">
        <v>1.0</v>
      </c>
      <c r="F37" s="49"/>
      <c r="G37" s="73">
        <v>1.0</v>
      </c>
      <c r="H37" s="49"/>
      <c r="I37" s="49"/>
      <c r="J37" s="8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58"/>
      <c r="C38" s="47">
        <f>RESIDUOS!D16</f>
        <v>4</v>
      </c>
      <c r="D38" s="48" t="s">
        <v>48</v>
      </c>
      <c r="E38" s="49">
        <v>1.0</v>
      </c>
      <c r="F38" s="49"/>
      <c r="G38" s="73">
        <v>1.0</v>
      </c>
      <c r="H38" s="49"/>
      <c r="I38" s="49"/>
      <c r="J38" s="8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58"/>
      <c r="C39" s="47">
        <f>RESIDUOS!D28</f>
        <v>16</v>
      </c>
      <c r="D39" s="48" t="s">
        <v>49</v>
      </c>
      <c r="E39" s="49">
        <v>1.0</v>
      </c>
      <c r="F39" s="49"/>
      <c r="G39" s="73">
        <v>1.0</v>
      </c>
      <c r="H39" s="49"/>
      <c r="I39" s="49"/>
      <c r="J39" s="8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35"/>
      <c r="C40" s="47">
        <f>RESIDUOS!D34</f>
        <v>22</v>
      </c>
      <c r="D40" s="48" t="s">
        <v>50</v>
      </c>
      <c r="E40" s="49">
        <v>1.0</v>
      </c>
      <c r="F40" s="49"/>
      <c r="G40" s="73">
        <v>1.0</v>
      </c>
      <c r="H40" s="49"/>
      <c r="I40" s="49"/>
      <c r="J40" s="5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54" t="s">
        <v>51</v>
      </c>
      <c r="C41" s="42">
        <f>RESIDUOS!D38</f>
        <v>26</v>
      </c>
      <c r="D41" s="43" t="s">
        <v>52</v>
      </c>
      <c r="E41" s="44">
        <v>1.0</v>
      </c>
      <c r="F41" s="44"/>
      <c r="G41" s="44">
        <v>1.0</v>
      </c>
      <c r="H41" s="44"/>
      <c r="I41" s="44"/>
      <c r="J41" s="8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58"/>
      <c r="C42" s="47">
        <f>RESIDUOS!D39</f>
        <v>27</v>
      </c>
      <c r="D42" s="48" t="s">
        <v>53</v>
      </c>
      <c r="E42" s="49">
        <v>1.0</v>
      </c>
      <c r="F42" s="49"/>
      <c r="G42" s="73">
        <v>1.0</v>
      </c>
      <c r="H42" s="49"/>
      <c r="I42" s="49"/>
      <c r="J42" s="8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58"/>
      <c r="C43" s="47">
        <f>RESIDUOS!D41</f>
        <v>29</v>
      </c>
      <c r="D43" s="48" t="s">
        <v>54</v>
      </c>
      <c r="E43" s="49">
        <v>1.0</v>
      </c>
      <c r="F43" s="49"/>
      <c r="G43" s="73">
        <v>1.0</v>
      </c>
      <c r="H43" s="49"/>
      <c r="I43" s="49"/>
      <c r="J43" s="8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63"/>
      <c r="C44" s="47">
        <f>RESIDUOS!D43</f>
        <v>31</v>
      </c>
      <c r="D44" s="48" t="s">
        <v>55</v>
      </c>
      <c r="E44" s="49">
        <v>1.0</v>
      </c>
      <c r="F44" s="49"/>
      <c r="G44" s="73">
        <v>1.0</v>
      </c>
      <c r="H44" s="49"/>
      <c r="I44" s="49"/>
      <c r="J44" s="5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54" t="s">
        <v>56</v>
      </c>
      <c r="C45" s="42">
        <f>'RECNAT Y RIESGO'!D18</f>
        <v>6</v>
      </c>
      <c r="D45" s="43" t="s">
        <v>57</v>
      </c>
      <c r="E45" s="44">
        <v>1.0</v>
      </c>
      <c r="F45" s="44"/>
      <c r="G45" s="44">
        <v>1.0</v>
      </c>
      <c r="H45" s="44"/>
      <c r="I45" s="44"/>
      <c r="J45" s="8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63"/>
      <c r="C46" s="47">
        <f>'RECNAT Y RIESGO'!D19</f>
        <v>7</v>
      </c>
      <c r="D46" s="65" t="s">
        <v>58</v>
      </c>
      <c r="E46" s="61">
        <v>1.0</v>
      </c>
      <c r="F46" s="61"/>
      <c r="G46" s="73">
        <v>1.0</v>
      </c>
      <c r="H46" s="61"/>
      <c r="I46" s="61"/>
      <c r="J46" s="7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54" t="s">
        <v>59</v>
      </c>
      <c r="C47" s="42">
        <f>'RECNAT Y RIESGO'!D27</f>
        <v>15</v>
      </c>
      <c r="D47" s="43" t="s">
        <v>60</v>
      </c>
      <c r="E47" s="44">
        <v>1.0</v>
      </c>
      <c r="F47" s="44"/>
      <c r="G47" s="44">
        <v>1.0</v>
      </c>
      <c r="H47" s="44"/>
      <c r="I47" s="44"/>
      <c r="J47" s="8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58"/>
      <c r="C48" s="47">
        <f>'RECNAT Y RIESGO'!D31</f>
        <v>19</v>
      </c>
      <c r="D48" s="85" t="s">
        <v>61</v>
      </c>
      <c r="E48" s="49">
        <v>1.0</v>
      </c>
      <c r="F48" s="49"/>
      <c r="G48" s="73">
        <v>1.0</v>
      </c>
      <c r="H48" s="49"/>
      <c r="I48" s="49"/>
      <c r="J48" s="5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58"/>
      <c r="C49" s="47">
        <f>'RECNAT Y RIESGO'!D34</f>
        <v>22</v>
      </c>
      <c r="D49" s="85" t="s">
        <v>62</v>
      </c>
      <c r="E49" s="49">
        <v>1.0</v>
      </c>
      <c r="F49" s="49"/>
      <c r="G49" s="73">
        <v>1.0</v>
      </c>
      <c r="H49" s="49"/>
      <c r="I49" s="49"/>
      <c r="J49" s="5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58"/>
      <c r="C50" s="47">
        <f>'RECNAT Y RIESGO'!D38</f>
        <v>26</v>
      </c>
      <c r="D50" s="48" t="s">
        <v>63</v>
      </c>
      <c r="E50" s="49">
        <v>1.0</v>
      </c>
      <c r="F50" s="49"/>
      <c r="G50" s="73">
        <v>1.0</v>
      </c>
      <c r="H50" s="49"/>
      <c r="I50" s="49"/>
      <c r="J50" s="5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58"/>
      <c r="C51" s="47">
        <f>'RECNAT Y RIESGO'!D39</f>
        <v>27</v>
      </c>
      <c r="D51" s="48" t="s">
        <v>64</v>
      </c>
      <c r="E51" s="49">
        <v>1.0</v>
      </c>
      <c r="F51" s="49"/>
      <c r="G51" s="73">
        <v>1.0</v>
      </c>
      <c r="H51" s="49"/>
      <c r="I51" s="49"/>
      <c r="J51" s="5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35"/>
      <c r="C52" s="47">
        <f>'RECNAT Y RIESGO'!D41</f>
        <v>29</v>
      </c>
      <c r="D52" s="85" t="s">
        <v>65</v>
      </c>
      <c r="E52" s="49">
        <v>1.0</v>
      </c>
      <c r="F52" s="49"/>
      <c r="G52" s="73">
        <v>1.0</v>
      </c>
      <c r="H52" s="49"/>
      <c r="I52" s="49"/>
      <c r="J52" s="5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54" t="s">
        <v>66</v>
      </c>
      <c r="C53" s="86">
        <f>OTROS!D19</f>
        <v>7</v>
      </c>
      <c r="D53" s="43" t="s">
        <v>67</v>
      </c>
      <c r="E53" s="44">
        <v>1.0</v>
      </c>
      <c r="F53" s="44"/>
      <c r="G53" s="44">
        <v>1.0</v>
      </c>
      <c r="H53" s="44"/>
      <c r="I53" s="44"/>
      <c r="J53" s="8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5"/>
      <c r="C54" s="87">
        <f>OTROS!D20</f>
        <v>8</v>
      </c>
      <c r="D54" s="65" t="s">
        <v>68</v>
      </c>
      <c r="E54" s="61">
        <v>1.0</v>
      </c>
      <c r="F54" s="61"/>
      <c r="G54" s="49">
        <v>1.0</v>
      </c>
      <c r="H54" s="61"/>
      <c r="I54" s="61"/>
      <c r="J54" s="8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54" t="s">
        <v>69</v>
      </c>
      <c r="C55" s="86">
        <f>OTROS!D40</f>
        <v>28</v>
      </c>
      <c r="D55" s="43" t="s">
        <v>70</v>
      </c>
      <c r="E55" s="44">
        <v>1.0</v>
      </c>
      <c r="F55" s="44"/>
      <c r="G55" s="44">
        <v>1.0</v>
      </c>
      <c r="H55" s="44"/>
      <c r="I55" s="44"/>
      <c r="J55" s="8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58"/>
      <c r="C56" s="87">
        <f>OTROS!D41</f>
        <v>29</v>
      </c>
      <c r="D56" s="48" t="s">
        <v>71</v>
      </c>
      <c r="E56" s="49">
        <v>1.0</v>
      </c>
      <c r="F56" s="49"/>
      <c r="G56" s="73">
        <v>1.0</v>
      </c>
      <c r="H56" s="49"/>
      <c r="I56" s="49"/>
      <c r="J56" s="7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35"/>
      <c r="C57" s="89">
        <f>OTROS!D42</f>
        <v>30</v>
      </c>
      <c r="D57" s="77" t="s">
        <v>72</v>
      </c>
      <c r="E57" s="78">
        <v>1.0</v>
      </c>
      <c r="F57" s="78"/>
      <c r="G57" s="90">
        <v>1.0</v>
      </c>
      <c r="H57" s="78"/>
      <c r="I57" s="78"/>
      <c r="J57" s="9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92"/>
      <c r="D58" s="93"/>
      <c r="E58" s="94"/>
      <c r="F58" s="94"/>
      <c r="G58" s="94"/>
      <c r="H58" s="94"/>
      <c r="I58" s="94"/>
      <c r="J58" s="9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">
    <mergeCell ref="B2:J2"/>
    <mergeCell ref="B4:C4"/>
    <mergeCell ref="H5:I5"/>
    <mergeCell ref="C6:E6"/>
    <mergeCell ref="H6:I6"/>
    <mergeCell ref="B8:J8"/>
    <mergeCell ref="B9:J9"/>
    <mergeCell ref="C20:J20"/>
    <mergeCell ref="C22:J22"/>
    <mergeCell ref="C24:J24"/>
    <mergeCell ref="C26:J26"/>
    <mergeCell ref="C29:J29"/>
    <mergeCell ref="C31:J31"/>
    <mergeCell ref="C33:J33"/>
    <mergeCell ref="B11:B12"/>
    <mergeCell ref="C11:C12"/>
    <mergeCell ref="D11:D12"/>
    <mergeCell ref="E11:E12"/>
    <mergeCell ref="F11:H11"/>
    <mergeCell ref="I11:I12"/>
    <mergeCell ref="J11:J12"/>
    <mergeCell ref="B53:B54"/>
    <mergeCell ref="B55:B57"/>
    <mergeCell ref="B13:B15"/>
    <mergeCell ref="B17:B19"/>
    <mergeCell ref="B20:B35"/>
    <mergeCell ref="B36:B40"/>
    <mergeCell ref="B41:B44"/>
    <mergeCell ref="B45:B46"/>
    <mergeCell ref="B47:B52"/>
  </mergeCells>
  <conditionalFormatting sqref="E13:E19">
    <cfRule type="cellIs" dxfId="0" priority="1" operator="equal">
      <formula>1</formula>
    </cfRule>
  </conditionalFormatting>
  <conditionalFormatting sqref="E21">
    <cfRule type="cellIs" dxfId="0" priority="2" operator="equal">
      <formula>1</formula>
    </cfRule>
  </conditionalFormatting>
  <conditionalFormatting sqref="E23">
    <cfRule type="cellIs" dxfId="0" priority="3" operator="equal">
      <formula>1</formula>
    </cfRule>
  </conditionalFormatting>
  <conditionalFormatting sqref="E25">
    <cfRule type="cellIs" dxfId="0" priority="4" operator="equal">
      <formula>1</formula>
    </cfRule>
  </conditionalFormatting>
  <conditionalFormatting sqref="E27:E28 E30">
    <cfRule type="cellIs" dxfId="0" priority="5" operator="equal">
      <formula>1</formula>
    </cfRule>
  </conditionalFormatting>
  <conditionalFormatting sqref="E32">
    <cfRule type="cellIs" dxfId="0" priority="6" operator="equal">
      <formula>1</formula>
    </cfRule>
  </conditionalFormatting>
  <conditionalFormatting sqref="E34:E58">
    <cfRule type="cellIs" dxfId="0" priority="7" operator="equal">
      <formula>1</formula>
    </cfRule>
  </conditionalFormatting>
  <conditionalFormatting sqref="F13:F19">
    <cfRule type="cellIs" dxfId="1" priority="8" operator="equal">
      <formula>1</formula>
    </cfRule>
  </conditionalFormatting>
  <conditionalFormatting sqref="F21">
    <cfRule type="cellIs" dxfId="1" priority="9" operator="equal">
      <formula>1</formula>
    </cfRule>
  </conditionalFormatting>
  <conditionalFormatting sqref="F23">
    <cfRule type="cellIs" dxfId="1" priority="10" operator="equal">
      <formula>1</formula>
    </cfRule>
  </conditionalFormatting>
  <conditionalFormatting sqref="F25">
    <cfRule type="cellIs" dxfId="1" priority="11" operator="equal">
      <formula>1</formula>
    </cfRule>
  </conditionalFormatting>
  <conditionalFormatting sqref="F27:F28 F30">
    <cfRule type="cellIs" dxfId="1" priority="12" operator="equal">
      <formula>1</formula>
    </cfRule>
  </conditionalFormatting>
  <conditionalFormatting sqref="F32">
    <cfRule type="cellIs" dxfId="1" priority="13" operator="equal">
      <formula>1</formula>
    </cfRule>
  </conditionalFormatting>
  <conditionalFormatting sqref="F34:F58">
    <cfRule type="cellIs" dxfId="1" priority="14" operator="equal">
      <formula>1</formula>
    </cfRule>
  </conditionalFormatting>
  <conditionalFormatting sqref="G13:G19">
    <cfRule type="cellIs" dxfId="2" priority="15" operator="equal">
      <formula>1</formula>
    </cfRule>
  </conditionalFormatting>
  <conditionalFormatting sqref="G21">
    <cfRule type="cellIs" dxfId="2" priority="16" operator="equal">
      <formula>1</formula>
    </cfRule>
  </conditionalFormatting>
  <conditionalFormatting sqref="G23">
    <cfRule type="cellIs" dxfId="2" priority="17" operator="equal">
      <formula>1</formula>
    </cfRule>
  </conditionalFormatting>
  <conditionalFormatting sqref="G25">
    <cfRule type="cellIs" dxfId="2" priority="18" operator="equal">
      <formula>1</formula>
    </cfRule>
  </conditionalFormatting>
  <conditionalFormatting sqref="G27:G28 G30">
    <cfRule type="cellIs" dxfId="2" priority="19" operator="equal">
      <formula>1</formula>
    </cfRule>
  </conditionalFormatting>
  <conditionalFormatting sqref="G32">
    <cfRule type="cellIs" dxfId="2" priority="20" operator="equal">
      <formula>1</formula>
    </cfRule>
  </conditionalFormatting>
  <conditionalFormatting sqref="G34:G58">
    <cfRule type="cellIs" dxfId="2" priority="21" operator="equal">
      <formula>1</formula>
    </cfRule>
  </conditionalFormatting>
  <conditionalFormatting sqref="H13:H19">
    <cfRule type="cellIs" dxfId="3" priority="22" operator="equal">
      <formula>1</formula>
    </cfRule>
  </conditionalFormatting>
  <conditionalFormatting sqref="H21">
    <cfRule type="cellIs" dxfId="3" priority="23" operator="equal">
      <formula>1</formula>
    </cfRule>
  </conditionalFormatting>
  <conditionalFormatting sqref="H23">
    <cfRule type="cellIs" dxfId="3" priority="24" operator="equal">
      <formula>1</formula>
    </cfRule>
  </conditionalFormatting>
  <conditionalFormatting sqref="H25">
    <cfRule type="cellIs" dxfId="3" priority="25" operator="equal">
      <formula>1</formula>
    </cfRule>
  </conditionalFormatting>
  <conditionalFormatting sqref="H27:H28 H30">
    <cfRule type="cellIs" dxfId="3" priority="26" operator="equal">
      <formula>1</formula>
    </cfRule>
  </conditionalFormatting>
  <conditionalFormatting sqref="H32">
    <cfRule type="cellIs" dxfId="3" priority="27" operator="equal">
      <formula>1</formula>
    </cfRule>
  </conditionalFormatting>
  <conditionalFormatting sqref="H34:H58">
    <cfRule type="cellIs" dxfId="3" priority="28" operator="equal">
      <formula>1</formula>
    </cfRule>
  </conditionalFormatting>
  <conditionalFormatting sqref="I17">
    <cfRule type="cellIs" dxfId="0" priority="29" operator="equal">
      <formula>1</formula>
    </cfRule>
  </conditionalFormatting>
  <conditionalFormatting sqref="I54">
    <cfRule type="cellIs" dxfId="0" priority="30" operator="equal">
      <formula>1</formula>
    </cfRule>
  </conditionalFormatting>
  <conditionalFormatting sqref="I58">
    <cfRule type="cellIs" dxfId="0" priority="31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3.43"/>
    <col customWidth="1" min="2" max="3" width="16.43"/>
    <col customWidth="1" min="4" max="4" width="5.71"/>
    <col customWidth="1" min="5" max="5" width="35.43"/>
    <col customWidth="1" min="6" max="6" width="23.0"/>
    <col customWidth="1" min="7" max="9" width="15.43"/>
    <col customWidth="1" min="10" max="10" width="28.71"/>
    <col customWidth="1" min="11" max="11" width="21.71"/>
    <col customWidth="1" min="12" max="26" width="10.86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1"/>
      <c r="D3" s="2"/>
      <c r="E3" s="1"/>
      <c r="F3" s="1"/>
      <c r="G3" s="1"/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5"/>
      <c r="C4" s="16" t="s">
        <v>1</v>
      </c>
      <c r="E4" s="9">
        <f>TODAY()</f>
        <v>45230</v>
      </c>
      <c r="F4" s="10"/>
      <c r="G4" s="10"/>
      <c r="H4" s="1"/>
      <c r="I4" s="11"/>
      <c r="J4" s="1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1"/>
      <c r="D5" s="2"/>
      <c r="E5" s="1"/>
      <c r="F5" s="1"/>
      <c r="G5" s="1"/>
      <c r="H5" s="12" t="s">
        <v>2</v>
      </c>
      <c r="I5" s="13" t="s">
        <v>3</v>
      </c>
      <c r="J5" s="14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95"/>
      <c r="C6" s="16" t="s">
        <v>73</v>
      </c>
      <c r="D6" s="16"/>
      <c r="G6" s="17"/>
      <c r="H6" s="18" t="s">
        <v>5</v>
      </c>
      <c r="I6" s="19" t="s">
        <v>6</v>
      </c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3"/>
      <c r="D7" s="22"/>
      <c r="E7" s="23"/>
      <c r="F7" s="23"/>
      <c r="G7" s="23"/>
      <c r="H7" s="24"/>
      <c r="I7" s="24"/>
      <c r="J7" s="23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4"/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8</v>
      </c>
      <c r="C9" s="4"/>
      <c r="D9" s="4"/>
      <c r="E9" s="4"/>
      <c r="F9" s="4"/>
      <c r="G9" s="4"/>
      <c r="H9" s="4"/>
      <c r="I9" s="4"/>
      <c r="J9" s="4"/>
      <c r="K9" s="4"/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8" t="s">
        <v>9</v>
      </c>
      <c r="C11" s="29" t="s">
        <v>74</v>
      </c>
      <c r="D11" s="29" t="s">
        <v>75</v>
      </c>
      <c r="E11" s="30" t="s">
        <v>11</v>
      </c>
      <c r="F11" s="29" t="s">
        <v>12</v>
      </c>
      <c r="G11" s="31" t="s">
        <v>13</v>
      </c>
      <c r="H11" s="32"/>
      <c r="I11" s="33"/>
      <c r="J11" s="29" t="s">
        <v>14</v>
      </c>
      <c r="K11" s="34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B12" s="35"/>
      <c r="C12" s="36"/>
      <c r="D12" s="36"/>
      <c r="E12" s="36"/>
      <c r="F12" s="36"/>
      <c r="G12" s="37" t="s">
        <v>16</v>
      </c>
      <c r="H12" s="38" t="s">
        <v>17</v>
      </c>
      <c r="I12" s="39" t="s">
        <v>18</v>
      </c>
      <c r="J12" s="36"/>
      <c r="K12" s="4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41" t="s">
        <v>19</v>
      </c>
      <c r="C13" s="67">
        <v>1.0</v>
      </c>
      <c r="D13" s="42">
        <v>1.0</v>
      </c>
      <c r="E13" s="43" t="s">
        <v>20</v>
      </c>
      <c r="F13" s="44">
        <v>1.0</v>
      </c>
      <c r="G13" s="96">
        <v>1.0</v>
      </c>
      <c r="H13" s="96"/>
      <c r="I13" s="96" t="str">
        <f>+CRITICAS!H13</f>
        <v/>
      </c>
      <c r="J13" s="44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46"/>
      <c r="C14" s="71"/>
      <c r="D14" s="47">
        <f t="shared" ref="D14:D36" si="1">D13+1</f>
        <v>2</v>
      </c>
      <c r="E14" s="48" t="s">
        <v>76</v>
      </c>
      <c r="F14" s="49"/>
      <c r="G14" s="53">
        <v>1.0</v>
      </c>
      <c r="H14" s="53"/>
      <c r="I14" s="53"/>
      <c r="J14" s="49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46"/>
      <c r="C15" s="71"/>
      <c r="D15" s="47">
        <f t="shared" si="1"/>
        <v>3</v>
      </c>
      <c r="E15" s="48" t="s">
        <v>21</v>
      </c>
      <c r="F15" s="49">
        <v>1.0</v>
      </c>
      <c r="G15" s="53">
        <v>1.0</v>
      </c>
      <c r="H15" s="53"/>
      <c r="I15" s="53" t="str">
        <f>CRITICAS!H14</f>
        <v/>
      </c>
      <c r="J15" s="49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46"/>
      <c r="C16" s="71"/>
      <c r="D16" s="47">
        <f t="shared" si="1"/>
        <v>4</v>
      </c>
      <c r="E16" s="48" t="s">
        <v>22</v>
      </c>
      <c r="F16" s="49">
        <v>1.0</v>
      </c>
      <c r="G16" s="53">
        <v>1.0</v>
      </c>
      <c r="H16" s="53"/>
      <c r="I16" s="53" t="str">
        <f>CRITICAS!H15</f>
        <v/>
      </c>
      <c r="J16" s="49"/>
      <c r="K16" s="5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46"/>
      <c r="C17" s="71"/>
      <c r="D17" s="47">
        <f t="shared" si="1"/>
        <v>5</v>
      </c>
      <c r="E17" s="48" t="s">
        <v>23</v>
      </c>
      <c r="F17" s="49">
        <v>1.0</v>
      </c>
      <c r="G17" s="53">
        <v>1.0</v>
      </c>
      <c r="H17" s="53"/>
      <c r="I17" s="53" t="str">
        <f>CRITICAS!H16</f>
        <v/>
      </c>
      <c r="J17" s="49"/>
      <c r="K17" s="5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46"/>
      <c r="C18" s="71"/>
      <c r="D18" s="47">
        <f t="shared" si="1"/>
        <v>6</v>
      </c>
      <c r="E18" s="48" t="s">
        <v>77</v>
      </c>
      <c r="F18" s="49"/>
      <c r="G18" s="53">
        <v>1.0</v>
      </c>
      <c r="H18" s="53"/>
      <c r="I18" s="53"/>
      <c r="J18" s="49"/>
      <c r="K18" s="5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46"/>
      <c r="C19" s="71"/>
      <c r="D19" s="47">
        <f t="shared" si="1"/>
        <v>7</v>
      </c>
      <c r="E19" s="85" t="s">
        <v>78</v>
      </c>
      <c r="F19" s="49"/>
      <c r="G19" s="53"/>
      <c r="H19" s="53"/>
      <c r="I19" s="53">
        <v>1.0</v>
      </c>
      <c r="J19" s="49"/>
      <c r="K19" s="5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46"/>
      <c r="C20" s="71"/>
      <c r="D20" s="47">
        <f t="shared" si="1"/>
        <v>8</v>
      </c>
      <c r="E20" s="48" t="s">
        <v>79</v>
      </c>
      <c r="F20" s="49"/>
      <c r="G20" s="53"/>
      <c r="H20" s="53"/>
      <c r="I20" s="53">
        <v>1.0</v>
      </c>
      <c r="J20" s="49"/>
      <c r="K20" s="5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46"/>
      <c r="C21" s="71"/>
      <c r="D21" s="47">
        <f t="shared" si="1"/>
        <v>9</v>
      </c>
      <c r="E21" s="48" t="s">
        <v>80</v>
      </c>
      <c r="F21" s="49"/>
      <c r="G21" s="53">
        <v>1.0</v>
      </c>
      <c r="H21" s="53"/>
      <c r="I21" s="53"/>
      <c r="J21" s="49"/>
      <c r="K21" s="5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46"/>
      <c r="C22" s="71"/>
      <c r="D22" s="47">
        <f t="shared" si="1"/>
        <v>10</v>
      </c>
      <c r="E22" s="48" t="s">
        <v>81</v>
      </c>
      <c r="F22" s="49"/>
      <c r="G22" s="53">
        <v>1.0</v>
      </c>
      <c r="H22" s="53"/>
      <c r="I22" s="53"/>
      <c r="J22" s="49"/>
      <c r="K22" s="5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46"/>
      <c r="C23" s="71"/>
      <c r="D23" s="47">
        <f t="shared" si="1"/>
        <v>11</v>
      </c>
      <c r="E23" s="48" t="s">
        <v>82</v>
      </c>
      <c r="F23" s="49"/>
      <c r="G23" s="53"/>
      <c r="H23" s="53"/>
      <c r="I23" s="53">
        <v>1.0</v>
      </c>
      <c r="J23" s="49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53.25" customHeight="1">
      <c r="A24" s="1"/>
      <c r="B24" s="46"/>
      <c r="C24" s="71"/>
      <c r="D24" s="47">
        <f t="shared" si="1"/>
        <v>12</v>
      </c>
      <c r="E24" s="48" t="s">
        <v>83</v>
      </c>
      <c r="F24" s="49"/>
      <c r="G24" s="53">
        <v>1.0</v>
      </c>
      <c r="H24" s="53"/>
      <c r="I24" s="53"/>
      <c r="J24" s="49"/>
      <c r="K24" s="50" t="s">
        <v>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1.25" customHeight="1">
      <c r="A25" s="1"/>
      <c r="B25" s="46"/>
      <c r="C25" s="71"/>
      <c r="D25" s="47">
        <f t="shared" si="1"/>
        <v>13</v>
      </c>
      <c r="E25" s="48" t="s">
        <v>85</v>
      </c>
      <c r="F25" s="49"/>
      <c r="G25" s="53"/>
      <c r="H25" s="53">
        <v>1.0</v>
      </c>
      <c r="I25" s="53"/>
      <c r="J25" s="49"/>
      <c r="K25" s="50" t="s">
        <v>86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46"/>
      <c r="C26" s="71"/>
      <c r="D26" s="47">
        <f t="shared" si="1"/>
        <v>14</v>
      </c>
      <c r="E26" s="65" t="s">
        <v>87</v>
      </c>
      <c r="F26" s="61"/>
      <c r="G26" s="53"/>
      <c r="H26" s="53">
        <v>1.0</v>
      </c>
      <c r="I26" s="97"/>
      <c r="J26" s="61"/>
      <c r="K26" s="50" t="s">
        <v>88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46"/>
      <c r="C27" s="71"/>
      <c r="D27" s="47">
        <f t="shared" si="1"/>
        <v>15</v>
      </c>
      <c r="E27" s="65" t="s">
        <v>89</v>
      </c>
      <c r="F27" s="61"/>
      <c r="G27" s="53"/>
      <c r="H27" s="97"/>
      <c r="I27" s="97">
        <v>1.0</v>
      </c>
      <c r="J27" s="61"/>
      <c r="K27" s="5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46"/>
      <c r="C28" s="71"/>
      <c r="D28" s="47">
        <f t="shared" si="1"/>
        <v>16</v>
      </c>
      <c r="E28" s="98" t="s">
        <v>90</v>
      </c>
      <c r="F28" s="61"/>
      <c r="G28" s="97"/>
      <c r="H28" s="97">
        <v>1.0</v>
      </c>
      <c r="I28" s="97"/>
      <c r="J28" s="61"/>
      <c r="K28" s="50" t="s">
        <v>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46"/>
      <c r="C29" s="71"/>
      <c r="D29" s="47">
        <f t="shared" si="1"/>
        <v>17</v>
      </c>
      <c r="E29" s="98" t="s">
        <v>92</v>
      </c>
      <c r="F29" s="61"/>
      <c r="G29" s="97"/>
      <c r="H29" s="97">
        <v>1.0</v>
      </c>
      <c r="I29" s="97"/>
      <c r="J29" s="61"/>
      <c r="K29" s="99" t="s">
        <v>93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51"/>
      <c r="C30" s="100"/>
      <c r="D30" s="47">
        <f t="shared" si="1"/>
        <v>18</v>
      </c>
      <c r="E30" s="65" t="s">
        <v>94</v>
      </c>
      <c r="F30" s="61"/>
      <c r="G30" s="97">
        <v>1.0</v>
      </c>
      <c r="H30" s="97"/>
      <c r="I30" s="97"/>
      <c r="J30" s="61"/>
      <c r="K30" s="9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75" customHeight="1">
      <c r="A31" s="1"/>
      <c r="B31" s="54" t="s">
        <v>24</v>
      </c>
      <c r="C31" s="54">
        <v>1.0</v>
      </c>
      <c r="D31" s="55">
        <f t="shared" si="1"/>
        <v>19</v>
      </c>
      <c r="E31" s="56" t="s">
        <v>25</v>
      </c>
      <c r="F31" s="44">
        <v>1.0</v>
      </c>
      <c r="G31" s="96">
        <v>1.0</v>
      </c>
      <c r="H31" s="96"/>
      <c r="I31" s="96" t="str">
        <f>CRITICAS!H17</f>
        <v/>
      </c>
      <c r="J31" s="44"/>
      <c r="K31" s="5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58"/>
      <c r="C32" s="58"/>
      <c r="D32" s="59">
        <f t="shared" si="1"/>
        <v>20</v>
      </c>
      <c r="E32" s="60" t="s">
        <v>95</v>
      </c>
      <c r="F32" s="101"/>
      <c r="G32" s="101">
        <v>1.0</v>
      </c>
      <c r="H32" s="101"/>
      <c r="I32" s="101"/>
      <c r="J32" s="101"/>
      <c r="K32" s="6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6.75" customHeight="1">
      <c r="A33" s="1"/>
      <c r="B33" s="58"/>
      <c r="C33" s="58"/>
      <c r="D33" s="59">
        <f t="shared" si="1"/>
        <v>21</v>
      </c>
      <c r="E33" s="60" t="s">
        <v>26</v>
      </c>
      <c r="F33" s="61">
        <v>1.0</v>
      </c>
      <c r="G33" s="97">
        <v>1.0</v>
      </c>
      <c r="H33" s="97"/>
      <c r="I33" s="97" t="str">
        <f>CRITICAS!H18</f>
        <v/>
      </c>
      <c r="J33" s="61"/>
      <c r="K33" s="6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58"/>
      <c r="C34" s="58"/>
      <c r="D34" s="59">
        <f t="shared" si="1"/>
        <v>22</v>
      </c>
      <c r="E34" s="65" t="s">
        <v>27</v>
      </c>
      <c r="F34" s="61">
        <v>1.0</v>
      </c>
      <c r="G34" s="97">
        <v>1.0</v>
      </c>
      <c r="H34" s="97"/>
      <c r="I34" s="97" t="str">
        <f>CRITICAS!H19</f>
        <v/>
      </c>
      <c r="J34" s="61"/>
      <c r="K34" s="6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8.75" customHeight="1">
      <c r="A35" s="1"/>
      <c r="B35" s="58"/>
      <c r="C35" s="63"/>
      <c r="D35" s="59">
        <f t="shared" si="1"/>
        <v>23</v>
      </c>
      <c r="E35" s="65" t="s">
        <v>96</v>
      </c>
      <c r="F35" s="61"/>
      <c r="G35" s="61">
        <v>1.0</v>
      </c>
      <c r="H35" s="61"/>
      <c r="I35" s="61"/>
      <c r="J35" s="61"/>
      <c r="K35" s="9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2.75" customHeight="1">
      <c r="A36" s="1"/>
      <c r="B36" s="102"/>
      <c r="C36" s="103"/>
      <c r="D36" s="104">
        <f t="shared" si="1"/>
        <v>24</v>
      </c>
      <c r="E36" s="105" t="s">
        <v>97</v>
      </c>
      <c r="F36" s="106"/>
      <c r="G36" s="106">
        <v>1.0</v>
      </c>
      <c r="H36" s="107"/>
      <c r="I36" s="106"/>
      <c r="J36" s="106"/>
      <c r="K36" s="10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2:K2"/>
    <mergeCell ref="C4:D4"/>
    <mergeCell ref="I5:J5"/>
    <mergeCell ref="D6:F6"/>
    <mergeCell ref="I6:J6"/>
    <mergeCell ref="B8:K8"/>
    <mergeCell ref="B9:K9"/>
    <mergeCell ref="B11:B12"/>
    <mergeCell ref="B13:B30"/>
    <mergeCell ref="C13:C30"/>
    <mergeCell ref="B31:B36"/>
    <mergeCell ref="C31:C35"/>
    <mergeCell ref="C11:C12"/>
    <mergeCell ref="D11:D12"/>
    <mergeCell ref="E11:E12"/>
    <mergeCell ref="F11:F12"/>
    <mergeCell ref="G11:I11"/>
    <mergeCell ref="J11:J12"/>
    <mergeCell ref="K11:K12"/>
  </mergeCells>
  <conditionalFormatting sqref="E36">
    <cfRule type="cellIs" dxfId="0" priority="1" operator="equal">
      <formula>1</formula>
    </cfRule>
  </conditionalFormatting>
  <conditionalFormatting sqref="F13:F36">
    <cfRule type="cellIs" dxfId="0" priority="2" operator="equal">
      <formula>1</formula>
    </cfRule>
  </conditionalFormatting>
  <conditionalFormatting sqref="G13:G36">
    <cfRule type="cellIs" dxfId="1" priority="3" operator="equal">
      <formula>1</formula>
    </cfRule>
  </conditionalFormatting>
  <conditionalFormatting sqref="H13:H36">
    <cfRule type="cellIs" dxfId="2" priority="4" operator="equal">
      <formula>1</formula>
    </cfRule>
  </conditionalFormatting>
  <conditionalFormatting sqref="I13:I36">
    <cfRule type="cellIs" dxfId="3" priority="5" operator="equal">
      <formula>1</formula>
    </cfRule>
  </conditionalFormatting>
  <conditionalFormatting sqref="J31">
    <cfRule type="cellIs" dxfId="0" priority="6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6" width="11.43"/>
  </cols>
  <sheetData>
    <row r="1" ht="14.25" customHeight="1">
      <c r="A1" s="109" t="s">
        <v>98</v>
      </c>
      <c r="B1" s="109" t="s">
        <v>99</v>
      </c>
      <c r="C1" s="109" t="s">
        <v>100</v>
      </c>
      <c r="D1" s="109" t="s">
        <v>101</v>
      </c>
      <c r="E1" s="110" t="s">
        <v>102</v>
      </c>
      <c r="F1" s="110" t="s">
        <v>103</v>
      </c>
      <c r="G1" s="111" t="s">
        <v>104</v>
      </c>
      <c r="H1" s="112"/>
      <c r="I1" s="112"/>
      <c r="J1" s="112"/>
      <c r="K1" s="113"/>
      <c r="L1" s="111" t="s">
        <v>105</v>
      </c>
      <c r="M1" s="112"/>
      <c r="N1" s="112"/>
      <c r="O1" s="113"/>
      <c r="P1" s="109" t="s">
        <v>106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ht="14.25" customHeight="1">
      <c r="A2" s="115"/>
      <c r="B2" s="115"/>
      <c r="C2" s="115"/>
      <c r="D2" s="115"/>
      <c r="E2" s="115"/>
      <c r="F2" s="115"/>
      <c r="G2" s="116" t="s">
        <v>107</v>
      </c>
      <c r="H2" s="116" t="s">
        <v>108</v>
      </c>
      <c r="I2" s="116" t="s">
        <v>109</v>
      </c>
      <c r="J2" s="116" t="s">
        <v>110</v>
      </c>
      <c r="K2" s="116" t="s">
        <v>111</v>
      </c>
      <c r="L2" s="116" t="s">
        <v>112</v>
      </c>
      <c r="M2" s="116" t="s">
        <v>113</v>
      </c>
      <c r="N2" s="116" t="s">
        <v>114</v>
      </c>
      <c r="O2" s="116" t="s">
        <v>115</v>
      </c>
      <c r="P2" s="115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ht="14.25" customHeight="1">
      <c r="A3" s="117"/>
      <c r="B3" s="118">
        <f t="shared" ref="B3:B13" si="1">C3+D3</f>
        <v>0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tr">
        <f t="shared" ref="M3:M13" si="2">D3/E3</f>
        <v>#DIV/0!</v>
      </c>
      <c r="N3" s="118"/>
      <c r="O3" s="118" t="str">
        <f t="shared" ref="O3:O13" si="3">C3/E3</f>
        <v>#DIV/0!</v>
      </c>
      <c r="P3" s="118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ht="14.25" customHeight="1">
      <c r="A4" s="117"/>
      <c r="B4" s="118">
        <f t="shared" si="1"/>
        <v>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 t="str">
        <f t="shared" si="2"/>
        <v>#DIV/0!</v>
      </c>
      <c r="N4" s="118"/>
      <c r="O4" s="118" t="str">
        <f t="shared" si="3"/>
        <v>#DIV/0!</v>
      </c>
      <c r="P4" s="118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ht="15.0" customHeight="1">
      <c r="A5" s="117"/>
      <c r="B5" s="118">
        <f t="shared" si="1"/>
        <v>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 t="str">
        <f t="shared" si="2"/>
        <v>#DIV/0!</v>
      </c>
      <c r="N5" s="118"/>
      <c r="O5" s="118" t="str">
        <f t="shared" si="3"/>
        <v>#DIV/0!</v>
      </c>
      <c r="P5" s="118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ht="14.25" customHeight="1">
      <c r="A6" s="117"/>
      <c r="B6" s="118">
        <f t="shared" si="1"/>
        <v>0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 t="str">
        <f t="shared" si="2"/>
        <v>#DIV/0!</v>
      </c>
      <c r="N6" s="118"/>
      <c r="O6" s="118" t="str">
        <f t="shared" si="3"/>
        <v>#DIV/0!</v>
      </c>
      <c r="P6" s="118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ht="14.25" customHeight="1">
      <c r="A7" s="117"/>
      <c r="B7" s="118">
        <f t="shared" si="1"/>
        <v>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 t="str">
        <f t="shared" si="2"/>
        <v>#DIV/0!</v>
      </c>
      <c r="N7" s="118"/>
      <c r="O7" s="118" t="str">
        <f t="shared" si="3"/>
        <v>#DIV/0!</v>
      </c>
      <c r="P7" s="118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ht="14.25" customHeight="1">
      <c r="A8" s="117"/>
      <c r="B8" s="118">
        <f t="shared" si="1"/>
        <v>0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 t="str">
        <f t="shared" si="2"/>
        <v>#DIV/0!</v>
      </c>
      <c r="N8" s="118"/>
      <c r="O8" s="118" t="str">
        <f t="shared" si="3"/>
        <v>#DIV/0!</v>
      </c>
      <c r="P8" s="118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ht="14.25" customHeight="1">
      <c r="A9" s="117"/>
      <c r="B9" s="118">
        <f t="shared" si="1"/>
        <v>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 t="str">
        <f t="shared" si="2"/>
        <v>#DIV/0!</v>
      </c>
      <c r="N9" s="118"/>
      <c r="O9" s="118" t="str">
        <f t="shared" si="3"/>
        <v>#DIV/0!</v>
      </c>
      <c r="P9" s="118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ht="14.25" customHeight="1">
      <c r="A10" s="117"/>
      <c r="B10" s="118">
        <f t="shared" si="1"/>
        <v>0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 t="str">
        <f t="shared" si="2"/>
        <v>#DIV/0!</v>
      </c>
      <c r="N10" s="118"/>
      <c r="O10" s="118" t="str">
        <f t="shared" si="3"/>
        <v>#DIV/0!</v>
      </c>
      <c r="P10" s="118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ht="14.25" customHeight="1">
      <c r="A11" s="117"/>
      <c r="B11" s="118">
        <f t="shared" si="1"/>
        <v>0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 t="str">
        <f t="shared" si="2"/>
        <v>#DIV/0!</v>
      </c>
      <c r="N11" s="118"/>
      <c r="O11" s="118" t="str">
        <f t="shared" si="3"/>
        <v>#DIV/0!</v>
      </c>
      <c r="P11" s="118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ht="14.25" customHeight="1">
      <c r="A12" s="117"/>
      <c r="B12" s="118">
        <f t="shared" si="1"/>
        <v>0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 t="str">
        <f t="shared" si="2"/>
        <v>#DIV/0!</v>
      </c>
      <c r="N12" s="118"/>
      <c r="O12" s="118" t="str">
        <f t="shared" si="3"/>
        <v>#DIV/0!</v>
      </c>
      <c r="P12" s="118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ht="14.25" customHeight="1">
      <c r="A13" s="117"/>
      <c r="B13" s="118">
        <f t="shared" si="1"/>
        <v>0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 t="str">
        <f t="shared" si="2"/>
        <v>#DIV/0!</v>
      </c>
      <c r="N13" s="118"/>
      <c r="O13" s="118" t="str">
        <f t="shared" si="3"/>
        <v>#DIV/0!</v>
      </c>
      <c r="P13" s="118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ht="14.25" customHeight="1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ht="14.25" customHeight="1">
      <c r="A15" s="119" t="s">
        <v>116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ht="14.25" customHeight="1">
      <c r="A16" s="120" t="s">
        <v>117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ht="14.25" customHeigh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ht="14.25" customHeight="1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ht="14.25" customHeight="1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ht="14.25" customHeight="1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ht="14.25" customHeight="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ht="14.2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ht="14.2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ht="14.2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ht="14.25" customHeight="1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ht="14.25" customHeigh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ht="14.25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ht="14.25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ht="14.25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ht="14.25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ht="14.25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ht="14.25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ht="14.25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ht="14.25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ht="14.2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ht="14.2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ht="14.2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14.25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ht="14.25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ht="14.2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ht="14.2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ht="14.2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ht="14.2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ht="14.2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ht="14.2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ht="14.2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ht="14.2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ht="14.2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ht="14.2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ht="14.2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ht="14.2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ht="14.2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ht="14.2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ht="14.2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ht="14.2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ht="14.2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ht="14.2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ht="14.2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ht="14.2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ht="14.2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ht="14.2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ht="14.2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ht="14.2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ht="14.2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ht="14.2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ht="14.2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ht="14.2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ht="14.2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ht="14.2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ht="14.2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ht="14.2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ht="14.2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ht="14.2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ht="14.2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ht="14.2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ht="14.2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ht="14.2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ht="14.2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ht="14.2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ht="14.2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ht="14.2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ht="14.2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ht="14.2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ht="14.2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ht="14.2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ht="14.2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ht="14.2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ht="14.2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ht="14.2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ht="14.2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ht="14.2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ht="14.2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ht="14.2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ht="14.2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ht="14.2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ht="14.2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ht="14.2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ht="14.2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ht="14.2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ht="14.2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ht="14.2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ht="14.2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ht="14.2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ht="14.2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ht="14.2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ht="14.2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ht="14.2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ht="14.2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ht="14.2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ht="14.2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ht="14.2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ht="14.2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ht="14.2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ht="14.2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ht="14.2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ht="14.2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ht="14.2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ht="14.2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ht="14.2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ht="14.2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ht="14.2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ht="14.2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ht="14.2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ht="14.2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ht="14.2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ht="14.2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ht="14.2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ht="14.2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ht="14.2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ht="14.2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ht="14.2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ht="14.2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ht="14.2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ht="14.2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ht="14.2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ht="14.2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ht="14.2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ht="14.2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ht="14.2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ht="14.2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ht="14.2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ht="14.2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ht="14.2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ht="14.2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ht="14.2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ht="14.2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ht="14.2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ht="14.2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ht="14.2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ht="14.2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ht="14.2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ht="14.2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ht="14.2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ht="14.2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ht="14.2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ht="14.2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ht="14.2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ht="14.2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ht="14.2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ht="14.2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ht="14.2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ht="14.2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ht="14.2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ht="14.2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ht="14.2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ht="14.2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ht="14.2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ht="14.2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ht="14.2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ht="14.2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ht="14.2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ht="14.2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ht="14.2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ht="14.2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ht="14.2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ht="14.2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ht="14.2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ht="14.2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ht="14.2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ht="14.2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ht="14.2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ht="14.2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ht="14.2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ht="14.2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ht="14.2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ht="14.2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ht="14.2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ht="14.2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ht="14.2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ht="14.2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ht="14.2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ht="14.2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ht="14.2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ht="14.2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ht="14.2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ht="14.2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ht="14.2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ht="14.2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ht="14.2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ht="14.2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ht="14.2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ht="14.2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ht="14.2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ht="14.2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ht="14.2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ht="14.2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ht="14.2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ht="14.2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ht="14.2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ht="14.2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ht="14.2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ht="14.2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ht="14.2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ht="14.2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ht="14.2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ht="14.2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ht="14.2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ht="14.2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ht="14.2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ht="14.2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ht="14.2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ht="14.2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ht="14.2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ht="14.2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ht="14.2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ht="14.2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ht="14.2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ht="14.2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ht="14.2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ht="14.2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ht="14.2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ht="14.2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ht="14.2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ht="14.2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ht="14.2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ht="14.2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ht="14.2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ht="14.2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ht="14.2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ht="14.2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ht="14.25" customHeigh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ht="14.25" customHeigh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ht="14.25" customHeigh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ht="14.25" customHeigh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ht="14.25" customHeigh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ht="14.25" customHeigh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ht="14.25" customHeigh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ht="14.25" customHeigh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ht="14.25" customHeigh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ht="14.25" customHeigh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ht="14.25" customHeigh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ht="14.25" customHeigh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ht="14.25" customHeigh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ht="14.25" customHeight="1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ht="14.25" customHeight="1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ht="14.25" customHeight="1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ht="14.25" customHeight="1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ht="14.25" customHeight="1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ht="14.25" customHeight="1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ht="14.25" customHeight="1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ht="14.25" customHeight="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ht="14.25" customHeight="1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ht="14.25" customHeight="1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ht="14.25" customHeight="1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ht="14.25" customHeight="1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ht="14.25" customHeight="1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ht="14.25" customHeight="1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ht="14.25" customHeight="1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ht="14.25" customHeight="1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ht="14.25" customHeight="1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ht="14.25" customHeight="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ht="14.25" customHeight="1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ht="14.25" customHeight="1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ht="14.25" customHeight="1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ht="14.25" customHeight="1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ht="14.25" customHeight="1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ht="14.25" customHeight="1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ht="14.25" customHeight="1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ht="14.25" customHeight="1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ht="14.25" customHeight="1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ht="14.25" customHeight="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ht="14.25" customHeight="1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ht="14.25" customHeight="1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ht="14.25" customHeight="1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ht="14.25" customHeight="1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ht="14.25" customHeight="1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ht="14.25" customHeight="1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ht="14.25" customHeight="1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ht="14.25" customHeight="1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ht="14.25" customHeigh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ht="14.25" customHeigh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ht="14.25" customHeigh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ht="14.25" customHeigh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ht="14.25" customHeigh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ht="14.25" customHeigh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ht="14.25" customHeigh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ht="14.25" customHeigh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ht="14.25" customHeigh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ht="14.25" customHeigh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ht="14.25" customHeigh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ht="14.25" customHeigh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ht="14.25" customHeigh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ht="14.25" customHeigh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ht="14.25" customHeigh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ht="14.25" customHeigh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ht="14.25" customHeigh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ht="14.25" customHeigh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ht="14.25" customHeigh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ht="14.25" customHeigh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ht="14.25" customHeigh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ht="14.25" customHeigh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ht="14.25" customHeigh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ht="14.25" customHeigh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ht="14.25" customHeigh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ht="14.25" customHeigh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ht="14.25" customHeigh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ht="14.25" customHeigh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ht="14.25" customHeigh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ht="14.25" customHeigh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ht="14.25" customHeigh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ht="14.25" customHeigh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ht="14.25" customHeigh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ht="14.25" customHeigh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ht="14.25" customHeigh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ht="14.25" customHeigh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ht="14.25" customHeigh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ht="14.25" customHeigh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ht="14.25" customHeigh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ht="14.25" customHeigh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ht="14.25" customHeigh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ht="14.25" customHeigh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ht="14.25" customHeigh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ht="14.25" customHeigh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ht="14.25" customHeigh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ht="14.25" customHeigh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ht="14.25" customHeigh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ht="14.25" customHeigh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ht="14.25" customHeigh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ht="14.25" customHeigh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ht="14.25" customHeigh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ht="14.25" customHeigh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ht="14.25" customHeigh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ht="14.25" customHeigh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ht="14.25" customHeigh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ht="14.25" customHeigh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ht="14.25" customHeigh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ht="14.25" customHeigh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ht="14.25" customHeigh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ht="14.25" customHeigh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ht="14.25" customHeigh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ht="14.25" customHeigh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ht="14.25" customHeigh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ht="14.25" customHeigh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ht="14.25" customHeigh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ht="14.25" customHeigh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ht="14.25" customHeigh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ht="14.25" customHeigh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ht="14.25" customHeigh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ht="14.25" customHeigh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ht="14.25" customHeigh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ht="14.25" customHeigh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ht="14.25" customHeigh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ht="14.25" customHeigh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ht="14.25" customHeigh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ht="14.25" customHeigh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ht="14.25" customHeigh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ht="14.25" customHeigh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ht="14.25" customHeigh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ht="14.25" customHeigh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ht="14.25" customHeigh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ht="14.25" customHeigh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ht="14.25" customHeigh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ht="14.25" customHeigh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ht="14.25" customHeigh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ht="14.25" customHeigh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ht="14.25" customHeigh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ht="14.25" customHeigh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ht="14.25" customHeigh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ht="14.25" customHeigh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ht="14.25" customHeigh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ht="14.25" customHeigh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ht="14.25" customHeigh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ht="14.25" customHeigh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ht="14.25" customHeigh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ht="14.25" customHeigh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ht="14.25" customHeigh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ht="14.25" customHeigh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ht="14.25" customHeigh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ht="14.25" customHeigh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ht="14.25" customHeigh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ht="14.25" customHeigh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ht="14.25" customHeigh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ht="14.25" customHeigh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ht="14.25" customHeigh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ht="14.25" customHeigh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ht="14.25" customHeigh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ht="14.25" customHeigh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ht="14.25" customHeigh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ht="14.25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ht="14.25" customHeigh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ht="14.25" customHeigh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ht="14.25" customHeigh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ht="14.25" customHeigh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ht="14.25" customHeigh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ht="14.25" customHeigh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ht="14.25" customHeigh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ht="14.25" customHeigh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ht="14.25" customHeigh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ht="14.25" customHeigh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ht="14.25" customHeigh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ht="14.25" customHeigh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ht="14.25" customHeigh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ht="14.25" customHeigh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ht="14.25" customHeigh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ht="14.25" customHeigh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ht="14.25" customHeigh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ht="14.25" customHeigh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ht="14.25" customHeigh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ht="14.25" customHeigh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ht="14.25" customHeigh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ht="14.25" customHeigh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ht="14.25" customHeigh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ht="14.25" customHeigh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ht="14.25" customHeigh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ht="14.25" customHeigh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ht="14.25" customHeigh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ht="14.25" customHeigh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ht="14.25" customHeigh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ht="14.25" customHeigh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ht="14.25" customHeigh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ht="14.25" customHeigh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ht="14.25" customHeigh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ht="14.25" customHeigh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ht="14.25" customHeigh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ht="14.25" customHeigh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ht="14.25" customHeigh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ht="14.25" customHeigh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ht="14.25" customHeigh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ht="14.25" customHeigh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ht="14.25" customHeigh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ht="14.25" customHeigh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ht="14.25" customHeigh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ht="14.25" customHeigh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ht="14.25" customHeigh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ht="14.25" customHeigh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ht="14.25" customHeigh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ht="14.25" customHeigh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ht="14.25" customHeigh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ht="14.25" customHeigh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ht="14.25" customHeigh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ht="14.25" customHeigh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ht="14.25" customHeigh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ht="14.25" customHeigh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ht="14.25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ht="14.25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ht="14.25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ht="14.25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ht="14.25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ht="14.25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ht="14.25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ht="14.25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ht="14.25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ht="14.25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ht="14.25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ht="14.25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ht="14.25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ht="14.25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ht="14.25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ht="14.25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ht="14.25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ht="14.25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ht="14.25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ht="14.25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ht="14.25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ht="14.25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ht="14.25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ht="14.25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ht="14.25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ht="14.25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ht="14.25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ht="14.25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ht="14.25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ht="14.25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ht="14.25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ht="14.25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ht="14.25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ht="14.25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ht="14.25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ht="14.25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ht="14.25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ht="14.25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ht="14.25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ht="14.25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ht="14.25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ht="14.25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ht="14.2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ht="14.2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ht="14.2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ht="14.2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ht="14.2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ht="14.2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ht="14.2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ht="14.2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ht="14.2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ht="14.2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ht="14.2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ht="14.2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ht="14.2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ht="14.2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ht="14.2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ht="14.2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ht="14.2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ht="14.2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ht="14.2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ht="14.2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ht="14.2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ht="14.2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ht="14.2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ht="14.2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ht="14.2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ht="14.2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ht="14.2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ht="14.2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ht="14.2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ht="14.2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ht="14.2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ht="14.2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ht="14.2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ht="14.2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ht="14.2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ht="14.2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ht="14.2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ht="14.2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ht="14.2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ht="14.2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ht="14.2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ht="14.2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ht="14.2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ht="14.2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ht="14.2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ht="14.2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ht="14.2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ht="14.2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ht="14.2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ht="14.2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ht="14.2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ht="14.2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ht="14.2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ht="14.2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ht="14.2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ht="14.2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ht="14.2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ht="14.2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ht="14.2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ht="14.2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ht="14.2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ht="14.2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ht="14.2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ht="14.2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ht="14.2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ht="14.2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ht="14.2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ht="14.2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ht="14.2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ht="14.2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ht="14.2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ht="14.2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ht="14.2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ht="14.2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ht="14.2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ht="14.2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ht="14.2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ht="14.2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ht="14.2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ht="14.2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ht="14.2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ht="14.2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ht="14.2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ht="14.2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ht="14.2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ht="14.2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ht="14.2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ht="14.2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ht="14.2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ht="14.2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ht="14.2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ht="14.2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ht="14.2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ht="14.2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ht="14.2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ht="14.2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ht="14.2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ht="14.2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ht="14.2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ht="14.2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ht="14.2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ht="14.2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ht="14.2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ht="14.2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ht="14.2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ht="14.2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ht="14.2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ht="14.2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ht="14.2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ht="14.2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ht="14.2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ht="14.2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ht="14.2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ht="14.2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ht="14.2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ht="14.2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ht="14.2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ht="14.2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ht="14.2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ht="14.2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ht="14.2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ht="14.2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ht="14.2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ht="14.2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ht="14.2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ht="14.2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ht="14.2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ht="14.2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ht="14.2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ht="14.2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ht="14.2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ht="14.2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ht="14.2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ht="14.2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ht="14.2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ht="14.2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ht="14.2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ht="14.2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ht="14.2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ht="14.2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ht="14.2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ht="14.2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ht="14.2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ht="14.2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ht="14.2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ht="14.2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ht="14.2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ht="14.2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ht="14.2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ht="14.2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ht="14.2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ht="14.2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ht="14.2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ht="14.2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ht="14.2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ht="14.2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ht="14.2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ht="14.2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ht="14.2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ht="14.2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ht="14.2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ht="14.2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ht="14.2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ht="14.2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ht="14.2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ht="14.2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ht="14.2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ht="14.2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ht="14.2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ht="14.2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ht="14.2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ht="14.2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ht="14.2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ht="14.2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ht="14.2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ht="14.2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ht="14.2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ht="14.2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ht="14.2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ht="14.2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ht="14.2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ht="14.2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ht="14.2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ht="14.2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ht="14.2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ht="14.2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ht="14.2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ht="14.2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ht="14.2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ht="14.2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ht="14.2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ht="14.2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ht="14.2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ht="14.2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ht="14.2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ht="14.2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ht="14.2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ht="14.2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ht="14.2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ht="14.2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ht="14.2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ht="14.2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ht="14.2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ht="14.2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ht="14.2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ht="14.2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ht="14.2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ht="14.2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ht="14.2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ht="14.2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ht="14.2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ht="14.2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ht="14.2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ht="14.2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ht="14.2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ht="14.2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ht="14.2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ht="14.2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ht="14.2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ht="14.2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ht="14.2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ht="14.2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ht="14.2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ht="14.2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ht="14.2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ht="14.2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ht="14.2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ht="14.2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ht="14.2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ht="14.2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ht="14.2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ht="14.2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ht="14.2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ht="14.2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ht="14.2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ht="14.2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ht="14.2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ht="14.2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ht="14.2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ht="14.2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ht="14.2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ht="14.2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ht="14.2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ht="14.2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ht="14.2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ht="14.2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ht="14.2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ht="14.2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ht="14.2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ht="14.2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ht="14.2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ht="14.2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ht="14.2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ht="14.2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ht="14.2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ht="14.2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ht="14.2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ht="14.2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ht="14.2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ht="14.2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ht="14.2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ht="14.2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ht="14.2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ht="14.2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ht="14.2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ht="14.2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ht="14.2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ht="14.2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ht="14.2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ht="14.2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ht="14.2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ht="14.2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ht="14.2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ht="14.2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ht="14.2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ht="14.2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ht="14.2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ht="14.2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ht="14.2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ht="14.2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ht="14.2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ht="14.2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ht="14.2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ht="14.2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ht="14.2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ht="14.2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ht="14.2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ht="14.2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ht="14.2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ht="14.2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ht="14.2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ht="14.2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ht="14.2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ht="14.2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ht="14.2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ht="14.2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ht="14.2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ht="14.2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ht="14.2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ht="14.2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ht="14.2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ht="14.2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ht="14.2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ht="14.2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ht="14.2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ht="14.2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ht="14.2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ht="14.2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ht="14.2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ht="14.2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ht="14.2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ht="14.2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ht="14.2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ht="14.2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ht="14.2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ht="14.2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ht="14.2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ht="14.2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ht="14.2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ht="14.2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ht="14.2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ht="14.2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ht="14.2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ht="14.2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ht="14.2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ht="14.2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ht="14.2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ht="14.2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ht="14.2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ht="14.2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ht="14.2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ht="14.2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ht="14.2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ht="14.2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ht="14.2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ht="14.2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ht="14.2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ht="14.2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ht="14.2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ht="14.2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ht="14.2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ht="14.2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ht="14.2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ht="14.2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ht="14.2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ht="14.2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ht="14.2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ht="14.2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ht="14.2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ht="14.2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ht="14.2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ht="14.2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ht="14.2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ht="14.2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ht="14.2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ht="14.2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ht="14.2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ht="14.2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ht="14.2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ht="14.2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ht="14.2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ht="14.2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ht="14.2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ht="14.2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ht="14.2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ht="14.2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ht="14.2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ht="14.2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ht="14.2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ht="14.2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ht="14.2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ht="14.2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ht="14.2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ht="14.2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ht="14.2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ht="14.2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ht="14.2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ht="14.2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ht="14.2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ht="14.2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ht="14.2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ht="14.2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ht="14.2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ht="14.2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ht="14.2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ht="14.2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ht="14.2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ht="14.2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ht="14.2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ht="14.2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ht="14.2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ht="14.2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ht="14.2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ht="14.2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ht="14.2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ht="14.2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ht="14.2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ht="14.2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ht="14.2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ht="14.2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ht="14.2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ht="14.2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ht="14.2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ht="14.2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ht="14.2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ht="14.2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ht="14.2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ht="14.2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ht="14.2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ht="14.2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ht="14.2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ht="14.2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ht="14.2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ht="14.2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ht="14.2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ht="14.2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ht="14.2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ht="14.2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ht="14.2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ht="14.2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ht="14.2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ht="14.2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ht="14.2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ht="14.2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ht="14.2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ht="14.2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ht="14.2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ht="14.2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ht="14.2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ht="14.2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ht="14.2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ht="14.2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ht="14.2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ht="14.2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ht="14.2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ht="14.2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ht="14.2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ht="14.2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ht="14.2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ht="14.2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ht="14.2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ht="14.2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ht="14.2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ht="14.2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ht="14.2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ht="14.2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ht="14.2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ht="14.2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ht="14.2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ht="14.2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ht="14.2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ht="14.2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ht="14.2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ht="14.2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ht="14.2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ht="14.2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ht="14.2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ht="14.2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ht="14.2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ht="14.2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ht="14.2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ht="14.2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ht="14.2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ht="14.2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ht="14.2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ht="14.2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ht="14.2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ht="14.2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ht="14.2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ht="14.2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ht="14.2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ht="14.2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ht="14.2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ht="14.2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ht="14.2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ht="14.2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ht="14.2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ht="14.2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ht="14.2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ht="14.2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ht="14.2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ht="14.2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ht="14.2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ht="14.2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ht="14.2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ht="14.2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ht="14.2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ht="14.2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ht="14.2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ht="14.2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ht="14.2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ht="14.2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ht="14.2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ht="14.2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ht="14.2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ht="14.2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ht="14.2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ht="14.2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ht="14.2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ht="14.2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ht="14.2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ht="14.2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ht="14.2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ht="14.2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ht="14.2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mergeCells count="9">
    <mergeCell ref="L1:O1"/>
    <mergeCell ref="P1:P2"/>
    <mergeCell ref="A1:A2"/>
    <mergeCell ref="B1:B2"/>
    <mergeCell ref="C1:C2"/>
    <mergeCell ref="D1:D2"/>
    <mergeCell ref="E1:E2"/>
    <mergeCell ref="F1:F2"/>
    <mergeCell ref="G1:K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3.43"/>
    <col customWidth="1" min="2" max="3" width="16.43"/>
    <col customWidth="1" min="4" max="4" width="5.71"/>
    <col customWidth="1" min="5" max="5" width="35.43"/>
    <col customWidth="1" min="6" max="6" width="23.0"/>
    <col customWidth="1" min="7" max="9" width="15.43"/>
    <col customWidth="1" min="10" max="10" width="28.71"/>
    <col customWidth="1" min="11" max="11" width="45.29"/>
    <col customWidth="1" min="12" max="26" width="10.86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1"/>
      <c r="D3" s="2"/>
      <c r="E3" s="1"/>
      <c r="F3" s="1"/>
      <c r="G3" s="1"/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5"/>
      <c r="C4" s="16" t="s">
        <v>1</v>
      </c>
      <c r="E4" s="9">
        <f>TODAY()</f>
        <v>45230</v>
      </c>
      <c r="F4" s="10"/>
      <c r="G4" s="10"/>
      <c r="H4" s="1"/>
      <c r="I4" s="11"/>
      <c r="J4" s="1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1"/>
      <c r="D5" s="2"/>
      <c r="E5" s="1"/>
      <c r="F5" s="1"/>
      <c r="G5" s="1"/>
      <c r="H5" s="121" t="s">
        <v>2</v>
      </c>
      <c r="I5" s="122" t="s">
        <v>3</v>
      </c>
      <c r="J5" s="14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95"/>
      <c r="C6" s="16" t="s">
        <v>73</v>
      </c>
      <c r="D6" s="16"/>
      <c r="G6" s="17"/>
      <c r="H6" s="18" t="s">
        <v>5</v>
      </c>
      <c r="I6" s="19" t="s">
        <v>6</v>
      </c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3"/>
      <c r="D7" s="22"/>
      <c r="E7" s="23"/>
      <c r="F7" s="23"/>
      <c r="G7" s="23"/>
      <c r="H7" s="24"/>
      <c r="I7" s="24"/>
      <c r="J7" s="23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4"/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8</v>
      </c>
      <c r="C9" s="4"/>
      <c r="D9" s="4"/>
      <c r="E9" s="4"/>
      <c r="F9" s="4"/>
      <c r="G9" s="4"/>
      <c r="H9" s="4"/>
      <c r="I9" s="4"/>
      <c r="J9" s="4"/>
      <c r="K9" s="4"/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1"/>
      <c r="D10" s="2"/>
      <c r="E10" s="1"/>
      <c r="F10" s="12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67" t="s">
        <v>9</v>
      </c>
      <c r="C11" s="67" t="s">
        <v>74</v>
      </c>
      <c r="D11" s="67" t="s">
        <v>75</v>
      </c>
      <c r="E11" s="124" t="s">
        <v>11</v>
      </c>
      <c r="F11" s="67" t="s">
        <v>118</v>
      </c>
      <c r="G11" s="125" t="s">
        <v>13</v>
      </c>
      <c r="H11" s="126"/>
      <c r="I11" s="127"/>
      <c r="J11" s="67" t="s">
        <v>14</v>
      </c>
      <c r="K11" s="67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B12" s="100"/>
      <c r="C12" s="100"/>
      <c r="D12" s="100"/>
      <c r="E12" s="100"/>
      <c r="F12" s="100"/>
      <c r="G12" s="128" t="s">
        <v>16</v>
      </c>
      <c r="H12" s="129" t="s">
        <v>17</v>
      </c>
      <c r="I12" s="130" t="s">
        <v>18</v>
      </c>
      <c r="J12" s="100"/>
      <c r="K12" s="10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28" t="s">
        <v>28</v>
      </c>
      <c r="C13" s="29">
        <v>1.0</v>
      </c>
      <c r="D13" s="131" t="s">
        <v>29</v>
      </c>
      <c r="E13" s="132"/>
      <c r="F13" s="132"/>
      <c r="G13" s="132"/>
      <c r="H13" s="132"/>
      <c r="I13" s="132"/>
      <c r="J13" s="132"/>
      <c r="K13" s="13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8"/>
      <c r="C14" s="71"/>
      <c r="D14" s="59">
        <v>1.0</v>
      </c>
      <c r="E14" s="72" t="s">
        <v>30</v>
      </c>
      <c r="F14" s="73">
        <v>1.0</v>
      </c>
      <c r="G14" s="134">
        <v>1.0</v>
      </c>
      <c r="H14" s="134"/>
      <c r="I14" s="134" t="str">
        <f>CRITICAS!H21</f>
        <v/>
      </c>
      <c r="J14" s="62" t="s">
        <v>119</v>
      </c>
      <c r="K14" s="6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58"/>
      <c r="C15" s="71"/>
      <c r="D15" s="47">
        <f t="shared" ref="D15:D18" si="1">D14+1</f>
        <v>2</v>
      </c>
      <c r="E15" s="48" t="s">
        <v>120</v>
      </c>
      <c r="F15" s="49"/>
      <c r="G15" s="49"/>
      <c r="H15" s="49">
        <v>1.0</v>
      </c>
      <c r="I15" s="49"/>
      <c r="J15" s="49"/>
      <c r="K15" s="50" t="s">
        <v>121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58"/>
      <c r="C16" s="71"/>
      <c r="D16" s="47">
        <f t="shared" si="1"/>
        <v>3</v>
      </c>
      <c r="E16" s="65" t="s">
        <v>122</v>
      </c>
      <c r="F16" s="61"/>
      <c r="G16" s="61">
        <v>1.0</v>
      </c>
      <c r="H16" s="61"/>
      <c r="I16" s="61"/>
      <c r="J16" s="61" t="s">
        <v>123</v>
      </c>
      <c r="K16" s="9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58"/>
      <c r="C17" s="71"/>
      <c r="D17" s="47">
        <f t="shared" si="1"/>
        <v>4</v>
      </c>
      <c r="E17" s="65" t="s">
        <v>124</v>
      </c>
      <c r="F17" s="61"/>
      <c r="G17" s="61">
        <v>1.0</v>
      </c>
      <c r="H17" s="61"/>
      <c r="I17" s="61"/>
      <c r="J17" s="61"/>
      <c r="K17" s="9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58"/>
      <c r="C18" s="71"/>
      <c r="D18" s="135">
        <f t="shared" si="1"/>
        <v>5</v>
      </c>
      <c r="E18" s="77" t="s">
        <v>125</v>
      </c>
      <c r="F18" s="78"/>
      <c r="G18" s="78">
        <v>1.0</v>
      </c>
      <c r="H18" s="78"/>
      <c r="I18" s="78"/>
      <c r="J18" s="78"/>
      <c r="K18" s="9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58"/>
      <c r="C19" s="71"/>
      <c r="D19" s="136" t="s">
        <v>126</v>
      </c>
      <c r="E19" s="69"/>
      <c r="F19" s="69"/>
      <c r="G19" s="69"/>
      <c r="H19" s="69"/>
      <c r="I19" s="69"/>
      <c r="J19" s="69"/>
      <c r="K19" s="1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58"/>
      <c r="C20" s="71"/>
      <c r="D20" s="59">
        <f>D18+1</f>
        <v>6</v>
      </c>
      <c r="E20" s="48" t="s">
        <v>127</v>
      </c>
      <c r="F20" s="49"/>
      <c r="G20" s="49"/>
      <c r="H20" s="49"/>
      <c r="I20" s="49">
        <v>1.0</v>
      </c>
      <c r="J20" s="49"/>
      <c r="K20" s="5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58"/>
      <c r="C21" s="71"/>
      <c r="D21" s="47">
        <f>D20+1</f>
        <v>7</v>
      </c>
      <c r="E21" s="77" t="s">
        <v>128</v>
      </c>
      <c r="F21" s="78"/>
      <c r="G21" s="78"/>
      <c r="H21" s="78"/>
      <c r="I21" s="78">
        <v>1.0</v>
      </c>
      <c r="J21" s="78"/>
      <c r="K21" s="9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8"/>
      <c r="C22" s="71"/>
      <c r="D22" s="136" t="s">
        <v>31</v>
      </c>
      <c r="E22" s="69"/>
      <c r="F22" s="69"/>
      <c r="G22" s="69"/>
      <c r="H22" s="69"/>
      <c r="I22" s="69"/>
      <c r="J22" s="69"/>
      <c r="K22" s="13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58"/>
      <c r="C23" s="71"/>
      <c r="D23" s="59">
        <f>D21+1</f>
        <v>8</v>
      </c>
      <c r="E23" s="48" t="s">
        <v>32</v>
      </c>
      <c r="F23" s="49">
        <v>1.0</v>
      </c>
      <c r="G23" s="53" t="str">
        <f>CRITICAS!F23</f>
        <v/>
      </c>
      <c r="H23" s="53"/>
      <c r="I23" s="53">
        <v>1.0</v>
      </c>
      <c r="J23" s="49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8"/>
      <c r="C24" s="71"/>
      <c r="D24" s="47">
        <f t="shared" ref="D24:D25" si="2">D23+1</f>
        <v>9</v>
      </c>
      <c r="E24" s="48" t="s">
        <v>129</v>
      </c>
      <c r="F24" s="49"/>
      <c r="G24" s="49">
        <v>1.0</v>
      </c>
      <c r="H24" s="49"/>
      <c r="I24" s="138"/>
      <c r="J24" s="49"/>
      <c r="K24" s="5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B25" s="58"/>
      <c r="C25" s="71"/>
      <c r="D25" s="59">
        <f t="shared" si="2"/>
        <v>10</v>
      </c>
      <c r="E25" s="77" t="s">
        <v>128</v>
      </c>
      <c r="F25" s="78"/>
      <c r="G25" s="78"/>
      <c r="H25" s="78"/>
      <c r="I25" s="78">
        <v>1.0</v>
      </c>
      <c r="J25" s="78"/>
      <c r="K25" s="9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8"/>
      <c r="C26" s="71"/>
      <c r="D26" s="136" t="s">
        <v>33</v>
      </c>
      <c r="E26" s="69"/>
      <c r="F26" s="69"/>
      <c r="G26" s="69"/>
      <c r="H26" s="69"/>
      <c r="I26" s="69"/>
      <c r="J26" s="69"/>
      <c r="K26" s="13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58"/>
      <c r="C27" s="71"/>
      <c r="D27" s="59">
        <f>D25+1</f>
        <v>11</v>
      </c>
      <c r="E27" s="48" t="s">
        <v>34</v>
      </c>
      <c r="F27" s="49">
        <v>1.0</v>
      </c>
      <c r="G27" s="53" t="str">
        <f>CRITICAS!F25</f>
        <v/>
      </c>
      <c r="H27" s="53"/>
      <c r="I27" s="53">
        <v>1.0</v>
      </c>
      <c r="J27" s="49"/>
      <c r="K27" s="5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58"/>
      <c r="C28" s="71"/>
      <c r="D28" s="47">
        <f t="shared" ref="D28:D30" si="3">D27+1</f>
        <v>12</v>
      </c>
      <c r="E28" s="48" t="s">
        <v>130</v>
      </c>
      <c r="F28" s="49"/>
      <c r="G28" s="49"/>
      <c r="H28" s="49"/>
      <c r="I28" s="49">
        <v>1.0</v>
      </c>
      <c r="J28" s="49"/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58"/>
      <c r="C29" s="71"/>
      <c r="D29" s="47">
        <f t="shared" si="3"/>
        <v>13</v>
      </c>
      <c r="E29" s="65" t="s">
        <v>131</v>
      </c>
      <c r="F29" s="61"/>
      <c r="G29" s="61"/>
      <c r="H29" s="61"/>
      <c r="I29" s="61">
        <v>1.0</v>
      </c>
      <c r="J29" s="61"/>
      <c r="K29" s="9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B30" s="58"/>
      <c r="C30" s="71"/>
      <c r="D30" s="59">
        <f t="shared" si="3"/>
        <v>14</v>
      </c>
      <c r="E30" s="77" t="s">
        <v>132</v>
      </c>
      <c r="F30" s="78"/>
      <c r="G30" s="78"/>
      <c r="H30" s="78"/>
      <c r="I30" s="78">
        <v>1.0</v>
      </c>
      <c r="J30" s="78"/>
      <c r="K30" s="9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B31" s="58"/>
      <c r="C31" s="71"/>
      <c r="D31" s="136" t="s">
        <v>35</v>
      </c>
      <c r="E31" s="69"/>
      <c r="F31" s="69"/>
      <c r="G31" s="69"/>
      <c r="H31" s="69"/>
      <c r="I31" s="69"/>
      <c r="J31" s="69"/>
      <c r="K31" s="13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B32" s="58"/>
      <c r="C32" s="71"/>
      <c r="D32" s="59">
        <f>D30+1</f>
        <v>15</v>
      </c>
      <c r="E32" s="48" t="s">
        <v>36</v>
      </c>
      <c r="F32" s="49">
        <v>1.0</v>
      </c>
      <c r="G32" s="53">
        <v>1.0</v>
      </c>
      <c r="H32" s="53"/>
      <c r="I32" s="53" t="str">
        <f>CRITICAS!H27</f>
        <v/>
      </c>
      <c r="J32" s="49"/>
      <c r="K32" s="5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B33" s="58"/>
      <c r="C33" s="71"/>
      <c r="D33" s="47">
        <f t="shared" ref="D33:D39" si="4">D32+1</f>
        <v>16</v>
      </c>
      <c r="E33" s="48" t="s">
        <v>133</v>
      </c>
      <c r="F33" s="49"/>
      <c r="G33" s="53">
        <v>1.0</v>
      </c>
      <c r="H33" s="53"/>
      <c r="I33" s="53"/>
      <c r="J33" s="49"/>
      <c r="K33" s="5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B34" s="58"/>
      <c r="C34" s="71"/>
      <c r="D34" s="59">
        <f t="shared" si="4"/>
        <v>17</v>
      </c>
      <c r="E34" s="48" t="s">
        <v>134</v>
      </c>
      <c r="F34" s="49"/>
      <c r="G34" s="53">
        <v>1.0</v>
      </c>
      <c r="H34" s="53"/>
      <c r="I34" s="53"/>
      <c r="J34" s="49"/>
      <c r="K34" s="5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B35" s="58"/>
      <c r="C35" s="71"/>
      <c r="D35" s="59">
        <f t="shared" si="4"/>
        <v>18</v>
      </c>
      <c r="E35" s="48" t="s">
        <v>37</v>
      </c>
      <c r="F35" s="49">
        <v>1.0</v>
      </c>
      <c r="G35" s="53">
        <v>1.0</v>
      </c>
      <c r="H35" s="53"/>
      <c r="I35" s="53" t="str">
        <f>CRITICAS!H28</f>
        <v/>
      </c>
      <c r="J35" s="49"/>
      <c r="K35" s="5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B36" s="58"/>
      <c r="C36" s="71"/>
      <c r="D36" s="59">
        <f t="shared" si="4"/>
        <v>19</v>
      </c>
      <c r="E36" s="85" t="s">
        <v>135</v>
      </c>
      <c r="F36" s="49"/>
      <c r="G36" s="53">
        <v>1.0</v>
      </c>
      <c r="H36" s="53"/>
      <c r="I36" s="53"/>
      <c r="J36" s="49"/>
      <c r="K36" s="5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B37" s="58"/>
      <c r="C37" s="71"/>
      <c r="D37" s="59">
        <f t="shared" si="4"/>
        <v>20</v>
      </c>
      <c r="E37" s="48" t="s">
        <v>136</v>
      </c>
      <c r="F37" s="49"/>
      <c r="G37" s="49">
        <v>1.0</v>
      </c>
      <c r="H37" s="49"/>
      <c r="I37" s="49"/>
      <c r="J37" s="49"/>
      <c r="K37" s="5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B38" s="58"/>
      <c r="C38" s="71"/>
      <c r="D38" s="59">
        <f t="shared" si="4"/>
        <v>21</v>
      </c>
      <c r="E38" s="48" t="s">
        <v>137</v>
      </c>
      <c r="F38" s="49"/>
      <c r="G38" s="49">
        <v>1.0</v>
      </c>
      <c r="H38" s="49"/>
      <c r="I38" s="49"/>
      <c r="J38" s="49"/>
      <c r="K38" s="5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B39" s="58"/>
      <c r="C39" s="71"/>
      <c r="D39" s="59">
        <f t="shared" si="4"/>
        <v>22</v>
      </c>
      <c r="E39" s="48" t="s">
        <v>138</v>
      </c>
      <c r="F39" s="49"/>
      <c r="G39" s="49"/>
      <c r="H39" s="49"/>
      <c r="I39" s="49">
        <v>1.0</v>
      </c>
      <c r="J39" s="49"/>
      <c r="K39" s="5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B40" s="58"/>
      <c r="C40" s="71"/>
      <c r="D40" s="136" t="s">
        <v>38</v>
      </c>
      <c r="E40" s="69"/>
      <c r="F40" s="69"/>
      <c r="G40" s="69"/>
      <c r="H40" s="69"/>
      <c r="I40" s="69"/>
      <c r="J40" s="69"/>
      <c r="K40" s="13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B41" s="58"/>
      <c r="C41" s="71"/>
      <c r="D41" s="59">
        <f>D39+1</f>
        <v>23</v>
      </c>
      <c r="E41" s="48" t="s">
        <v>39</v>
      </c>
      <c r="F41" s="49">
        <v>1.0</v>
      </c>
      <c r="G41" s="53" t="str">
        <f>CRITICAS!F30</f>
        <v/>
      </c>
      <c r="H41" s="53"/>
      <c r="I41" s="53">
        <v>1.0</v>
      </c>
      <c r="J41" s="49"/>
      <c r="K41" s="5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B42" s="58"/>
      <c r="C42" s="71"/>
      <c r="D42" s="47">
        <f t="shared" ref="D42:D43" si="5">D41+1</f>
        <v>24</v>
      </c>
      <c r="E42" s="48" t="s">
        <v>133</v>
      </c>
      <c r="F42" s="49"/>
      <c r="G42" s="49"/>
      <c r="H42" s="49"/>
      <c r="I42" s="49">
        <v>1.0</v>
      </c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B43" s="58"/>
      <c r="C43" s="71"/>
      <c r="D43" s="59">
        <f t="shared" si="5"/>
        <v>25</v>
      </c>
      <c r="E43" s="48" t="s">
        <v>134</v>
      </c>
      <c r="F43" s="49"/>
      <c r="G43" s="49"/>
      <c r="H43" s="49"/>
      <c r="I43" s="49">
        <v>1.0</v>
      </c>
      <c r="J43" s="49"/>
      <c r="K43" s="5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58"/>
      <c r="C44" s="71"/>
      <c r="D44" s="136" t="s">
        <v>40</v>
      </c>
      <c r="E44" s="69"/>
      <c r="F44" s="69"/>
      <c r="G44" s="69"/>
      <c r="H44" s="69"/>
      <c r="I44" s="69"/>
      <c r="J44" s="69"/>
      <c r="K44" s="1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58"/>
      <c r="C45" s="71"/>
      <c r="D45" s="59">
        <f>D43+1</f>
        <v>26</v>
      </c>
      <c r="E45" s="48" t="s">
        <v>41</v>
      </c>
      <c r="F45" s="49">
        <v>1.0</v>
      </c>
      <c r="G45" s="53" t="str">
        <f>CRITICAS!F32</f>
        <v/>
      </c>
      <c r="H45" s="53"/>
      <c r="I45" s="53">
        <v>1.0</v>
      </c>
      <c r="J45" s="49"/>
      <c r="K45" s="5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58"/>
      <c r="C46" s="71"/>
      <c r="D46" s="47">
        <f t="shared" ref="D46:D49" si="6">D45+1</f>
        <v>27</v>
      </c>
      <c r="E46" s="48" t="s">
        <v>139</v>
      </c>
      <c r="F46" s="49"/>
      <c r="G46" s="49"/>
      <c r="H46" s="49"/>
      <c r="I46" s="49">
        <v>1.0</v>
      </c>
      <c r="J46" s="49"/>
      <c r="K46" s="5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58"/>
      <c r="C47" s="71"/>
      <c r="D47" s="47">
        <f t="shared" si="6"/>
        <v>28</v>
      </c>
      <c r="E47" s="65" t="s">
        <v>140</v>
      </c>
      <c r="F47" s="61"/>
      <c r="G47" s="61"/>
      <c r="H47" s="61"/>
      <c r="I47" s="61">
        <v>1.0</v>
      </c>
      <c r="J47" s="61"/>
      <c r="K47" s="9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58"/>
      <c r="C48" s="71"/>
      <c r="D48" s="47">
        <f t="shared" si="6"/>
        <v>29</v>
      </c>
      <c r="E48" s="65" t="s">
        <v>141</v>
      </c>
      <c r="F48" s="61"/>
      <c r="G48" s="61"/>
      <c r="H48" s="61"/>
      <c r="I48" s="61">
        <v>1.0</v>
      </c>
      <c r="J48" s="61"/>
      <c r="K48" s="9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B49" s="58"/>
      <c r="C49" s="71"/>
      <c r="D49" s="59">
        <f t="shared" si="6"/>
        <v>30</v>
      </c>
      <c r="E49" s="77" t="s">
        <v>142</v>
      </c>
      <c r="F49" s="78"/>
      <c r="G49" s="78"/>
      <c r="H49" s="78"/>
      <c r="I49" s="78">
        <v>1.0</v>
      </c>
      <c r="J49" s="78"/>
      <c r="K49" s="9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B50" s="58"/>
      <c r="C50" s="71"/>
      <c r="D50" s="136" t="s">
        <v>143</v>
      </c>
      <c r="E50" s="69"/>
      <c r="F50" s="69"/>
      <c r="G50" s="69"/>
      <c r="H50" s="69"/>
      <c r="I50" s="69"/>
      <c r="J50" s="69"/>
      <c r="K50" s="13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58"/>
      <c r="C51" s="71"/>
      <c r="D51" s="59">
        <f>D49+1</f>
        <v>31</v>
      </c>
      <c r="E51" s="48" t="s">
        <v>144</v>
      </c>
      <c r="F51" s="49"/>
      <c r="G51" s="49"/>
      <c r="H51" s="49"/>
      <c r="I51" s="49">
        <v>1.0</v>
      </c>
      <c r="J51" s="49"/>
      <c r="K51" s="5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58"/>
      <c r="C52" s="71"/>
      <c r="D52" s="47">
        <f t="shared" ref="D52:D54" si="7">D51+1</f>
        <v>32</v>
      </c>
      <c r="E52" s="48" t="s">
        <v>145</v>
      </c>
      <c r="F52" s="49"/>
      <c r="G52" s="49"/>
      <c r="H52" s="49"/>
      <c r="I52" s="49">
        <v>1.0</v>
      </c>
      <c r="J52" s="49"/>
      <c r="K52" s="5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58"/>
      <c r="C53" s="71"/>
      <c r="D53" s="59">
        <f t="shared" si="7"/>
        <v>33</v>
      </c>
      <c r="E53" s="48" t="s">
        <v>146</v>
      </c>
      <c r="F53" s="49"/>
      <c r="G53" s="49"/>
      <c r="H53" s="49"/>
      <c r="I53" s="49">
        <v>1.0</v>
      </c>
      <c r="J53" s="49"/>
      <c r="K53" s="5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58"/>
      <c r="C54" s="71"/>
      <c r="D54" s="59">
        <f t="shared" si="7"/>
        <v>34</v>
      </c>
      <c r="E54" s="48" t="s">
        <v>147</v>
      </c>
      <c r="F54" s="49"/>
      <c r="G54" s="49"/>
      <c r="H54" s="49"/>
      <c r="I54" s="49">
        <v>1.0</v>
      </c>
      <c r="J54" s="49"/>
      <c r="K54" s="5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58"/>
      <c r="C55" s="71"/>
      <c r="D55" s="136" t="s">
        <v>42</v>
      </c>
      <c r="E55" s="69"/>
      <c r="F55" s="69"/>
      <c r="G55" s="69"/>
      <c r="H55" s="69"/>
      <c r="I55" s="69"/>
      <c r="J55" s="69"/>
      <c r="K55" s="13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2.25" customHeight="1">
      <c r="A56" s="1"/>
      <c r="B56" s="58"/>
      <c r="C56" s="71"/>
      <c r="D56" s="59">
        <f>D54+1</f>
        <v>35</v>
      </c>
      <c r="E56" s="48" t="s">
        <v>148</v>
      </c>
      <c r="F56" s="49"/>
      <c r="G56" s="49">
        <v>1.0</v>
      </c>
      <c r="H56" s="49"/>
      <c r="I56" s="49"/>
      <c r="J56" s="49" t="s">
        <v>149</v>
      </c>
      <c r="K56" s="5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2.25" customHeight="1">
      <c r="A57" s="1"/>
      <c r="B57" s="58"/>
      <c r="C57" s="71"/>
      <c r="D57" s="59">
        <f t="shared" ref="D57:D77" si="8">D56+1</f>
        <v>36</v>
      </c>
      <c r="E57" s="48" t="s">
        <v>150</v>
      </c>
      <c r="F57" s="49"/>
      <c r="G57" s="49">
        <v>1.0</v>
      </c>
      <c r="H57" s="49"/>
      <c r="I57" s="49"/>
      <c r="J57" s="49" t="s">
        <v>123</v>
      </c>
      <c r="K57" s="5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58"/>
      <c r="C58" s="71"/>
      <c r="D58" s="59">
        <f t="shared" si="8"/>
        <v>37</v>
      </c>
      <c r="E58" s="48" t="s">
        <v>151</v>
      </c>
      <c r="F58" s="49"/>
      <c r="G58" s="49">
        <v>1.0</v>
      </c>
      <c r="H58" s="49"/>
      <c r="I58" s="49"/>
      <c r="J58" s="49"/>
      <c r="K58" s="5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9.75" customHeight="1">
      <c r="A59" s="1"/>
      <c r="B59" s="58"/>
      <c r="C59" s="71"/>
      <c r="D59" s="59">
        <f t="shared" si="8"/>
        <v>38</v>
      </c>
      <c r="E59" s="48" t="s">
        <v>152</v>
      </c>
      <c r="F59" s="49"/>
      <c r="G59" s="49">
        <v>1.0</v>
      </c>
      <c r="H59" s="49"/>
      <c r="I59" s="49"/>
      <c r="J59" s="49"/>
      <c r="K59" s="5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58"/>
      <c r="C60" s="71"/>
      <c r="D60" s="59">
        <f t="shared" si="8"/>
        <v>39</v>
      </c>
      <c r="E60" s="48" t="s">
        <v>153</v>
      </c>
      <c r="F60" s="49"/>
      <c r="G60" s="49">
        <v>1.0</v>
      </c>
      <c r="H60" s="49"/>
      <c r="I60" s="49"/>
      <c r="J60" s="49"/>
      <c r="K60" s="5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69.0" customHeight="1">
      <c r="A61" s="1"/>
      <c r="B61" s="58"/>
      <c r="C61" s="71"/>
      <c r="D61" s="59">
        <f t="shared" si="8"/>
        <v>40</v>
      </c>
      <c r="E61" s="48" t="s">
        <v>154</v>
      </c>
      <c r="F61" s="49"/>
      <c r="G61" s="49">
        <v>1.0</v>
      </c>
      <c r="H61" s="49"/>
      <c r="I61" s="49"/>
      <c r="J61" s="49"/>
      <c r="K61" s="5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58"/>
      <c r="C62" s="71"/>
      <c r="D62" s="47">
        <f t="shared" si="8"/>
        <v>41</v>
      </c>
      <c r="E62" s="48" t="s">
        <v>155</v>
      </c>
      <c r="F62" s="49"/>
      <c r="G62" s="49">
        <v>1.0</v>
      </c>
      <c r="H62" s="49"/>
      <c r="I62" s="49"/>
      <c r="J62" s="49" t="s">
        <v>156</v>
      </c>
      <c r="K62" s="5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3.0" customHeight="1">
      <c r="A63" s="1"/>
      <c r="B63" s="58"/>
      <c r="C63" s="71"/>
      <c r="D63" s="59">
        <f t="shared" si="8"/>
        <v>42</v>
      </c>
      <c r="E63" s="48" t="s">
        <v>43</v>
      </c>
      <c r="F63" s="49">
        <v>1.0</v>
      </c>
      <c r="G63" s="53" t="str">
        <f>CRITICAS!F34</f>
        <v/>
      </c>
      <c r="H63" s="53">
        <f>CRITICAS!G34</f>
        <v>1</v>
      </c>
      <c r="I63" s="53" t="str">
        <f>CRITICAS!H34</f>
        <v/>
      </c>
      <c r="J63" s="49"/>
      <c r="K63" s="50" t="s">
        <v>157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9.75" customHeight="1">
      <c r="A64" s="1"/>
      <c r="B64" s="58"/>
      <c r="C64" s="71"/>
      <c r="D64" s="59">
        <f t="shared" si="8"/>
        <v>43</v>
      </c>
      <c r="E64" s="48" t="s">
        <v>44</v>
      </c>
      <c r="F64" s="49">
        <v>1.0</v>
      </c>
      <c r="G64" s="53">
        <v>1.0</v>
      </c>
      <c r="H64" s="53"/>
      <c r="I64" s="53" t="str">
        <f>CRITICAS!H35</f>
        <v/>
      </c>
      <c r="J64" s="49"/>
      <c r="K64" s="5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3.0" customHeight="1">
      <c r="A65" s="1"/>
      <c r="B65" s="58"/>
      <c r="C65" s="71"/>
      <c r="D65" s="59">
        <f t="shared" si="8"/>
        <v>44</v>
      </c>
      <c r="E65" s="48" t="s">
        <v>158</v>
      </c>
      <c r="F65" s="49"/>
      <c r="G65" s="49"/>
      <c r="H65" s="49">
        <v>1.0</v>
      </c>
      <c r="I65" s="49"/>
      <c r="J65" s="49"/>
      <c r="K65" s="50" t="s">
        <v>159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42.0" customHeight="1">
      <c r="A66" s="1"/>
      <c r="B66" s="58"/>
      <c r="C66" s="71"/>
      <c r="D66" s="47">
        <f t="shared" si="8"/>
        <v>45</v>
      </c>
      <c r="E66" s="48" t="s">
        <v>160</v>
      </c>
      <c r="F66" s="49"/>
      <c r="G66" s="49"/>
      <c r="H66" s="49">
        <v>1.0</v>
      </c>
      <c r="I66" s="49"/>
      <c r="J66" s="49"/>
      <c r="K66" s="50" t="s">
        <v>161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42.0" customHeight="1">
      <c r="A67" s="1"/>
      <c r="B67" s="58"/>
      <c r="C67" s="71"/>
      <c r="D67" s="47">
        <f t="shared" si="8"/>
        <v>46</v>
      </c>
      <c r="E67" s="48" t="s">
        <v>162</v>
      </c>
      <c r="F67" s="49"/>
      <c r="G67" s="49">
        <v>1.0</v>
      </c>
      <c r="H67" s="49"/>
      <c r="I67" s="49"/>
      <c r="J67" s="49"/>
      <c r="K67" s="5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58"/>
      <c r="C68" s="71"/>
      <c r="D68" s="47">
        <f t="shared" si="8"/>
        <v>47</v>
      </c>
      <c r="E68" s="48" t="s">
        <v>163</v>
      </c>
      <c r="F68" s="49"/>
      <c r="G68" s="49"/>
      <c r="H68" s="49">
        <v>1.0</v>
      </c>
      <c r="I68" s="49"/>
      <c r="J68" s="49"/>
      <c r="K68" s="50" t="s">
        <v>164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58"/>
      <c r="C69" s="71"/>
      <c r="D69" s="47">
        <f t="shared" si="8"/>
        <v>48</v>
      </c>
      <c r="E69" s="85" t="s">
        <v>165</v>
      </c>
      <c r="F69" s="49"/>
      <c r="G69" s="49"/>
      <c r="H69" s="49"/>
      <c r="I69" s="49">
        <v>1.0</v>
      </c>
      <c r="J69" s="49"/>
      <c r="K69" s="5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58"/>
      <c r="C70" s="71"/>
      <c r="D70" s="47">
        <f t="shared" si="8"/>
        <v>49</v>
      </c>
      <c r="E70" s="48" t="s">
        <v>166</v>
      </c>
      <c r="F70" s="49"/>
      <c r="G70" s="49">
        <v>1.0</v>
      </c>
      <c r="H70" s="49"/>
      <c r="I70" s="49"/>
      <c r="J70" s="49"/>
      <c r="K70" s="5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58"/>
      <c r="C71" s="71"/>
      <c r="D71" s="47">
        <f t="shared" si="8"/>
        <v>50</v>
      </c>
      <c r="E71" s="48" t="s">
        <v>167</v>
      </c>
      <c r="F71" s="49"/>
      <c r="G71" s="49">
        <v>1.0</v>
      </c>
      <c r="H71" s="49"/>
      <c r="I71" s="49"/>
      <c r="J71" s="49"/>
      <c r="K71" s="5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59.25" customHeight="1">
      <c r="A72" s="1"/>
      <c r="B72" s="58"/>
      <c r="C72" s="71"/>
      <c r="D72" s="47">
        <f t="shared" si="8"/>
        <v>51</v>
      </c>
      <c r="E72" s="48" t="s">
        <v>168</v>
      </c>
      <c r="F72" s="49"/>
      <c r="G72" s="49"/>
      <c r="H72" s="49"/>
      <c r="I72" s="49">
        <v>1.0</v>
      </c>
      <c r="J72" s="49"/>
      <c r="K72" s="5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59.25" customHeight="1">
      <c r="A73" s="1"/>
      <c r="B73" s="58"/>
      <c r="C73" s="71"/>
      <c r="D73" s="47">
        <f t="shared" si="8"/>
        <v>52</v>
      </c>
      <c r="E73" s="65" t="s">
        <v>169</v>
      </c>
      <c r="F73" s="61"/>
      <c r="G73" s="61">
        <v>1.0</v>
      </c>
      <c r="H73" s="61"/>
      <c r="I73" s="61"/>
      <c r="J73" s="61"/>
      <c r="K73" s="9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58"/>
      <c r="C74" s="71"/>
      <c r="D74" s="47">
        <f t="shared" si="8"/>
        <v>53</v>
      </c>
      <c r="E74" s="65" t="s">
        <v>170</v>
      </c>
      <c r="F74" s="61"/>
      <c r="G74" s="61">
        <v>1.0</v>
      </c>
      <c r="H74" s="61"/>
      <c r="I74" s="61"/>
      <c r="J74" s="61"/>
      <c r="K74" s="9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48.75" customHeight="1">
      <c r="A75" s="1"/>
      <c r="B75" s="58"/>
      <c r="C75" s="100"/>
      <c r="D75" s="47">
        <f t="shared" si="8"/>
        <v>54</v>
      </c>
      <c r="E75" s="65" t="s">
        <v>171</v>
      </c>
      <c r="F75" s="61"/>
      <c r="G75" s="61">
        <v>1.0</v>
      </c>
      <c r="H75" s="61"/>
      <c r="I75" s="61"/>
      <c r="J75" s="61"/>
      <c r="K75" s="9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0.25" customHeight="1">
      <c r="A76" s="1"/>
      <c r="B76" s="58"/>
      <c r="C76" s="139">
        <v>2.0</v>
      </c>
      <c r="D76" s="140">
        <f t="shared" si="8"/>
        <v>55</v>
      </c>
      <c r="E76" s="141" t="s">
        <v>172</v>
      </c>
      <c r="F76" s="142"/>
      <c r="G76" s="143">
        <v>1.0</v>
      </c>
      <c r="H76" s="144"/>
      <c r="I76" s="145"/>
      <c r="J76" s="146"/>
      <c r="K76" s="14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45.0" customHeight="1">
      <c r="A77" s="1"/>
      <c r="B77" s="102"/>
      <c r="C77" s="148"/>
      <c r="D77" s="104">
        <f t="shared" si="8"/>
        <v>56</v>
      </c>
      <c r="E77" s="149" t="s">
        <v>97</v>
      </c>
      <c r="F77" s="106"/>
      <c r="G77" s="150">
        <v>1.0</v>
      </c>
      <c r="H77" s="151"/>
      <c r="I77" s="152"/>
      <c r="J77" s="153"/>
      <c r="K77" s="10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B2:K2"/>
    <mergeCell ref="C4:D4"/>
    <mergeCell ref="I5:J5"/>
    <mergeCell ref="D6:F6"/>
    <mergeCell ref="I6:J6"/>
    <mergeCell ref="B8:K8"/>
    <mergeCell ref="B9:K9"/>
    <mergeCell ref="B11:B12"/>
    <mergeCell ref="B13:B77"/>
    <mergeCell ref="C13:C75"/>
    <mergeCell ref="C76:C77"/>
    <mergeCell ref="C11:C12"/>
    <mergeCell ref="D11:D12"/>
    <mergeCell ref="E11:E12"/>
    <mergeCell ref="F11:F12"/>
    <mergeCell ref="G11:I11"/>
    <mergeCell ref="J11:J12"/>
    <mergeCell ref="K11:K12"/>
    <mergeCell ref="D50:K50"/>
    <mergeCell ref="D55:K55"/>
    <mergeCell ref="D13:K13"/>
    <mergeCell ref="D19:K19"/>
    <mergeCell ref="D22:K22"/>
    <mergeCell ref="D26:K26"/>
    <mergeCell ref="D31:K31"/>
    <mergeCell ref="D40:K40"/>
    <mergeCell ref="D44:K44"/>
  </mergeCells>
  <conditionalFormatting sqref="E77">
    <cfRule type="cellIs" dxfId="0" priority="1" operator="equal">
      <formula>1</formula>
    </cfRule>
  </conditionalFormatting>
  <conditionalFormatting sqref="F14:F18">
    <cfRule type="cellIs" dxfId="0" priority="2" operator="equal">
      <formula>1</formula>
    </cfRule>
  </conditionalFormatting>
  <conditionalFormatting sqref="F20:F21">
    <cfRule type="cellIs" dxfId="0" priority="3" operator="equal">
      <formula>1</formula>
    </cfRule>
  </conditionalFormatting>
  <conditionalFormatting sqref="F23:F25">
    <cfRule type="cellIs" dxfId="0" priority="4" operator="equal">
      <formula>1</formula>
    </cfRule>
  </conditionalFormatting>
  <conditionalFormatting sqref="F27:F30">
    <cfRule type="cellIs" dxfId="0" priority="5" operator="equal">
      <formula>1</formula>
    </cfRule>
  </conditionalFormatting>
  <conditionalFormatting sqref="F32:F39">
    <cfRule type="cellIs" dxfId="0" priority="6" operator="equal">
      <formula>1</formula>
    </cfRule>
  </conditionalFormatting>
  <conditionalFormatting sqref="F41:F43">
    <cfRule type="cellIs" dxfId="0" priority="7" operator="equal">
      <formula>1</formula>
    </cfRule>
  </conditionalFormatting>
  <conditionalFormatting sqref="F45:F49">
    <cfRule type="cellIs" dxfId="0" priority="8" operator="equal">
      <formula>1</formula>
    </cfRule>
  </conditionalFormatting>
  <conditionalFormatting sqref="F51:F54">
    <cfRule type="cellIs" dxfId="0" priority="9" operator="equal">
      <formula>1</formula>
    </cfRule>
  </conditionalFormatting>
  <conditionalFormatting sqref="F56:F77">
    <cfRule type="cellIs" dxfId="0" priority="10" operator="equal">
      <formula>1</formula>
    </cfRule>
  </conditionalFormatting>
  <conditionalFormatting sqref="G14:G18">
    <cfRule type="cellIs" dxfId="1" priority="11" operator="equal">
      <formula>1</formula>
    </cfRule>
  </conditionalFormatting>
  <conditionalFormatting sqref="G20:G21">
    <cfRule type="cellIs" dxfId="1" priority="12" operator="equal">
      <formula>1</formula>
    </cfRule>
  </conditionalFormatting>
  <conditionalFormatting sqref="G23:G25">
    <cfRule type="cellIs" dxfId="1" priority="13" operator="equal">
      <formula>1</formula>
    </cfRule>
  </conditionalFormatting>
  <conditionalFormatting sqref="G27:G30">
    <cfRule type="cellIs" dxfId="1" priority="14" operator="equal">
      <formula>1</formula>
    </cfRule>
  </conditionalFormatting>
  <conditionalFormatting sqref="G32:G39">
    <cfRule type="cellIs" dxfId="1" priority="15" operator="equal">
      <formula>1</formula>
    </cfRule>
  </conditionalFormatting>
  <conditionalFormatting sqref="G41:G43">
    <cfRule type="cellIs" dxfId="1" priority="16" operator="equal">
      <formula>1</formula>
    </cfRule>
  </conditionalFormatting>
  <conditionalFormatting sqref="G45:G49">
    <cfRule type="cellIs" dxfId="1" priority="17" operator="equal">
      <formula>1</formula>
    </cfRule>
  </conditionalFormatting>
  <conditionalFormatting sqref="G51:G54">
    <cfRule type="cellIs" dxfId="1" priority="18" operator="equal">
      <formula>1</formula>
    </cfRule>
  </conditionalFormatting>
  <conditionalFormatting sqref="G56:G77">
    <cfRule type="cellIs" dxfId="1" priority="19" operator="equal">
      <formula>1</formula>
    </cfRule>
  </conditionalFormatting>
  <conditionalFormatting sqref="H14:H18">
    <cfRule type="cellIs" dxfId="2" priority="20" operator="equal">
      <formula>1</formula>
    </cfRule>
  </conditionalFormatting>
  <conditionalFormatting sqref="H20:H21">
    <cfRule type="cellIs" dxfId="2" priority="21" operator="equal">
      <formula>1</formula>
    </cfRule>
  </conditionalFormatting>
  <conditionalFormatting sqref="H23:H25">
    <cfRule type="cellIs" dxfId="2" priority="22" operator="equal">
      <formula>1</formula>
    </cfRule>
  </conditionalFormatting>
  <conditionalFormatting sqref="H27:H30">
    <cfRule type="cellIs" dxfId="2" priority="23" operator="equal">
      <formula>1</formula>
    </cfRule>
  </conditionalFormatting>
  <conditionalFormatting sqref="H32:H39">
    <cfRule type="cellIs" dxfId="2" priority="24" operator="equal">
      <formula>1</formula>
    </cfRule>
  </conditionalFormatting>
  <conditionalFormatting sqref="H41:H43">
    <cfRule type="cellIs" dxfId="2" priority="25" operator="equal">
      <formula>1</formula>
    </cfRule>
  </conditionalFormatting>
  <conditionalFormatting sqref="H45:H49">
    <cfRule type="cellIs" dxfId="2" priority="26" operator="equal">
      <formula>1</formula>
    </cfRule>
  </conditionalFormatting>
  <conditionalFormatting sqref="H51:H54">
    <cfRule type="cellIs" dxfId="2" priority="27" operator="equal">
      <formula>1</formula>
    </cfRule>
  </conditionalFormatting>
  <conditionalFormatting sqref="H56:H77">
    <cfRule type="cellIs" dxfId="2" priority="28" operator="equal">
      <formula>1</formula>
    </cfRule>
  </conditionalFormatting>
  <conditionalFormatting sqref="I14:I18">
    <cfRule type="cellIs" dxfId="3" priority="29" operator="equal">
      <formula>1</formula>
    </cfRule>
  </conditionalFormatting>
  <conditionalFormatting sqref="I20:I21">
    <cfRule type="cellIs" dxfId="3" priority="30" operator="equal">
      <formula>1</formula>
    </cfRule>
  </conditionalFormatting>
  <conditionalFormatting sqref="I23:I25">
    <cfRule type="cellIs" dxfId="3" priority="31" operator="equal">
      <formula>1</formula>
    </cfRule>
  </conditionalFormatting>
  <conditionalFormatting sqref="I27:I30">
    <cfRule type="cellIs" dxfId="3" priority="32" operator="equal">
      <formula>1</formula>
    </cfRule>
  </conditionalFormatting>
  <conditionalFormatting sqref="I32:I39">
    <cfRule type="cellIs" dxfId="3" priority="33" operator="equal">
      <formula>1</formula>
    </cfRule>
  </conditionalFormatting>
  <conditionalFormatting sqref="I41:I43">
    <cfRule type="cellIs" dxfId="3" priority="34" operator="equal">
      <formula>1</formula>
    </cfRule>
  </conditionalFormatting>
  <conditionalFormatting sqref="I45:I49">
    <cfRule type="cellIs" dxfId="3" priority="35" operator="equal">
      <formula>1</formula>
    </cfRule>
  </conditionalFormatting>
  <conditionalFormatting sqref="I51:I54">
    <cfRule type="cellIs" dxfId="3" priority="36" operator="equal">
      <formula>1</formula>
    </cfRule>
  </conditionalFormatting>
  <conditionalFormatting sqref="I56:I77">
    <cfRule type="cellIs" dxfId="3" priority="37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3.43"/>
    <col customWidth="1" min="2" max="3" width="16.43"/>
    <col customWidth="1" min="4" max="4" width="5.71"/>
    <col customWidth="1" min="5" max="5" width="35.43"/>
    <col customWidth="1" min="6" max="6" width="23.0"/>
    <col customWidth="1" min="7" max="9" width="15.43"/>
    <col customWidth="1" min="10" max="10" width="28.71"/>
    <col customWidth="1" min="11" max="11" width="45.29"/>
    <col customWidth="1" min="12" max="26" width="10.86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1"/>
      <c r="D3" s="2"/>
      <c r="E3" s="1"/>
      <c r="F3" s="1"/>
      <c r="G3" s="1"/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5"/>
      <c r="C4" s="16" t="s">
        <v>1</v>
      </c>
      <c r="E4" s="9">
        <f>TODAY()</f>
        <v>45230</v>
      </c>
      <c r="F4" s="10"/>
      <c r="G4" s="10"/>
      <c r="H4" s="1"/>
      <c r="I4" s="11"/>
      <c r="J4" s="1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1"/>
      <c r="D5" s="2"/>
      <c r="E5" s="1"/>
      <c r="F5" s="1"/>
      <c r="G5" s="1"/>
      <c r="H5" s="121" t="s">
        <v>2</v>
      </c>
      <c r="I5" s="122" t="s">
        <v>3</v>
      </c>
      <c r="J5" s="14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95"/>
      <c r="C6" s="16" t="s">
        <v>73</v>
      </c>
      <c r="D6" s="16"/>
      <c r="G6" s="17"/>
      <c r="H6" s="18" t="s">
        <v>5</v>
      </c>
      <c r="I6" s="19" t="s">
        <v>6</v>
      </c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3"/>
      <c r="D7" s="22"/>
      <c r="E7" s="23"/>
      <c r="F7" s="23"/>
      <c r="G7" s="23"/>
      <c r="H7" s="24"/>
      <c r="I7" s="24"/>
      <c r="J7" s="23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4"/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8</v>
      </c>
      <c r="C9" s="4"/>
      <c r="D9" s="4"/>
      <c r="E9" s="4"/>
      <c r="F9" s="4"/>
      <c r="G9" s="4"/>
      <c r="H9" s="4"/>
      <c r="I9" s="4"/>
      <c r="J9" s="4"/>
      <c r="K9" s="4"/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8" t="s">
        <v>9</v>
      </c>
      <c r="C11" s="29" t="s">
        <v>74</v>
      </c>
      <c r="D11" s="29" t="s">
        <v>173</v>
      </c>
      <c r="E11" s="30" t="s">
        <v>11</v>
      </c>
      <c r="F11" s="29" t="s">
        <v>118</v>
      </c>
      <c r="G11" s="31" t="s">
        <v>13</v>
      </c>
      <c r="H11" s="32"/>
      <c r="I11" s="33"/>
      <c r="J11" s="29" t="s">
        <v>14</v>
      </c>
      <c r="K11" s="34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B12" s="35"/>
      <c r="C12" s="36"/>
      <c r="D12" s="36"/>
      <c r="E12" s="36"/>
      <c r="F12" s="36"/>
      <c r="G12" s="37" t="s">
        <v>16</v>
      </c>
      <c r="H12" s="38" t="s">
        <v>17</v>
      </c>
      <c r="I12" s="39" t="s">
        <v>18</v>
      </c>
      <c r="J12" s="36"/>
      <c r="K12" s="4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4" t="s">
        <v>45</v>
      </c>
      <c r="C13" s="67">
        <v>1.0</v>
      </c>
      <c r="D13" s="42">
        <v>1.0</v>
      </c>
      <c r="E13" s="43" t="s">
        <v>46</v>
      </c>
      <c r="F13" s="44">
        <v>1.0</v>
      </c>
      <c r="G13" s="96">
        <v>1.0</v>
      </c>
      <c r="H13" s="96">
        <v>1.0</v>
      </c>
      <c r="I13" s="96" t="str">
        <f>CRITICAS!H36</f>
        <v/>
      </c>
      <c r="J13" s="57"/>
      <c r="K13" s="15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8"/>
      <c r="C14" s="71"/>
      <c r="D14" s="47">
        <f t="shared" ref="D14:D50" si="1">D13+1</f>
        <v>2</v>
      </c>
      <c r="E14" s="48" t="s">
        <v>47</v>
      </c>
      <c r="F14" s="49">
        <v>1.0</v>
      </c>
      <c r="G14" s="53">
        <v>1.0</v>
      </c>
      <c r="H14" s="134"/>
      <c r="I14" s="53" t="str">
        <f>CRITICAS!H37</f>
        <v/>
      </c>
      <c r="J14" s="75"/>
      <c r="K14" s="15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58"/>
      <c r="C15" s="71"/>
      <c r="D15" s="47">
        <f t="shared" si="1"/>
        <v>3</v>
      </c>
      <c r="E15" s="48" t="s">
        <v>174</v>
      </c>
      <c r="F15" s="49"/>
      <c r="G15" s="53"/>
      <c r="H15" s="134">
        <v>1.0</v>
      </c>
      <c r="I15" s="53"/>
      <c r="J15" s="75"/>
      <c r="K15" s="156" t="s">
        <v>175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58"/>
      <c r="C16" s="71"/>
      <c r="D16" s="47">
        <f t="shared" si="1"/>
        <v>4</v>
      </c>
      <c r="E16" s="48" t="s">
        <v>48</v>
      </c>
      <c r="F16" s="49">
        <v>1.0</v>
      </c>
      <c r="G16" s="53">
        <v>1.0</v>
      </c>
      <c r="H16" s="134"/>
      <c r="I16" s="53" t="str">
        <f>CRITICAS!H38</f>
        <v/>
      </c>
      <c r="J16" s="75"/>
      <c r="K16" s="156" t="s">
        <v>176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58"/>
      <c r="C17" s="71"/>
      <c r="D17" s="47">
        <f t="shared" si="1"/>
        <v>5</v>
      </c>
      <c r="E17" s="48" t="s">
        <v>177</v>
      </c>
      <c r="F17" s="49"/>
      <c r="G17" s="49">
        <v>1.0</v>
      </c>
      <c r="H17" s="73">
        <v>1.0</v>
      </c>
      <c r="I17" s="49"/>
      <c r="J17" s="75"/>
      <c r="K17" s="156" t="s">
        <v>178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58"/>
      <c r="C18" s="71"/>
      <c r="D18" s="47">
        <f t="shared" si="1"/>
        <v>6</v>
      </c>
      <c r="E18" s="48" t="s">
        <v>179</v>
      </c>
      <c r="F18" s="49"/>
      <c r="G18" s="49">
        <v>1.0</v>
      </c>
      <c r="H18" s="73"/>
      <c r="I18" s="49"/>
      <c r="J18" s="75"/>
      <c r="K18" s="156" t="s">
        <v>180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58"/>
      <c r="C19" s="71"/>
      <c r="D19" s="47">
        <f t="shared" si="1"/>
        <v>7</v>
      </c>
      <c r="E19" s="48" t="s">
        <v>181</v>
      </c>
      <c r="F19" s="49"/>
      <c r="G19" s="49"/>
      <c r="H19" s="73">
        <v>1.0</v>
      </c>
      <c r="I19" s="49"/>
      <c r="J19" s="75"/>
      <c r="K19" s="15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58"/>
      <c r="C20" s="71"/>
      <c r="D20" s="47">
        <f t="shared" si="1"/>
        <v>8</v>
      </c>
      <c r="E20" s="85" t="s">
        <v>182</v>
      </c>
      <c r="F20" s="49"/>
      <c r="G20" s="49"/>
      <c r="H20" s="73">
        <v>1.0</v>
      </c>
      <c r="I20" s="49"/>
      <c r="J20" s="75"/>
      <c r="K20" s="15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58"/>
      <c r="C21" s="71"/>
      <c r="D21" s="47">
        <f t="shared" si="1"/>
        <v>9</v>
      </c>
      <c r="E21" s="48" t="s">
        <v>183</v>
      </c>
      <c r="F21" s="49"/>
      <c r="G21" s="49">
        <v>1.0</v>
      </c>
      <c r="H21" s="73">
        <v>1.0</v>
      </c>
      <c r="I21" s="49"/>
      <c r="J21" s="75"/>
      <c r="K21" s="155" t="s">
        <v>184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58"/>
      <c r="C22" s="71"/>
      <c r="D22" s="47">
        <f t="shared" si="1"/>
        <v>10</v>
      </c>
      <c r="E22" s="48" t="s">
        <v>185</v>
      </c>
      <c r="F22" s="49"/>
      <c r="G22" s="49">
        <v>1.0</v>
      </c>
      <c r="H22" s="73">
        <v>1.0</v>
      </c>
      <c r="I22" s="49"/>
      <c r="J22" s="75"/>
      <c r="K22" s="15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58"/>
      <c r="C23" s="71"/>
      <c r="D23" s="47">
        <f t="shared" si="1"/>
        <v>11</v>
      </c>
      <c r="E23" s="48" t="s">
        <v>186</v>
      </c>
      <c r="F23" s="49"/>
      <c r="G23" s="49"/>
      <c r="H23" s="73"/>
      <c r="I23" s="49">
        <v>1.0</v>
      </c>
      <c r="J23" s="75"/>
      <c r="K23" s="155" t="s">
        <v>187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58"/>
      <c r="C24" s="71"/>
      <c r="D24" s="47">
        <f t="shared" si="1"/>
        <v>12</v>
      </c>
      <c r="E24" s="48" t="s">
        <v>188</v>
      </c>
      <c r="F24" s="49"/>
      <c r="G24" s="49"/>
      <c r="H24" s="73"/>
      <c r="I24" s="49">
        <v>1.0</v>
      </c>
      <c r="J24" s="75"/>
      <c r="K24" s="155" t="s">
        <v>189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58"/>
      <c r="C25" s="71"/>
      <c r="D25" s="47">
        <f t="shared" si="1"/>
        <v>13</v>
      </c>
      <c r="E25" s="85" t="s">
        <v>190</v>
      </c>
      <c r="F25" s="49"/>
      <c r="G25" s="49">
        <v>1.0</v>
      </c>
      <c r="H25" s="73"/>
      <c r="I25" s="49"/>
      <c r="J25" s="75"/>
      <c r="K25" s="155" t="s">
        <v>191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51.0" customHeight="1">
      <c r="A26" s="157" t="s">
        <v>192</v>
      </c>
      <c r="B26" s="58"/>
      <c r="C26" s="71"/>
      <c r="D26" s="47">
        <f t="shared" si="1"/>
        <v>14</v>
      </c>
      <c r="E26" s="48" t="s">
        <v>193</v>
      </c>
      <c r="F26" s="49"/>
      <c r="G26" s="49"/>
      <c r="H26" s="73"/>
      <c r="I26" s="49">
        <v>1.0</v>
      </c>
      <c r="J26" s="75"/>
      <c r="K26" s="155" t="s">
        <v>194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58"/>
      <c r="C27" s="71"/>
      <c r="D27" s="47">
        <f t="shared" si="1"/>
        <v>15</v>
      </c>
      <c r="E27" s="48" t="s">
        <v>195</v>
      </c>
      <c r="F27" s="49"/>
      <c r="G27" s="49">
        <v>1.0</v>
      </c>
      <c r="H27" s="73"/>
      <c r="I27" s="49"/>
      <c r="J27" s="75"/>
      <c r="K27" s="15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58"/>
      <c r="C28" s="71"/>
      <c r="D28" s="47">
        <f t="shared" si="1"/>
        <v>16</v>
      </c>
      <c r="E28" s="48" t="s">
        <v>49</v>
      </c>
      <c r="F28" s="49">
        <v>1.0</v>
      </c>
      <c r="G28" s="53">
        <v>1.0</v>
      </c>
      <c r="H28" s="134">
        <f>CRITICAS!G39</f>
        <v>1</v>
      </c>
      <c r="I28" s="53" t="str">
        <f>CRITICAS!H39</f>
        <v/>
      </c>
      <c r="J28" s="75"/>
      <c r="K28" s="156" t="s">
        <v>196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58"/>
      <c r="C29" s="71"/>
      <c r="D29" s="47">
        <f t="shared" si="1"/>
        <v>17</v>
      </c>
      <c r="E29" s="65" t="s">
        <v>197</v>
      </c>
      <c r="F29" s="49"/>
      <c r="G29" s="53"/>
      <c r="H29" s="134">
        <v>1.0</v>
      </c>
      <c r="I29" s="53"/>
      <c r="J29" s="75"/>
      <c r="K29" s="156" t="s">
        <v>198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7.5" customHeight="1">
      <c r="A30" s="1"/>
      <c r="B30" s="58"/>
      <c r="C30" s="71"/>
      <c r="D30" s="47">
        <f t="shared" si="1"/>
        <v>18</v>
      </c>
      <c r="E30" s="48" t="s">
        <v>199</v>
      </c>
      <c r="F30" s="49"/>
      <c r="G30" s="53"/>
      <c r="H30" s="134">
        <v>1.0</v>
      </c>
      <c r="I30" s="53"/>
      <c r="J30" s="75"/>
      <c r="K30" s="156" t="s">
        <v>200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75" customHeight="1">
      <c r="A31" s="1"/>
      <c r="B31" s="58"/>
      <c r="C31" s="71"/>
      <c r="D31" s="47">
        <f t="shared" si="1"/>
        <v>19</v>
      </c>
      <c r="E31" s="48" t="s">
        <v>201</v>
      </c>
      <c r="F31" s="49"/>
      <c r="G31" s="53"/>
      <c r="H31" s="134">
        <v>1.0</v>
      </c>
      <c r="I31" s="53"/>
      <c r="J31" s="75"/>
      <c r="K31" s="15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58"/>
      <c r="C32" s="71"/>
      <c r="D32" s="47">
        <f t="shared" si="1"/>
        <v>20</v>
      </c>
      <c r="E32" s="65" t="s">
        <v>202</v>
      </c>
      <c r="F32" s="61"/>
      <c r="G32" s="97">
        <v>1.0</v>
      </c>
      <c r="H32" s="134"/>
      <c r="I32" s="97"/>
      <c r="J32" s="88"/>
      <c r="K32" s="158" t="s">
        <v>203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58"/>
      <c r="C33" s="71"/>
      <c r="D33" s="47">
        <f t="shared" si="1"/>
        <v>21</v>
      </c>
      <c r="E33" s="65" t="s">
        <v>204</v>
      </c>
      <c r="F33" s="61"/>
      <c r="G33" s="97"/>
      <c r="H33" s="134">
        <v>1.0</v>
      </c>
      <c r="I33" s="97"/>
      <c r="J33" s="88"/>
      <c r="K33" s="158" t="s">
        <v>205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58"/>
      <c r="C34" s="71"/>
      <c r="D34" s="47">
        <f t="shared" si="1"/>
        <v>22</v>
      </c>
      <c r="E34" s="48" t="s">
        <v>50</v>
      </c>
      <c r="F34" s="49">
        <v>1.0</v>
      </c>
      <c r="G34" s="53" t="str">
        <f>CRITICAS!F40</f>
        <v/>
      </c>
      <c r="H34" s="134">
        <f>CRITICAS!G40</f>
        <v>1</v>
      </c>
      <c r="I34" s="53" t="str">
        <f>CRITICAS!H40</f>
        <v/>
      </c>
      <c r="J34" s="75"/>
      <c r="K34" s="158" t="s">
        <v>206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58"/>
      <c r="C35" s="71"/>
      <c r="D35" s="47">
        <f t="shared" si="1"/>
        <v>23</v>
      </c>
      <c r="E35" s="65" t="s">
        <v>207</v>
      </c>
      <c r="F35" s="61"/>
      <c r="G35" s="61">
        <v>1.0</v>
      </c>
      <c r="H35" s="101"/>
      <c r="I35" s="61"/>
      <c r="J35" s="88"/>
      <c r="K35" s="158" t="s">
        <v>208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8.75" customHeight="1">
      <c r="A36" s="1"/>
      <c r="B36" s="58"/>
      <c r="C36" s="100"/>
      <c r="D36" s="47">
        <f t="shared" si="1"/>
        <v>24</v>
      </c>
      <c r="E36" s="65" t="s">
        <v>209</v>
      </c>
      <c r="F36" s="61"/>
      <c r="G36" s="61"/>
      <c r="H36" s="101">
        <v>1.0</v>
      </c>
      <c r="I36" s="61"/>
      <c r="J36" s="88"/>
      <c r="K36" s="158" t="s">
        <v>210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7.5" customHeight="1">
      <c r="A37" s="1"/>
      <c r="B37" s="63"/>
      <c r="C37" s="159"/>
      <c r="D37" s="160">
        <f t="shared" si="1"/>
        <v>25</v>
      </c>
      <c r="E37" s="161" t="s">
        <v>97</v>
      </c>
      <c r="F37" s="162"/>
      <c r="G37" s="163"/>
      <c r="H37" s="164"/>
      <c r="I37" s="165">
        <v>1.0</v>
      </c>
      <c r="J37" s="166"/>
      <c r="K37" s="16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54" t="s">
        <v>211</v>
      </c>
      <c r="C38" s="67">
        <v>1.0</v>
      </c>
      <c r="D38" s="42">
        <f t="shared" si="1"/>
        <v>26</v>
      </c>
      <c r="E38" s="43" t="s">
        <v>52</v>
      </c>
      <c r="F38" s="44">
        <v>1.0</v>
      </c>
      <c r="G38" s="96">
        <v>1.0</v>
      </c>
      <c r="H38" s="96"/>
      <c r="I38" s="96" t="str">
        <f>CRITICAS!H41</f>
        <v/>
      </c>
      <c r="J38" s="44"/>
      <c r="K38" s="84" t="s">
        <v>212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58"/>
      <c r="C39" s="71"/>
      <c r="D39" s="47">
        <f t="shared" si="1"/>
        <v>27</v>
      </c>
      <c r="E39" s="48" t="s">
        <v>213</v>
      </c>
      <c r="F39" s="49">
        <v>1.0</v>
      </c>
      <c r="G39" s="53">
        <v>1.0</v>
      </c>
      <c r="H39" s="134"/>
      <c r="I39" s="53" t="str">
        <f>CRITICAS!H42</f>
        <v/>
      </c>
      <c r="J39" s="49"/>
      <c r="K39" s="83" t="s">
        <v>214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58"/>
      <c r="C40" s="71"/>
      <c r="D40" s="47">
        <f t="shared" si="1"/>
        <v>28</v>
      </c>
      <c r="E40" s="48" t="s">
        <v>215</v>
      </c>
      <c r="F40" s="49"/>
      <c r="G40" s="53">
        <v>1.0</v>
      </c>
      <c r="H40" s="134">
        <v>1.0</v>
      </c>
      <c r="I40" s="168"/>
      <c r="J40" s="169"/>
      <c r="K40" s="50" t="s">
        <v>216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58"/>
      <c r="C41" s="71"/>
      <c r="D41" s="47">
        <f t="shared" si="1"/>
        <v>29</v>
      </c>
      <c r="E41" s="48" t="s">
        <v>217</v>
      </c>
      <c r="F41" s="49">
        <v>1.0</v>
      </c>
      <c r="G41" s="53" t="str">
        <f>CRITICAS!F43</f>
        <v/>
      </c>
      <c r="H41" s="134">
        <f>CRITICAS!G43</f>
        <v>1</v>
      </c>
      <c r="I41" s="53" t="str">
        <f>CRITICAS!H43</f>
        <v/>
      </c>
      <c r="J41" s="49"/>
      <c r="K41" s="83" t="s">
        <v>218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58"/>
      <c r="C42" s="71"/>
      <c r="D42" s="47">
        <f t="shared" si="1"/>
        <v>30</v>
      </c>
      <c r="E42" s="48" t="s">
        <v>219</v>
      </c>
      <c r="F42" s="49"/>
      <c r="G42" s="53"/>
      <c r="H42" s="134">
        <v>1.0</v>
      </c>
      <c r="I42" s="53"/>
      <c r="J42" s="49"/>
      <c r="K42" s="83" t="s">
        <v>220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58"/>
      <c r="C43" s="71"/>
      <c r="D43" s="47">
        <f t="shared" si="1"/>
        <v>31</v>
      </c>
      <c r="E43" s="48" t="s">
        <v>55</v>
      </c>
      <c r="F43" s="49">
        <v>1.0</v>
      </c>
      <c r="G43" s="53">
        <v>1.0</v>
      </c>
      <c r="H43" s="134">
        <f>CRITICAS!G44</f>
        <v>1</v>
      </c>
      <c r="I43" s="53" t="str">
        <f>CRITICAS!H44</f>
        <v/>
      </c>
      <c r="J43" s="49"/>
      <c r="K43" s="50" t="s">
        <v>221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58"/>
      <c r="C44" s="71"/>
      <c r="D44" s="47">
        <f t="shared" si="1"/>
        <v>32</v>
      </c>
      <c r="E44" s="48" t="s">
        <v>222</v>
      </c>
      <c r="F44" s="49"/>
      <c r="G44" s="49">
        <v>1.0</v>
      </c>
      <c r="H44" s="73">
        <v>1.0</v>
      </c>
      <c r="I44" s="49"/>
      <c r="J44" s="49"/>
      <c r="K44" s="50" t="s">
        <v>223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40.5" customHeight="1">
      <c r="A45" s="1"/>
      <c r="B45" s="58"/>
      <c r="C45" s="71"/>
      <c r="D45" s="47">
        <f t="shared" si="1"/>
        <v>33</v>
      </c>
      <c r="E45" s="48" t="s">
        <v>224</v>
      </c>
      <c r="F45" s="49"/>
      <c r="G45" s="49">
        <v>1.0</v>
      </c>
      <c r="H45" s="73"/>
      <c r="I45" s="49"/>
      <c r="J45" s="49"/>
      <c r="K45" s="50" t="s">
        <v>225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3.0" customHeight="1">
      <c r="A46" s="1"/>
      <c r="B46" s="58"/>
      <c r="C46" s="71"/>
      <c r="D46" s="47">
        <f t="shared" si="1"/>
        <v>34</v>
      </c>
      <c r="E46" s="48" t="s">
        <v>226</v>
      </c>
      <c r="F46" s="49"/>
      <c r="G46" s="49">
        <v>1.0</v>
      </c>
      <c r="H46" s="73"/>
      <c r="I46" s="49"/>
      <c r="J46" s="49"/>
      <c r="K46" s="50" t="s">
        <v>227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9.0" customHeight="1">
      <c r="A47" s="1"/>
      <c r="B47" s="58"/>
      <c r="C47" s="71"/>
      <c r="D47" s="47">
        <f t="shared" si="1"/>
        <v>35</v>
      </c>
      <c r="E47" s="48" t="s">
        <v>228</v>
      </c>
      <c r="F47" s="49"/>
      <c r="G47" s="49"/>
      <c r="H47" s="73">
        <v>1.0</v>
      </c>
      <c r="I47" s="49"/>
      <c r="J47" s="49"/>
      <c r="K47" s="50" t="s">
        <v>229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5.25" customHeight="1">
      <c r="A48" s="1"/>
      <c r="B48" s="58"/>
      <c r="C48" s="71"/>
      <c r="D48" s="47">
        <f t="shared" si="1"/>
        <v>36</v>
      </c>
      <c r="E48" s="65" t="s">
        <v>230</v>
      </c>
      <c r="F48" s="61"/>
      <c r="G48" s="61"/>
      <c r="H48" s="73">
        <v>1.0</v>
      </c>
      <c r="I48" s="61"/>
      <c r="J48" s="61"/>
      <c r="K48" s="9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48.75" customHeight="1">
      <c r="A49" s="1"/>
      <c r="B49" s="58"/>
      <c r="C49" s="36"/>
      <c r="D49" s="47">
        <f t="shared" si="1"/>
        <v>37</v>
      </c>
      <c r="E49" s="77" t="s">
        <v>231</v>
      </c>
      <c r="F49" s="78"/>
      <c r="G49" s="78"/>
      <c r="H49" s="90">
        <v>1.0</v>
      </c>
      <c r="I49" s="78"/>
      <c r="J49" s="78"/>
      <c r="K49" s="99" t="s">
        <v>232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5.25" customHeight="1">
      <c r="A50" s="1"/>
      <c r="B50" s="102"/>
      <c r="C50" s="103"/>
      <c r="D50" s="104">
        <f t="shared" si="1"/>
        <v>38</v>
      </c>
      <c r="E50" s="149" t="s">
        <v>97</v>
      </c>
      <c r="F50" s="106"/>
      <c r="G50" s="106"/>
      <c r="H50" s="107"/>
      <c r="I50" s="170">
        <v>1.0</v>
      </c>
      <c r="J50" s="106"/>
      <c r="K50" s="10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2:K2"/>
    <mergeCell ref="C4:D4"/>
    <mergeCell ref="I5:J5"/>
    <mergeCell ref="D6:F6"/>
    <mergeCell ref="I6:J6"/>
    <mergeCell ref="B8:K8"/>
    <mergeCell ref="B9:K9"/>
    <mergeCell ref="B11:B12"/>
    <mergeCell ref="B13:B37"/>
    <mergeCell ref="C13:C36"/>
    <mergeCell ref="B38:B50"/>
    <mergeCell ref="C38:C49"/>
    <mergeCell ref="C11:C12"/>
    <mergeCell ref="D11:D12"/>
    <mergeCell ref="E11:E12"/>
    <mergeCell ref="F11:F12"/>
    <mergeCell ref="G11:I11"/>
    <mergeCell ref="J11:J12"/>
    <mergeCell ref="K11:K12"/>
  </mergeCells>
  <conditionalFormatting sqref="E37">
    <cfRule type="cellIs" dxfId="0" priority="1" operator="equal">
      <formula>1</formula>
    </cfRule>
  </conditionalFormatting>
  <conditionalFormatting sqref="E50">
    <cfRule type="cellIs" dxfId="0" priority="2" operator="equal">
      <formula>1</formula>
    </cfRule>
  </conditionalFormatting>
  <conditionalFormatting sqref="F13:F36">
    <cfRule type="cellIs" dxfId="0" priority="3" operator="equal">
      <formula>1</formula>
    </cfRule>
  </conditionalFormatting>
  <conditionalFormatting sqref="F38:F50">
    <cfRule type="cellIs" dxfId="0" priority="4" operator="equal">
      <formula>1</formula>
    </cfRule>
  </conditionalFormatting>
  <conditionalFormatting sqref="F37:G37">
    <cfRule type="cellIs" dxfId="1" priority="5" operator="equal">
      <formula>1</formula>
    </cfRule>
  </conditionalFormatting>
  <conditionalFormatting sqref="G13:G36">
    <cfRule type="cellIs" dxfId="1" priority="6" operator="equal">
      <formula>1</formula>
    </cfRule>
  </conditionalFormatting>
  <conditionalFormatting sqref="G38:G50">
    <cfRule type="cellIs" dxfId="1" priority="7" operator="equal">
      <formula>1</formula>
    </cfRule>
  </conditionalFormatting>
  <conditionalFormatting sqref="H13:H50">
    <cfRule type="cellIs" dxfId="2" priority="8" operator="equal">
      <formula>1</formula>
    </cfRule>
  </conditionalFormatting>
  <conditionalFormatting sqref="I13:I50">
    <cfRule type="cellIs" dxfId="3" priority="9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3.43"/>
    <col customWidth="1" min="2" max="3" width="16.43"/>
    <col customWidth="1" min="4" max="4" width="5.71"/>
    <col customWidth="1" min="5" max="5" width="35.43"/>
    <col customWidth="1" min="6" max="6" width="23.0"/>
    <col customWidth="1" min="7" max="9" width="15.43"/>
    <col customWidth="1" min="10" max="10" width="28.71"/>
    <col customWidth="1" min="11" max="11" width="45.29"/>
    <col customWidth="1" min="12" max="26" width="10.86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1"/>
      <c r="D3" s="2"/>
      <c r="E3" s="1"/>
      <c r="F3" s="1"/>
      <c r="G3" s="1"/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5"/>
      <c r="C4" s="16" t="s">
        <v>1</v>
      </c>
      <c r="E4" s="9">
        <f>TODAY()</f>
        <v>45230</v>
      </c>
      <c r="F4" s="10"/>
      <c r="G4" s="10"/>
      <c r="H4" s="1"/>
      <c r="I4" s="11"/>
      <c r="J4" s="1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1"/>
      <c r="D5" s="2"/>
      <c r="E5" s="1"/>
      <c r="F5" s="1"/>
      <c r="G5" s="1"/>
      <c r="H5" s="121" t="s">
        <v>2</v>
      </c>
      <c r="I5" s="122" t="s">
        <v>3</v>
      </c>
      <c r="J5" s="14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95"/>
      <c r="C6" s="16" t="s">
        <v>73</v>
      </c>
      <c r="D6" s="16"/>
      <c r="G6" s="17"/>
      <c r="H6" s="18" t="s">
        <v>5</v>
      </c>
      <c r="I6" s="19" t="s">
        <v>6</v>
      </c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3"/>
      <c r="D7" s="22"/>
      <c r="E7" s="23"/>
      <c r="F7" s="23"/>
      <c r="G7" s="23"/>
      <c r="H7" s="24"/>
      <c r="I7" s="24"/>
      <c r="J7" s="23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4"/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233</v>
      </c>
      <c r="C9" s="4"/>
      <c r="D9" s="4"/>
      <c r="E9" s="4"/>
      <c r="F9" s="4"/>
      <c r="G9" s="4"/>
      <c r="H9" s="4"/>
      <c r="I9" s="4"/>
      <c r="J9" s="4"/>
      <c r="K9" s="4"/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1"/>
      <c r="D10" s="2"/>
      <c r="E10" s="1"/>
      <c r="F10" s="12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67" t="s">
        <v>9</v>
      </c>
      <c r="C11" s="67" t="s">
        <v>74</v>
      </c>
      <c r="D11" s="67" t="s">
        <v>75</v>
      </c>
      <c r="E11" s="124" t="s">
        <v>11</v>
      </c>
      <c r="F11" s="67" t="s">
        <v>118</v>
      </c>
      <c r="G11" s="125" t="s">
        <v>13</v>
      </c>
      <c r="H11" s="126"/>
      <c r="I11" s="127"/>
      <c r="J11" s="67" t="s">
        <v>14</v>
      </c>
      <c r="K11" s="67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B12" s="36"/>
      <c r="C12" s="36"/>
      <c r="D12" s="36"/>
      <c r="E12" s="36"/>
      <c r="F12" s="36"/>
      <c r="G12" s="37" t="s">
        <v>16</v>
      </c>
      <c r="H12" s="38" t="s">
        <v>17</v>
      </c>
      <c r="I12" s="39" t="s">
        <v>18</v>
      </c>
      <c r="J12" s="36"/>
      <c r="K12" s="3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67" t="s">
        <v>56</v>
      </c>
      <c r="C13" s="171">
        <v>1.0</v>
      </c>
      <c r="D13" s="42">
        <v>1.0</v>
      </c>
      <c r="E13" s="48" t="s">
        <v>234</v>
      </c>
      <c r="F13" s="44"/>
      <c r="G13" s="44"/>
      <c r="H13" s="44"/>
      <c r="I13" s="44">
        <v>1.0</v>
      </c>
      <c r="J13" s="44"/>
      <c r="K13" s="17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1"/>
      <c r="C14" s="173"/>
      <c r="D14" s="59">
        <f t="shared" ref="D14:D59" si="1">D13+1</f>
        <v>2</v>
      </c>
      <c r="E14" s="48" t="s">
        <v>235</v>
      </c>
      <c r="F14" s="73"/>
      <c r="G14" s="73"/>
      <c r="H14" s="73">
        <v>1.0</v>
      </c>
      <c r="I14" s="73"/>
      <c r="J14" s="73"/>
      <c r="K14" s="174" t="s">
        <v>236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1"/>
      <c r="C15" s="173"/>
      <c r="D15" s="47">
        <f t="shared" si="1"/>
        <v>3</v>
      </c>
      <c r="E15" s="48" t="s">
        <v>237</v>
      </c>
      <c r="F15" s="49"/>
      <c r="G15" s="49"/>
      <c r="H15" s="73">
        <v>1.0</v>
      </c>
      <c r="I15" s="49"/>
      <c r="J15" s="49" t="s">
        <v>238</v>
      </c>
      <c r="K15" s="175" t="s">
        <v>239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1"/>
      <c r="C16" s="173"/>
      <c r="D16" s="47">
        <f t="shared" si="1"/>
        <v>4</v>
      </c>
      <c r="E16" s="48" t="s">
        <v>240</v>
      </c>
      <c r="F16" s="49"/>
      <c r="G16" s="49"/>
      <c r="H16" s="73">
        <v>1.0</v>
      </c>
      <c r="I16" s="49"/>
      <c r="J16" s="49"/>
      <c r="K16" s="175" t="s">
        <v>236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1"/>
      <c r="C17" s="173"/>
      <c r="D17" s="47">
        <f t="shared" si="1"/>
        <v>5</v>
      </c>
      <c r="E17" s="48" t="s">
        <v>241</v>
      </c>
      <c r="F17" s="49"/>
      <c r="G17" s="49">
        <v>1.0</v>
      </c>
      <c r="H17" s="73">
        <v>1.0</v>
      </c>
      <c r="I17" s="49"/>
      <c r="J17" s="49" t="s">
        <v>242</v>
      </c>
      <c r="K17" s="175" t="s">
        <v>243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0" customHeight="1">
      <c r="A18" s="1"/>
      <c r="B18" s="71"/>
      <c r="C18" s="173"/>
      <c r="D18" s="47">
        <f t="shared" si="1"/>
        <v>6</v>
      </c>
      <c r="E18" s="48" t="s">
        <v>57</v>
      </c>
      <c r="F18" s="49">
        <v>1.0</v>
      </c>
      <c r="G18" s="53">
        <v>1.0</v>
      </c>
      <c r="H18" s="134">
        <f>CRITICAS!G45</f>
        <v>1</v>
      </c>
      <c r="I18" s="53" t="str">
        <f>CRITICAS!H45</f>
        <v/>
      </c>
      <c r="J18" s="49" t="s">
        <v>244</v>
      </c>
      <c r="K18" s="75" t="s">
        <v>245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73.5" customHeight="1">
      <c r="A19" s="1"/>
      <c r="B19" s="71"/>
      <c r="C19" s="173"/>
      <c r="D19" s="47">
        <f t="shared" si="1"/>
        <v>7</v>
      </c>
      <c r="E19" s="65" t="s">
        <v>58</v>
      </c>
      <c r="F19" s="61">
        <v>1.0</v>
      </c>
      <c r="G19" s="97" t="str">
        <f>CRITICAS!F46</f>
        <v/>
      </c>
      <c r="H19" s="134">
        <f>CRITICAS!G46</f>
        <v>1</v>
      </c>
      <c r="I19" s="97" t="str">
        <f>CRITICAS!H46</f>
        <v/>
      </c>
      <c r="J19" s="61" t="s">
        <v>246</v>
      </c>
      <c r="K19" s="75" t="s">
        <v>247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8.75" customHeight="1">
      <c r="A20" s="1"/>
      <c r="B20" s="71"/>
      <c r="C20" s="176"/>
      <c r="D20" s="135">
        <f t="shared" si="1"/>
        <v>8</v>
      </c>
      <c r="E20" s="177" t="s">
        <v>248</v>
      </c>
      <c r="F20" s="178"/>
      <c r="G20" s="178"/>
      <c r="H20" s="90"/>
      <c r="I20" s="178">
        <v>1.0</v>
      </c>
      <c r="J20" s="178"/>
      <c r="K20" s="17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7.5" customHeight="1">
      <c r="A21" s="1"/>
      <c r="B21" s="100"/>
      <c r="C21" s="159"/>
      <c r="D21" s="160">
        <f t="shared" si="1"/>
        <v>9</v>
      </c>
      <c r="E21" s="180" t="s">
        <v>97</v>
      </c>
      <c r="F21" s="181"/>
      <c r="G21" s="181"/>
      <c r="H21" s="182"/>
      <c r="I21" s="182">
        <v>1.0</v>
      </c>
      <c r="J21" s="181"/>
      <c r="K21" s="18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28" t="s">
        <v>249</v>
      </c>
      <c r="C22" s="29">
        <v>1.0</v>
      </c>
      <c r="D22" s="184">
        <f t="shared" si="1"/>
        <v>10</v>
      </c>
      <c r="E22" s="185" t="s">
        <v>250</v>
      </c>
      <c r="F22" s="186"/>
      <c r="G22" s="186">
        <v>1.0</v>
      </c>
      <c r="H22" s="186"/>
      <c r="I22" s="186"/>
      <c r="J22" s="186"/>
      <c r="K22" s="187" t="s">
        <v>251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75" customHeight="1">
      <c r="A23" s="1"/>
      <c r="B23" s="58"/>
      <c r="C23" s="71"/>
      <c r="D23" s="47">
        <f t="shared" si="1"/>
        <v>11</v>
      </c>
      <c r="E23" s="48" t="s">
        <v>252</v>
      </c>
      <c r="F23" s="49"/>
      <c r="G23" s="49"/>
      <c r="H23" s="73"/>
      <c r="I23" s="49">
        <v>1.0</v>
      </c>
      <c r="J23" s="49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6.75" customHeight="1">
      <c r="A24" s="1"/>
      <c r="B24" s="58"/>
      <c r="C24" s="71"/>
      <c r="D24" s="47">
        <f t="shared" si="1"/>
        <v>12</v>
      </c>
      <c r="E24" s="85" t="s">
        <v>253</v>
      </c>
      <c r="F24" s="49"/>
      <c r="G24" s="49"/>
      <c r="H24" s="73"/>
      <c r="I24" s="49">
        <v>1.0</v>
      </c>
      <c r="J24" s="49"/>
      <c r="K24" s="5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58"/>
      <c r="C25" s="71"/>
      <c r="D25" s="47">
        <f t="shared" si="1"/>
        <v>13</v>
      </c>
      <c r="E25" s="85" t="s">
        <v>254</v>
      </c>
      <c r="F25" s="49"/>
      <c r="G25" s="49"/>
      <c r="H25" s="73">
        <v>1.0</v>
      </c>
      <c r="I25" s="49"/>
      <c r="J25" s="49"/>
      <c r="K25" s="50" t="s">
        <v>255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58"/>
      <c r="C26" s="71"/>
      <c r="D26" s="47">
        <f t="shared" si="1"/>
        <v>14</v>
      </c>
      <c r="E26" s="85" t="s">
        <v>256</v>
      </c>
      <c r="F26" s="49"/>
      <c r="G26" s="49">
        <v>1.0</v>
      </c>
      <c r="H26" s="73"/>
      <c r="I26" s="49"/>
      <c r="J26" s="49"/>
      <c r="K26" s="50" t="s">
        <v>257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58"/>
      <c r="C27" s="71"/>
      <c r="D27" s="47">
        <f t="shared" si="1"/>
        <v>15</v>
      </c>
      <c r="E27" s="85" t="s">
        <v>60</v>
      </c>
      <c r="F27" s="49">
        <v>1.0</v>
      </c>
      <c r="G27" s="53" t="str">
        <f>CRITICAS!F47</f>
        <v/>
      </c>
      <c r="H27" s="134"/>
      <c r="I27" s="53">
        <v>1.0</v>
      </c>
      <c r="J27" s="49"/>
      <c r="K27" s="5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58"/>
      <c r="C28" s="71"/>
      <c r="D28" s="47">
        <f t="shared" si="1"/>
        <v>16</v>
      </c>
      <c r="E28" s="85" t="s">
        <v>258</v>
      </c>
      <c r="F28" s="49"/>
      <c r="G28" s="53">
        <v>1.0</v>
      </c>
      <c r="H28" s="134"/>
      <c r="I28" s="53"/>
      <c r="J28" s="49"/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58"/>
      <c r="C29" s="71"/>
      <c r="D29" s="47">
        <f t="shared" si="1"/>
        <v>17</v>
      </c>
      <c r="E29" s="85" t="s">
        <v>259</v>
      </c>
      <c r="F29" s="49"/>
      <c r="G29" s="53"/>
      <c r="H29" s="134">
        <v>1.0</v>
      </c>
      <c r="I29" s="53"/>
      <c r="J29" s="49" t="s">
        <v>260</v>
      </c>
      <c r="K29" s="50" t="s">
        <v>261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58"/>
      <c r="C30" s="71"/>
      <c r="D30" s="47">
        <f t="shared" si="1"/>
        <v>18</v>
      </c>
      <c r="E30" s="85" t="s">
        <v>262</v>
      </c>
      <c r="F30" s="49"/>
      <c r="G30" s="53"/>
      <c r="H30" s="134"/>
      <c r="I30" s="53">
        <v>1.0</v>
      </c>
      <c r="J30" s="49"/>
      <c r="K30" s="5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58"/>
      <c r="C31" s="71"/>
      <c r="D31" s="47">
        <f t="shared" si="1"/>
        <v>19</v>
      </c>
      <c r="E31" s="85" t="s">
        <v>61</v>
      </c>
      <c r="F31" s="49">
        <v>1.0</v>
      </c>
      <c r="G31" s="53">
        <v>1.0</v>
      </c>
      <c r="H31" s="134"/>
      <c r="I31" s="53" t="str">
        <f>CRITICAS!H48</f>
        <v/>
      </c>
      <c r="J31" s="49"/>
      <c r="K31" s="50" t="s">
        <v>263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58"/>
      <c r="C32" s="71"/>
      <c r="D32" s="47">
        <f t="shared" si="1"/>
        <v>20</v>
      </c>
      <c r="E32" s="85" t="s">
        <v>264</v>
      </c>
      <c r="F32" s="49"/>
      <c r="G32" s="53">
        <v>1.0</v>
      </c>
      <c r="H32" s="134"/>
      <c r="I32" s="53"/>
      <c r="J32" s="49"/>
      <c r="K32" s="50" t="s">
        <v>265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9.5" customHeight="1">
      <c r="A33" s="1"/>
      <c r="B33" s="58"/>
      <c r="C33" s="71"/>
      <c r="D33" s="47">
        <f t="shared" si="1"/>
        <v>21</v>
      </c>
      <c r="E33" s="85" t="s">
        <v>266</v>
      </c>
      <c r="F33" s="49"/>
      <c r="G33" s="53">
        <v>1.0</v>
      </c>
      <c r="H33" s="134"/>
      <c r="I33" s="53"/>
      <c r="J33" s="49"/>
      <c r="K33" s="50" t="s">
        <v>255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58"/>
      <c r="C34" s="71"/>
      <c r="D34" s="47">
        <f t="shared" si="1"/>
        <v>22</v>
      </c>
      <c r="E34" s="85" t="s">
        <v>62</v>
      </c>
      <c r="F34" s="49">
        <v>1.0</v>
      </c>
      <c r="G34" s="53" t="str">
        <f>CRITICAS!F49</f>
        <v/>
      </c>
      <c r="H34" s="134"/>
      <c r="I34" s="53">
        <v>1.0</v>
      </c>
      <c r="J34" s="49"/>
      <c r="K34" s="5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58"/>
      <c r="C35" s="71"/>
      <c r="D35" s="47">
        <f t="shared" si="1"/>
        <v>23</v>
      </c>
      <c r="E35" s="85" t="s">
        <v>267</v>
      </c>
      <c r="F35" s="49"/>
      <c r="G35" s="53"/>
      <c r="H35" s="134">
        <v>1.0</v>
      </c>
      <c r="I35" s="53"/>
      <c r="J35" s="49"/>
      <c r="K35" s="50" t="s">
        <v>268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84.0" customHeight="1">
      <c r="A36" s="1"/>
      <c r="B36" s="58"/>
      <c r="C36" s="71"/>
      <c r="D36" s="47">
        <f t="shared" si="1"/>
        <v>24</v>
      </c>
      <c r="E36" s="85" t="s">
        <v>269</v>
      </c>
      <c r="F36" s="49"/>
      <c r="G36" s="53"/>
      <c r="H36" s="134">
        <v>1.0</v>
      </c>
      <c r="I36" s="53"/>
      <c r="J36" s="49"/>
      <c r="K36" s="5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52.5" customHeight="1">
      <c r="A37" s="1"/>
      <c r="B37" s="58"/>
      <c r="C37" s="71"/>
      <c r="D37" s="47">
        <f t="shared" si="1"/>
        <v>25</v>
      </c>
      <c r="E37" s="48" t="s">
        <v>270</v>
      </c>
      <c r="F37" s="49"/>
      <c r="G37" s="53">
        <v>1.0</v>
      </c>
      <c r="H37" s="134"/>
      <c r="I37" s="53"/>
      <c r="J37" s="49"/>
      <c r="K37" s="50" t="s">
        <v>255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1.75" customHeight="1">
      <c r="A38" s="1"/>
      <c r="B38" s="58"/>
      <c r="C38" s="71"/>
      <c r="D38" s="47">
        <f t="shared" si="1"/>
        <v>26</v>
      </c>
      <c r="E38" s="48" t="s">
        <v>63</v>
      </c>
      <c r="F38" s="49">
        <v>1.0</v>
      </c>
      <c r="G38" s="53">
        <v>1.0</v>
      </c>
      <c r="H38" s="134"/>
      <c r="I38" s="53"/>
      <c r="J38" s="49"/>
      <c r="K38" s="50" t="s">
        <v>271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1.25" customHeight="1">
      <c r="A39" s="1"/>
      <c r="B39" s="58"/>
      <c r="C39" s="71"/>
      <c r="D39" s="47">
        <f t="shared" si="1"/>
        <v>27</v>
      </c>
      <c r="E39" s="48" t="s">
        <v>64</v>
      </c>
      <c r="F39" s="49">
        <v>1.0</v>
      </c>
      <c r="G39" s="53">
        <v>1.0</v>
      </c>
      <c r="H39" s="134"/>
      <c r="I39" s="53"/>
      <c r="J39" s="49"/>
      <c r="K39" s="50" t="s">
        <v>272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1.25" customHeight="1">
      <c r="A40" s="1"/>
      <c r="B40" s="58"/>
      <c r="C40" s="71"/>
      <c r="D40" s="47">
        <f t="shared" si="1"/>
        <v>28</v>
      </c>
      <c r="E40" s="48" t="s">
        <v>273</v>
      </c>
      <c r="F40" s="49"/>
      <c r="G40" s="53"/>
      <c r="H40" s="134">
        <v>1.0</v>
      </c>
      <c r="I40" s="53"/>
      <c r="J40" s="49"/>
      <c r="K40" s="50" t="s">
        <v>274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5.25" customHeight="1">
      <c r="A41" s="1"/>
      <c r="B41" s="58"/>
      <c r="C41" s="71"/>
      <c r="D41" s="47">
        <f t="shared" si="1"/>
        <v>29</v>
      </c>
      <c r="E41" s="85" t="s">
        <v>65</v>
      </c>
      <c r="F41" s="49">
        <v>1.0</v>
      </c>
      <c r="G41" s="53">
        <v>1.0</v>
      </c>
      <c r="H41" s="134">
        <f>CRITICAS!G52</f>
        <v>1</v>
      </c>
      <c r="I41" s="53" t="str">
        <f>CRITICAS!H52</f>
        <v/>
      </c>
      <c r="J41" s="49" t="s">
        <v>275</v>
      </c>
      <c r="K41" s="50" t="s">
        <v>276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5.25" customHeight="1">
      <c r="A42" s="1"/>
      <c r="B42" s="58"/>
      <c r="C42" s="71"/>
      <c r="D42" s="47">
        <f t="shared" si="1"/>
        <v>30</v>
      </c>
      <c r="E42" s="85" t="s">
        <v>277</v>
      </c>
      <c r="F42" s="49"/>
      <c r="G42" s="49"/>
      <c r="H42" s="73"/>
      <c r="I42" s="49">
        <v>1.0</v>
      </c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5.25" customHeight="1">
      <c r="A43" s="1"/>
      <c r="B43" s="58"/>
      <c r="C43" s="71"/>
      <c r="D43" s="47">
        <f t="shared" si="1"/>
        <v>31</v>
      </c>
      <c r="E43" s="85" t="s">
        <v>278</v>
      </c>
      <c r="F43" s="49"/>
      <c r="G43" s="49">
        <v>1.0</v>
      </c>
      <c r="H43" s="73"/>
      <c r="I43" s="49"/>
      <c r="J43" s="49"/>
      <c r="K43" s="50" t="s">
        <v>255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5.25" customHeight="1">
      <c r="A44" s="1"/>
      <c r="B44" s="58"/>
      <c r="C44" s="71"/>
      <c r="D44" s="47">
        <f t="shared" si="1"/>
        <v>32</v>
      </c>
      <c r="E44" s="85" t="s">
        <v>279</v>
      </c>
      <c r="F44" s="49"/>
      <c r="G44" s="49">
        <v>1.0</v>
      </c>
      <c r="H44" s="73">
        <v>1.0</v>
      </c>
      <c r="I44" s="49"/>
      <c r="J44" s="49" t="s">
        <v>280</v>
      </c>
      <c r="K44" s="50" t="s">
        <v>255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5.25" customHeight="1">
      <c r="A45" s="1"/>
      <c r="B45" s="58"/>
      <c r="C45" s="71"/>
      <c r="D45" s="47">
        <f t="shared" si="1"/>
        <v>33</v>
      </c>
      <c r="E45" s="85" t="s">
        <v>281</v>
      </c>
      <c r="F45" s="49"/>
      <c r="G45" s="49"/>
      <c r="H45" s="73"/>
      <c r="I45" s="49">
        <v>1.0</v>
      </c>
      <c r="J45" s="49"/>
      <c r="K45" s="5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58"/>
      <c r="C46" s="71"/>
      <c r="D46" s="47">
        <f t="shared" si="1"/>
        <v>34</v>
      </c>
      <c r="E46" s="85" t="s">
        <v>282</v>
      </c>
      <c r="F46" s="49"/>
      <c r="G46" s="49"/>
      <c r="H46" s="73"/>
      <c r="I46" s="49">
        <v>1.0</v>
      </c>
      <c r="J46" s="49"/>
      <c r="K46" s="5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58"/>
      <c r="C47" s="71"/>
      <c r="D47" s="47">
        <f t="shared" si="1"/>
        <v>35</v>
      </c>
      <c r="E47" s="85" t="s">
        <v>283</v>
      </c>
      <c r="F47" s="49"/>
      <c r="G47" s="49"/>
      <c r="H47" s="73"/>
      <c r="I47" s="49">
        <v>1.0</v>
      </c>
      <c r="J47" s="49"/>
      <c r="K47" s="5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58"/>
      <c r="C48" s="71"/>
      <c r="D48" s="47">
        <f t="shared" si="1"/>
        <v>36</v>
      </c>
      <c r="E48" s="85" t="s">
        <v>284</v>
      </c>
      <c r="F48" s="49"/>
      <c r="G48" s="49"/>
      <c r="H48" s="73"/>
      <c r="I48" s="49">
        <v>1.0</v>
      </c>
      <c r="J48" s="49"/>
      <c r="K48" s="5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58"/>
      <c r="C49" s="71"/>
      <c r="D49" s="47">
        <f t="shared" si="1"/>
        <v>37</v>
      </c>
      <c r="E49" s="85" t="s">
        <v>285</v>
      </c>
      <c r="F49" s="49"/>
      <c r="G49" s="49">
        <v>1.0</v>
      </c>
      <c r="H49" s="73"/>
      <c r="I49" s="49"/>
      <c r="J49" s="49"/>
      <c r="K49" s="50" t="s">
        <v>286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5.25" customHeight="1">
      <c r="A50" s="1"/>
      <c r="B50" s="58"/>
      <c r="C50" s="71"/>
      <c r="D50" s="47">
        <f t="shared" si="1"/>
        <v>38</v>
      </c>
      <c r="E50" s="85" t="s">
        <v>287</v>
      </c>
      <c r="F50" s="49"/>
      <c r="G50" s="49">
        <v>1.0</v>
      </c>
      <c r="H50" s="73"/>
      <c r="I50" s="49"/>
      <c r="J50" s="49"/>
      <c r="K50" s="5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5.25" customHeight="1">
      <c r="A51" s="1"/>
      <c r="B51" s="58"/>
      <c r="C51" s="71"/>
      <c r="D51" s="47">
        <f t="shared" si="1"/>
        <v>39</v>
      </c>
      <c r="E51" s="85" t="s">
        <v>288</v>
      </c>
      <c r="F51" s="49"/>
      <c r="G51" s="49">
        <v>1.0</v>
      </c>
      <c r="H51" s="73"/>
      <c r="I51" s="49"/>
      <c r="J51" s="49"/>
      <c r="K51" s="50" t="s">
        <v>289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58"/>
      <c r="C52" s="71"/>
      <c r="D52" s="47">
        <f t="shared" si="1"/>
        <v>40</v>
      </c>
      <c r="E52" s="85" t="s">
        <v>290</v>
      </c>
      <c r="F52" s="49"/>
      <c r="G52" s="49"/>
      <c r="H52" s="73"/>
      <c r="I52" s="49">
        <v>1.0</v>
      </c>
      <c r="J52" s="49"/>
      <c r="K52" s="5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58"/>
      <c r="C53" s="71"/>
      <c r="D53" s="47">
        <f t="shared" si="1"/>
        <v>41</v>
      </c>
      <c r="E53" s="85" t="s">
        <v>291</v>
      </c>
      <c r="F53" s="49"/>
      <c r="G53" s="49"/>
      <c r="H53" s="73">
        <v>1.0</v>
      </c>
      <c r="I53" s="49"/>
      <c r="J53" s="49"/>
      <c r="K53" s="50" t="s">
        <v>236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58"/>
      <c r="C54" s="71"/>
      <c r="D54" s="47">
        <f t="shared" si="1"/>
        <v>42</v>
      </c>
      <c r="E54" s="85" t="s">
        <v>292</v>
      </c>
      <c r="F54" s="49"/>
      <c r="G54" s="49">
        <v>1.0</v>
      </c>
      <c r="H54" s="73"/>
      <c r="I54" s="49"/>
      <c r="J54" s="49"/>
      <c r="K54" s="50" t="s">
        <v>257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58"/>
      <c r="C55" s="71"/>
      <c r="D55" s="47">
        <f t="shared" si="1"/>
        <v>43</v>
      </c>
      <c r="E55" s="85" t="s">
        <v>293</v>
      </c>
      <c r="F55" s="49"/>
      <c r="G55" s="49"/>
      <c r="H55" s="73"/>
      <c r="I55" s="49">
        <v>1.0</v>
      </c>
      <c r="J55" s="49"/>
      <c r="K55" s="5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58"/>
      <c r="C56" s="71"/>
      <c r="D56" s="47">
        <f t="shared" si="1"/>
        <v>44</v>
      </c>
      <c r="E56" s="48" t="s">
        <v>294</v>
      </c>
      <c r="F56" s="61"/>
      <c r="G56" s="61"/>
      <c r="H56" s="73">
        <v>1.0</v>
      </c>
      <c r="I56" s="61"/>
      <c r="J56" s="61"/>
      <c r="K56" s="99" t="s">
        <v>295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58"/>
      <c r="C57" s="71"/>
      <c r="D57" s="47">
        <f t="shared" si="1"/>
        <v>45</v>
      </c>
      <c r="E57" s="48" t="s">
        <v>296</v>
      </c>
      <c r="F57" s="61"/>
      <c r="G57" s="61">
        <v>1.0</v>
      </c>
      <c r="H57" s="73">
        <v>1.0</v>
      </c>
      <c r="I57" s="61"/>
      <c r="J57" s="61" t="s">
        <v>297</v>
      </c>
      <c r="K57" s="99" t="s">
        <v>298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58"/>
      <c r="C58" s="100"/>
      <c r="D58" s="47">
        <f t="shared" si="1"/>
        <v>46</v>
      </c>
      <c r="E58" s="48" t="s">
        <v>299</v>
      </c>
      <c r="F58" s="61"/>
      <c r="G58" s="61"/>
      <c r="H58" s="73">
        <v>1.0</v>
      </c>
      <c r="I58" s="61"/>
      <c r="J58" s="61"/>
      <c r="K58" s="99" t="s">
        <v>300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02"/>
      <c r="C59" s="103"/>
      <c r="D59" s="104">
        <f t="shared" si="1"/>
        <v>47</v>
      </c>
      <c r="E59" s="149" t="s">
        <v>301</v>
      </c>
      <c r="F59" s="106"/>
      <c r="G59" s="106"/>
      <c r="H59" s="170"/>
      <c r="I59" s="107">
        <v>1.0</v>
      </c>
      <c r="J59" s="106"/>
      <c r="K59" s="10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2:K2"/>
    <mergeCell ref="C4:D4"/>
    <mergeCell ref="I5:J5"/>
    <mergeCell ref="D6:F6"/>
    <mergeCell ref="I6:J6"/>
    <mergeCell ref="B8:K8"/>
    <mergeCell ref="B9:K9"/>
    <mergeCell ref="B11:B12"/>
    <mergeCell ref="B13:B21"/>
    <mergeCell ref="C13:C20"/>
    <mergeCell ref="B22:B59"/>
    <mergeCell ref="C22:C58"/>
    <mergeCell ref="C11:C12"/>
    <mergeCell ref="D11:D12"/>
    <mergeCell ref="E11:E12"/>
    <mergeCell ref="F11:F12"/>
    <mergeCell ref="G11:I11"/>
    <mergeCell ref="J11:J12"/>
    <mergeCell ref="K11:K12"/>
  </mergeCells>
  <conditionalFormatting sqref="E21">
    <cfRule type="cellIs" dxfId="0" priority="1" operator="equal">
      <formula>1</formula>
    </cfRule>
  </conditionalFormatting>
  <conditionalFormatting sqref="E59">
    <cfRule type="cellIs" dxfId="0" priority="2" operator="equal">
      <formula>1</formula>
    </cfRule>
  </conditionalFormatting>
  <conditionalFormatting sqref="F13:F59">
    <cfRule type="cellIs" dxfId="0" priority="3" operator="equal">
      <formula>1</formula>
    </cfRule>
  </conditionalFormatting>
  <conditionalFormatting sqref="G13:G59">
    <cfRule type="cellIs" dxfId="1" priority="4" operator="equal">
      <formula>1</formula>
    </cfRule>
  </conditionalFormatting>
  <conditionalFormatting sqref="H13:H59">
    <cfRule type="cellIs" dxfId="2" priority="5" operator="equal">
      <formula>1</formula>
    </cfRule>
  </conditionalFormatting>
  <conditionalFormatting sqref="I13:I59">
    <cfRule type="cellIs" dxfId="3" priority="6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6.43"/>
    <col customWidth="1" min="3" max="3" width="11.86"/>
    <col customWidth="1" min="4" max="4" width="5.71"/>
    <col customWidth="1" min="5" max="5" width="35.43"/>
    <col customWidth="1" min="6" max="6" width="17.71"/>
    <col customWidth="1" min="7" max="9" width="15.43"/>
    <col customWidth="1" min="10" max="10" width="15.14"/>
    <col customWidth="1" min="11" max="11" width="45.29"/>
    <col customWidth="1" min="12" max="26" width="10.86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hidden="1" customHeight="1">
      <c r="A3" s="1"/>
      <c r="B3" s="6"/>
      <c r="C3" s="1"/>
      <c r="D3" s="2"/>
      <c r="E3" s="1"/>
      <c r="F3" s="1"/>
      <c r="G3" s="1"/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5"/>
      <c r="C4" s="16" t="s">
        <v>1</v>
      </c>
      <c r="E4" s="9">
        <f>TODAY()</f>
        <v>45230</v>
      </c>
      <c r="F4" s="10"/>
      <c r="G4" s="10"/>
      <c r="H4" s="1"/>
      <c r="I4" s="11"/>
      <c r="J4" s="1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/>
      <c r="C5" s="1"/>
      <c r="D5" s="2"/>
      <c r="E5" s="1"/>
      <c r="F5" s="1"/>
      <c r="G5" s="1"/>
      <c r="H5" s="121" t="s">
        <v>2</v>
      </c>
      <c r="I5" s="122" t="s">
        <v>3</v>
      </c>
      <c r="J5" s="14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95"/>
      <c r="C6" s="16" t="s">
        <v>73</v>
      </c>
      <c r="D6" s="16"/>
      <c r="G6" s="17"/>
      <c r="H6" s="18" t="s">
        <v>5</v>
      </c>
      <c r="I6" s="19" t="s">
        <v>6</v>
      </c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3"/>
      <c r="D7" s="22"/>
      <c r="E7" s="23"/>
      <c r="F7" s="23"/>
      <c r="G7" s="23"/>
      <c r="H7" s="24"/>
      <c r="I7" s="24"/>
      <c r="J7" s="23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26" t="s">
        <v>7</v>
      </c>
      <c r="C8" s="4"/>
      <c r="D8" s="4"/>
      <c r="E8" s="4"/>
      <c r="F8" s="4"/>
      <c r="G8" s="4"/>
      <c r="H8" s="4"/>
      <c r="I8" s="4"/>
      <c r="J8" s="4"/>
      <c r="K8" s="4"/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6" t="s">
        <v>8</v>
      </c>
      <c r="C9" s="4"/>
      <c r="D9" s="4"/>
      <c r="E9" s="4"/>
      <c r="F9" s="4"/>
      <c r="G9" s="4"/>
      <c r="H9" s="4"/>
      <c r="I9" s="4"/>
      <c r="J9" s="4"/>
      <c r="K9" s="4"/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hidden="1" customHeight="1">
      <c r="A10" s="1"/>
      <c r="B10" s="1"/>
      <c r="C10" s="1"/>
      <c r="D10" s="2"/>
      <c r="E10" s="1"/>
      <c r="F10" s="12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67" t="s">
        <v>9</v>
      </c>
      <c r="C11" s="67" t="s">
        <v>74</v>
      </c>
      <c r="D11" s="67" t="s">
        <v>75</v>
      </c>
      <c r="E11" s="124" t="s">
        <v>11</v>
      </c>
      <c r="F11" s="67" t="s">
        <v>118</v>
      </c>
      <c r="G11" s="125" t="s">
        <v>13</v>
      </c>
      <c r="H11" s="126"/>
      <c r="I11" s="127"/>
      <c r="J11" s="67" t="s">
        <v>14</v>
      </c>
      <c r="K11" s="67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B12" s="36"/>
      <c r="C12" s="36"/>
      <c r="D12" s="36"/>
      <c r="E12" s="36"/>
      <c r="F12" s="36"/>
      <c r="G12" s="37" t="s">
        <v>16</v>
      </c>
      <c r="H12" s="38" t="s">
        <v>17</v>
      </c>
      <c r="I12" s="39" t="s">
        <v>18</v>
      </c>
      <c r="J12" s="36"/>
      <c r="K12" s="3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67" t="s">
        <v>302</v>
      </c>
      <c r="C13" s="188" t="s">
        <v>303</v>
      </c>
      <c r="D13" s="189">
        <v>1.0</v>
      </c>
      <c r="E13" s="43" t="s">
        <v>304</v>
      </c>
      <c r="F13" s="44"/>
      <c r="G13" s="61"/>
      <c r="H13" s="44">
        <v>1.0</v>
      </c>
      <c r="I13" s="101"/>
      <c r="J13" s="44"/>
      <c r="K13" s="5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71"/>
      <c r="C14" s="71"/>
      <c r="D14" s="190">
        <f t="shared" ref="D14:D44" si="1">D13+1</f>
        <v>2</v>
      </c>
      <c r="E14" s="65" t="s">
        <v>305</v>
      </c>
      <c r="F14" s="61"/>
      <c r="G14" s="61"/>
      <c r="H14" s="49">
        <v>1.0</v>
      </c>
      <c r="I14" s="61">
        <v>1.0</v>
      </c>
      <c r="J14" s="61"/>
      <c r="K14" s="8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71"/>
      <c r="C15" s="71"/>
      <c r="D15" s="190">
        <f t="shared" si="1"/>
        <v>3</v>
      </c>
      <c r="E15" s="65" t="s">
        <v>306</v>
      </c>
      <c r="F15" s="61"/>
      <c r="G15" s="61">
        <v>1.0</v>
      </c>
      <c r="H15" s="49"/>
      <c r="I15" s="61"/>
      <c r="J15" s="61"/>
      <c r="K15" s="88" t="s">
        <v>307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71"/>
      <c r="C16" s="71"/>
      <c r="D16" s="191">
        <f t="shared" si="1"/>
        <v>4</v>
      </c>
      <c r="E16" s="65" t="s">
        <v>308</v>
      </c>
      <c r="F16" s="61"/>
      <c r="G16" s="61"/>
      <c r="H16" s="101">
        <v>1.0</v>
      </c>
      <c r="I16" s="61"/>
      <c r="J16" s="61"/>
      <c r="K16" s="88" t="s">
        <v>309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1"/>
      <c r="C17" s="71"/>
      <c r="D17" s="191">
        <f t="shared" si="1"/>
        <v>5</v>
      </c>
      <c r="E17" s="65" t="s">
        <v>310</v>
      </c>
      <c r="F17" s="61"/>
      <c r="G17" s="61">
        <v>1.0</v>
      </c>
      <c r="H17" s="101"/>
      <c r="I17" s="61"/>
      <c r="J17" s="61"/>
      <c r="K17" s="8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36"/>
      <c r="C18" s="100"/>
      <c r="D18" s="191">
        <f t="shared" si="1"/>
        <v>6</v>
      </c>
      <c r="E18" s="77" t="s">
        <v>311</v>
      </c>
      <c r="F18" s="78"/>
      <c r="G18" s="78">
        <v>1.0</v>
      </c>
      <c r="H18" s="101"/>
      <c r="I18" s="61"/>
      <c r="J18" s="78"/>
      <c r="K18" s="88" t="s">
        <v>312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1.5" customHeight="1">
      <c r="A19" s="1"/>
      <c r="B19" s="67" t="s">
        <v>313</v>
      </c>
      <c r="C19" s="67">
        <v>1.0</v>
      </c>
      <c r="D19" s="192">
        <f t="shared" si="1"/>
        <v>7</v>
      </c>
      <c r="E19" s="56" t="s">
        <v>67</v>
      </c>
      <c r="F19" s="44">
        <v>1.0</v>
      </c>
      <c r="G19" s="96">
        <v>1.0</v>
      </c>
      <c r="H19" s="96"/>
      <c r="I19" s="96"/>
      <c r="J19" s="44"/>
      <c r="K19" s="57" t="s">
        <v>314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71"/>
      <c r="C20" s="71"/>
      <c r="D20" s="190">
        <f t="shared" si="1"/>
        <v>8</v>
      </c>
      <c r="E20" s="65" t="s">
        <v>68</v>
      </c>
      <c r="F20" s="61">
        <v>1.0</v>
      </c>
      <c r="G20" s="97" t="str">
        <f>CRITICAS!F54</f>
        <v/>
      </c>
      <c r="H20" s="53"/>
      <c r="I20" s="97">
        <v>1.0</v>
      </c>
      <c r="J20" s="61"/>
      <c r="K20" s="8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71"/>
      <c r="C21" s="71"/>
      <c r="D21" s="190">
        <f t="shared" si="1"/>
        <v>9</v>
      </c>
      <c r="E21" s="65" t="s">
        <v>315</v>
      </c>
      <c r="F21" s="61"/>
      <c r="G21" s="61"/>
      <c r="H21" s="49"/>
      <c r="I21" s="61">
        <v>1.0</v>
      </c>
      <c r="J21" s="61"/>
      <c r="K21" s="8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71"/>
      <c r="C22" s="71"/>
      <c r="D22" s="190">
        <f t="shared" si="1"/>
        <v>10</v>
      </c>
      <c r="E22" s="65" t="s">
        <v>316</v>
      </c>
      <c r="F22" s="61"/>
      <c r="G22" s="61"/>
      <c r="H22" s="49"/>
      <c r="I22" s="61">
        <v>1.0</v>
      </c>
      <c r="J22" s="61"/>
      <c r="K22" s="88" t="s">
        <v>317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71"/>
      <c r="C23" s="71"/>
      <c r="D23" s="190">
        <f t="shared" si="1"/>
        <v>11</v>
      </c>
      <c r="E23" s="65" t="s">
        <v>318</v>
      </c>
      <c r="F23" s="61"/>
      <c r="G23" s="61"/>
      <c r="H23" s="49"/>
      <c r="I23" s="61">
        <v>1.0</v>
      </c>
      <c r="J23" s="61"/>
      <c r="K23" s="8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71"/>
      <c r="C24" s="71"/>
      <c r="D24" s="190">
        <f t="shared" si="1"/>
        <v>12</v>
      </c>
      <c r="E24" s="65" t="s">
        <v>319</v>
      </c>
      <c r="F24" s="61"/>
      <c r="G24" s="61"/>
      <c r="H24" s="49"/>
      <c r="I24" s="61">
        <v>1.0</v>
      </c>
      <c r="J24" s="61"/>
      <c r="K24" s="8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2.25" customHeight="1">
      <c r="A25" s="1"/>
      <c r="B25" s="71"/>
      <c r="C25" s="71"/>
      <c r="D25" s="190">
        <f t="shared" si="1"/>
        <v>13</v>
      </c>
      <c r="E25" s="65" t="s">
        <v>320</v>
      </c>
      <c r="F25" s="61"/>
      <c r="G25" s="61"/>
      <c r="H25" s="49"/>
      <c r="I25" s="61">
        <v>1.0</v>
      </c>
      <c r="J25" s="61"/>
      <c r="K25" s="8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8.75" customHeight="1">
      <c r="A26" s="1"/>
      <c r="B26" s="71"/>
      <c r="C26" s="36"/>
      <c r="D26" s="193">
        <f t="shared" si="1"/>
        <v>14</v>
      </c>
      <c r="E26" s="77" t="s">
        <v>321</v>
      </c>
      <c r="F26" s="78"/>
      <c r="G26" s="78"/>
      <c r="H26" s="90"/>
      <c r="I26" s="78">
        <v>1.0</v>
      </c>
      <c r="J26" s="78"/>
      <c r="K26" s="7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0.5" customHeight="1">
      <c r="A27" s="1"/>
      <c r="B27" s="100"/>
      <c r="C27" s="159"/>
      <c r="D27" s="194">
        <f t="shared" si="1"/>
        <v>15</v>
      </c>
      <c r="E27" s="161" t="s">
        <v>97</v>
      </c>
      <c r="F27" s="162"/>
      <c r="G27" s="162"/>
      <c r="H27" s="195"/>
      <c r="I27" s="195">
        <v>1.0</v>
      </c>
      <c r="J27" s="162"/>
      <c r="K27" s="19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8.75" customHeight="1">
      <c r="A28" s="1"/>
      <c r="B28" s="67" t="s">
        <v>322</v>
      </c>
      <c r="C28" s="67">
        <v>1.0</v>
      </c>
      <c r="D28" s="86">
        <f t="shared" si="1"/>
        <v>16</v>
      </c>
      <c r="E28" s="43" t="s">
        <v>323</v>
      </c>
      <c r="F28" s="44"/>
      <c r="G28" s="44">
        <v>1.0</v>
      </c>
      <c r="H28" s="44"/>
      <c r="I28" s="44"/>
      <c r="J28" s="44"/>
      <c r="K28" s="5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60.0" customHeight="1">
      <c r="A29" s="1"/>
      <c r="B29" s="71"/>
      <c r="C29" s="71"/>
      <c r="D29" s="87">
        <f t="shared" si="1"/>
        <v>17</v>
      </c>
      <c r="E29" s="48" t="s">
        <v>324</v>
      </c>
      <c r="F29" s="49"/>
      <c r="G29" s="49"/>
      <c r="H29" s="73"/>
      <c r="I29" s="49">
        <v>1.0</v>
      </c>
      <c r="J29" s="49"/>
      <c r="K29" s="19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1"/>
      <c r="C30" s="71"/>
      <c r="D30" s="87">
        <f t="shared" si="1"/>
        <v>18</v>
      </c>
      <c r="E30" s="48" t="s">
        <v>325</v>
      </c>
      <c r="F30" s="49"/>
      <c r="G30" s="49">
        <v>1.0</v>
      </c>
      <c r="H30" s="73">
        <v>1.0</v>
      </c>
      <c r="I30" s="49"/>
      <c r="J30" s="49"/>
      <c r="K30" s="197" t="s">
        <v>326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6.0" customHeight="1">
      <c r="A31" s="1"/>
      <c r="B31" s="71"/>
      <c r="C31" s="71"/>
      <c r="D31" s="87">
        <f t="shared" si="1"/>
        <v>19</v>
      </c>
      <c r="E31" s="48" t="s">
        <v>327</v>
      </c>
      <c r="F31" s="49"/>
      <c r="G31" s="49"/>
      <c r="H31" s="73"/>
      <c r="I31" s="49">
        <v>1.0</v>
      </c>
      <c r="J31" s="49"/>
      <c r="K31" s="19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6.25" customHeight="1">
      <c r="A32" s="1"/>
      <c r="B32" s="71"/>
      <c r="C32" s="71"/>
      <c r="D32" s="87">
        <f t="shared" si="1"/>
        <v>20</v>
      </c>
      <c r="E32" s="48" t="s">
        <v>328</v>
      </c>
      <c r="F32" s="49"/>
      <c r="G32" s="49"/>
      <c r="H32" s="73"/>
      <c r="I32" s="49">
        <v>1.0</v>
      </c>
      <c r="J32" s="49"/>
      <c r="K32" s="19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75" customHeight="1">
      <c r="A33" s="1"/>
      <c r="B33" s="71"/>
      <c r="C33" s="71"/>
      <c r="D33" s="87">
        <f t="shared" si="1"/>
        <v>21</v>
      </c>
      <c r="E33" s="48" t="s">
        <v>329</v>
      </c>
      <c r="F33" s="49"/>
      <c r="G33" s="49">
        <v>1.0</v>
      </c>
      <c r="H33" s="73">
        <v>1.0</v>
      </c>
      <c r="I33" s="49"/>
      <c r="J33" s="49"/>
      <c r="K33" s="197" t="s">
        <v>330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4.5" customHeight="1">
      <c r="A34" s="1"/>
      <c r="B34" s="71"/>
      <c r="C34" s="71"/>
      <c r="D34" s="87">
        <f t="shared" si="1"/>
        <v>22</v>
      </c>
      <c r="E34" s="48" t="s">
        <v>331</v>
      </c>
      <c r="F34" s="61"/>
      <c r="G34" s="198"/>
      <c r="H34" s="101">
        <v>1.0</v>
      </c>
      <c r="I34" s="49"/>
      <c r="J34" s="49"/>
      <c r="K34" s="19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8.75" customHeight="1">
      <c r="A35" s="1"/>
      <c r="B35" s="71"/>
      <c r="C35" s="36"/>
      <c r="D35" s="87">
        <f t="shared" si="1"/>
        <v>23</v>
      </c>
      <c r="E35" s="200" t="s">
        <v>332</v>
      </c>
      <c r="F35" s="201"/>
      <c r="G35" s="201">
        <v>1.0</v>
      </c>
      <c r="H35" s="90"/>
      <c r="I35" s="201"/>
      <c r="J35" s="201"/>
      <c r="K35" s="20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00"/>
      <c r="C36" s="159"/>
      <c r="D36" s="194">
        <f t="shared" si="1"/>
        <v>24</v>
      </c>
      <c r="E36" s="161" t="s">
        <v>333</v>
      </c>
      <c r="F36" s="162"/>
      <c r="G36" s="162"/>
      <c r="H36" s="203"/>
      <c r="I36" s="182">
        <v>1.0</v>
      </c>
      <c r="J36" s="162"/>
      <c r="K36" s="19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40.5" customHeight="1">
      <c r="A37" s="1"/>
      <c r="B37" s="204" t="s">
        <v>69</v>
      </c>
      <c r="C37" s="204">
        <v>1.0</v>
      </c>
      <c r="D37" s="86">
        <f t="shared" si="1"/>
        <v>25</v>
      </c>
      <c r="E37" s="43" t="s">
        <v>334</v>
      </c>
      <c r="F37" s="44"/>
      <c r="G37" s="44">
        <v>1.0</v>
      </c>
      <c r="H37" s="44"/>
      <c r="I37" s="44"/>
      <c r="J37" s="44"/>
      <c r="K37" s="57" t="s">
        <v>335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0.5" customHeight="1">
      <c r="A38" s="1"/>
      <c r="B38" s="71"/>
      <c r="C38" s="71"/>
      <c r="D38" s="87">
        <f t="shared" si="1"/>
        <v>26</v>
      </c>
      <c r="E38" s="48" t="s">
        <v>336</v>
      </c>
      <c r="F38" s="49"/>
      <c r="G38" s="49">
        <v>1.0</v>
      </c>
      <c r="H38" s="73"/>
      <c r="I38" s="49"/>
      <c r="J38" s="49"/>
      <c r="K38" s="7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5.75" customHeight="1">
      <c r="A39" s="1"/>
      <c r="B39" s="71"/>
      <c r="C39" s="71"/>
      <c r="D39" s="87">
        <f t="shared" si="1"/>
        <v>27</v>
      </c>
      <c r="E39" s="48" t="s">
        <v>337</v>
      </c>
      <c r="F39" s="49"/>
      <c r="G39" s="49">
        <v>1.0</v>
      </c>
      <c r="H39" s="73"/>
      <c r="I39" s="49"/>
      <c r="J39" s="49"/>
      <c r="K39" s="7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3.5" customHeight="1">
      <c r="A40" s="1"/>
      <c r="B40" s="71"/>
      <c r="C40" s="71"/>
      <c r="D40" s="87">
        <f t="shared" si="1"/>
        <v>28</v>
      </c>
      <c r="E40" s="48" t="s">
        <v>70</v>
      </c>
      <c r="F40" s="49">
        <v>1.0</v>
      </c>
      <c r="G40" s="53">
        <v>1.0</v>
      </c>
      <c r="H40" s="134"/>
      <c r="I40" s="53" t="str">
        <f>CRITICAS!H55</f>
        <v/>
      </c>
      <c r="J40" s="49"/>
      <c r="K40" s="7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54.75" customHeight="1">
      <c r="A41" s="1"/>
      <c r="B41" s="71"/>
      <c r="C41" s="71"/>
      <c r="D41" s="87">
        <f t="shared" si="1"/>
        <v>29</v>
      </c>
      <c r="E41" s="48" t="s">
        <v>71</v>
      </c>
      <c r="F41" s="49">
        <v>1.0</v>
      </c>
      <c r="G41" s="53" t="str">
        <f>CRITICAS!F56</f>
        <v/>
      </c>
      <c r="H41" s="134">
        <f>CRITICAS!G56</f>
        <v>1</v>
      </c>
      <c r="I41" s="53" t="str">
        <f>CRITICAS!H56</f>
        <v/>
      </c>
      <c r="J41" s="49"/>
      <c r="K41" s="75" t="s">
        <v>338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54.75" customHeight="1">
      <c r="A42" s="1"/>
      <c r="B42" s="71"/>
      <c r="C42" s="71"/>
      <c r="D42" s="87">
        <f t="shared" si="1"/>
        <v>30</v>
      </c>
      <c r="E42" s="65" t="s">
        <v>72</v>
      </c>
      <c r="F42" s="61">
        <v>1.0</v>
      </c>
      <c r="G42" s="97">
        <v>1.0</v>
      </c>
      <c r="H42" s="205"/>
      <c r="I42" s="97" t="str">
        <f>CRITICAS!H57</f>
        <v/>
      </c>
      <c r="J42" s="61"/>
      <c r="K42" s="8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8.75" customHeight="1">
      <c r="A43" s="1"/>
      <c r="B43" s="71"/>
      <c r="C43" s="36"/>
      <c r="D43" s="206">
        <f t="shared" si="1"/>
        <v>31</v>
      </c>
      <c r="E43" s="77" t="s">
        <v>339</v>
      </c>
      <c r="F43" s="78"/>
      <c r="G43" s="78">
        <v>1.0</v>
      </c>
      <c r="H43" s="90"/>
      <c r="I43" s="78"/>
      <c r="J43" s="78"/>
      <c r="K43" s="7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6.75" customHeight="1">
      <c r="A44" s="1"/>
      <c r="B44" s="36"/>
      <c r="C44" s="207"/>
      <c r="D44" s="208">
        <f t="shared" si="1"/>
        <v>32</v>
      </c>
      <c r="E44" s="209" t="s">
        <v>340</v>
      </c>
      <c r="F44" s="210"/>
      <c r="G44" s="210">
        <v>1.0</v>
      </c>
      <c r="H44" s="210"/>
      <c r="I44" s="211">
        <v>1.0</v>
      </c>
      <c r="J44" s="210"/>
      <c r="K44" s="2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B2:K2"/>
    <mergeCell ref="C4:D4"/>
    <mergeCell ref="I5:J5"/>
    <mergeCell ref="D6:F6"/>
    <mergeCell ref="I6:J6"/>
    <mergeCell ref="B8:K8"/>
    <mergeCell ref="B9:K9"/>
    <mergeCell ref="C11:C12"/>
    <mergeCell ref="D11:D12"/>
    <mergeCell ref="E11:E12"/>
    <mergeCell ref="F11:F12"/>
    <mergeCell ref="G11:I11"/>
    <mergeCell ref="J11:J12"/>
    <mergeCell ref="K11:K12"/>
    <mergeCell ref="B37:B44"/>
    <mergeCell ref="C37:C43"/>
    <mergeCell ref="B11:B12"/>
    <mergeCell ref="B13:B18"/>
    <mergeCell ref="C13:C18"/>
    <mergeCell ref="B19:B27"/>
    <mergeCell ref="C19:C26"/>
    <mergeCell ref="B28:B36"/>
    <mergeCell ref="C28:C35"/>
  </mergeCells>
  <conditionalFormatting sqref="E27 F13:F44">
    <cfRule type="cellIs" dxfId="0" priority="1" operator="equal">
      <formula>1</formula>
    </cfRule>
  </conditionalFormatting>
  <conditionalFormatting sqref="G13:G44">
    <cfRule type="cellIs" dxfId="1" priority="2" operator="equal">
      <formula>1</formula>
    </cfRule>
  </conditionalFormatting>
  <conditionalFormatting sqref="H13:H44">
    <cfRule type="cellIs" dxfId="2" priority="3" operator="equal">
      <formula>1</formula>
    </cfRule>
  </conditionalFormatting>
  <conditionalFormatting sqref="I13:I44">
    <cfRule type="cellIs" dxfId="3" priority="4" operator="equal">
      <formula>1</formula>
    </cfRule>
  </conditionalFormatting>
  <conditionalFormatting sqref="J13:J26">
    <cfRule type="cellIs" dxfId="0" priority="5" operator="equal">
      <formula>1</formula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14"/>
    <col customWidth="1" min="3" max="3" width="10.71"/>
    <col customWidth="1" min="4" max="4" width="13.29"/>
    <col customWidth="1" min="5" max="5" width="9.43"/>
    <col customWidth="1" min="6" max="6" width="17.43"/>
    <col customWidth="1" min="7" max="8" width="15.43"/>
    <col customWidth="1" min="9" max="26" width="10.71"/>
  </cols>
  <sheetData>
    <row r="1" ht="14.25" customHeight="1"/>
    <row r="2" ht="14.25" customHeight="1"/>
    <row r="3" ht="14.25" customHeight="1">
      <c r="C3" s="213" t="s">
        <v>341</v>
      </c>
      <c r="D3" s="214" t="s">
        <v>342</v>
      </c>
      <c r="E3" s="215" t="s">
        <v>18</v>
      </c>
      <c r="F3" s="216" t="s">
        <v>343</v>
      </c>
      <c r="G3" s="125" t="s">
        <v>13</v>
      </c>
      <c r="H3" s="127"/>
      <c r="I3" s="215" t="s">
        <v>344</v>
      </c>
    </row>
    <row r="4" ht="14.25" customHeight="1">
      <c r="C4" s="36"/>
      <c r="D4" s="217"/>
      <c r="E4" s="217"/>
      <c r="F4" s="36"/>
      <c r="G4" s="128" t="s">
        <v>16</v>
      </c>
      <c r="H4" s="218" t="s">
        <v>17</v>
      </c>
      <c r="I4" s="217"/>
    </row>
    <row r="5" ht="14.25" customHeight="1">
      <c r="C5" s="219" t="s">
        <v>302</v>
      </c>
      <c r="D5" s="220">
        <f>OTROS!D18-OTROS!D13+1</f>
        <v>6</v>
      </c>
      <c r="E5" s="219">
        <f>SUM(OTROS!I13:I18)</f>
        <v>1</v>
      </c>
      <c r="F5" s="220">
        <f t="shared" ref="F5:F15" si="1">D5-E5</f>
        <v>5</v>
      </c>
      <c r="G5" s="219">
        <f>SUM(OTROS!G13:G18)</f>
        <v>3</v>
      </c>
      <c r="H5" s="220">
        <f t="shared" ref="H5:H15" si="2">F5-G5</f>
        <v>2</v>
      </c>
      <c r="I5" s="221">
        <f t="shared" ref="I5:I15" si="3">IFERROR((G5*1)/F5,1)</f>
        <v>0.6</v>
      </c>
    </row>
    <row r="6" ht="14.25" customHeight="1">
      <c r="C6" s="219" t="s">
        <v>19</v>
      </c>
      <c r="D6" s="219">
        <f>'AIRE Y RUIDO'!D30-'AIRE Y RUIDO'!D13+1</f>
        <v>18</v>
      </c>
      <c r="E6" s="222">
        <f>SUM('AIRE Y RUIDO'!I13:I30)</f>
        <v>4</v>
      </c>
      <c r="F6" s="222">
        <f t="shared" si="1"/>
        <v>14</v>
      </c>
      <c r="G6" s="222">
        <f>SUM('AIRE Y RUIDO'!G13:G30)</f>
        <v>10</v>
      </c>
      <c r="H6" s="222">
        <f t="shared" si="2"/>
        <v>4</v>
      </c>
      <c r="I6" s="221">
        <f t="shared" si="3"/>
        <v>0.7142857143</v>
      </c>
    </row>
    <row r="7" ht="14.25" customHeight="1">
      <c r="C7" s="219" t="s">
        <v>24</v>
      </c>
      <c r="D7" s="219">
        <f>'AIRE Y RUIDO'!D36-'AIRE Y RUIDO'!D31+1</f>
        <v>6</v>
      </c>
      <c r="E7" s="222">
        <f>SUM('AIRE Y RUIDO'!I31:I36)</f>
        <v>0</v>
      </c>
      <c r="F7" s="222">
        <f t="shared" si="1"/>
        <v>6</v>
      </c>
      <c r="G7" s="222">
        <f>SUM('AIRE Y RUIDO'!G31:G36)</f>
        <v>6</v>
      </c>
      <c r="H7" s="222">
        <f t="shared" si="2"/>
        <v>0</v>
      </c>
      <c r="I7" s="221">
        <f t="shared" si="3"/>
        <v>1</v>
      </c>
    </row>
    <row r="8" ht="14.25" customHeight="1">
      <c r="C8" s="219" t="s">
        <v>28</v>
      </c>
      <c r="D8" s="219">
        <f>AGUA!D77-AGUA!D14+1</f>
        <v>56</v>
      </c>
      <c r="E8" s="222">
        <f>(SUM(AGUA!I14:I18))+(SUM(AGUA!I20:I21))+(SUM(AGUA!I23:I25))+(SUM(AGUA!I27:I30))+(SUM(AGUA!I32:I39))+(SUM(AGUA!I41:I43)+(SUM(AGUA!I45:I49))+(SUM(AGUA!I51:I54))+(SUM(AGUA!I56:I77)))</f>
        <v>23</v>
      </c>
      <c r="F8" s="222">
        <f t="shared" si="1"/>
        <v>33</v>
      </c>
      <c r="G8" s="222">
        <f>(SUM(AGUA!G14:G18))+(SUM(AGUA!G20:G21))+(SUM(AGUA!G23:G25))+(SUM(AGUA!G27:G30))+(SUM(AGUA!G32:G39))+(SUM(AGUA!G41:G43))+(SUM(AGUA!G45:G49))+(SUM(AGUA!G51:G54))+(SUM(AGUA!G56:G77))</f>
        <v>28</v>
      </c>
      <c r="H8" s="222">
        <f t="shared" si="2"/>
        <v>5</v>
      </c>
      <c r="I8" s="221">
        <f t="shared" si="3"/>
        <v>0.8484848485</v>
      </c>
    </row>
    <row r="9" ht="14.25" customHeight="1">
      <c r="C9" s="219" t="s">
        <v>313</v>
      </c>
      <c r="D9" s="220">
        <f>OTROS!D27-OTROS!D19+1</f>
        <v>9</v>
      </c>
      <c r="E9" s="222">
        <f>SUM(OTROS!I19:I27)</f>
        <v>8</v>
      </c>
      <c r="F9" s="220">
        <f t="shared" si="1"/>
        <v>1</v>
      </c>
      <c r="G9" s="222">
        <f>SUM(OTROS!G19:G27)</f>
        <v>1</v>
      </c>
      <c r="H9" s="220">
        <f t="shared" si="2"/>
        <v>0</v>
      </c>
      <c r="I9" s="221">
        <f t="shared" si="3"/>
        <v>1</v>
      </c>
    </row>
    <row r="10" ht="14.25" customHeight="1">
      <c r="C10" s="219" t="s">
        <v>345</v>
      </c>
      <c r="D10" s="219">
        <f>RESIDUOS!D37-RESIDUOS!D13+1</f>
        <v>25</v>
      </c>
      <c r="E10" s="222">
        <f>SUM(RESIDUOS!I13:I37)</f>
        <v>4</v>
      </c>
      <c r="F10" s="222">
        <f t="shared" si="1"/>
        <v>21</v>
      </c>
      <c r="G10" s="222">
        <f>SUM(RESIDUOS!G13:G37)</f>
        <v>12</v>
      </c>
      <c r="H10" s="222">
        <f t="shared" si="2"/>
        <v>9</v>
      </c>
      <c r="I10" s="221">
        <f t="shared" si="3"/>
        <v>0.5714285714</v>
      </c>
    </row>
    <row r="11" ht="14.25" customHeight="1">
      <c r="C11" s="219" t="s">
        <v>346</v>
      </c>
      <c r="D11" s="220">
        <f>RESIDUOS!D50-RESIDUOS!D38+1</f>
        <v>13</v>
      </c>
      <c r="E11" s="222">
        <f>SUM(RESIDUOS!I38:I50)</f>
        <v>1</v>
      </c>
      <c r="F11" s="220">
        <f t="shared" si="1"/>
        <v>12</v>
      </c>
      <c r="G11" s="222">
        <f>SUM(RESIDUOS!G38:G50)</f>
        <v>7</v>
      </c>
      <c r="H11" s="220">
        <f t="shared" si="2"/>
        <v>5</v>
      </c>
      <c r="I11" s="221">
        <f t="shared" si="3"/>
        <v>0.5833333333</v>
      </c>
    </row>
    <row r="12" ht="15.0" customHeight="1">
      <c r="C12" s="219" t="s">
        <v>347</v>
      </c>
      <c r="D12" s="219">
        <f>'RECNAT Y RIESGO'!D21-'RECNAT Y RIESGO'!D13+1</f>
        <v>9</v>
      </c>
      <c r="E12" s="219">
        <f>SUM('RECNAT Y RIESGO'!I13:I21)</f>
        <v>3</v>
      </c>
      <c r="F12" s="219">
        <f t="shared" si="1"/>
        <v>6</v>
      </c>
      <c r="G12" s="219">
        <f>SUM('RECNAT Y RIESGO'!G13:G21)</f>
        <v>2</v>
      </c>
      <c r="H12" s="219">
        <f t="shared" si="2"/>
        <v>4</v>
      </c>
      <c r="I12" s="221">
        <f t="shared" si="3"/>
        <v>0.3333333333</v>
      </c>
    </row>
    <row r="13" ht="14.25" customHeight="1">
      <c r="C13" s="219" t="s">
        <v>348</v>
      </c>
      <c r="D13" s="220">
        <f>OTROS!D36-OTROS!D28+1</f>
        <v>9</v>
      </c>
      <c r="E13" s="219">
        <f>SUM(OTROS!I28:I36)</f>
        <v>4</v>
      </c>
      <c r="F13" s="220">
        <f t="shared" si="1"/>
        <v>5</v>
      </c>
      <c r="G13" s="219">
        <f>SUM(OTROS!G28:G36)</f>
        <v>4</v>
      </c>
      <c r="H13" s="220">
        <f t="shared" si="2"/>
        <v>1</v>
      </c>
      <c r="I13" s="221">
        <f t="shared" si="3"/>
        <v>0.8</v>
      </c>
    </row>
    <row r="14" ht="14.25" customHeight="1">
      <c r="C14" s="219" t="s">
        <v>349</v>
      </c>
      <c r="D14" s="219">
        <f>'RECNAT Y RIESGO'!D59-'RECNAT Y RIESGO'!D22+1</f>
        <v>38</v>
      </c>
      <c r="E14" s="219">
        <f>SUM('RECNAT Y RIESGO'!I22:I59)</f>
        <v>13</v>
      </c>
      <c r="F14" s="219">
        <f t="shared" si="1"/>
        <v>25</v>
      </c>
      <c r="G14" s="219">
        <f>SUM('RECNAT Y RIESGO'!G22:G59)</f>
        <v>17</v>
      </c>
      <c r="H14" s="219">
        <f t="shared" si="2"/>
        <v>8</v>
      </c>
      <c r="I14" s="221">
        <f t="shared" si="3"/>
        <v>0.68</v>
      </c>
    </row>
    <row r="15" ht="14.25" customHeight="1">
      <c r="C15" s="219" t="s">
        <v>350</v>
      </c>
      <c r="D15" s="220">
        <f>OTROS!D44-OTROS!D37+1</f>
        <v>8</v>
      </c>
      <c r="E15" s="219">
        <f>SUM(OTROS!I37:I44)</f>
        <v>1</v>
      </c>
      <c r="F15" s="220">
        <f t="shared" si="1"/>
        <v>7</v>
      </c>
      <c r="G15" s="219">
        <f>SUM(OTROS!G37:G44)</f>
        <v>7</v>
      </c>
      <c r="H15" s="220">
        <f t="shared" si="2"/>
        <v>0</v>
      </c>
      <c r="I15" s="221">
        <f t="shared" si="3"/>
        <v>1</v>
      </c>
    </row>
    <row r="16" ht="14.25" customHeight="1">
      <c r="C16" s="125" t="s">
        <v>344</v>
      </c>
      <c r="D16" s="126"/>
      <c r="E16" s="126"/>
      <c r="F16" s="126"/>
      <c r="G16" s="126"/>
      <c r="H16" s="223"/>
      <c r="I16" s="221">
        <f>SUM(I5:I15)/11</f>
        <v>0.7391696183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48.7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3:C4"/>
    <mergeCell ref="D3:D4"/>
    <mergeCell ref="E3:E4"/>
    <mergeCell ref="F3:F4"/>
    <mergeCell ref="G3:H3"/>
    <mergeCell ref="I3:I4"/>
    <mergeCell ref="C16:H16"/>
  </mergeCells>
  <conditionalFormatting sqref="I5:I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