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3" i="1" l="1"/>
  <c r="H63" i="1"/>
  <c r="G63" i="1"/>
  <c r="H62" i="1"/>
  <c r="I62" i="1" s="1"/>
  <c r="G62" i="1"/>
  <c r="G61" i="1"/>
  <c r="H61" i="1" s="1"/>
  <c r="I61" i="1" s="1"/>
  <c r="G60" i="1"/>
  <c r="H60" i="1" s="1"/>
  <c r="I60" i="1" s="1"/>
  <c r="I59" i="1"/>
  <c r="H59" i="1"/>
  <c r="G59" i="1"/>
  <c r="F59" i="1"/>
  <c r="I44" i="1"/>
  <c r="H44" i="1"/>
  <c r="G44" i="1"/>
  <c r="H43" i="1"/>
  <c r="I43" i="1" s="1"/>
  <c r="G43" i="1"/>
  <c r="G42" i="1"/>
  <c r="H42" i="1" s="1"/>
  <c r="I42" i="1" s="1"/>
  <c r="G41" i="1"/>
  <c r="H41" i="1" s="1"/>
  <c r="I41" i="1" s="1"/>
  <c r="D40" i="1"/>
  <c r="G40" i="1" s="1"/>
  <c r="H40" i="1" s="1"/>
  <c r="I40" i="1" s="1"/>
  <c r="G39" i="1"/>
  <c r="H39" i="1" s="1"/>
  <c r="I39" i="1" s="1"/>
  <c r="D38" i="1"/>
  <c r="G38" i="1" s="1"/>
  <c r="H38" i="1" s="1"/>
  <c r="I38" i="1" s="1"/>
  <c r="H37" i="1"/>
  <c r="I37" i="1" s="1"/>
  <c r="G37" i="1"/>
  <c r="G36" i="1"/>
  <c r="H36" i="1" s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I23" i="1"/>
  <c r="L23" i="1" s="1"/>
  <c r="H23" i="1"/>
  <c r="L22" i="1"/>
  <c r="J22" i="1"/>
  <c r="I22" i="1"/>
  <c r="K22" i="1" s="1"/>
  <c r="H22" i="1"/>
  <c r="K21" i="1"/>
  <c r="I21" i="1"/>
  <c r="J21" i="1" s="1"/>
  <c r="H21" i="1"/>
  <c r="I20" i="1"/>
  <c r="H20" i="1"/>
  <c r="L19" i="1"/>
  <c r="J19" i="1"/>
  <c r="I19" i="1"/>
  <c r="K19" i="1" s="1"/>
  <c r="H19" i="1"/>
  <c r="G19" i="1"/>
  <c r="L18" i="1"/>
  <c r="K18" i="1"/>
  <c r="J18" i="1"/>
  <c r="I18" i="1"/>
  <c r="H18" i="1"/>
  <c r="I17" i="1"/>
  <c r="L17" i="1" s="1"/>
  <c r="H17" i="1"/>
  <c r="L16" i="1"/>
  <c r="J16" i="1"/>
  <c r="I16" i="1"/>
  <c r="K16" i="1" s="1"/>
  <c r="H16" i="1"/>
  <c r="K15" i="1"/>
  <c r="I15" i="1"/>
  <c r="J15" i="1" s="1"/>
  <c r="H15" i="1"/>
  <c r="L14" i="1"/>
  <c r="K14" i="1"/>
  <c r="J14" i="1"/>
  <c r="H14" i="1"/>
  <c r="L13" i="1"/>
  <c r="K13" i="1"/>
  <c r="J13" i="1"/>
  <c r="H13" i="1"/>
  <c r="L12" i="1"/>
  <c r="K12" i="1"/>
  <c r="J12" i="1"/>
  <c r="H12" i="1"/>
  <c r="L11" i="1"/>
  <c r="K11" i="1"/>
  <c r="J11" i="1"/>
  <c r="H11" i="1"/>
  <c r="L10" i="1"/>
  <c r="K10" i="1"/>
  <c r="J10" i="1"/>
  <c r="H10" i="1"/>
  <c r="L9" i="1"/>
  <c r="K9" i="1"/>
  <c r="J9" i="1"/>
  <c r="H9" i="1"/>
  <c r="L8" i="1"/>
  <c r="K8" i="1"/>
  <c r="J8" i="1"/>
  <c r="H8" i="1"/>
  <c r="L7" i="1"/>
  <c r="K7" i="1"/>
  <c r="J7" i="1"/>
  <c r="H7" i="1"/>
  <c r="L15" i="1" l="1"/>
  <c r="J17" i="1"/>
  <c r="L21" i="1"/>
  <c r="J23" i="1"/>
  <c r="K17" i="1"/>
  <c r="K23" i="1"/>
</calcChain>
</file>

<file path=xl/sharedStrings.xml><?xml version="1.0" encoding="utf-8"?>
<sst xmlns="http://schemas.openxmlformats.org/spreadsheetml/2006/main" count="142" uniqueCount="45">
  <si>
    <t>STATEMENT SHOWING PRODUCTION &amp; DISPATCHES OF BARYTES LUMPS FROM FY 2005-06 to UPTO 2020-21</t>
  </si>
  <si>
    <t>A-GRADE</t>
  </si>
  <si>
    <t>Sl. No.</t>
  </si>
  <si>
    <t xml:space="preserve">Year         </t>
  </si>
  <si>
    <t>Production (MTs)</t>
  </si>
  <si>
    <t>Exporters (MTs)</t>
  </si>
  <si>
    <t>Pul. Mills (MTs)</t>
  </si>
  <si>
    <t>Danger Zone MTs</t>
  </si>
  <si>
    <t>Chemical (MTs)</t>
  </si>
  <si>
    <t>Domestic</t>
  </si>
  <si>
    <t>Total (MTs)</t>
  </si>
  <si>
    <t>Percentage of allocation</t>
  </si>
  <si>
    <t xml:space="preserve">Exporter </t>
  </si>
  <si>
    <t>Pul Mills</t>
  </si>
  <si>
    <t>Chem Units</t>
  </si>
  <si>
    <t xml:space="preserve"> </t>
  </si>
  <si>
    <t>8                 (5+6+7)</t>
  </si>
  <si>
    <t>9              (4+5+6+7)</t>
  </si>
  <si>
    <t>2005-06</t>
  </si>
  <si>
    <t>2006-07</t>
  </si>
  <si>
    <t>2007-08</t>
  </si>
  <si>
    <t>2008-09</t>
  </si>
  <si>
    <t>2009-10</t>
  </si>
  <si>
    <t>2010-11</t>
  </si>
  <si>
    <t>2011-12</t>
  </si>
  <si>
    <t xml:space="preserve">2012-13 </t>
  </si>
  <si>
    <t xml:space="preserve">2013-14 </t>
  </si>
  <si>
    <t xml:space="preserve">2014-15 </t>
  </si>
  <si>
    <t xml:space="preserve">2015-16 </t>
  </si>
  <si>
    <t>2016-17</t>
  </si>
  <si>
    <t>2017-18</t>
  </si>
  <si>
    <t>2018-19</t>
  </si>
  <si>
    <t>2019-20</t>
  </si>
  <si>
    <t>2020-21</t>
  </si>
  <si>
    <t>B-GRADE</t>
  </si>
  <si>
    <t>Year</t>
  </si>
  <si>
    <t>Production   (MTs)</t>
  </si>
  <si>
    <t>7             (4+5+6)</t>
  </si>
  <si>
    <t>2012-13</t>
  </si>
  <si>
    <t xml:space="preserve">2013-14  </t>
  </si>
  <si>
    <t>C+D+W GRADE Production and Dispatches</t>
  </si>
  <si>
    <t>Benef Plant (MTs)</t>
  </si>
  <si>
    <t>N/A</t>
  </si>
  <si>
    <t>N/a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</si>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</sst>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right" vertical="center" wrapText="1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vertical="center" wrapText="1"/>
    </xf>
    <xf numFmtId="1" fontId="6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0" fillId="0" borderId="1" xfId="0" applyFont="1" applyBorder="1" applyAlignment="1">
      <alignment horizontal="center" vertical="top" wrapText="1"/>
    </xf>
    <xf numFmtId="1" fontId="0" fillId="0" borderId="1" xfId="0" applyNumberFormat="1" applyFont="1" applyBorder="1" applyAlignment="1">
      <alignment vertical="top" wrapText="1"/>
    </xf>
    <xf numFmtId="1" fontId="9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Font="1" applyBorder="1" applyAlignment="1">
      <alignment vertical="center"/>
    </xf>
    <xf numFmtId="1" fontId="0" fillId="0" borderId="0" xfId="0" applyNumberFormat="1"/>
    <xf numFmtId="0" fontId="10" fillId="0" borderId="2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1" fontId="0" fillId="0" borderId="1" xfId="0" applyNumberFormat="1" applyFont="1" applyBorder="1" applyAlignment="1">
      <alignment horizontal="right" vertical="top" wrapText="1"/>
    </xf>
    <xf numFmtId="1" fontId="9" fillId="0" borderId="1" xfId="0" applyNumberFormat="1" applyFont="1" applyBorder="1" applyAlignment="1">
      <alignment horizontal="right" vertical="top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top" wrapText="1"/>
    </xf>
    <xf numFmtId="1" fontId="0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abSelected="1" workbookViewId="0">
      <selection sqref="A1:XFD1048576"/>
    </sheetView>
  </sheetViews>
  <sheetFormatPr defaultRowHeight="15" x14ac:dyDescent="0.25"/>
  <cols>
    <col min="1" max="1" width="6.85546875" style="68" customWidth="1"/>
    <col min="2" max="2" width="12.85546875" style="20" customWidth="1"/>
    <col min="3" max="3" width="14" style="20" customWidth="1"/>
    <col min="4" max="4" width="12" style="20" customWidth="1"/>
    <col min="5" max="5" width="11.42578125" style="20" customWidth="1"/>
    <col min="6" max="6" width="10.28515625" style="20" customWidth="1"/>
    <col min="7" max="7" width="9.140625" style="20" customWidth="1"/>
    <col min="8" max="8" width="9.28515625" style="20" bestFit="1" customWidth="1"/>
    <col min="9" max="9" width="11" style="20" bestFit="1" customWidth="1"/>
    <col min="10" max="10" width="8.5703125" style="30" bestFit="1" customWidth="1"/>
    <col min="11" max="11" width="8.7109375" style="30" bestFit="1" customWidth="1"/>
    <col min="12" max="12" width="11.28515625" bestFit="1" customWidth="1"/>
  </cols>
  <sheetData>
    <row r="2" spans="1:14" ht="48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x14ac:dyDescent="0.3">
      <c r="A3" s="2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</row>
    <row r="4" spans="1:14" ht="27.75" customHeigh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11</v>
      </c>
      <c r="K4" s="5"/>
      <c r="L4" s="5"/>
      <c r="M4" s="6"/>
    </row>
    <row r="5" spans="1:14" s="10" customFormat="1" ht="23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7" t="s">
        <v>12</v>
      </c>
      <c r="K5" s="8" t="s">
        <v>13</v>
      </c>
      <c r="L5" s="9" t="s">
        <v>14</v>
      </c>
      <c r="N5" s="10" t="s">
        <v>15</v>
      </c>
    </row>
    <row r="6" spans="1:14" s="10" customFormat="1" ht="22.5" x14ac:dyDescent="0.25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 t="s">
        <v>16</v>
      </c>
      <c r="I6" s="11" t="s">
        <v>17</v>
      </c>
      <c r="J6" s="11">
        <v>10</v>
      </c>
      <c r="K6" s="11">
        <v>11</v>
      </c>
      <c r="L6" s="9">
        <v>12</v>
      </c>
    </row>
    <row r="7" spans="1:14" s="17" customFormat="1" ht="32.1" customHeight="1" x14ac:dyDescent="0.25">
      <c r="A7" s="12">
        <v>1</v>
      </c>
      <c r="B7" s="12" t="s">
        <v>18</v>
      </c>
      <c r="C7" s="13">
        <v>438063.32</v>
      </c>
      <c r="D7" s="13">
        <v>333576.46000000002</v>
      </c>
      <c r="E7" s="13">
        <v>56865.65</v>
      </c>
      <c r="F7" s="13">
        <v>0</v>
      </c>
      <c r="G7" s="13">
        <v>44647.55</v>
      </c>
      <c r="H7" s="13">
        <f>SUM(E7:G7)</f>
        <v>101513.20000000001</v>
      </c>
      <c r="I7" s="14">
        <v>435089.66</v>
      </c>
      <c r="J7" s="13">
        <f>D7/I7*100</f>
        <v>76.668441166816052</v>
      </c>
      <c r="K7" s="13">
        <f t="shared" ref="K7:K19" si="0">E7*100/I7</f>
        <v>13.069869323026431</v>
      </c>
      <c r="L7" s="15">
        <f t="shared" ref="L7:L19" si="1">G7*100/I7</f>
        <v>10.261689510157517</v>
      </c>
      <c r="M7" s="16"/>
    </row>
    <row r="8" spans="1:14" ht="32.1" customHeight="1" x14ac:dyDescent="0.25">
      <c r="A8" s="18">
        <v>2</v>
      </c>
      <c r="B8" s="12" t="s">
        <v>19</v>
      </c>
      <c r="C8" s="13">
        <v>723123.29</v>
      </c>
      <c r="D8" s="13">
        <v>497504.92</v>
      </c>
      <c r="E8" s="13">
        <v>102836.54</v>
      </c>
      <c r="F8" s="13">
        <v>0</v>
      </c>
      <c r="G8" s="13">
        <v>43452.84</v>
      </c>
      <c r="H8" s="13">
        <f t="shared" ref="H8:H17" si="2">SUM(E8:G8)</f>
        <v>146289.38</v>
      </c>
      <c r="I8" s="14">
        <v>643794.34</v>
      </c>
      <c r="J8" s="13">
        <f t="shared" ref="J8:J23" si="3">D8/I8*100</f>
        <v>77.276995010549484</v>
      </c>
      <c r="K8" s="13">
        <f t="shared" si="0"/>
        <v>15.973507937332908</v>
      </c>
      <c r="L8" s="15">
        <f t="shared" si="1"/>
        <v>6.7494908389533217</v>
      </c>
      <c r="M8" s="16"/>
    </row>
    <row r="9" spans="1:14" ht="32.1" customHeight="1" x14ac:dyDescent="0.25">
      <c r="A9" s="18">
        <v>3</v>
      </c>
      <c r="B9" s="12" t="s">
        <v>20</v>
      </c>
      <c r="C9" s="13">
        <v>580208.69999999995</v>
      </c>
      <c r="D9" s="13">
        <v>415630.8</v>
      </c>
      <c r="E9" s="13">
        <v>108302.1</v>
      </c>
      <c r="F9" s="13">
        <v>0</v>
      </c>
      <c r="G9" s="13">
        <v>56620.14</v>
      </c>
      <c r="H9" s="13">
        <f t="shared" si="2"/>
        <v>164922.23999999999</v>
      </c>
      <c r="I9" s="14">
        <v>580283.04</v>
      </c>
      <c r="J9" s="13">
        <f t="shared" si="3"/>
        <v>71.625529500224573</v>
      </c>
      <c r="K9" s="13">
        <f t="shared" si="0"/>
        <v>18.663667992088826</v>
      </c>
      <c r="L9" s="15">
        <f t="shared" si="1"/>
        <v>9.7573315256637514</v>
      </c>
      <c r="M9" s="16"/>
    </row>
    <row r="10" spans="1:14" ht="32.1" customHeight="1" x14ac:dyDescent="0.25">
      <c r="A10" s="18">
        <v>4</v>
      </c>
      <c r="B10" s="12" t="s">
        <v>21</v>
      </c>
      <c r="C10" s="13">
        <v>707755.34</v>
      </c>
      <c r="D10" s="13">
        <v>436103.14</v>
      </c>
      <c r="E10" s="13">
        <v>227102</v>
      </c>
      <c r="F10" s="13">
        <v>0</v>
      </c>
      <c r="G10" s="13">
        <v>47989.86</v>
      </c>
      <c r="H10" s="13">
        <f t="shared" si="2"/>
        <v>275091.86</v>
      </c>
      <c r="I10" s="14">
        <v>711195</v>
      </c>
      <c r="J10" s="13">
        <f t="shared" si="3"/>
        <v>61.31977024585381</v>
      </c>
      <c r="K10" s="13">
        <f t="shared" si="0"/>
        <v>31.932451718586321</v>
      </c>
      <c r="L10" s="15">
        <f t="shared" si="1"/>
        <v>6.7477780355598673</v>
      </c>
      <c r="M10" s="16"/>
    </row>
    <row r="11" spans="1:14" ht="32.1" customHeight="1" x14ac:dyDescent="0.25">
      <c r="A11" s="18">
        <v>5</v>
      </c>
      <c r="B11" s="12" t="s">
        <v>22</v>
      </c>
      <c r="C11" s="13">
        <v>767034.94</v>
      </c>
      <c r="D11" s="13">
        <v>512667.34</v>
      </c>
      <c r="E11" s="13">
        <v>202081.38</v>
      </c>
      <c r="F11" s="13">
        <v>0</v>
      </c>
      <c r="G11" s="13">
        <v>54280.08</v>
      </c>
      <c r="H11" s="13">
        <f t="shared" si="2"/>
        <v>256361.46000000002</v>
      </c>
      <c r="I11" s="14">
        <v>769028.8</v>
      </c>
      <c r="J11" s="13">
        <f t="shared" si="3"/>
        <v>66.664257567466905</v>
      </c>
      <c r="K11" s="13">
        <f t="shared" si="0"/>
        <v>26.277478814837622</v>
      </c>
      <c r="L11" s="15">
        <f t="shared" si="1"/>
        <v>7.0582636176954621</v>
      </c>
      <c r="M11" s="16"/>
      <c r="N11" t="s">
        <v>15</v>
      </c>
    </row>
    <row r="12" spans="1:14" ht="32.1" customHeight="1" x14ac:dyDescent="0.25">
      <c r="A12" s="18">
        <v>6</v>
      </c>
      <c r="B12" s="12" t="s">
        <v>23</v>
      </c>
      <c r="C12" s="13">
        <v>771865.34</v>
      </c>
      <c r="D12" s="13">
        <v>494136.56</v>
      </c>
      <c r="E12" s="13">
        <v>174384.68</v>
      </c>
      <c r="F12" s="13">
        <v>0</v>
      </c>
      <c r="G12" s="13">
        <v>67337.679999999993</v>
      </c>
      <c r="H12" s="13">
        <f t="shared" si="2"/>
        <v>241722.36</v>
      </c>
      <c r="I12" s="14">
        <v>735858.92</v>
      </c>
      <c r="J12" s="13">
        <f t="shared" si="3"/>
        <v>67.150991388403639</v>
      </c>
      <c r="K12" s="13">
        <f t="shared" si="0"/>
        <v>23.698113219854697</v>
      </c>
      <c r="L12" s="15">
        <f t="shared" si="1"/>
        <v>9.1508953917416651</v>
      </c>
      <c r="M12" s="16"/>
    </row>
    <row r="13" spans="1:14" ht="32.1" customHeight="1" x14ac:dyDescent="0.25">
      <c r="A13" s="18">
        <v>7</v>
      </c>
      <c r="B13" s="12" t="s">
        <v>24</v>
      </c>
      <c r="C13" s="13">
        <v>684993.65</v>
      </c>
      <c r="D13" s="13">
        <v>390249.12</v>
      </c>
      <c r="E13" s="13">
        <v>287356.15999999997</v>
      </c>
      <c r="F13" s="13">
        <v>0</v>
      </c>
      <c r="G13" s="13">
        <v>48737.72</v>
      </c>
      <c r="H13" s="13">
        <f t="shared" si="2"/>
        <v>336093.88</v>
      </c>
      <c r="I13" s="14">
        <v>726343</v>
      </c>
      <c r="J13" s="13">
        <f t="shared" si="3"/>
        <v>53.72793845332027</v>
      </c>
      <c r="K13" s="13">
        <f t="shared" si="0"/>
        <v>39.56204713200237</v>
      </c>
      <c r="L13" s="15">
        <f t="shared" si="1"/>
        <v>6.7100144146773628</v>
      </c>
      <c r="M13" s="16"/>
    </row>
    <row r="14" spans="1:14" ht="32.1" customHeight="1" x14ac:dyDescent="0.25">
      <c r="A14" s="18">
        <v>8</v>
      </c>
      <c r="B14" s="12" t="s">
        <v>25</v>
      </c>
      <c r="C14" s="19">
        <v>1121349.68</v>
      </c>
      <c r="D14" s="13">
        <v>551178.18999999994</v>
      </c>
      <c r="E14" s="13">
        <v>428391.91</v>
      </c>
      <c r="F14" s="13">
        <v>77195.44</v>
      </c>
      <c r="G14" s="13">
        <v>64825.18</v>
      </c>
      <c r="H14" s="13">
        <f t="shared" si="2"/>
        <v>570412.53</v>
      </c>
      <c r="I14" s="14">
        <v>1121618.18</v>
      </c>
      <c r="J14" s="13">
        <f t="shared" si="3"/>
        <v>49.141338811038167</v>
      </c>
      <c r="K14" s="13">
        <f t="shared" si="0"/>
        <v>38.194094714120986</v>
      </c>
      <c r="L14" s="15">
        <f t="shared" si="1"/>
        <v>5.7796120958025128</v>
      </c>
      <c r="M14" s="16"/>
    </row>
    <row r="15" spans="1:14" s="20" customFormat="1" ht="32.1" customHeight="1" x14ac:dyDescent="0.25">
      <c r="A15" s="18">
        <v>9</v>
      </c>
      <c r="B15" s="12" t="s">
        <v>26</v>
      </c>
      <c r="C15" s="19">
        <v>664790.19999999995</v>
      </c>
      <c r="D15" s="19">
        <v>280300.08</v>
      </c>
      <c r="E15" s="19">
        <v>261624.97</v>
      </c>
      <c r="F15" s="19">
        <v>115339.31</v>
      </c>
      <c r="G15" s="19">
        <v>38331.07</v>
      </c>
      <c r="H15" s="13">
        <f t="shared" si="2"/>
        <v>415295.35000000003</v>
      </c>
      <c r="I15" s="14">
        <f>SUM(D15:G15)</f>
        <v>695595.43</v>
      </c>
      <c r="J15" s="13">
        <f t="shared" si="3"/>
        <v>40.296423454075885</v>
      </c>
      <c r="K15" s="13">
        <f t="shared" si="0"/>
        <v>37.611657396886578</v>
      </c>
      <c r="L15" s="15">
        <f t="shared" si="1"/>
        <v>5.5105408038692829</v>
      </c>
      <c r="M15" s="16"/>
    </row>
    <row r="16" spans="1:14" ht="37.5" customHeight="1" x14ac:dyDescent="0.25">
      <c r="A16" s="21">
        <v>10</v>
      </c>
      <c r="B16" s="22" t="s">
        <v>27</v>
      </c>
      <c r="C16" s="23">
        <v>339707</v>
      </c>
      <c r="D16" s="23">
        <v>86510.949999999983</v>
      </c>
      <c r="E16" s="24">
        <v>49644.800000000003</v>
      </c>
      <c r="F16" s="23">
        <v>36945.199999999997</v>
      </c>
      <c r="G16" s="23">
        <v>15980.15</v>
      </c>
      <c r="H16" s="13">
        <f t="shared" si="2"/>
        <v>102570.15</v>
      </c>
      <c r="I16" s="25">
        <f>SUM(D16:G16)</f>
        <v>189081.1</v>
      </c>
      <c r="J16" s="13">
        <f t="shared" si="3"/>
        <v>45.753356628452011</v>
      </c>
      <c r="K16" s="13">
        <f t="shared" si="0"/>
        <v>26.255823559308677</v>
      </c>
      <c r="L16" s="15">
        <f t="shared" si="1"/>
        <v>8.4514792858725691</v>
      </c>
      <c r="M16" s="16"/>
    </row>
    <row r="17" spans="1:13" ht="30.75" customHeight="1" x14ac:dyDescent="0.25">
      <c r="A17" s="21">
        <v>11</v>
      </c>
      <c r="B17" s="22" t="s">
        <v>28</v>
      </c>
      <c r="C17" s="23">
        <v>481886</v>
      </c>
      <c r="D17" s="23">
        <v>354387</v>
      </c>
      <c r="E17" s="24">
        <v>235619</v>
      </c>
      <c r="F17" s="26">
        <v>0</v>
      </c>
      <c r="G17" s="23">
        <v>71653</v>
      </c>
      <c r="H17" s="13">
        <f t="shared" si="2"/>
        <v>307272</v>
      </c>
      <c r="I17" s="25">
        <f>SUM(D17:G17)</f>
        <v>661659</v>
      </c>
      <c r="J17" s="13">
        <f t="shared" si="3"/>
        <v>53.560368709561878</v>
      </c>
      <c r="K17" s="13">
        <f t="shared" si="0"/>
        <v>35.610337046726485</v>
      </c>
      <c r="L17" s="15">
        <f t="shared" si="1"/>
        <v>10.82929424371164</v>
      </c>
      <c r="M17" s="16"/>
    </row>
    <row r="18" spans="1:13" ht="34.5" customHeight="1" x14ac:dyDescent="0.25">
      <c r="A18" s="21">
        <v>12</v>
      </c>
      <c r="B18" s="22" t="s">
        <v>29</v>
      </c>
      <c r="C18" s="23">
        <v>1067741.5</v>
      </c>
      <c r="D18" s="23">
        <v>415878</v>
      </c>
      <c r="E18" s="24">
        <v>122325</v>
      </c>
      <c r="F18" s="26">
        <v>0</v>
      </c>
      <c r="G18" s="23">
        <v>87060</v>
      </c>
      <c r="H18" s="13">
        <f t="shared" ref="H18:H23" si="4">SUM(E18:G18)</f>
        <v>209385</v>
      </c>
      <c r="I18" s="25">
        <f>SUM(D18:G18)</f>
        <v>625263</v>
      </c>
      <c r="J18" s="13">
        <f t="shared" si="3"/>
        <v>66.512491543558468</v>
      </c>
      <c r="K18" s="13">
        <f t="shared" si="0"/>
        <v>19.563767566607972</v>
      </c>
      <c r="L18" s="15">
        <f t="shared" si="1"/>
        <v>13.923740889833558</v>
      </c>
      <c r="M18" s="16"/>
    </row>
    <row r="19" spans="1:13" ht="36" customHeight="1" x14ac:dyDescent="0.25">
      <c r="A19" s="21">
        <v>13</v>
      </c>
      <c r="B19" s="22" t="s">
        <v>30</v>
      </c>
      <c r="C19" s="23">
        <v>587267.35000000009</v>
      </c>
      <c r="D19" s="23">
        <v>723030</v>
      </c>
      <c r="E19" s="24">
        <v>129826</v>
      </c>
      <c r="F19" s="26">
        <v>0</v>
      </c>
      <c r="G19" s="23">
        <f>107540+200</f>
        <v>107740</v>
      </c>
      <c r="H19" s="13">
        <f t="shared" si="4"/>
        <v>237566</v>
      </c>
      <c r="I19" s="25">
        <f>SUM(D19:G19)</f>
        <v>960596</v>
      </c>
      <c r="J19" s="13">
        <f t="shared" si="3"/>
        <v>75.268895560672746</v>
      </c>
      <c r="K19" s="13">
        <f t="shared" si="0"/>
        <v>13.515151010414368</v>
      </c>
      <c r="L19" s="15">
        <f t="shared" si="1"/>
        <v>11.215953428912883</v>
      </c>
      <c r="M19" s="16"/>
    </row>
    <row r="20" spans="1:13" ht="42" hidden="1" customHeight="1" x14ac:dyDescent="0.25">
      <c r="A20" s="21">
        <v>14</v>
      </c>
      <c r="B20" s="22" t="s">
        <v>31</v>
      </c>
      <c r="C20" s="23"/>
      <c r="D20" s="23"/>
      <c r="E20" s="24"/>
      <c r="F20" s="26"/>
      <c r="G20" s="23"/>
      <c r="H20" s="13">
        <f t="shared" si="4"/>
        <v>0</v>
      </c>
      <c r="I20" s="25">
        <f t="shared" ref="I20:I23" si="5">SUM(D20:G20)</f>
        <v>0</v>
      </c>
      <c r="J20" s="13"/>
      <c r="K20" s="13"/>
      <c r="L20" s="27"/>
      <c r="M20" s="16"/>
    </row>
    <row r="21" spans="1:13" ht="32.25" customHeight="1" x14ac:dyDescent="0.25">
      <c r="A21" s="21">
        <v>14</v>
      </c>
      <c r="B21" s="22" t="s">
        <v>31</v>
      </c>
      <c r="C21" s="23">
        <v>1338973.45</v>
      </c>
      <c r="D21" s="28">
        <v>873135</v>
      </c>
      <c r="E21" s="28">
        <v>180627</v>
      </c>
      <c r="F21" s="28"/>
      <c r="G21" s="28">
        <v>120143</v>
      </c>
      <c r="H21" s="13">
        <f t="shared" si="4"/>
        <v>300770</v>
      </c>
      <c r="I21" s="25">
        <f t="shared" si="5"/>
        <v>1173905</v>
      </c>
      <c r="J21" s="13">
        <f t="shared" si="3"/>
        <v>74.378676298337595</v>
      </c>
      <c r="K21" s="13">
        <f>E21*100/I21</f>
        <v>15.386849872860241</v>
      </c>
      <c r="L21" s="15">
        <f>G21*100/I21</f>
        <v>10.234473828802161</v>
      </c>
      <c r="M21" s="16"/>
    </row>
    <row r="22" spans="1:13" ht="32.25" customHeight="1" x14ac:dyDescent="0.25">
      <c r="A22" s="21">
        <v>15</v>
      </c>
      <c r="B22" s="22" t="s">
        <v>32</v>
      </c>
      <c r="C22" s="23">
        <v>1250325</v>
      </c>
      <c r="D22" s="28">
        <v>1067094</v>
      </c>
      <c r="E22" s="28">
        <v>212582</v>
      </c>
      <c r="F22" s="28"/>
      <c r="G22" s="28">
        <v>134499</v>
      </c>
      <c r="H22" s="13">
        <f t="shared" si="4"/>
        <v>347081</v>
      </c>
      <c r="I22" s="25">
        <f t="shared" si="5"/>
        <v>1414175</v>
      </c>
      <c r="J22" s="13">
        <f t="shared" si="3"/>
        <v>75.456997896299953</v>
      </c>
      <c r="K22" s="13">
        <f>E22*100/I22</f>
        <v>15.032227270316616</v>
      </c>
      <c r="L22" s="15">
        <f>G22*100/I22</f>
        <v>9.5107748333834206</v>
      </c>
      <c r="M22" s="16"/>
    </row>
    <row r="23" spans="1:13" ht="32.25" customHeight="1" x14ac:dyDescent="0.25">
      <c r="A23" s="21">
        <v>16</v>
      </c>
      <c r="B23" s="22" t="s">
        <v>33</v>
      </c>
      <c r="C23" s="23">
        <v>888332</v>
      </c>
      <c r="D23" s="28">
        <v>546020</v>
      </c>
      <c r="E23" s="23">
        <v>100466.7</v>
      </c>
      <c r="F23" s="23"/>
      <c r="G23" s="23">
        <v>111425.35</v>
      </c>
      <c r="H23" s="13">
        <f t="shared" si="4"/>
        <v>211892.05</v>
      </c>
      <c r="I23" s="25">
        <f t="shared" si="5"/>
        <v>757912.04999999993</v>
      </c>
      <c r="J23" s="13">
        <f t="shared" si="3"/>
        <v>72.042659831045043</v>
      </c>
      <c r="K23" s="13">
        <f>E23*100/I23</f>
        <v>13.255720106310489</v>
      </c>
      <c r="L23" s="15">
        <f>G23*100/I23</f>
        <v>14.701620062644473</v>
      </c>
      <c r="M23" s="16"/>
    </row>
    <row r="24" spans="1:13" ht="18.75" x14ac:dyDescent="0.3">
      <c r="A24" s="2" t="s">
        <v>34</v>
      </c>
      <c r="B24" s="2"/>
      <c r="C24" s="2"/>
      <c r="D24" s="29"/>
      <c r="E24" s="29"/>
      <c r="F24" s="29"/>
      <c r="G24" s="29"/>
      <c r="H24" s="29"/>
      <c r="I24" s="29"/>
      <c r="M24" s="16"/>
    </row>
    <row r="25" spans="1:13" ht="26.25" customHeight="1" x14ac:dyDescent="0.25">
      <c r="A25" s="5" t="s">
        <v>2</v>
      </c>
      <c r="B25" s="5" t="s">
        <v>35</v>
      </c>
      <c r="C25" s="5" t="s">
        <v>36</v>
      </c>
      <c r="D25" s="5" t="s">
        <v>5</v>
      </c>
      <c r="E25" s="5" t="s">
        <v>6</v>
      </c>
      <c r="F25" s="5" t="s">
        <v>8</v>
      </c>
      <c r="G25" s="5" t="s">
        <v>10</v>
      </c>
      <c r="H25" s="31" t="s">
        <v>11</v>
      </c>
      <c r="I25" s="31"/>
      <c r="J25" s="32"/>
      <c r="K25" s="32"/>
      <c r="L25" s="32"/>
      <c r="M25" s="16"/>
    </row>
    <row r="26" spans="1:13" ht="15.75" customHeight="1" x14ac:dyDescent="0.25">
      <c r="A26" s="5"/>
      <c r="B26" s="5"/>
      <c r="C26" s="5"/>
      <c r="D26" s="5"/>
      <c r="E26" s="5"/>
      <c r="F26" s="5"/>
      <c r="G26" s="5"/>
      <c r="H26" s="7" t="s">
        <v>12</v>
      </c>
      <c r="I26" s="8" t="s">
        <v>9</v>
      </c>
      <c r="J26" s="33"/>
      <c r="K26" s="34"/>
      <c r="L26" s="35"/>
      <c r="M26" s="16"/>
    </row>
    <row r="27" spans="1:13" ht="26.25" customHeight="1" x14ac:dyDescent="0.25">
      <c r="A27" s="36">
        <v>1</v>
      </c>
      <c r="B27" s="36">
        <v>2</v>
      </c>
      <c r="C27" s="36">
        <v>3</v>
      </c>
      <c r="D27" s="36">
        <v>4</v>
      </c>
      <c r="E27" s="36">
        <v>5</v>
      </c>
      <c r="F27" s="36">
        <v>6</v>
      </c>
      <c r="G27" s="36" t="s">
        <v>37</v>
      </c>
      <c r="H27" s="7">
        <v>8</v>
      </c>
      <c r="I27" s="8">
        <v>9</v>
      </c>
      <c r="J27" s="37"/>
      <c r="K27" s="37"/>
      <c r="L27" s="35"/>
      <c r="M27" s="16"/>
    </row>
    <row r="28" spans="1:13" x14ac:dyDescent="0.25">
      <c r="A28" s="38">
        <v>1</v>
      </c>
      <c r="B28" s="39" t="s">
        <v>18</v>
      </c>
      <c r="C28" s="40">
        <v>142237.89000000001</v>
      </c>
      <c r="D28" s="40">
        <v>497504.92</v>
      </c>
      <c r="E28" s="40">
        <v>102836.54</v>
      </c>
      <c r="F28" s="40">
        <v>43452.84</v>
      </c>
      <c r="G28" s="40">
        <v>643794.30000000005</v>
      </c>
      <c r="H28" s="41">
        <f>D28/G28*100</f>
        <v>77.276999811896431</v>
      </c>
      <c r="I28" s="41">
        <f>100-H28</f>
        <v>22.723000188103569</v>
      </c>
      <c r="J28" s="42"/>
      <c r="K28" s="42"/>
      <c r="L28" s="43"/>
      <c r="M28" s="16"/>
    </row>
    <row r="29" spans="1:13" x14ac:dyDescent="0.25">
      <c r="A29" s="44">
        <v>2</v>
      </c>
      <c r="B29" s="38" t="s">
        <v>19</v>
      </c>
      <c r="C29" s="40">
        <v>227650.09</v>
      </c>
      <c r="D29" s="40">
        <v>72105.52</v>
      </c>
      <c r="E29" s="40">
        <v>59725.82</v>
      </c>
      <c r="F29" s="40">
        <v>27666.560000000001</v>
      </c>
      <c r="G29" s="40">
        <v>159497.9</v>
      </c>
      <c r="H29" s="41">
        <f t="shared" ref="H29:H44" si="6">D29/G29*100</f>
        <v>45.20781778318085</v>
      </c>
      <c r="I29" s="41">
        <f t="shared" ref="I29:I44" si="7">100-H29</f>
        <v>54.79218221681915</v>
      </c>
      <c r="J29" s="42"/>
      <c r="K29" s="42"/>
      <c r="L29" s="43"/>
      <c r="M29" s="16"/>
    </row>
    <row r="30" spans="1:13" x14ac:dyDescent="0.25">
      <c r="A30" s="44">
        <v>3</v>
      </c>
      <c r="B30" s="38" t="s">
        <v>20</v>
      </c>
      <c r="C30" s="40">
        <v>141041.72</v>
      </c>
      <c r="D30" s="40">
        <v>67381.14</v>
      </c>
      <c r="E30" s="40">
        <v>90736.4</v>
      </c>
      <c r="F30" s="40">
        <v>12317.64</v>
      </c>
      <c r="G30" s="40">
        <v>170435.18</v>
      </c>
      <c r="H30" s="41">
        <f t="shared" si="6"/>
        <v>39.534760370482196</v>
      </c>
      <c r="I30" s="41">
        <f t="shared" si="7"/>
        <v>60.465239629517804</v>
      </c>
      <c r="J30" s="42"/>
      <c r="K30" s="42"/>
      <c r="L30" s="43"/>
      <c r="M30" s="16"/>
    </row>
    <row r="31" spans="1:13" x14ac:dyDescent="0.25">
      <c r="A31" s="44">
        <v>4</v>
      </c>
      <c r="B31" s="44" t="s">
        <v>21</v>
      </c>
      <c r="C31" s="40">
        <v>260669.44</v>
      </c>
      <c r="D31" s="45">
        <v>72211.16</v>
      </c>
      <c r="E31" s="45">
        <v>128881.46</v>
      </c>
      <c r="F31" s="45">
        <v>7204.38</v>
      </c>
      <c r="G31" s="45">
        <v>208297</v>
      </c>
      <c r="H31" s="41">
        <f t="shared" si="6"/>
        <v>34.667402795047458</v>
      </c>
      <c r="I31" s="41">
        <f t="shared" si="7"/>
        <v>65.332597204952549</v>
      </c>
      <c r="J31" s="42"/>
      <c r="K31" s="42"/>
      <c r="L31" s="43"/>
      <c r="M31" s="16"/>
    </row>
    <row r="32" spans="1:13" x14ac:dyDescent="0.25">
      <c r="A32" s="44">
        <v>5</v>
      </c>
      <c r="B32" s="44" t="s">
        <v>22</v>
      </c>
      <c r="C32" s="40">
        <v>291745.40000000002</v>
      </c>
      <c r="D32" s="45">
        <v>114491.98</v>
      </c>
      <c r="E32" s="45">
        <v>93463.12</v>
      </c>
      <c r="F32" s="45">
        <v>4754.1000000000004</v>
      </c>
      <c r="G32" s="45">
        <v>212709.2</v>
      </c>
      <c r="H32" s="41">
        <f t="shared" si="6"/>
        <v>53.825589114152081</v>
      </c>
      <c r="I32" s="41">
        <f t="shared" si="7"/>
        <v>46.174410885847919</v>
      </c>
      <c r="J32" s="42"/>
      <c r="K32" s="42"/>
      <c r="L32" s="43"/>
      <c r="M32" s="16"/>
    </row>
    <row r="33" spans="1:13" x14ac:dyDescent="0.25">
      <c r="A33" s="44">
        <v>6</v>
      </c>
      <c r="B33" s="44" t="s">
        <v>23</v>
      </c>
      <c r="C33" s="40">
        <v>349294.34</v>
      </c>
      <c r="D33" s="45">
        <v>158943.4</v>
      </c>
      <c r="E33" s="45">
        <v>151130.01999999999</v>
      </c>
      <c r="F33" s="45">
        <v>12426.94</v>
      </c>
      <c r="G33" s="45">
        <v>322500.36</v>
      </c>
      <c r="H33" s="41">
        <f t="shared" si="6"/>
        <v>49.284720178296851</v>
      </c>
      <c r="I33" s="41">
        <f t="shared" si="7"/>
        <v>50.715279821703149</v>
      </c>
      <c r="J33" s="42"/>
      <c r="K33" s="42"/>
      <c r="L33" s="43"/>
      <c r="M33" s="16"/>
    </row>
    <row r="34" spans="1:13" x14ac:dyDescent="0.25">
      <c r="A34" s="44">
        <v>7</v>
      </c>
      <c r="B34" s="44" t="s">
        <v>24</v>
      </c>
      <c r="C34" s="40">
        <v>265287.21000000002</v>
      </c>
      <c r="D34" s="45">
        <v>149464.1</v>
      </c>
      <c r="E34" s="45">
        <v>167482.16</v>
      </c>
      <c r="F34" s="45">
        <v>2482.1999999999998</v>
      </c>
      <c r="G34" s="45">
        <v>319428.46000000002</v>
      </c>
      <c r="H34" s="41">
        <f t="shared" si="6"/>
        <v>46.791103084552951</v>
      </c>
      <c r="I34" s="41">
        <f t="shared" si="7"/>
        <v>53.208896915447049</v>
      </c>
      <c r="K34"/>
      <c r="M34" s="16"/>
    </row>
    <row r="35" spans="1:13" x14ac:dyDescent="0.25">
      <c r="A35" s="44">
        <v>8</v>
      </c>
      <c r="B35" s="44" t="s">
        <v>38</v>
      </c>
      <c r="C35" s="46">
        <v>128755.23</v>
      </c>
      <c r="D35" s="45">
        <v>40350.82</v>
      </c>
      <c r="E35" s="45">
        <v>80048.38</v>
      </c>
      <c r="F35" s="45">
        <v>100.8</v>
      </c>
      <c r="G35" s="45">
        <v>121491.2</v>
      </c>
      <c r="H35" s="41">
        <f t="shared" si="6"/>
        <v>33.212956987831213</v>
      </c>
      <c r="I35" s="41">
        <f t="shared" si="7"/>
        <v>66.787043012168795</v>
      </c>
      <c r="K35"/>
      <c r="M35" s="16"/>
    </row>
    <row r="36" spans="1:13" x14ac:dyDescent="0.25">
      <c r="A36" s="44">
        <v>9</v>
      </c>
      <c r="B36" s="47" t="s">
        <v>39</v>
      </c>
      <c r="C36" s="46">
        <v>63227.33</v>
      </c>
      <c r="D36" s="45">
        <v>40127.850000000006</v>
      </c>
      <c r="E36" s="45">
        <v>34914.44999999999</v>
      </c>
      <c r="F36" s="45">
        <v>0</v>
      </c>
      <c r="G36" s="45">
        <f>SUM(D36:F36)</f>
        <v>75042.299999999988</v>
      </c>
      <c r="H36" s="41">
        <f t="shared" si="6"/>
        <v>53.473640866551285</v>
      </c>
      <c r="I36" s="41">
        <f t="shared" si="7"/>
        <v>46.526359133448715</v>
      </c>
      <c r="K36"/>
      <c r="M36" s="16"/>
    </row>
    <row r="37" spans="1:13" x14ac:dyDescent="0.25">
      <c r="A37" s="21">
        <v>10</v>
      </c>
      <c r="B37" s="22" t="s">
        <v>27</v>
      </c>
      <c r="C37" s="48">
        <v>98034</v>
      </c>
      <c r="D37" s="48">
        <v>9794.6</v>
      </c>
      <c r="E37" s="48">
        <v>35437.4</v>
      </c>
      <c r="F37" s="48">
        <v>0</v>
      </c>
      <c r="G37" s="48">
        <f t="shared" ref="G37:G44" si="8">SUM(D37:E37)</f>
        <v>45232</v>
      </c>
      <c r="H37" s="41">
        <f t="shared" si="6"/>
        <v>21.654138662893526</v>
      </c>
      <c r="I37" s="41">
        <f t="shared" si="7"/>
        <v>78.34586133710647</v>
      </c>
      <c r="K37"/>
      <c r="M37" s="16"/>
    </row>
    <row r="38" spans="1:13" ht="23.25" customHeight="1" x14ac:dyDescent="0.25">
      <c r="A38" s="21">
        <v>11</v>
      </c>
      <c r="B38" s="22" t="s">
        <v>28</v>
      </c>
      <c r="C38" s="48">
        <v>377363</v>
      </c>
      <c r="D38" s="48">
        <f>90275+23000</f>
        <v>113275</v>
      </c>
      <c r="E38" s="48">
        <v>66473</v>
      </c>
      <c r="F38" s="48">
        <v>0</v>
      </c>
      <c r="G38" s="48">
        <f t="shared" si="8"/>
        <v>179748</v>
      </c>
      <c r="H38" s="41">
        <f t="shared" si="6"/>
        <v>63.018781850145757</v>
      </c>
      <c r="I38" s="41">
        <f t="shared" si="7"/>
        <v>36.981218149854243</v>
      </c>
      <c r="K38"/>
      <c r="M38" s="16"/>
    </row>
    <row r="39" spans="1:13" ht="21" customHeight="1" x14ac:dyDescent="0.25">
      <c r="A39" s="21">
        <v>12</v>
      </c>
      <c r="B39" s="22" t="s">
        <v>29</v>
      </c>
      <c r="C39" s="48">
        <v>256303.85000000003</v>
      </c>
      <c r="D39" s="48">
        <v>103837</v>
      </c>
      <c r="E39" s="48">
        <v>49409</v>
      </c>
      <c r="F39" s="48">
        <v>0</v>
      </c>
      <c r="G39" s="48">
        <f t="shared" si="8"/>
        <v>153246</v>
      </c>
      <c r="H39" s="41">
        <f t="shared" si="6"/>
        <v>67.758375422523258</v>
      </c>
      <c r="I39" s="41">
        <f t="shared" si="7"/>
        <v>32.241624577476742</v>
      </c>
      <c r="K39"/>
      <c r="M39" s="16"/>
    </row>
    <row r="40" spans="1:13" ht="16.5" customHeight="1" x14ac:dyDescent="0.25">
      <c r="A40" s="21">
        <v>13</v>
      </c>
      <c r="B40" s="22" t="s">
        <v>30</v>
      </c>
      <c r="C40" s="48">
        <v>147463</v>
      </c>
      <c r="D40" s="48">
        <f>105861+14</f>
        <v>105875</v>
      </c>
      <c r="E40" s="48">
        <v>14121</v>
      </c>
      <c r="F40" s="48">
        <v>0</v>
      </c>
      <c r="G40" s="48">
        <f t="shared" si="8"/>
        <v>119996</v>
      </c>
      <c r="H40" s="41">
        <f t="shared" si="6"/>
        <v>88.232107736924561</v>
      </c>
      <c r="I40" s="41">
        <f t="shared" si="7"/>
        <v>11.767892263075439</v>
      </c>
      <c r="K40" s="49"/>
      <c r="M40" s="16"/>
    </row>
    <row r="41" spans="1:13" ht="45.75" customHeight="1" x14ac:dyDescent="0.25">
      <c r="A41" s="21">
        <v>14</v>
      </c>
      <c r="B41" s="22" t="s">
        <v>31</v>
      </c>
      <c r="C41" s="48">
        <v>291722.75</v>
      </c>
      <c r="D41" s="48">
        <v>65500</v>
      </c>
      <c r="E41" s="48">
        <v>88514</v>
      </c>
      <c r="F41" s="48">
        <v>0</v>
      </c>
      <c r="G41" s="48">
        <f t="shared" si="8"/>
        <v>154014</v>
      </c>
      <c r="H41" s="41">
        <f t="shared" si="6"/>
        <v>42.528601295986078</v>
      </c>
      <c r="I41" s="41">
        <f t="shared" si="7"/>
        <v>57.471398704013922</v>
      </c>
      <c r="K41"/>
      <c r="M41" s="16"/>
    </row>
    <row r="42" spans="1:13" ht="45.75" customHeight="1" x14ac:dyDescent="0.25">
      <c r="A42" s="21">
        <v>15</v>
      </c>
      <c r="B42" s="22" t="s">
        <v>31</v>
      </c>
      <c r="C42" s="48">
        <v>291722.75</v>
      </c>
      <c r="D42" s="48">
        <v>46972.65</v>
      </c>
      <c r="E42" s="48">
        <v>83663</v>
      </c>
      <c r="F42" s="48">
        <v>0</v>
      </c>
      <c r="G42" s="48">
        <f t="shared" si="8"/>
        <v>130635.65</v>
      </c>
      <c r="H42" s="41">
        <f t="shared" si="6"/>
        <v>35.956991831862133</v>
      </c>
      <c r="I42" s="41">
        <f t="shared" si="7"/>
        <v>64.043008168137874</v>
      </c>
      <c r="K42"/>
      <c r="M42" s="16"/>
    </row>
    <row r="43" spans="1:13" ht="34.5" customHeight="1" x14ac:dyDescent="0.25">
      <c r="A43" s="21">
        <v>16</v>
      </c>
      <c r="B43" s="22" t="s">
        <v>32</v>
      </c>
      <c r="C43" s="48">
        <v>167676</v>
      </c>
      <c r="D43" s="48">
        <v>41972</v>
      </c>
      <c r="E43" s="48">
        <v>88663</v>
      </c>
      <c r="F43" s="48">
        <v>0</v>
      </c>
      <c r="G43" s="48">
        <f t="shared" si="8"/>
        <v>130635</v>
      </c>
      <c r="H43" s="41">
        <f t="shared" si="6"/>
        <v>32.129214988326254</v>
      </c>
      <c r="I43" s="41">
        <f t="shared" si="7"/>
        <v>67.870785011673746</v>
      </c>
      <c r="K43"/>
      <c r="M43" s="16"/>
    </row>
    <row r="44" spans="1:13" ht="31.5" customHeight="1" x14ac:dyDescent="0.25">
      <c r="A44" s="21">
        <v>17</v>
      </c>
      <c r="B44" s="22" t="s">
        <v>33</v>
      </c>
      <c r="C44" s="48">
        <v>37723</v>
      </c>
      <c r="D44" s="48">
        <v>15039</v>
      </c>
      <c r="E44" s="48">
        <v>78334</v>
      </c>
      <c r="F44" s="48">
        <v>0</v>
      </c>
      <c r="G44" s="48">
        <f t="shared" si="8"/>
        <v>93373</v>
      </c>
      <c r="H44" s="41">
        <f t="shared" si="6"/>
        <v>16.106369078855774</v>
      </c>
      <c r="I44" s="41">
        <f t="shared" si="7"/>
        <v>83.893630921144222</v>
      </c>
      <c r="K44"/>
      <c r="M44" s="16"/>
    </row>
    <row r="45" spans="1:13" ht="50.25" customHeight="1" x14ac:dyDescent="0.3">
      <c r="A45" s="50" t="s">
        <v>40</v>
      </c>
      <c r="B45" s="50"/>
      <c r="C45" s="50"/>
      <c r="D45" s="50"/>
      <c r="E45"/>
      <c r="M45" s="16"/>
    </row>
    <row r="46" spans="1:13" ht="29.25" customHeight="1" x14ac:dyDescent="0.25">
      <c r="A46" s="5" t="s">
        <v>2</v>
      </c>
      <c r="B46" s="5" t="s">
        <v>35</v>
      </c>
      <c r="C46" s="5" t="s">
        <v>36</v>
      </c>
      <c r="D46" s="5" t="s">
        <v>5</v>
      </c>
      <c r="E46" s="5" t="s">
        <v>6</v>
      </c>
      <c r="F46" s="5" t="s">
        <v>41</v>
      </c>
      <c r="G46" s="5" t="s">
        <v>10</v>
      </c>
      <c r="H46" s="31" t="s">
        <v>11</v>
      </c>
      <c r="I46" s="31"/>
      <c r="M46" s="16"/>
    </row>
    <row r="47" spans="1:13" ht="26.25" customHeight="1" x14ac:dyDescent="0.25">
      <c r="A47" s="5"/>
      <c r="B47" s="5"/>
      <c r="C47" s="5"/>
      <c r="D47" s="5"/>
      <c r="E47" s="5"/>
      <c r="F47" s="5"/>
      <c r="G47" s="5"/>
      <c r="H47" s="36" t="s">
        <v>12</v>
      </c>
      <c r="I47" s="9" t="s">
        <v>9</v>
      </c>
      <c r="K47"/>
      <c r="M47" s="16"/>
    </row>
    <row r="48" spans="1:13" ht="25.5" customHeight="1" x14ac:dyDescent="0.25">
      <c r="A48" s="36">
        <v>1</v>
      </c>
      <c r="B48" s="36">
        <v>2</v>
      </c>
      <c r="C48" s="36">
        <v>3</v>
      </c>
      <c r="D48" s="36">
        <v>4</v>
      </c>
      <c r="E48" s="36">
        <v>5</v>
      </c>
      <c r="F48" s="36">
        <v>6</v>
      </c>
      <c r="G48" s="36" t="s">
        <v>37</v>
      </c>
      <c r="H48" s="36">
        <v>8</v>
      </c>
      <c r="I48" s="9">
        <v>9</v>
      </c>
      <c r="M48" s="16"/>
    </row>
    <row r="49" spans="1:13" ht="25.5" customHeight="1" x14ac:dyDescent="0.25">
      <c r="A49" s="44">
        <v>2</v>
      </c>
      <c r="B49" s="38" t="s">
        <v>19</v>
      </c>
      <c r="C49" s="51">
        <v>685563.2</v>
      </c>
      <c r="D49" s="52" t="s">
        <v>42</v>
      </c>
      <c r="E49" s="52" t="s">
        <v>43</v>
      </c>
      <c r="F49" s="52" t="s">
        <v>43</v>
      </c>
      <c r="G49" s="51">
        <v>37821</v>
      </c>
      <c r="H49" s="52" t="s">
        <v>42</v>
      </c>
      <c r="I49" s="52" t="s">
        <v>42</v>
      </c>
      <c r="M49" s="16"/>
    </row>
    <row r="50" spans="1:13" ht="25.5" customHeight="1" x14ac:dyDescent="0.25">
      <c r="A50" s="44">
        <v>3</v>
      </c>
      <c r="B50" s="38" t="s">
        <v>20</v>
      </c>
      <c r="C50" s="51">
        <v>319245.64</v>
      </c>
      <c r="D50" s="52" t="s">
        <v>42</v>
      </c>
      <c r="E50" s="52" t="s">
        <v>43</v>
      </c>
      <c r="F50" s="52" t="s">
        <v>43</v>
      </c>
      <c r="G50" s="53">
        <v>97799.34</v>
      </c>
      <c r="H50" s="52" t="s">
        <v>42</v>
      </c>
      <c r="I50" s="52" t="s">
        <v>42</v>
      </c>
      <c r="M50" s="16"/>
    </row>
    <row r="51" spans="1:13" ht="25.5" customHeight="1" x14ac:dyDescent="0.25">
      <c r="A51" s="44">
        <v>4</v>
      </c>
      <c r="B51" s="44" t="s">
        <v>21</v>
      </c>
      <c r="C51" s="51">
        <v>671973.08</v>
      </c>
      <c r="D51" s="52" t="s">
        <v>42</v>
      </c>
      <c r="E51" s="52" t="s">
        <v>43</v>
      </c>
      <c r="F51" s="52" t="s">
        <v>43</v>
      </c>
      <c r="G51" s="53">
        <v>108859.62</v>
      </c>
      <c r="H51" s="52" t="s">
        <v>42</v>
      </c>
      <c r="I51" s="52" t="s">
        <v>42</v>
      </c>
      <c r="M51" s="16"/>
    </row>
    <row r="52" spans="1:13" ht="25.5" customHeight="1" x14ac:dyDescent="0.25">
      <c r="A52" s="44">
        <v>5</v>
      </c>
      <c r="B52" s="44" t="s">
        <v>22</v>
      </c>
      <c r="C52" s="51">
        <v>1053601.8600000001</v>
      </c>
      <c r="D52" s="52" t="s">
        <v>42</v>
      </c>
      <c r="E52" s="52" t="s">
        <v>43</v>
      </c>
      <c r="F52" s="52" t="s">
        <v>43</v>
      </c>
      <c r="G52" s="53">
        <v>161540.56</v>
      </c>
      <c r="H52" s="52" t="s">
        <v>42</v>
      </c>
      <c r="I52" s="52" t="s">
        <v>42</v>
      </c>
      <c r="M52" s="16"/>
    </row>
    <row r="53" spans="1:13" ht="25.5" customHeight="1" x14ac:dyDescent="0.25">
      <c r="A53" s="44">
        <v>6</v>
      </c>
      <c r="B53" s="44" t="s">
        <v>23</v>
      </c>
      <c r="C53" s="51">
        <v>1167047.47</v>
      </c>
      <c r="D53" s="52" t="s">
        <v>42</v>
      </c>
      <c r="E53" s="52" t="s">
        <v>43</v>
      </c>
      <c r="F53" s="52" t="s">
        <v>43</v>
      </c>
      <c r="G53" s="53">
        <v>312149.78000000003</v>
      </c>
      <c r="H53" s="52" t="s">
        <v>42</v>
      </c>
      <c r="I53" s="52" t="s">
        <v>42</v>
      </c>
      <c r="M53" s="16"/>
    </row>
    <row r="54" spans="1:13" ht="25.5" customHeight="1" x14ac:dyDescent="0.25">
      <c r="A54" s="44">
        <v>7</v>
      </c>
      <c r="B54" s="44" t="s">
        <v>24</v>
      </c>
      <c r="C54" s="51">
        <v>728659.06</v>
      </c>
      <c r="D54" s="52" t="s">
        <v>42</v>
      </c>
      <c r="E54" s="52" t="s">
        <v>43</v>
      </c>
      <c r="F54" s="52" t="s">
        <v>43</v>
      </c>
      <c r="G54" s="53">
        <v>536675.24</v>
      </c>
      <c r="H54" s="52" t="s">
        <v>42</v>
      </c>
      <c r="I54" s="52" t="s">
        <v>42</v>
      </c>
      <c r="J54"/>
      <c r="K54"/>
      <c r="M54" s="16"/>
    </row>
    <row r="55" spans="1:13" ht="25.5" customHeight="1" x14ac:dyDescent="0.25">
      <c r="A55" s="44">
        <v>8</v>
      </c>
      <c r="B55" s="44" t="s">
        <v>25</v>
      </c>
      <c r="C55" s="54">
        <v>446542.37</v>
      </c>
      <c r="D55" s="52" t="s">
        <v>42</v>
      </c>
      <c r="E55" s="52" t="s">
        <v>43</v>
      </c>
      <c r="F55" s="52" t="s">
        <v>43</v>
      </c>
      <c r="G55" s="53">
        <v>641135.69999999995</v>
      </c>
      <c r="H55" s="52" t="s">
        <v>42</v>
      </c>
      <c r="I55" s="52" t="s">
        <v>42</v>
      </c>
      <c r="J55"/>
      <c r="K55"/>
      <c r="M55" s="16"/>
    </row>
    <row r="56" spans="1:13" ht="25.5" customHeight="1" x14ac:dyDescent="0.25">
      <c r="A56" s="44">
        <v>9</v>
      </c>
      <c r="B56" s="44" t="s">
        <v>26</v>
      </c>
      <c r="C56" s="54">
        <v>317786.44</v>
      </c>
      <c r="D56" s="52" t="s">
        <v>42</v>
      </c>
      <c r="E56" s="52" t="s">
        <v>43</v>
      </c>
      <c r="F56" s="52" t="s">
        <v>43</v>
      </c>
      <c r="G56" s="53">
        <v>599576.87</v>
      </c>
      <c r="H56" s="52" t="s">
        <v>42</v>
      </c>
      <c r="I56" s="52" t="s">
        <v>42</v>
      </c>
      <c r="J56"/>
      <c r="K56"/>
      <c r="M56" s="16"/>
    </row>
    <row r="57" spans="1:13" ht="25.5" customHeight="1" x14ac:dyDescent="0.25">
      <c r="A57" s="55">
        <v>10</v>
      </c>
      <c r="B57" s="56" t="s">
        <v>27</v>
      </c>
      <c r="C57" s="57">
        <v>378457</v>
      </c>
      <c r="D57" s="52" t="s">
        <v>42</v>
      </c>
      <c r="E57" s="52" t="s">
        <v>43</v>
      </c>
      <c r="F57" s="52" t="s">
        <v>43</v>
      </c>
      <c r="G57" s="57">
        <v>288185.2</v>
      </c>
      <c r="H57" s="52" t="s">
        <v>42</v>
      </c>
      <c r="I57" s="52" t="s">
        <v>42</v>
      </c>
      <c r="J57"/>
      <c r="K57"/>
      <c r="M57" s="16"/>
    </row>
    <row r="58" spans="1:13" ht="25.5" customHeight="1" x14ac:dyDescent="0.25">
      <c r="A58" s="55">
        <v>11</v>
      </c>
      <c r="B58" s="56" t="s">
        <v>44</v>
      </c>
      <c r="C58" s="57">
        <v>1272636</v>
      </c>
      <c r="D58" s="52" t="s">
        <v>42</v>
      </c>
      <c r="E58" s="52" t="s">
        <v>43</v>
      </c>
      <c r="F58" s="52" t="s">
        <v>43</v>
      </c>
      <c r="G58" s="57">
        <v>138835</v>
      </c>
      <c r="H58" s="52" t="s">
        <v>42</v>
      </c>
      <c r="I58" s="52" t="s">
        <v>42</v>
      </c>
      <c r="J58"/>
      <c r="K58"/>
      <c r="M58" s="16"/>
    </row>
    <row r="59" spans="1:13" ht="25.5" customHeight="1" x14ac:dyDescent="0.25">
      <c r="A59" s="58">
        <v>12</v>
      </c>
      <c r="B59" s="58" t="s">
        <v>29</v>
      </c>
      <c r="C59" s="59">
        <v>1141257.45</v>
      </c>
      <c r="D59" s="52">
        <v>295938</v>
      </c>
      <c r="E59" s="52">
        <v>75069</v>
      </c>
      <c r="F59" s="59">
        <f>G59-D59-E59</f>
        <v>0</v>
      </c>
      <c r="G59" s="57">
        <f>D59+E59</f>
        <v>371007</v>
      </c>
      <c r="H59" s="60">
        <f>D59/G59*100</f>
        <v>79.766149964825459</v>
      </c>
      <c r="I59" s="60">
        <f>100-H59</f>
        <v>20.233850035174541</v>
      </c>
      <c r="J59"/>
      <c r="K59"/>
      <c r="M59" s="16"/>
    </row>
    <row r="60" spans="1:13" ht="25.5" customHeight="1" x14ac:dyDescent="0.25">
      <c r="A60" s="58">
        <v>13</v>
      </c>
      <c r="B60" s="58" t="s">
        <v>30</v>
      </c>
      <c r="C60" s="59">
        <v>745627.65</v>
      </c>
      <c r="D60" s="52">
        <v>653119</v>
      </c>
      <c r="E60" s="52">
        <v>175165</v>
      </c>
      <c r="F60" s="59">
        <v>0</v>
      </c>
      <c r="G60" s="57">
        <f>D60+E60</f>
        <v>828284</v>
      </c>
      <c r="H60" s="60">
        <f>D60/G60*100</f>
        <v>78.852060404402351</v>
      </c>
      <c r="I60" s="60">
        <f>100-H60</f>
        <v>21.147939595597649</v>
      </c>
      <c r="J60"/>
      <c r="K60"/>
      <c r="M60" s="16"/>
    </row>
    <row r="61" spans="1:13" s="62" customFormat="1" ht="25.5" customHeight="1" x14ac:dyDescent="0.25">
      <c r="A61" s="21">
        <v>14</v>
      </c>
      <c r="B61" s="22" t="s">
        <v>31</v>
      </c>
      <c r="C61" s="23">
        <v>814353.8</v>
      </c>
      <c r="D61" s="28">
        <v>789400</v>
      </c>
      <c r="E61" s="28">
        <v>214775</v>
      </c>
      <c r="F61" s="28">
        <v>0</v>
      </c>
      <c r="G61" s="57">
        <f>D61+E61</f>
        <v>1004175</v>
      </c>
      <c r="H61" s="60">
        <f>D61/G61*100</f>
        <v>78.611795752732334</v>
      </c>
      <c r="I61" s="60">
        <f>100-H61</f>
        <v>21.388204247267666</v>
      </c>
      <c r="J61" s="61"/>
      <c r="K61" s="61"/>
      <c r="M61" s="16"/>
    </row>
    <row r="62" spans="1:13" ht="25.5" customHeight="1" x14ac:dyDescent="0.25">
      <c r="A62" s="63">
        <v>15</v>
      </c>
      <c r="B62" s="64" t="s">
        <v>32</v>
      </c>
      <c r="C62" s="52">
        <v>743257</v>
      </c>
      <c r="D62" s="52">
        <v>868403.5</v>
      </c>
      <c r="E62" s="52">
        <v>203366</v>
      </c>
      <c r="F62" s="52"/>
      <c r="G62" s="57">
        <f>D62+E62</f>
        <v>1071769.5</v>
      </c>
      <c r="H62" s="60">
        <f>D62/G62*100</f>
        <v>81.025211111157759</v>
      </c>
      <c r="I62" s="60">
        <f>100-H62</f>
        <v>18.974788888842241</v>
      </c>
      <c r="M62" s="16"/>
    </row>
    <row r="63" spans="1:13" ht="25.5" customHeight="1" x14ac:dyDescent="0.25">
      <c r="A63" s="63">
        <v>16</v>
      </c>
      <c r="B63" s="64" t="s">
        <v>33</v>
      </c>
      <c r="C63" s="65">
        <v>1233564.44</v>
      </c>
      <c r="D63" s="66">
        <v>178867.55</v>
      </c>
      <c r="E63" s="66">
        <v>151623</v>
      </c>
      <c r="F63" s="65">
        <v>0</v>
      </c>
      <c r="G63" s="57">
        <f>D63+E63</f>
        <v>330490.55</v>
      </c>
      <c r="H63" s="67">
        <f>D63/G63*100</f>
        <v>54.121834951105249</v>
      </c>
      <c r="I63" s="67">
        <f>100-H63</f>
        <v>45.878165048894751</v>
      </c>
    </row>
  </sheetData>
  <mergeCells count="31">
    <mergeCell ref="H46:I46"/>
    <mergeCell ref="H25:I25"/>
    <mergeCell ref="J25:L25"/>
    <mergeCell ref="A45:D45"/>
    <mergeCell ref="A46:A47"/>
    <mergeCell ref="B46:B47"/>
    <mergeCell ref="C46:C47"/>
    <mergeCell ref="D46:D47"/>
    <mergeCell ref="E46:E47"/>
    <mergeCell ref="F46:F47"/>
    <mergeCell ref="G46:G47"/>
    <mergeCell ref="I4:I5"/>
    <mergeCell ref="J4:L4"/>
    <mergeCell ref="A24:C24"/>
    <mergeCell ref="A25:A26"/>
    <mergeCell ref="B25:B26"/>
    <mergeCell ref="C25:C26"/>
    <mergeCell ref="D25:D26"/>
    <mergeCell ref="E25:E26"/>
    <mergeCell ref="F25:F26"/>
    <mergeCell ref="G25:G26"/>
    <mergeCell ref="A2:L2"/>
    <mergeCell ref="A3:C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AGM-MKTG</dc:creator>
  <cp:lastModifiedBy>AGM-MKTG</cp:lastModifiedBy>
  <dcterms:created xsi:type="dcterms:W3CDTF">2021-07-08T07:52:02Z</dcterms:created>
  <dcterms:modified xsi:type="dcterms:W3CDTF">2021-07-08T07:52:13Z</dcterms:modified>
</cp:coreProperties>
</file>